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defaultThemeVersion="124226"/>
  <mc:AlternateContent xmlns:mc="http://schemas.openxmlformats.org/markup-compatibility/2006">
    <mc:Choice Requires="x15">
      <x15ac:absPath xmlns:x15ac="http://schemas.microsoft.com/office/spreadsheetml/2010/11/ac" url="https://hydroone.sharepoint.com/sites/RA/Proceedings Library/2024/EB-2024-0116 - B2M - 2025-2029 Rate Application/Working Folder/Application and Evidence/"/>
    </mc:Choice>
  </mc:AlternateContent>
  <xr:revisionPtr revIDLastSave="1841" documentId="8_{E01BB1FF-080A-457C-AF8B-730A50DBD402}" xr6:coauthVersionLast="47" xr6:coauthVersionMax="47" xr10:uidLastSave="{471280AC-4DB1-4392-8480-8B2A335DD759}"/>
  <bookViews>
    <workbookView xWindow="-110" yWindow="-110" windowWidth="19420" windowHeight="10420" tabRatio="769" firstSheet="1" activeTab="1" xr2:uid="{00000000-000D-0000-FFFF-FFFF00000000}"/>
  </bookViews>
  <sheets>
    <sheet name="G-01-02 Page 1" sheetId="12" r:id="rId1"/>
    <sheet name="G-01-02 Page 2" sheetId="16" r:id="rId2"/>
    <sheet name="B2M Rev Req" sheetId="15" state="hidden" r:id="rId3"/>
    <sheet name="G-01-02 historical" sheetId="13" state="hidden"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s>
  <definedNames>
    <definedName name="__FDS_HYPERLINK_TOGGLE_STATE__">"ON"</definedName>
    <definedName name="__N4">'[1]Revenue Forecast_Chg'!#REF!</definedName>
    <definedName name="__N6">'[1]Revenue Forecast_Old'!#REF!</definedName>
    <definedName name="__SUM1">#N/A</definedName>
    <definedName name="__SUM2">#REF!</definedName>
    <definedName name="__SUM3">[2]OPEB!$A$1:$G$45</definedName>
    <definedName name="_1st__250_KWH">'[3]97PVModel'!$B$28:$N$30</definedName>
    <definedName name="_N4">'[1]Revenue Forecast_Chg'!#REF!</definedName>
    <definedName name="_N6">'[1]Revenue Forecast_Old'!#REF!</definedName>
    <definedName name="_Order1">0</definedName>
    <definedName name="_Regression_Int">1</definedName>
    <definedName name="_SUM1">#N/A</definedName>
    <definedName name="_SUM2">#REF!</definedName>
    <definedName name="_SUM3">[2]OPEB!$A$1:$G$45</definedName>
    <definedName name="ActDirect">'[4]Total Directs and LDCs'!$A$8:$W$13</definedName>
    <definedName name="ActDirectApr">'[5]Total Directs and LDCs'!$A$8:$X$9</definedName>
    <definedName name="ActDirectAug">'[6]Total Directs and LDCs'!$A$8:$X$9</definedName>
    <definedName name="ActDirectDec">'[7]Total Directs and LDCs'!$A$8:$X$9</definedName>
    <definedName name="ActDirectFeb">'[8]Total Directs and LDCs'!$A$8:$X$9</definedName>
    <definedName name="ActDirectJan">'[9]Total Directs and LDCs'!$A$8:$X$9</definedName>
    <definedName name="ActDirectJuly">'[10]Total Directs and LDCs'!$A$8:$X$9</definedName>
    <definedName name="ActDirectJune">'[11]Total Directs and LDCs'!$A$8:$X$9</definedName>
    <definedName name="ActDirectMar">'[12]Total Directs and LDCs'!$A$8:$X$9</definedName>
    <definedName name="ActDirectMay">'[13]Total Directs and LDCs'!$A$8:$X$9</definedName>
    <definedName name="ActDirectNov">'[14]Total Directs and LDCs'!$A$8:$X$9</definedName>
    <definedName name="ActDirectOct">'[15]Total Directs and LDCs'!$A$8:$X$9</definedName>
    <definedName name="ActDirectSept">'[16]Total Directs and LDCs'!$A$8:$X$9</definedName>
    <definedName name="ActELDC">'[4]Total Directs and LDCs'!$A$16:$W$21</definedName>
    <definedName name="ActELDCApr">'[5]Total Directs and LDCs'!$A$13:$X$14</definedName>
    <definedName name="ActELDCAug">'[6]Total Directs and LDCs'!$A$13:$X$14</definedName>
    <definedName name="ActELDCDec">'[7]Total Directs and LDCs'!$A$13:$X$14</definedName>
    <definedName name="ActELDCFeb">'[8]Total Directs and LDCs'!$A$13:$X$14</definedName>
    <definedName name="ActELDCJan">'[9]Total Directs and LDCs'!$A$13:$X$14</definedName>
    <definedName name="ActELDCJuly">'[10]Total Directs and LDCs'!$A$13:$X$14</definedName>
    <definedName name="ActELDCJune">'[11]Total Directs and LDCs'!$A$13:$X$14</definedName>
    <definedName name="ActELDCMar">'[12]Total Directs and LDCs'!$A$13:$X$14</definedName>
    <definedName name="ActELDCMay">'[13]Total Directs and LDCs'!$A$13:$X$14</definedName>
    <definedName name="ActELDCNov">'[14]Total Directs and LDCs'!$A$13:$X$14</definedName>
    <definedName name="ActELDCOct">'[15]Total Directs and LDCs'!$A$13:$X$14</definedName>
    <definedName name="ActELDCSept">'[16]Total Directs and LDCs'!$A$13:$X$14</definedName>
    <definedName name="ActOMEU">'[17]Total from CSS (Retail and MEU)'!$A$111:$U$123</definedName>
    <definedName name="ActOMEUApr">'[18]Total from CSS (Retail and MEU)'!$A$98:$X$110</definedName>
    <definedName name="ActOMEUAug">'[19]Total from CSS (Retail and MEU)'!$A$98:$X$110</definedName>
    <definedName name="ActOMEUDec">'[20]Total from CSS (Retail and MEU)'!$A$98:$X$110</definedName>
    <definedName name="ActOMEUFeb">'[21]Total from CSS (Retail and MEU)'!$A$98:$X$110</definedName>
    <definedName name="ActOMEUJan">'[22]Total from CSS (Retail and MEU)'!$A$98:$X$110</definedName>
    <definedName name="ActOMEUJuly">'[23]Total from CSS (Retail and MEU)'!$A$98:$X$110</definedName>
    <definedName name="ActOMEUJune">'[24]Total from CSS (Retail and MEU)'!$A$98:$X$110</definedName>
    <definedName name="ActOMEUMar">'[25]Total from CSS (Retail and MEU)'!$A$98:$X$110</definedName>
    <definedName name="ActOMEUMay">'[26]Total from CSS (Retail and MEU)'!$A$98:$X$110</definedName>
    <definedName name="ActOMEUNov">'[27]Total from CSS (Retail and MEU)'!$A$98:$X$110</definedName>
    <definedName name="ActOMEUOct">'[28]Total from CSS (Retail and MEU)'!$A$98:$X$110</definedName>
    <definedName name="ActOMEUSept">'[29]Total from CSS (Retail and MEU)'!$A$98:$X$110</definedName>
    <definedName name="ActRetail">'[17]Total from CSS (Retail and MEU)'!$A$8:$U$95</definedName>
    <definedName name="ActRetailApr">'[18]Total from CSS (Retail and MEU)'!$A$9:$X$80</definedName>
    <definedName name="ActRetailAug">'[19]Total from CSS (Retail and MEU)'!$A$9:$X$80</definedName>
    <definedName name="ActRetailDec">'[20]Total from CSS (Retail and MEU)'!$A$9:$X$80</definedName>
    <definedName name="ActRetailFeb">'[21]Total from CSS (Retail and MEU)'!$A$9:$X$80</definedName>
    <definedName name="ActRetailJan">'[22]Total from CSS (Retail and MEU)'!$A$9:$W$79</definedName>
    <definedName name="ActRetailJuly">'[23]Total from CSS (Retail and MEU)'!$A$9:$X$80</definedName>
    <definedName name="ActRetailJune">'[24]Total from CSS (Retail and MEU)'!$A$9:$X$80</definedName>
    <definedName name="ActRetailMar">'[25]Total from CSS (Retail and MEU)'!$A$9:$X$80</definedName>
    <definedName name="ActRetailMay">'[26]Total from CSS (Retail and MEU)'!$A$9:$X$80</definedName>
    <definedName name="ActRetailNov">'[27]Total from CSS (Retail and MEU)'!$A$9:$X$80</definedName>
    <definedName name="ActRetailOct">'[28]Total from CSS (Retail and MEU)'!$A$9:$X$80</definedName>
    <definedName name="ActRetailSept">'[29]Total from CSS (Retail and MEU)'!$A$9:$X$80</definedName>
    <definedName name="ActRetJan">'[22]Total from CSS (Retail and MEU)'!$A$9:$W$79</definedName>
    <definedName name="ActTXLDC">'[4]Total Directs and LDCs'!$A$15:$W$15</definedName>
    <definedName name="ActTXLDCApr">'[5]Total Directs and LDCs'!$A$12:$X$12</definedName>
    <definedName name="ActTXLDCAug">'[6]Total Directs and LDCs'!$A$12:$X$12</definedName>
    <definedName name="ActTXLDCDec">'[7]Total Directs and LDCs'!$A$12:$X$12</definedName>
    <definedName name="ActTXLDCFeb">'[8]Total Directs and LDCs'!$A$12:$X$12</definedName>
    <definedName name="ActTXLDCJan">'[9]Total Directs and LDCs'!$A$12:$X$12</definedName>
    <definedName name="ActTXLDCJuly">'[10]Total Directs and LDCs'!$A$12:$X$12</definedName>
    <definedName name="ActTXLDCJune">'[11]Total Directs and LDCs'!$A$12:$X$12</definedName>
    <definedName name="ActTXLDCMar">'[12]Total Directs and LDCs'!$A$12:$X$12</definedName>
    <definedName name="ActTXLDCMay">'[13]Total Directs and LDCs'!$A$12:$X$12</definedName>
    <definedName name="ActTXLDCNov">'[14]Total Directs and LDCs'!$A$12:$X$12</definedName>
    <definedName name="ActTXLDCOct">'[15]Total Directs and LDCs'!$A$12:$X$12</definedName>
    <definedName name="ActTXLDCSept">'[16]Total Directs and LDCs'!$A$12:$X$12</definedName>
    <definedName name="ActTXMEU">'[17]Total from CSS (Retail and MEU)'!$A$98:$T$109</definedName>
    <definedName name="ActTXMEUApr">'[18]Total from CSS (Retail and MEU)'!$A$85:$W$96</definedName>
    <definedName name="ActTXMEUAug">'[19]Total from CSS (Retail and MEU)'!$A$85:$W$96</definedName>
    <definedName name="ActTXMEUDec">'[20]Total from CSS (Retail and MEU)'!$A$85:$W$96</definedName>
    <definedName name="ActTXMEUFeb">'[21]Total from CSS (Retail and MEU)'!$A$85:$W$96</definedName>
    <definedName name="ActTXMEUJan">'[22]Total from CSS (Retail and MEU)'!$A$85:$W$96</definedName>
    <definedName name="ActTXMEUJuly">'[23]Total from CSS (Retail and MEU)'!$A$85:$W$96</definedName>
    <definedName name="ActTXMEUJune">'[24]Total from CSS (Retail and MEU)'!$A$85:$W$96</definedName>
    <definedName name="ActTXMEUMar">'[25]Total from CSS (Retail and MEU)'!$A$85:$W$96</definedName>
    <definedName name="ActTXMEUMay">'[26]Total from CSS (Retail and MEU)'!$A$85:$W$96</definedName>
    <definedName name="ActTXMEUNov">'[27]Total from CSS (Retail and MEU)'!$A$85:$W$96</definedName>
    <definedName name="ActTXMEUOct">'[28]Total from CSS (Retail and MEU)'!$A$85:$W$96</definedName>
    <definedName name="ActTXMEUSept">'[29]Total from CSS (Retail and MEU)'!$A$85:$W$96</definedName>
    <definedName name="area1enr">'[3]97PVModel'!$B$9:$N$11</definedName>
    <definedName name="area2enr">'[3]97PVModel'!$B$28:$N$30</definedName>
    <definedName name="area3enr">'[3]97PVModel'!$B$47:$N$49</definedName>
    <definedName name="area4enr">'[3]97PVModel'!$B$66:$N$68</definedName>
    <definedName name="area5enr">'[3]97PVModel'!$B$85:$N$87</definedName>
    <definedName name="area6enr">'[3]97PVModel'!$B$104:$N$106</definedName>
    <definedName name="ASD">#REF!</definedName>
    <definedName name="ASOFDATE">#REF!</definedName>
    <definedName name="Assumptions_2002">#REF!</definedName>
    <definedName name="Assumptions_2003">#REF!</definedName>
    <definedName name="Box_1">'[30]H1 1506 summary'!$E$20</definedName>
    <definedName name="Box_11">'[30]H1 1506 summary'!$E$39</definedName>
    <definedName name="Box_12">'[30]H1 1506 summary'!$E$40</definedName>
    <definedName name="Box_13">'[30]H1 1506 summary'!$E$41</definedName>
    <definedName name="Box_2">'[30]H1 1506 summary'!$E$21</definedName>
    <definedName name="Box_23">'[30]H1 1506 summary'!$E$47</definedName>
    <definedName name="Box_3">'[30]H1 1506 summary'!$E$27</definedName>
    <definedName name="Box_4">'[30]H1 1506 summary'!$E$28</definedName>
    <definedName name="Box_5">'[30]H1 1506 summary'!$E$32</definedName>
    <definedName name="Box11or12kwh">'[31]H1 1506 summary'!$C$44</definedName>
    <definedName name="Box1or2kwh">'[31]H1 1506 summary'!$E$21</definedName>
    <definedName name="Box23kwh">'[31]H1 1506 summary'!$E$54</definedName>
    <definedName name="Box3or4kwh">'[31]H1 1506 summary'!$E$30</definedName>
    <definedName name="Buses">[32]Buses!$A$3:$B$4212</definedName>
    <definedName name="BUV">#REF!</definedName>
    <definedName name="Chart_Data">'[3]97PVModel'!$W$211:$AA$348</definedName>
    <definedName name="CIQWBGuid">"099de4d7-8cd5-44af-9805-857947de0081"</definedName>
    <definedName name="class">'[3]97PVModel'!$B$5:$O$5</definedName>
    <definedName name="Current_1">#REF!</definedName>
    <definedName name="Current_2">#REF!</definedName>
    <definedName name="Current_3">#REF!</definedName>
    <definedName name="date">[33]notes!$B$1</definedName>
    <definedName name="de">0.00154386574286036</definedName>
    <definedName name="Dec_02_Actual">#REF!</definedName>
    <definedName name="DeptID">#REF!</definedName>
    <definedName name="dfe">37350.4474895833</definedName>
    <definedName name="DirectLoad">'[34]Dx_Tariff&amp;COP'!#REF!</definedName>
    <definedName name="DirectRate">#REF!</definedName>
    <definedName name="DME_BeforeCloseCompleted">"False"</definedName>
    <definedName name="DollarFormat">#REF!</definedName>
    <definedName name="DollarFormat_Area">#REF!</definedName>
    <definedName name="dsa">"V920"</definedName>
    <definedName name="DXDepr99">#REF!</definedName>
    <definedName name="EBNUMBER">'[35]LDC Info'!$E$16</definedName>
    <definedName name="eLDC_1505">#REF!</definedName>
    <definedName name="ELDCLoad">'[34]Dx_Tariff&amp;COP'!#REF!</definedName>
    <definedName name="ELDCRate">#REF!</definedName>
    <definedName name="ESPCAhours">2080</definedName>
    <definedName name="ESPCAot">5.4655%</definedName>
    <definedName name="EV__EVCOM_OPTIONS__">8</definedName>
    <definedName name="EV__EXPOPTIONS__">1</definedName>
    <definedName name="EV__LASTREFTIME__">"(GMT-05:00)2/26/2013 12:15:31 AM"</definedName>
    <definedName name="EV__MAXEXPCOLS__">200</definedName>
    <definedName name="EV__MAXEXPROWS__">20000</definedName>
    <definedName name="EV__MEMORYCVW__">0</definedName>
    <definedName name="EV__WBEVMODE__">0</definedName>
    <definedName name="EV__WBREFOPTIONS__">134217732</definedName>
    <definedName name="EV__WBVERSION__">0</definedName>
    <definedName name="EV__WSINFO__">"BPC"</definedName>
    <definedName name="Feb">#REF!</definedName>
    <definedName name="FebActRetail">'[21]Total from CSS (Retail and MEU)'!$A$9:$X$80</definedName>
    <definedName name="FVRate0">'[36]Input - Proj Info'!$K$113</definedName>
    <definedName name="FVRate1">'[36]Input - Proj Info'!$K$114</definedName>
    <definedName name="FVRate2">'[36]Input - Proj Info'!$K$115</definedName>
    <definedName name="FVRate3">'[36]Input - Proj Info'!$K$116</definedName>
    <definedName name="FVRate4">'[36]Input - Proj Info'!$K$117</definedName>
    <definedName name="HON_1505">#REF!</definedName>
    <definedName name="HTML_CodePage">1252</definedName>
    <definedName name="HTML_Control" localSheetId="2">{"'2003 05 15'!$W$11:$AI$18","'2003 05 15'!$A$1:$V$30"}</definedName>
    <definedName name="HTML_Control">{"'2003 05 15'!$W$11:$AI$18","'2003 05 15'!$A$1:$V$30"}</definedName>
    <definedName name="HTML_Control_BIT" localSheetId="2">{"'2003 05 15'!$W$11:$AI$18","'2003 05 15'!$A$1:$V$30"}</definedName>
    <definedName name="HTML_Control_BIT">{"'2003 05 15'!$W$11:$AI$18","'2003 05 15'!$A$1:$V$30"}</definedName>
    <definedName name="HTML_Description">""</definedName>
    <definedName name="HTML_Email">""</definedName>
    <definedName name="HTML_Header">"2003 05 15"</definedName>
    <definedName name="HTML_LastUpdate">"5/15/2003"</definedName>
    <definedName name="HTML_LineAfter">FALSE</definedName>
    <definedName name="HTML_LineBefore">FALSE</definedName>
    <definedName name="HTML_Name">"Dave Sloan"</definedName>
    <definedName name="HTML_OBDlg2">TRUE</definedName>
    <definedName name="HTML_OBDlg4">TRUE</definedName>
    <definedName name="HTML_OS">0</definedName>
    <definedName name="HTML_PathFile">"N:\Time _ Cost Allocation\2003 03 AM Time Allocation\Results\MyHTML.htm"</definedName>
    <definedName name="HTML_Title">"2003 05 15 to Ian"</definedName>
    <definedName name="Huh?" localSheetId="2">{"'2003 05 15'!$W$11:$AI$18","'2003 05 15'!$A$1:$V$30"}</definedName>
    <definedName name="Huh?">{"'2003 05 15'!$W$11:$AI$18","'2003 05 15'!$A$1:$V$30"}</definedName>
    <definedName name="Huh?_BIT" localSheetId="2">{"'2003 05 15'!$W$11:$AI$18","'2003 05 15'!$A$1:$V$30"}</definedName>
    <definedName name="Huh?_BIT">{"'2003 05 15'!$W$11:$AI$18","'2003 05 15'!$A$1:$V$30"}</definedName>
    <definedName name="IQ_ADDIN">"AUTO"</definedName>
    <definedName name="IQ_AVG_PRICE_TARGET">"c82"</definedName>
    <definedName name="IQ_BALANCE_GOODS_APR_FC_UNUSED_UNUSED_UNUSED">"c8353"</definedName>
    <definedName name="IQ_BALANCE_GOODS_APR_UNUSED_UNUSED_UNUSED">"c7473"</definedName>
    <definedName name="IQ_BALANCE_GOODS_FC_UNUSED_UNUSED_UNUSED">"c7693"</definedName>
    <definedName name="IQ_BALANCE_GOODS_POP_FC_UNUSED_UNUSED_UNUSED">"c7913"</definedName>
    <definedName name="IQ_BALANCE_GOODS_POP_UNUSED_UNUSED_UNUSED">"c7033"</definedName>
    <definedName name="IQ_BALANCE_GOODS_UNUSED_UNUSED_UNUSED">"c6813"</definedName>
    <definedName name="IQ_BALANCE_GOODS_YOY_FC_UNUSED_UNUSED_UNUSED">"c8133"</definedName>
    <definedName name="IQ_BALANCE_GOODS_YOY_UNUSED_UNUSED_UNUSED">"c7253"</definedName>
    <definedName name="IQ_BALANCE_SERV_APR_FC_UNUSED_UNUSED_UNUSED">"c8355"</definedName>
    <definedName name="IQ_BALANCE_SERV_APR_UNUSED_UNUSED_UNUSED">"c7475"</definedName>
    <definedName name="IQ_BALANCE_SERV_FC_UNUSED_UNUSED_UNUSED">"c7695"</definedName>
    <definedName name="IQ_BALANCE_SERV_POP_FC_UNUSED_UNUSED_UNUSED">"c7915"</definedName>
    <definedName name="IQ_BALANCE_SERV_POP_UNUSED_UNUSED_UNUSED">"c7035"</definedName>
    <definedName name="IQ_BALANCE_SERV_UNUSED_UNUSED_UNUSED">"c6815"</definedName>
    <definedName name="IQ_BALANCE_SERV_YOY_FC_UNUSED_UNUSED_UNUSED">"c8135"</definedName>
    <definedName name="IQ_BALANCE_SERV_YOY_UNUSED_UNUSED_UNUSED">"c7255"</definedName>
    <definedName name="IQ_BALANCE_TRADE_APR_FC_UNUSED_UNUSED_UNUSED">"c8357"</definedName>
    <definedName name="IQ_BALANCE_TRADE_APR_UNUSED_UNUSED_UNUSED">"c7477"</definedName>
    <definedName name="IQ_BALANCE_TRADE_FC_UNUSED_UNUSED_UNUSED">"c7697"</definedName>
    <definedName name="IQ_BALANCE_TRADE_POP_FC_UNUSED_UNUSED_UNUSED">"c7917"</definedName>
    <definedName name="IQ_BALANCE_TRADE_POP_UNUSED_UNUSED_UNUSED">"c7037"</definedName>
    <definedName name="IQ_BALANCE_TRADE_UNUSED_UNUSED_UNUSED">"c6817"</definedName>
    <definedName name="IQ_BALANCE_TRADE_YOY_FC_UNUSED_UNUSED_UNUSED">"c8137"</definedName>
    <definedName name="IQ_BALANCE_TRADE_YOY_UNUSED_UNUSED_UNUSED">"c7257"</definedName>
    <definedName name="IQ_BUDGET_BALANCE_APR_FC_UNUSED_UNUSED_UNUSED">"c8359"</definedName>
    <definedName name="IQ_BUDGET_BALANCE_APR_UNUSED_UNUSED_UNUSED">"c7479"</definedName>
    <definedName name="IQ_BUDGET_BALANCE_FC_UNUSED_UNUSED_UNUSED">"c7699"</definedName>
    <definedName name="IQ_BUDGET_BALANCE_POP_FC_UNUSED_UNUSED_UNUSED">"c7919"</definedName>
    <definedName name="IQ_BUDGET_BALANCE_POP_UNUSED_UNUSED_UNUSED">"c7039"</definedName>
    <definedName name="IQ_BUDGET_BALANCE_UNUSED_UNUSED_UNUSED">"c6819"</definedName>
    <definedName name="IQ_BUDGET_BALANCE_YOY_FC_UNUSED_UNUSED_UNUSED">"c8139"</definedName>
    <definedName name="IQ_BUDGET_BALANCE_YOY_UNUSED_UNUSED_UNUSED">"c7259"</definedName>
    <definedName name="IQ_BUDGET_RECEIPTS_APR_FC_UNUSED_UNUSED_UNUSED">"c8361"</definedName>
    <definedName name="IQ_BUDGET_RECEIPTS_APR_UNUSED_UNUSED_UNUSED">"c7481"</definedName>
    <definedName name="IQ_BUDGET_RECEIPTS_FC_UNUSED_UNUSED_UNUSED">"c7701"</definedName>
    <definedName name="IQ_BUDGET_RECEIPTS_POP_FC_UNUSED_UNUSED_UNUSED">"c7921"</definedName>
    <definedName name="IQ_BUDGET_RECEIPTS_POP_UNUSED_UNUSED_UNUSED">"c7041"</definedName>
    <definedName name="IQ_BUDGET_RECEIPTS_UNUSED_UNUSED_UNUSED">"c6821"</definedName>
    <definedName name="IQ_BUDGET_RECEIPTS_YOY_FC_UNUSED_UNUSED_UNUSED">"c8141"</definedName>
    <definedName name="IQ_BUDGET_RECEIPTS_YOY_UNUSED_UNUSED_UNUSED">"c7261"</definedName>
    <definedName name="IQ_CH">110000</definedName>
    <definedName name="IQ_CHANGE_INVENT_REAL_APR_FC_UNUSED_UNUSED_UNUSED">"c8500"</definedName>
    <definedName name="IQ_CHANGE_INVENT_REAL_APR_UNUSED_UNUSED_UNUSED">"c7620"</definedName>
    <definedName name="IQ_CHANGE_INVENT_REAL_FC_UNUSED_UNUSED_UNUSED">"c7840"</definedName>
    <definedName name="IQ_CHANGE_INVENT_REAL_POP_FC_UNUSED_UNUSED_UNUSED">"c8060"</definedName>
    <definedName name="IQ_CHANGE_INVENT_REAL_POP_UNUSED_UNUSED_UNUSED">"c7180"</definedName>
    <definedName name="IQ_CHANGE_INVENT_REAL_UNUSED_UNUSED_UNUSED">"c6960"</definedName>
    <definedName name="IQ_CHANGE_INVENT_REAL_YOY_FC_UNUSED_UNUSED_UNUSED">"c8280"</definedName>
    <definedName name="IQ_CHANGE_INVENT_REAL_YOY_UNUSED_UNUSED_UNUSED">"c7400"</definedName>
    <definedName name="IQ_CONTRACTS_OTHER_COMMODITIES_EQUITIES._FDIC">"c6522"</definedName>
    <definedName name="IQ_CONV_RATE">"c2192"</definedName>
    <definedName name="IQ_CORP_GOODS_PRICE_INDEX_APR_FC_UNUSED_UNUSED_UNUSED">"c8381"</definedName>
    <definedName name="IQ_CORP_GOODS_PRICE_INDEX_APR_UNUSED_UNUSED_UNUSED">"c7501"</definedName>
    <definedName name="IQ_CORP_GOODS_PRICE_INDEX_FC_UNUSED_UNUSED_UNUSED">"c7721"</definedName>
    <definedName name="IQ_CORP_GOODS_PRICE_INDEX_POP_FC_UNUSED_UNUSED_UNUSED">"c7941"</definedName>
    <definedName name="IQ_CORP_GOODS_PRICE_INDEX_POP_UNUSED_UNUSED_UNUSED">"c7061"</definedName>
    <definedName name="IQ_CORP_GOODS_PRICE_INDEX_UNUSED_UNUSED_UNUSED">"c6841"</definedName>
    <definedName name="IQ_CORP_GOODS_PRICE_INDEX_YOY_FC_UNUSED_UNUSED_UNUSED">"c8161"</definedName>
    <definedName name="IQ_CORP_GOODS_PRICE_INDEX_YOY_UNUSED_UNUSED_UNUSED">"c7281"</definedName>
    <definedName name="IQ_CQ">5000</definedName>
    <definedName name="IQ_CURR_ACCT_BALANCE_APR_FC_UNUSED_UNUSED_UNUSED">"c8387"</definedName>
    <definedName name="IQ_CURR_ACCT_BALANCE_APR_UNUSED_UNUSED_UNUSED">"c7507"</definedName>
    <definedName name="IQ_CURR_ACCT_BALANCE_FC_UNUSED_UNUSED_UNUSED">"c7727"</definedName>
    <definedName name="IQ_CURR_ACCT_BALANCE_POP_FC_UNUSED_UNUSED_UNUSED">"c7947"</definedName>
    <definedName name="IQ_CURR_ACCT_BALANCE_POP_UNUSED_UNUSED_UNUSED">"c7067"</definedName>
    <definedName name="IQ_CURR_ACCT_BALANCE_UNUSED_UNUSED_UNUSED">"c6847"</definedName>
    <definedName name="IQ_CURR_ACCT_BALANCE_YOY_FC_UNUSED_UNUSED_UNUSED">"c8167"</definedName>
    <definedName name="IQ_CURR_ACCT_BALANCE_YOY_UNUSED_UNUSED_UNUSED">"c7287"</definedName>
    <definedName name="IQ_CY">10000</definedName>
    <definedName name="IQ_DAILY">500000</definedName>
    <definedName name="IQ_DNTM">700000</definedName>
    <definedName name="IQ_ECO_METRIC_6825_UNUSED_UNUSED_UNUSED">"c6825"</definedName>
    <definedName name="IQ_ECO_METRIC_6839_UNUSED_UNUSED_UNUSED">"c6839"</definedName>
    <definedName name="IQ_ECO_METRIC_6896_UNUSED_UNUSED_UNUSED">"c6896"</definedName>
    <definedName name="IQ_ECO_METRIC_6897_UNUSED_UNUSED_UNUSED">"c6897"</definedName>
    <definedName name="IQ_ECO_METRIC_6988_UNUSED_UNUSED_UNUSED">"c6988"</definedName>
    <definedName name="IQ_ECO_METRIC_7045_UNUSED_UNUSED_UNUSED">"c7045"</definedName>
    <definedName name="IQ_ECO_METRIC_7059_UNUSED_UNUSED_UNUSED">"c7059"</definedName>
    <definedName name="IQ_ECO_METRIC_7116_UNUSED_UNUSED_UNUSED">"c7116"</definedName>
    <definedName name="IQ_ECO_METRIC_7117_UNUSED_UNUSED_UNUSED">"c7117"</definedName>
    <definedName name="IQ_ECO_METRIC_7208_UNUSED_UNUSED_UNUSED">"c7208"</definedName>
    <definedName name="IQ_ECO_METRIC_7265_UNUSED_UNUSED_UNUSED">"c7265"</definedName>
    <definedName name="IQ_ECO_METRIC_7279_UNUSED_UNUSED_UNUSED">"c7279"</definedName>
    <definedName name="IQ_ECO_METRIC_7336_UNUSED_UNUSED_UNUSED">"c7336"</definedName>
    <definedName name="IQ_ECO_METRIC_7337_UNUSED_UNUSED_UNUSED">"c7337"</definedName>
    <definedName name="IQ_ECO_METRIC_7428_UNUSED_UNUSED_UNUSED">"c7428"</definedName>
    <definedName name="IQ_ECO_METRIC_7556_UNUSED_UNUSED_UNUSED">"c7556"</definedName>
    <definedName name="IQ_ECO_METRIC_7557_UNUSED_UNUSED_UNUSED">"c7557"</definedName>
    <definedName name="IQ_ECO_METRIC_7648_UNUSED_UNUSED_UNUSED">"c7648"</definedName>
    <definedName name="IQ_ECO_METRIC_7705_UNUSED_UNUSED_UNUSED">"c7705"</definedName>
    <definedName name="IQ_ECO_METRIC_7719_UNUSED_UNUSED_UNUSED">"c7719"</definedName>
    <definedName name="IQ_ECO_METRIC_7776_UNUSED_UNUSED_UNUSED">"c7776"</definedName>
    <definedName name="IQ_ECO_METRIC_7777_UNUSED_UNUSED_UNUSED">"c7777"</definedName>
    <definedName name="IQ_ECO_METRIC_7868_UNUSED_UNUSED_UNUSED">"c7868"</definedName>
    <definedName name="IQ_ECO_METRIC_7925_UNUSED_UNUSED_UNUSED">"c7925"</definedName>
    <definedName name="IQ_ECO_METRIC_7939_UNUSED_UNUSED_UNUSED">"c7939"</definedName>
    <definedName name="IQ_ECO_METRIC_7996_UNUSED_UNUSED_UNUSED">"c7996"</definedName>
    <definedName name="IQ_ECO_METRIC_7997_UNUSED_UNUSED_UNUSED">"c7997"</definedName>
    <definedName name="IQ_ECO_METRIC_8088_UNUSED_UNUSED_UNUSED">"c8088"</definedName>
    <definedName name="IQ_ECO_METRIC_8145_UNUSED_UNUSED_UNUSED">"c8145"</definedName>
    <definedName name="IQ_ECO_METRIC_8159_UNUSED_UNUSED_UNUSED">"c8159"</definedName>
    <definedName name="IQ_ECO_METRIC_8216_UNUSED_UNUSED_UNUSED">"c8216"</definedName>
    <definedName name="IQ_ECO_METRIC_8217_UNUSED_UNUSED_UNUSED">"c8217"</definedName>
    <definedName name="IQ_ECO_METRIC_8308_UNUSED_UNUSED_UNUSED">"c8308"</definedName>
    <definedName name="IQ_ECO_METRIC_8436_UNUSED_UNUSED_UNUSED">"c8436"</definedName>
    <definedName name="IQ_ECO_METRIC_8437_UNUSED_UNUSED_UNUSED">"c8437"</definedName>
    <definedName name="IQ_ECO_METRIC_8528_UNUSED_UNUSED_UNUSED">"c8528"</definedName>
    <definedName name="IQ_EST_EPS_SURPRISE">"c1635"</definedName>
    <definedName name="IQ_EXPORTS_APR_FC_UNUSED_UNUSED_UNUSED">"c8401"</definedName>
    <definedName name="IQ_EXPORTS_APR_UNUSED_UNUSED_UNUSED">"c7521"</definedName>
    <definedName name="IQ_EXPORTS_FC_UNUSED_UNUSED_UNUSED">"c7741"</definedName>
    <definedName name="IQ_EXPORTS_GOODS_REAL_SAAR_APR_FC_UNUSED_UNUSED_UNUSED">"c8512"</definedName>
    <definedName name="IQ_EXPORTS_GOODS_REAL_SAAR_APR_UNUSED_UNUSED_UNUSED">"c7632"</definedName>
    <definedName name="IQ_EXPORTS_GOODS_REAL_SAAR_FC_UNUSED_UNUSED_UNUSED">"c7852"</definedName>
    <definedName name="IQ_EXPORTS_GOODS_REAL_SAAR_POP_FC_UNUSED_UNUSED_UNUSED">"c8072"</definedName>
    <definedName name="IQ_EXPORTS_GOODS_REAL_SAAR_POP_UNUSED_UNUSED_UNUSED">"c7192"</definedName>
    <definedName name="IQ_EXPORTS_GOODS_REAL_SAAR_UNUSED_UNUSED_UNUSED">"c6972"</definedName>
    <definedName name="IQ_EXPORTS_GOODS_REAL_SAAR_YOY_FC_UNUSED_UNUSED_UNUSED">"c8292"</definedName>
    <definedName name="IQ_EXPORTS_GOODS_REAL_SAAR_YOY_UNUSED_UNUSED_UNUSED">"c7412"</definedName>
    <definedName name="IQ_EXPORTS_POP_FC_UNUSED_UNUSED_UNUSED">"c7961"</definedName>
    <definedName name="IQ_EXPORTS_POP_UNUSED_UNUSED_UNUSED">"c7081"</definedName>
    <definedName name="IQ_EXPORTS_SERVICES_REAL_SAAR_APR_FC_UNUSED_UNUSED_UNUSED">"c8516"</definedName>
    <definedName name="IQ_EXPORTS_SERVICES_REAL_SAAR_APR_UNUSED_UNUSED_UNUSED">"c7636"</definedName>
    <definedName name="IQ_EXPORTS_SERVICES_REAL_SAAR_FC_UNUSED_UNUSED_UNUSED">"c7856"</definedName>
    <definedName name="IQ_EXPORTS_SERVICES_REAL_SAAR_POP_FC_UNUSED_UNUSED_UNUSED">"c8076"</definedName>
    <definedName name="IQ_EXPORTS_SERVICES_REAL_SAAR_POP_UNUSED_UNUSED_UNUSED">"c7196"</definedName>
    <definedName name="IQ_EXPORTS_SERVICES_REAL_SAAR_UNUSED_UNUSED_UNUSED">"c6976"</definedName>
    <definedName name="IQ_EXPORTS_SERVICES_REAL_SAAR_YOY_FC_UNUSED_UNUSED_UNUSED">"c8296"</definedName>
    <definedName name="IQ_EXPORTS_SERVICES_REAL_SAAR_YOY_UNUSED_UNUSED_UNUSED">"c7416"</definedName>
    <definedName name="IQ_EXPORTS_UNUSED_UNUSED_UNUSED">"c6861"</definedName>
    <definedName name="IQ_EXPORTS_YOY_FC_UNUSED_UNUSED_UNUSED">"c8181"</definedName>
    <definedName name="IQ_EXPORTS_YOY_UNUSED_UNUSED_UNUSED">"c7301"</definedName>
    <definedName name="IQ_FH">100000</definedName>
    <definedName name="IQ_FIXED_INVEST_APR_FC_UNUSED_UNUSED_UNUSED">"c8410"</definedName>
    <definedName name="IQ_FIXED_INVEST_APR_UNUSED_UNUSED_UNUSED">"c7530"</definedName>
    <definedName name="IQ_FIXED_INVEST_FC_UNUSED_UNUSED_UNUSED">"c7750"</definedName>
    <definedName name="IQ_FIXED_INVEST_POP_FC_UNUSED_UNUSED_UNUSED">"c7970"</definedName>
    <definedName name="IQ_FIXED_INVEST_POP_UNUSED_UNUSED_UNUSED">"c7090"</definedName>
    <definedName name="IQ_FIXED_INVEST_REAL_APR_FC_UNUSED_UNUSED_UNUSED">"c8518"</definedName>
    <definedName name="IQ_FIXED_INVEST_REAL_APR_UNUSED_UNUSED_UNUSED">"c7638"</definedName>
    <definedName name="IQ_FIXED_INVEST_REAL_FC_UNUSED_UNUSED_UNUSED">"c7858"</definedName>
    <definedName name="IQ_FIXED_INVEST_REAL_POP_FC_UNUSED_UNUSED_UNUSED">"c8078"</definedName>
    <definedName name="IQ_FIXED_INVEST_REAL_POP_UNUSED_UNUSED_UNUSED">"c7198"</definedName>
    <definedName name="IQ_FIXED_INVEST_REAL_UNUSED_UNUSED_UNUSED">"c6978"</definedName>
    <definedName name="IQ_FIXED_INVEST_REAL_YOY_FC_UNUSED_UNUSED_UNUSED">"c8298"</definedName>
    <definedName name="IQ_FIXED_INVEST_REAL_YOY_UNUSED_UNUSED_UNUSED">"c7418"</definedName>
    <definedName name="IQ_FIXED_INVEST_UNUSED_UNUSED_UNUSED">"c6870"</definedName>
    <definedName name="IQ_FIXED_INVEST_YOY_FC_UNUSED_UNUSED_UNUSED">"c8190"</definedName>
    <definedName name="IQ_FIXED_INVEST_YOY_UNUSED_UNUSED_UNUSED">"c7310"</definedName>
    <definedName name="IQ_FOREIGN_BRANCHES_U.S._BANKS_LOANS_FDIC">"c6438"</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HOUSING_COMPLETIONS_SINGLE_FAM_APR_FC_UNUSED_UNUSED_UNUSED">"c8422"</definedName>
    <definedName name="IQ_HOUSING_COMPLETIONS_SINGLE_FAM_APR_UNUSED_UNUSED_UNUSED">"c7542"</definedName>
    <definedName name="IQ_HOUSING_COMPLETIONS_SINGLE_FAM_FC_UNUSED_UNUSED_UNUSED">"c7762"</definedName>
    <definedName name="IQ_HOUSING_COMPLETIONS_SINGLE_FAM_POP_FC_UNUSED_UNUSED_UNUSED">"c7982"</definedName>
    <definedName name="IQ_HOUSING_COMPLETIONS_SINGLE_FAM_POP_UNUSED_UNUSED_UNUSED">"c7102"</definedName>
    <definedName name="IQ_HOUSING_COMPLETIONS_SINGLE_FAM_UNUSED_UNUSED_UNUSED">"c6882"</definedName>
    <definedName name="IQ_HOUSING_COMPLETIONS_SINGLE_FAM_YOY_FC_UNUSED_UNUSED_UNUSED">"c8202"</definedName>
    <definedName name="IQ_HOUSING_COMPLETIONS_SINGLE_FAM_YOY_UNUSED_UNUSED_UNUSED">"c7322"</definedName>
    <definedName name="IQ_IMPORTS_GOODS_REAL_SAAR_APR_FC_UNUSED_UNUSED_UNUSED">"c8523"</definedName>
    <definedName name="IQ_IMPORTS_GOODS_REAL_SAAR_APR_UNUSED_UNUSED_UNUSED">"c7643"</definedName>
    <definedName name="IQ_IMPORTS_GOODS_REAL_SAAR_FC_UNUSED_UNUSED_UNUSED">"c7863"</definedName>
    <definedName name="IQ_IMPORTS_GOODS_REAL_SAAR_POP_FC_UNUSED_UNUSED_UNUSED">"c8083"</definedName>
    <definedName name="IQ_IMPORTS_GOODS_REAL_SAAR_POP_UNUSED_UNUSED_UNUSED">"c7203"</definedName>
    <definedName name="IQ_IMPORTS_GOODS_REAL_SAAR_UNUSED_UNUSED_UNUSED">"c6983"</definedName>
    <definedName name="IQ_IMPORTS_GOODS_REAL_SAAR_YOY_FC_UNUSED_UNUSED_UNUSED">"c8303"</definedName>
    <definedName name="IQ_IMPORTS_GOODS_REAL_SAAR_YOY_UNUSED_UNUSED_UNUSED">"c7423"</definedName>
    <definedName name="IQ_IMPORTS_GOODS_SERVICES_APR_FC_UNUSED_UNUSED_UNUSED">"c8429"</definedName>
    <definedName name="IQ_IMPORTS_GOODS_SERVICES_APR_UNUSED_UNUSED_UNUSED">"c7549"</definedName>
    <definedName name="IQ_IMPORTS_GOODS_SERVICES_FC_UNUSED_UNUSED_UNUSED">"c7769"</definedName>
    <definedName name="IQ_IMPORTS_GOODS_SERVICES_POP_FC_UNUSED_UNUSED_UNUSED">"c7989"</definedName>
    <definedName name="IQ_IMPORTS_GOODS_SERVICES_POP_UNUSED_UNUSED_UNUSED">"c7109"</definedName>
    <definedName name="IQ_IMPORTS_GOODS_SERVICES_REAL_SAAR_APR_FC_UNUSED_UNUSED_UNUSED">"c8524"</definedName>
    <definedName name="IQ_IMPORTS_GOODS_SERVICES_REAL_SAAR_APR_UNUSED_UNUSED_UNUSED">"c7644"</definedName>
    <definedName name="IQ_IMPORTS_GOODS_SERVICES_REAL_SAAR_FC_UNUSED_UNUSED_UNUSED">"c7864"</definedName>
    <definedName name="IQ_IMPORTS_GOODS_SERVICES_REAL_SAAR_POP_FC_UNUSED_UNUSED_UNUSED">"c8084"</definedName>
    <definedName name="IQ_IMPORTS_GOODS_SERVICES_REAL_SAAR_POP_UNUSED_UNUSED_UNUSED">"c7204"</definedName>
    <definedName name="IQ_IMPORTS_GOODS_SERVICES_REAL_SAAR_UNUSED_UNUSED_UNUSED">"c6984"</definedName>
    <definedName name="IQ_IMPORTS_GOODS_SERVICES_REAL_SAAR_YOY_FC_UNUSED_UNUSED_UNUSED">"c8304"</definedName>
    <definedName name="IQ_IMPORTS_GOODS_SERVICES_REAL_SAAR_YOY_UNUSED_UNUSED_UNUSED">"c7424"</definedName>
    <definedName name="IQ_IMPORTS_GOODS_SERVICES_UNUSED_UNUSED_UNUSED">"c6889"</definedName>
    <definedName name="IQ_IMPORTS_GOODS_SERVICES_YOY_FC_UNUSED_UNUSED_UNUSED">"c8209"</definedName>
    <definedName name="IQ_IMPORTS_GOODS_SERVICES_YOY_UNUSED_UNUSED_UNUSED">"c7329"</definedName>
    <definedName name="IQ_ISM_SERVICES_APR_FC_UNUSED_UNUSED_UNUSED">"c8443"</definedName>
    <definedName name="IQ_ISM_SERVICES_APR_UNUSED_UNUSED_UNUSED">"c7563"</definedName>
    <definedName name="IQ_ISM_SERVICES_FC_UNUSED_UNUSED_UNUSED">"c7783"</definedName>
    <definedName name="IQ_ISM_SERVICES_POP_FC_UNUSED_UNUSED_UNUSED">"c8003"</definedName>
    <definedName name="IQ_ISM_SERVICES_POP_UNUSED_UNUSED_UNUSED">"c7123"</definedName>
    <definedName name="IQ_ISM_SERVICES_UNUSED_UNUSED_UNUSED">"c6903"</definedName>
    <definedName name="IQ_ISM_SERVICES_YOY_FC_UNUSED_UNUSED_UNUSED">"c8223"</definedName>
    <definedName name="IQ_ISM_SERVICES_YOY_UNUSED_UNUSED_UNUSED">"c7343"</definedName>
    <definedName name="IQ_LATESTK">1000</definedName>
    <definedName name="IQ_LATESTQ">500</definedName>
    <definedName name="IQ_LTM">2000</definedName>
    <definedName name="IQ_LTMMONTH">120000</definedName>
    <definedName name="IQ_MEDIAN_NEW_HOME_SALES_APR_FC_UNUSED_UNUSED_UNUSED">"c8460"</definedName>
    <definedName name="IQ_MEDIAN_NEW_HOME_SALES_APR_UNUSED_UNUSED_UNUSED">"c7580"</definedName>
    <definedName name="IQ_MEDIAN_NEW_HOME_SALES_FC_UNUSED_UNUSED_UNUSED">"c7800"</definedName>
    <definedName name="IQ_MEDIAN_NEW_HOME_SALES_POP_FC_UNUSED_UNUSED_UNUSED">"c8020"</definedName>
    <definedName name="IQ_MEDIAN_NEW_HOME_SALES_POP_UNUSED_UNUSED_UNUSED">"c7140"</definedName>
    <definedName name="IQ_MEDIAN_NEW_HOME_SALES_UNUSED_UNUSED_UNUSED">"c6920"</definedName>
    <definedName name="IQ_MEDIAN_NEW_HOME_SALES_YOY_FC_UNUSED_UNUSED_UNUSED">"c8240"</definedName>
    <definedName name="IQ_MEDIAN_NEW_HOME_SALES_YOY_UNUSED_UNUSED_UNUSED">"c7360"</definedName>
    <definedName name="IQ_MONTH">15000</definedName>
    <definedName name="IQ_MTD">800000</definedName>
    <definedName name="IQ_NAMES_REVISION_DATE_">41277.2356134259</definedName>
    <definedName name="IQ_NAMES_REVISION_DATE__1">42298.8973032407</definedName>
    <definedName name="IQ_NAV_ACT_OR_EST">"c2225"</definedName>
    <definedName name="IQ_NONRES_FIXED_INVEST_PRIV_APR_FC_UNUSED_UNUSED_UNUSED">"c8468"</definedName>
    <definedName name="IQ_NONRES_FIXED_INVEST_PRIV_APR_UNUSED_UNUSED_UNUSED">"c7588"</definedName>
    <definedName name="IQ_NONRES_FIXED_INVEST_PRIV_FC_UNUSED_UNUSED_UNUSED">"c7808"</definedName>
    <definedName name="IQ_NONRES_FIXED_INVEST_PRIV_POP_FC_UNUSED_UNUSED_UNUSED">"c8028"</definedName>
    <definedName name="IQ_NONRES_FIXED_INVEST_PRIV_POP_UNUSED_UNUSED_UNUSED">"c7148"</definedName>
    <definedName name="IQ_NONRES_FIXED_INVEST_PRIV_UNUSED_UNUSED_UNUSED">"c6928"</definedName>
    <definedName name="IQ_NONRES_FIXED_INVEST_PRIV_YOY_FC_UNUSED_UNUSED_UNUSED">"c8248"</definedName>
    <definedName name="IQ_NONRES_FIXED_INVEST_PRIV_YOY_UNUSED_UNUSED_UNUSED">"c7368"</definedName>
    <definedName name="IQ_NTM">6000</definedName>
    <definedName name="IQ_OG_TOTAL_OIL_PRODUCTON">"c2059"</definedName>
    <definedName name="IQ_OPENED55">1</definedName>
    <definedName name="IQ_PRIVATE_CONST_TOTAL_APR_FC_UNUSED_UNUSED_UNUSED">"c8559"</definedName>
    <definedName name="IQ_PRIVATE_CONST_TOTAL_APR_UNUSED_UNUSED_UNUSED">"c7679"</definedName>
    <definedName name="IQ_PRIVATE_CONST_TOTAL_FC_UNUSED_UNUSED_UNUSED">"c7899"</definedName>
    <definedName name="IQ_PRIVATE_CONST_TOTAL_POP_FC_UNUSED_UNUSED_UNUSED">"c8119"</definedName>
    <definedName name="IQ_PRIVATE_CONST_TOTAL_POP_UNUSED_UNUSED_UNUSED">"c7239"</definedName>
    <definedName name="IQ_PRIVATE_CONST_TOTAL_UNUSED_UNUSED_UNUSED">"c7019"</definedName>
    <definedName name="IQ_PRIVATE_CONST_TOTAL_YOY_FC_UNUSED_UNUSED_UNUSED">"c8339"</definedName>
    <definedName name="IQ_PRIVATE_CONST_TOTAL_YOY_UNUSED_UNUSED_UNUSED">"c7459"</definedName>
    <definedName name="IQ_PRIVATE_RES_CONST_REAL_APR_FC_UNUSED_UNUSED_UNUSED">"c8535"</definedName>
    <definedName name="IQ_PRIVATE_RES_CONST_REAL_APR_UNUSED_UNUSED_UNUSED">"c7655"</definedName>
    <definedName name="IQ_PRIVATE_RES_CONST_REAL_FC_UNUSED_UNUSED_UNUSED">"c7875"</definedName>
    <definedName name="IQ_PRIVATE_RES_CONST_REAL_POP_FC_UNUSED_UNUSED_UNUSED">"c8095"</definedName>
    <definedName name="IQ_PRIVATE_RES_CONST_REAL_POP_UNUSED_UNUSED_UNUSED">"c7215"</definedName>
    <definedName name="IQ_PRIVATE_RES_CONST_REAL_UNUSED_UNUSED_UNUSED">"c6995"</definedName>
    <definedName name="IQ_PRIVATE_RES_CONST_REAL_YOY_FC_UNUSED_UNUSED_UNUSED">"c8315"</definedName>
    <definedName name="IQ_PRIVATE_RES_CONST_REAL_YOY_UNUSED_UNUSED_UNUSED">"c7435"</definedName>
    <definedName name="IQ_PURCHASES_EQUIP_NONRES_SAAR_APR_FC_UNUSED_UNUSED_UNUSED">"c8491"</definedName>
    <definedName name="IQ_PURCHASES_EQUIP_NONRES_SAAR_APR_UNUSED_UNUSED_UNUSED">"c7611"</definedName>
    <definedName name="IQ_PURCHASES_EQUIP_NONRES_SAAR_FC_UNUSED_UNUSED_UNUSED">"c7831"</definedName>
    <definedName name="IQ_PURCHASES_EQUIP_NONRES_SAAR_POP_FC_UNUSED_UNUSED_UNUSED">"c8051"</definedName>
    <definedName name="IQ_PURCHASES_EQUIP_NONRES_SAAR_POP_UNUSED_UNUSED_UNUSED">"c7171"</definedName>
    <definedName name="IQ_PURCHASES_EQUIP_NONRES_SAAR_UNUSED_UNUSED_UNUSED">"c6951"</definedName>
    <definedName name="IQ_PURCHASES_EQUIP_NONRES_SAAR_YOY_FC_UNUSED_UNUSED_UNUSED">"c8271"</definedName>
    <definedName name="IQ_PURCHASES_EQUIP_NONRES_SAAR_YOY_UNUSED_UNUSED_UNUSED">"c7391"</definedName>
    <definedName name="IQ_QTD">750000</definedName>
    <definedName name="IQ_RES_CONST_REAL_APR_FC_UNUSED_UNUSED_UNUSED">"c8536"</definedName>
    <definedName name="IQ_RES_CONST_REAL_APR_UNUSED_UNUSED_UNUSED">"c7656"</definedName>
    <definedName name="IQ_RES_CONST_REAL_FC_UNUSED_UNUSED_UNUSED">"c7876"</definedName>
    <definedName name="IQ_RES_CONST_REAL_POP_FC_UNUSED_UNUSED_UNUSED">"c8096"</definedName>
    <definedName name="IQ_RES_CONST_REAL_POP_UNUSED_UNUSED_UNUSED">"c7216"</definedName>
    <definedName name="IQ_RES_CONST_REAL_SAAR_APR_FC_UNUSED_UNUSED_UNUSED">"c8537"</definedName>
    <definedName name="IQ_RES_CONST_REAL_SAAR_APR_UNUSED_UNUSED_UNUSED">"c7657"</definedName>
    <definedName name="IQ_RES_CONST_REAL_SAAR_FC_UNUSED_UNUSED_UNUSED">"c7877"</definedName>
    <definedName name="IQ_RES_CONST_REAL_SAAR_POP_FC_UNUSED_UNUSED_UNUSED">"c8097"</definedName>
    <definedName name="IQ_RES_CONST_REAL_SAAR_POP_UNUSED_UNUSED_UNUSED">"c7217"</definedName>
    <definedName name="IQ_RES_CONST_REAL_SAAR_UNUSED_UNUSED_UNUSED">"c6997"</definedName>
    <definedName name="IQ_RES_CONST_REAL_SAAR_YOY_FC_UNUSED_UNUSED_UNUSED">"c8317"</definedName>
    <definedName name="IQ_RES_CONST_REAL_SAAR_YOY_UNUSED_UNUSED_UNUSED">"c7437"</definedName>
    <definedName name="IQ_RES_CONST_REAL_UNUSED_UNUSED_UNUSED">"c6996"</definedName>
    <definedName name="IQ_RES_CONST_REAL_YOY_FC_UNUSED_UNUSED_UNUSED">"c8316"</definedName>
    <definedName name="IQ_RES_CONST_REAL_YOY_UNUSED_UNUSED_UNUSED">"c7436"</definedName>
    <definedName name="IQ_RES_CONST_SAAR_APR_FC_UNUSED_UNUSED_UNUSED">"c8540"</definedName>
    <definedName name="IQ_RES_CONST_SAAR_APR_UNUSED_UNUSED_UNUSED">"c7660"</definedName>
    <definedName name="IQ_RES_CONST_SAAR_FC_UNUSED_UNUSED_UNUSED">"c7880"</definedName>
    <definedName name="IQ_RES_CONST_SAAR_POP_FC_UNUSED_UNUSED_UNUSED">"c8100"</definedName>
    <definedName name="IQ_RES_CONST_SAAR_POP_UNUSED_UNUSED_UNUSED">"c7220"</definedName>
    <definedName name="IQ_RES_CONST_SAAR_UNUSED_UNUSED_UNUSED">"c7000"</definedName>
    <definedName name="IQ_RES_CONST_SAAR_YOY_FC_UNUSED_UNUSED_UNUSED">"c8320"</definedName>
    <definedName name="IQ_RES_CONST_SAAR_YOY_UNUSED_UNUSED_UNUSED">"c7440"</definedName>
    <definedName name="IQ_SHAREOUTSTANDING">"c1347"</definedName>
    <definedName name="IQ_TODAY">0</definedName>
    <definedName name="IQ_TOTAL_PENSION_OBLIGATION">"c1292"</definedName>
    <definedName name="IQ_WEEK">50000</definedName>
    <definedName name="IQ_YTD">3000</definedName>
    <definedName name="IQ_YTDMONTH">130000</definedName>
    <definedName name="IQRA12">"$A$13:$A$272"</definedName>
    <definedName name="IQRA279">"$A$280:$A$539"</definedName>
    <definedName name="IQRAC12">"$AC$13"</definedName>
    <definedName name="IQRAC279">"$AC$280:$AC$539"</definedName>
    <definedName name="IQRAF12">"$AF$13"</definedName>
    <definedName name="IQRAF279">"$AF$280:$AF$339"</definedName>
    <definedName name="IQRAJ12">"$AJ$13"</definedName>
    <definedName name="IQRAJ279">"$AJ$280:$AJ$539"</definedName>
    <definedName name="IQRAM12">"$AM$13"</definedName>
    <definedName name="IQRAM279">"$AM$280:$AM$339"</definedName>
    <definedName name="IQRAQ12">"$AQ$13"</definedName>
    <definedName name="IQRAQ279">"$AQ$280:$AQ$539"</definedName>
    <definedName name="IQRAT12">"$AT$13"</definedName>
    <definedName name="IQRAT279">"$AT$280:$AT$339"</definedName>
    <definedName name="IQRAX12">"$AX$13"</definedName>
    <definedName name="IQRAX279">"$AX$280:$AX$539"</definedName>
    <definedName name="IQRBA12">"$BA$13"</definedName>
    <definedName name="IQRBA279">"$BA$280:$BA$339"</definedName>
    <definedName name="IQRBE12">"$BE$13"</definedName>
    <definedName name="IQRBE279">"$BE$280:$BE$539"</definedName>
    <definedName name="IQRBH12">"$BH$13"</definedName>
    <definedName name="IQRBH279">"$BH$280:$BH$339"</definedName>
    <definedName name="IQRBL12">"$BL$13"</definedName>
    <definedName name="IQRBL279">"$BL$280:$BL$539"</definedName>
    <definedName name="IQRBO12">"$BO$13"</definedName>
    <definedName name="IQRBO279">"$BO$280:$BO$339"</definedName>
    <definedName name="IQRBS11">"$BS$12:$BS$272"</definedName>
    <definedName name="IQRBS12">"$BS$13"</definedName>
    <definedName name="IQRBS279">"$BS$280:$BS$539"</definedName>
    <definedName name="IQRBV12">"$BV$13"</definedName>
    <definedName name="IQRBV279">"$BV$280:$BV$339"</definedName>
    <definedName name="IQRBZ12">"$BZ$13"</definedName>
    <definedName name="IQRBZ279">"$BZ$280:$BZ$539"</definedName>
    <definedName name="IQRCC12">"$CC$13"</definedName>
    <definedName name="IQRCC279">"$CC$280:$CC$339"</definedName>
    <definedName name="IQRCG12">"$CG$13"</definedName>
    <definedName name="IQRCG279">"$CG$280:$CG$539"</definedName>
    <definedName name="IQRCJ12">"$CJ$13"</definedName>
    <definedName name="IQRCJ279">"$CJ$280:$CJ$339"</definedName>
    <definedName name="IQRCN12">"$CN$13"</definedName>
    <definedName name="IQRCN279">"$CN$280:$CN$539"</definedName>
    <definedName name="IQRCQ12">"$CQ$13"</definedName>
    <definedName name="IQRCQ279">"$CQ$280:$CQ$339"</definedName>
    <definedName name="IQRCU12">"$CU$13"</definedName>
    <definedName name="IQRCU279">"$CU$280:$CU$539"</definedName>
    <definedName name="IQRCX12">"$CX$13"</definedName>
    <definedName name="IQRCX279">"$CX$280:$CX$339"</definedName>
    <definedName name="IQRD12">"$D$13:$D$71"</definedName>
    <definedName name="IQRD279">"$D$280:$D$339"</definedName>
    <definedName name="IQRH12">"$H$13"</definedName>
    <definedName name="IQRH279">"$H$280:$H$539"</definedName>
    <definedName name="IQRK12">"$K$13"</definedName>
    <definedName name="IQRK279">"$K$280:$K$339"</definedName>
    <definedName name="IQRO12">"$O$13"</definedName>
    <definedName name="IQRO279">"$O$280:$O$539"</definedName>
    <definedName name="IQRR12">"$R$13"</definedName>
    <definedName name="IQRR279">"$R$280:$R$339"</definedName>
    <definedName name="IQRV12">"$V$13"</definedName>
    <definedName name="IQRV279">"$V$280:$V$539"</definedName>
    <definedName name="IQRY12">"$Y$13"</definedName>
    <definedName name="IQRY279">"$Y$280:$Y$339"</definedName>
    <definedName name="Jan_03_Estimate_p1">#REF!</definedName>
    <definedName name="Jan_03_Estimate_p2">#REF!</definedName>
    <definedName name="Jan_03_p3">#REF!</definedName>
    <definedName name="Jan_03_p4">#REF!</definedName>
    <definedName name="LDC">'[34]Dx_Tariff&amp;COP'!#REF!</definedName>
    <definedName name="LDCkWh">'[34]Dx_Tariff&amp;COP'!#REF!</definedName>
    <definedName name="LDCkWh2">'[34]Dx_Tariff&amp;COP'!#REF!</definedName>
    <definedName name="LDCkWh3">'[34]Dx_Tariff&amp;COP'!#REF!</definedName>
    <definedName name="LDCLoads">'[34]Dx_Tariff&amp;COP'!#REF!</definedName>
    <definedName name="LDCRates">#REF!</definedName>
    <definedName name="LDCRates2">#REF!</definedName>
    <definedName name="ListOffset">1</definedName>
    <definedName name="LoadForecast">'[34]Dx_Tariff&amp;COP'!#REF!</definedName>
    <definedName name="Loads">'[34]Dx_Tariff&amp;COP'!#REF!</definedName>
    <definedName name="LU">#REF!</definedName>
    <definedName name="LYN">#REF!</definedName>
    <definedName name="MEULoads">'[34]Dx_Tariff&amp;COP'!#REF!</definedName>
    <definedName name="MEUR">#REF!</definedName>
    <definedName name="MEURates">#REF!</definedName>
    <definedName name="MEURTXLoad">'[34]Dx_Tariff&amp;COP'!#REF!</definedName>
    <definedName name="MEURTXRate">#REF!</definedName>
    <definedName name="MEWarning">0</definedName>
    <definedName name="mil">[37]notes!$F$1</definedName>
    <definedName name="million">[38]notes!$J$1</definedName>
    <definedName name="misc1">'[3]97PVModel'!$C$14:$C$17</definedName>
    <definedName name="misc2">'[3]97PVModel'!$C$33:$C$36</definedName>
    <definedName name="misc3">'[3]97PVModel'!$C$52:$C$55</definedName>
    <definedName name="misc4">'[3]97PVModel'!$C$71:$C$74</definedName>
    <definedName name="misc5">'[3]97PVModel'!$C$90:$C$93</definedName>
    <definedName name="misc6">'[3]97PVModel'!$C$109:$C$112</definedName>
    <definedName name="mmm">'[39]Apr-03 Method'!$G$5</definedName>
    <definedName name="Month">'[40]Month Identifier'!$B$1</definedName>
    <definedName name="MONTHS">#REF!</definedName>
    <definedName name="NELDC_kWhs">#REF!</definedName>
    <definedName name="nmbmbm">"V2002-03-29"</definedName>
    <definedName name="NNELDCkWhs">'[34]Dx_Tariff&amp;COP'!#REF!</definedName>
    <definedName name="NvsASD" localSheetId="2">"V2003-02-28"</definedName>
    <definedName name="NvsASD">"V1999-12-29"</definedName>
    <definedName name="NvsAutoDrillOk">"VN"</definedName>
    <definedName name="NvsElapsedTime" localSheetId="2">0.0000925925924093463</definedName>
    <definedName name="NvsElapsedTime">0.000992939814750571</definedName>
    <definedName name="NvsEndTime" localSheetId="2">37697.5868518519</definedName>
    <definedName name="NvsEndTime">36620.6357962963</definedName>
    <definedName name="NvsInstLang">"VENG"</definedName>
    <definedName name="NvsInstSpec" localSheetId="2">"%,LS_ACCT_ACT,SBAL,FCURRENCY_CD,V ,VCAD,FBUSINESS_UNIT,TY2K_BU_MODEL,NOHSC CONSOLIDATED,FACCOUNT,TACCT_2002,NREGULATORY ASSETS,FBUSINESS_UNIT,TOHSC_CONSOLIDATED1,NOHSC CONSOLIDATED"</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 localSheetId="2">"%,XZF.ACCOUNT.PSDetail"</definedName>
    <definedName name="NvsNplSpec">"%,X,RZF..OHnplode,CZF.."</definedName>
    <definedName name="NvsPanelEffdt" localSheetId="2">"V1995-01-01"</definedName>
    <definedName name="NvsPanelEffdt">"V1901-01-01"</definedName>
    <definedName name="NvsPanelSetid" localSheetId="2">"VMFG"</definedName>
    <definedName name="NvsPanelSetid">"VSHARE"</definedName>
    <definedName name="NvsParentRef">#REF!</definedName>
    <definedName name="NvsReqBU">"V900"</definedName>
    <definedName name="NvsReqBUOnly">"VN"</definedName>
    <definedName name="NvsTransLed">"VN"</definedName>
    <definedName name="NvsTreeASD" localSheetId="2">"V2003-02-28"</definedName>
    <definedName name="NvsTreeASD">"V1999-12-29"</definedName>
    <definedName name="NvsValTbl.ACCOUNT">"GL_ACCOUNT_TBL"</definedName>
    <definedName name="NvsValTbl.ACTIVITY_ID">"PROJ_ACTIVITY"</definedName>
    <definedName name="NvsValTbl.ANALYSIS_TYPE">"PROJ_ANTYPE_FS"</definedName>
    <definedName name="NvsValTbl.BUSINESS_UNIT">"BUS_UNIT_TBL_GL"</definedName>
    <definedName name="NvsValTbl.CATEGORY">"CATEGORY_TBL"</definedName>
    <definedName name="NvsValTbl.CURRENCY_CD">"CURRENCY_CD_TBL"</definedName>
    <definedName name="NvsValTbl.DEPTID">"DEPARTMENT_TBL"</definedName>
    <definedName name="NvsValTbl.OH_WORK_PROG">"OH_NVPROGRAM_VW"</definedName>
    <definedName name="NvsValTbl.PROJECT_ID">"OH_P300_TREE_VW"</definedName>
    <definedName name="NvsValTbl.PROJECT_TYPE">"PROJ_TYPE_TBL"</definedName>
    <definedName name="NvsValTbl.RESOURCE_TYPE">"PROJ_RES_TYPE"</definedName>
    <definedName name="NvsValTbl.STATISTICS_CODE">"STAT_TBL"</definedName>
    <definedName name="NvsValTbl.UNIT_OF_MEASURE">"UNITS_TBL"</definedName>
    <definedName name="Old_Print_Area_A">#REF!</definedName>
    <definedName name="overhead">'[36]Input - Proj Info'!$I$148</definedName>
    <definedName name="Percent_Area">[41]INCOME!$I$15:$I$50,[41]INCOME!$N$15:$N$50,[41]INCOME!$X$15:$X$50,[41]INCOME!$AC$15:$AC$50</definedName>
    <definedName name="PIVOT3_Green" localSheetId="2">{"'2003 05 15'!$W$11:$AI$18","'2003 05 15'!$A$1:$V$30"}</definedName>
    <definedName name="PIVOT3_Green">{"'2003 05 15'!$W$11:$AI$18","'2003 05 15'!$A$1:$V$30"}</definedName>
    <definedName name="popoiuo">"V900"</definedName>
    <definedName name="_xlnm.Print_Area" localSheetId="3">'G-01-02 historical'!$A$1:$S$25</definedName>
    <definedName name="_xlnm.Print_Area" localSheetId="0">'G-01-02 Page 1'!$A$1:$T$24</definedName>
    <definedName name="_xlnm.Print_Area" localSheetId="1">'G-01-02 Page 2'!$A$1:$T$23</definedName>
    <definedName name="_xlnm.Print_Area">#REF!</definedName>
    <definedName name="Prudential_2002">#REF!</definedName>
    <definedName name="Prudential_2003">#REF!</definedName>
    <definedName name="PV_Rate">#REF!</definedName>
    <definedName name="q1bpe">'[42]q1 2002'!$A$15:$F$21</definedName>
    <definedName name="Range_name__gl_accdepn_lookup_txdx">"1.'SUPPORT 6A - LEDGER BAL CONTROL'!$I$1:$P$55"</definedName>
    <definedName name="RateLookup">#REF!</definedName>
    <definedName name="RatesScenarios">[43]Fcst!#REF!</definedName>
    <definedName name="RBU">#REF!</definedName>
    <definedName name="Report_Date">[44]notes!$B$3</definedName>
    <definedName name="Report_Month">[44]notes!$B$4</definedName>
    <definedName name="Retailers_1505">#REF!</definedName>
    <definedName name="RetailRates">#REF!</definedName>
    <definedName name="Revised_PV_Rates">'[3]97PVModel'!$A$432:$AB$605</definedName>
    <definedName name="RID">[41]INCOME!#REF!</definedName>
    <definedName name="RMDepr">#REF!</definedName>
    <definedName name="SCN">#REF!</definedName>
    <definedName name="SFV">#REF!</definedName>
    <definedName name="solver_adj" localSheetId="0" hidden="1">'G-01-02 Page 1'!$F$15</definedName>
    <definedName name="solver_cvg" localSheetId="0" hidden="1">0.0001</definedName>
    <definedName name="solver_drv" localSheetId="0" hidden="1">1</definedName>
    <definedName name="solver_eng" localSheetId="0" hidden="1">1</definedName>
    <definedName name="solver_eng" localSheetId="1" hidden="1">1</definedName>
    <definedName name="solver_est" localSheetId="0" hidden="1">1</definedName>
    <definedName name="solver_itr" localSheetId="0" hidden="1">2147483647</definedName>
    <definedName name="solver_lhs1" localSheetId="0" hidden="1">'G-01-02 Page 1'!$I$13</definedName>
    <definedName name="solver_mip" localSheetId="0" hidden="1">2147483647</definedName>
    <definedName name="solver_mni" localSheetId="0" hidden="1">30</definedName>
    <definedName name="solver_mrt" localSheetId="0" hidden="1">0.075</definedName>
    <definedName name="solver_msl" localSheetId="0" hidden="1">2</definedName>
    <definedName name="solver_neg" localSheetId="0" hidden="1">1</definedName>
    <definedName name="solver_neg" localSheetId="1" hidden="1">1</definedName>
    <definedName name="solver_nod" localSheetId="0" hidden="1">2147483647</definedName>
    <definedName name="solver_num" localSheetId="0" hidden="1">0</definedName>
    <definedName name="solver_num" localSheetId="1" hidden="1">0</definedName>
    <definedName name="solver_nwt" localSheetId="0" hidden="1">1</definedName>
    <definedName name="solver_opt" localSheetId="0" hidden="1">'G-01-02 Page 1'!$I$15</definedName>
    <definedName name="solver_opt" localSheetId="1" hidden="1">'G-01-02 Page 2'!$F$13</definedName>
    <definedName name="solver_pre" localSheetId="0" hidden="1">0.000001</definedName>
    <definedName name="solver_rbv" localSheetId="0" hidden="1">1</definedName>
    <definedName name="solver_rel1" localSheetId="0" hidden="1">2</definedName>
    <definedName name="solver_rhs1" localSheetId="0" hidden="1">'G-01-02 Page 2'!$I$17</definedName>
    <definedName name="solver_rlx" localSheetId="0" hidden="1">2</definedName>
    <definedName name="solver_rsd" localSheetId="0" hidden="1">0</definedName>
    <definedName name="solver_scl" localSheetId="0" hidden="1">1</definedName>
    <definedName name="solver_sho" localSheetId="0" hidden="1">2</definedName>
    <definedName name="solver_ssz" localSheetId="0" hidden="1">100</definedName>
    <definedName name="solver_tim" localSheetId="0" hidden="1">2147483647</definedName>
    <definedName name="solver_tol" localSheetId="0" hidden="1">0.01</definedName>
    <definedName name="solver_typ" localSheetId="0" hidden="1">3</definedName>
    <definedName name="solver_typ" localSheetId="1" hidden="1">1</definedName>
    <definedName name="solver_val" localSheetId="0" hidden="1">0.0275864933128683</definedName>
    <definedName name="solver_val" localSheetId="1" hidden="1">0</definedName>
    <definedName name="solver_ver" localSheetId="0" hidden="1">3</definedName>
    <definedName name="solver_ver" localSheetId="1" hidden="1">3</definedName>
    <definedName name="Split_kWh_First___Balance_040212b_Summary_Query">#REF!</definedName>
    <definedName name="ss" localSheetId="2">{"'2003 05 15'!$W$11:$AI$18","'2003 05 15'!$A$1:$V$30"}</definedName>
    <definedName name="ss">{"'2003 05 15'!$W$11:$AI$18","'2003 05 15'!$A$1:$V$30"}</definedName>
    <definedName name="START_YR">'[36]Input - Proj Info'!$M$27</definedName>
    <definedName name="Summary">#REF!</definedName>
    <definedName name="thou">[37]notes!$I$1</definedName>
    <definedName name="Trade_Month">[30]notes!$B$5</definedName>
    <definedName name="TXLDCLoad">'[34]Dx_Tariff&amp;COP'!#REF!</definedName>
    <definedName name="TXLDCRate">#REF!</definedName>
    <definedName name="Update_Date">'[45]47. 2003 Comp&amp;Benefits Summary'!$AB$1</definedName>
    <definedName name="werere">37348.4370907407</definedName>
    <definedName name="wererere">0.000118634263344575</definedName>
    <definedName name="wererewr">"V2002-03-29"</definedName>
    <definedName name="werewryuyui">"%,FBUSINESS_UNIT,V940"</definedName>
    <definedName name="wrn.HO._.Cost._.Alloc." localSheetId="2"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_BIT" localSheetId="2"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_BIT"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 localSheetId="2"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_BIT" localSheetId="2"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_BIT"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print._.graphs." localSheetId="2"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2" hidden="1">{"inputs raw data",#N/A,TRUE,"INPUT"}</definedName>
    <definedName name="wrn.print._.raw._.data._.entry." hidden="1">{"inputs raw data",#N/A,TRUE,"INPUT"}</definedName>
    <definedName name="wrn.print._.summary._.sheets." localSheetId="2" hidden="1">{"summary1",#N/A,TRUE,"Comps";"summary2",#N/A,TRUE,"Comps";"summary3",#N/A,TRUE,"Comps"}</definedName>
    <definedName name="wrn.print._.summary._.sheets." hidden="1">{"summary1",#N/A,TRUE,"Comps";"summary2",#N/A,TRUE,"Comps";"summary3",#N/A,TRUE,"Comps"}</definedName>
    <definedName name="wvu.inputs._.raw._.data." localSheetId="2"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s>
  <calcPr calcId="191028" calcMode="manual" iterate="1" iterateCount="5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7" i="16" l="1"/>
  <c r="O18" i="12"/>
  <c r="O20" i="16" l="1"/>
  <c r="AZ338" i="15"/>
  <c r="AY338" i="15"/>
  <c r="AX338" i="15"/>
  <c r="AW338" i="15"/>
  <c r="AV338" i="15"/>
  <c r="AU338" i="15"/>
  <c r="AT338" i="15"/>
  <c r="AS338" i="15"/>
  <c r="AR338" i="15"/>
  <c r="AQ338" i="15"/>
  <c r="AP338" i="15"/>
  <c r="AO338" i="15"/>
  <c r="AN338" i="15"/>
  <c r="AM338" i="15"/>
  <c r="AL338" i="15"/>
  <c r="AK338" i="15"/>
  <c r="AJ338" i="15"/>
  <c r="AI338" i="15"/>
  <c r="AH338" i="15"/>
  <c r="AG338" i="15"/>
  <c r="AF338" i="15"/>
  <c r="AE338" i="15"/>
  <c r="AD338" i="15"/>
  <c r="AC338" i="15"/>
  <c r="AB338" i="15"/>
  <c r="AA338" i="15"/>
  <c r="Z338" i="15"/>
  <c r="Y338" i="15"/>
  <c r="X338" i="15"/>
  <c r="W338" i="15"/>
  <c r="V338" i="15"/>
  <c r="U338" i="15"/>
  <c r="T338" i="15"/>
  <c r="S338" i="15"/>
  <c r="R338" i="15"/>
  <c r="Q338" i="15"/>
  <c r="P338" i="15"/>
  <c r="O338" i="15"/>
  <c r="N338" i="15"/>
  <c r="M338" i="15"/>
  <c r="L338" i="15"/>
  <c r="K338" i="15"/>
  <c r="J338" i="15"/>
  <c r="I338" i="15"/>
  <c r="H338" i="15"/>
  <c r="G338" i="15"/>
  <c r="F338" i="15"/>
  <c r="E338" i="15"/>
  <c r="D338" i="15"/>
  <c r="D326" i="15"/>
  <c r="B318" i="15"/>
  <c r="B320" i="15" s="1"/>
  <c r="D300" i="15"/>
  <c r="AZ295" i="15"/>
  <c r="AZ296" i="15" s="1"/>
  <c r="AY295" i="15"/>
  <c r="AY296" i="15" s="1"/>
  <c r="AX295" i="15"/>
  <c r="AX296" i="15" s="1"/>
  <c r="AW295" i="15"/>
  <c r="AW296" i="15" s="1"/>
  <c r="AV295" i="15"/>
  <c r="AV296" i="15" s="1"/>
  <c r="AU295" i="15"/>
  <c r="AU296" i="15" s="1"/>
  <c r="AT295" i="15"/>
  <c r="AT296" i="15" s="1"/>
  <c r="AS295" i="15"/>
  <c r="AS296" i="15" s="1"/>
  <c r="AR295" i="15"/>
  <c r="AR296" i="15" s="1"/>
  <c r="AQ295" i="15"/>
  <c r="AQ296" i="15" s="1"/>
  <c r="AP295" i="15"/>
  <c r="AP296" i="15" s="1"/>
  <c r="AO295" i="15"/>
  <c r="AO296" i="15" s="1"/>
  <c r="AN295" i="15"/>
  <c r="AN296" i="15" s="1"/>
  <c r="AM295" i="15"/>
  <c r="AM296" i="15" s="1"/>
  <c r="AL295" i="15"/>
  <c r="AL296" i="15" s="1"/>
  <c r="AK295" i="15"/>
  <c r="AK296" i="15" s="1"/>
  <c r="AJ295" i="15"/>
  <c r="AJ296" i="15" s="1"/>
  <c r="AI295" i="15"/>
  <c r="AI296" i="15" s="1"/>
  <c r="AH295" i="15"/>
  <c r="AH296" i="15" s="1"/>
  <c r="AG295" i="15"/>
  <c r="AG296" i="15" s="1"/>
  <c r="AF295" i="15"/>
  <c r="AF296" i="15" s="1"/>
  <c r="AE295" i="15"/>
  <c r="AE296" i="15" s="1"/>
  <c r="AD295" i="15"/>
  <c r="AD296" i="15" s="1"/>
  <c r="AC295" i="15"/>
  <c r="AC296" i="15" s="1"/>
  <c r="AB295" i="15"/>
  <c r="AB296" i="15" s="1"/>
  <c r="AA295" i="15"/>
  <c r="AA296" i="15" s="1"/>
  <c r="Z295" i="15"/>
  <c r="Z296" i="15" s="1"/>
  <c r="Y295" i="15"/>
  <c r="Y296" i="15" s="1"/>
  <c r="X295" i="15"/>
  <c r="X296" i="15" s="1"/>
  <c r="W295" i="15"/>
  <c r="W296" i="15" s="1"/>
  <c r="V295" i="15"/>
  <c r="V296" i="15" s="1"/>
  <c r="U295" i="15"/>
  <c r="U296" i="15" s="1"/>
  <c r="T295" i="15"/>
  <c r="T296" i="15" s="1"/>
  <c r="S295" i="15"/>
  <c r="S296" i="15" s="1"/>
  <c r="R295" i="15"/>
  <c r="R296" i="15" s="1"/>
  <c r="Q295" i="15"/>
  <c r="Q296" i="15" s="1"/>
  <c r="P295" i="15"/>
  <c r="P296" i="15" s="1"/>
  <c r="O295" i="15"/>
  <c r="N295" i="15"/>
  <c r="M295" i="15"/>
  <c r="M296" i="15" s="1"/>
  <c r="L295" i="15"/>
  <c r="K295" i="15"/>
  <c r="J295" i="15"/>
  <c r="I295" i="15"/>
  <c r="H295" i="15"/>
  <c r="G295" i="15"/>
  <c r="F295" i="15"/>
  <c r="F296" i="15" s="1"/>
  <c r="E295" i="15"/>
  <c r="E296" i="15" s="1"/>
  <c r="D295" i="15"/>
  <c r="D296" i="15" s="1"/>
  <c r="D298" i="15" s="1"/>
  <c r="E294" i="15"/>
  <c r="D287" i="15"/>
  <c r="AZ286" i="15"/>
  <c r="AV286" i="15"/>
  <c r="AZ285" i="15"/>
  <c r="AY285" i="15"/>
  <c r="AY286" i="15" s="1"/>
  <c r="AX285" i="15"/>
  <c r="AX286" i="15" s="1"/>
  <c r="AW285" i="15"/>
  <c r="AW286" i="15" s="1"/>
  <c r="AV285" i="15"/>
  <c r="AU285" i="15"/>
  <c r="AU286" i="15" s="1"/>
  <c r="AT285" i="15"/>
  <c r="AT286" i="15" s="1"/>
  <c r="AS285" i="15"/>
  <c r="AS286" i="15" s="1"/>
  <c r="AR285" i="15"/>
  <c r="AR286" i="15" s="1"/>
  <c r="AQ285" i="15"/>
  <c r="AQ286" i="15" s="1"/>
  <c r="AP285" i="15"/>
  <c r="AP286" i="15" s="1"/>
  <c r="AO285" i="15"/>
  <c r="AO286" i="15" s="1"/>
  <c r="AN285" i="15"/>
  <c r="AN286" i="15" s="1"/>
  <c r="AM285" i="15"/>
  <c r="AM286" i="15" s="1"/>
  <c r="AL285" i="15"/>
  <c r="AL286" i="15" s="1"/>
  <c r="AK285" i="15"/>
  <c r="AK286" i="15" s="1"/>
  <c r="AJ285" i="15"/>
  <c r="AJ286" i="15" s="1"/>
  <c r="AI285" i="15"/>
  <c r="AI286" i="15" s="1"/>
  <c r="AH285" i="15"/>
  <c r="AH286" i="15" s="1"/>
  <c r="AG285" i="15"/>
  <c r="AG286" i="15" s="1"/>
  <c r="AF285" i="15"/>
  <c r="AF286" i="15" s="1"/>
  <c r="AE285" i="15"/>
  <c r="AE286" i="15" s="1"/>
  <c r="AD285" i="15"/>
  <c r="AD286" i="15" s="1"/>
  <c r="AC285" i="15"/>
  <c r="AC286" i="15" s="1"/>
  <c r="AB285" i="15"/>
  <c r="AB286" i="15" s="1"/>
  <c r="AA285" i="15"/>
  <c r="AA286" i="15" s="1"/>
  <c r="Z285" i="15"/>
  <c r="Z286" i="15" s="1"/>
  <c r="Y285" i="15"/>
  <c r="Y286" i="15" s="1"/>
  <c r="X285" i="15"/>
  <c r="X286" i="15" s="1"/>
  <c r="W285" i="15"/>
  <c r="W286" i="15" s="1"/>
  <c r="V285" i="15"/>
  <c r="V286" i="15" s="1"/>
  <c r="U285" i="15"/>
  <c r="U286" i="15" s="1"/>
  <c r="T285" i="15"/>
  <c r="T286" i="15" s="1"/>
  <c r="S285" i="15"/>
  <c r="S286" i="15" s="1"/>
  <c r="R285" i="15"/>
  <c r="R286" i="15" s="1"/>
  <c r="Q285" i="15"/>
  <c r="Q286" i="15" s="1"/>
  <c r="P285" i="15"/>
  <c r="P286" i="15" s="1"/>
  <c r="O285" i="15"/>
  <c r="O286" i="15" s="1"/>
  <c r="N285" i="15"/>
  <c r="M285" i="15"/>
  <c r="L285" i="15"/>
  <c r="K285" i="15"/>
  <c r="J285" i="15"/>
  <c r="I285" i="15"/>
  <c r="H285" i="15"/>
  <c r="G285" i="15"/>
  <c r="F285" i="15"/>
  <c r="F286" i="15" s="1"/>
  <c r="E285" i="15"/>
  <c r="E287" i="15" s="1"/>
  <c r="D285" i="15"/>
  <c r="D288" i="15" s="1"/>
  <c r="E284" i="15"/>
  <c r="D280" i="15"/>
  <c r="E275" i="15" s="1"/>
  <c r="D279" i="15"/>
  <c r="E276" i="15"/>
  <c r="D276" i="15"/>
  <c r="D278" i="15" s="1"/>
  <c r="D271" i="15"/>
  <c r="Y267" i="15"/>
  <c r="X267" i="15"/>
  <c r="S267" i="15"/>
  <c r="AZ266" i="15"/>
  <c r="AZ267" i="15" s="1"/>
  <c r="AY266" i="15"/>
  <c r="AY267" i="15" s="1"/>
  <c r="AX266" i="15"/>
  <c r="AX267" i="15" s="1"/>
  <c r="AW266" i="15"/>
  <c r="AW267" i="15" s="1"/>
  <c r="AV266" i="15"/>
  <c r="AV267" i="15" s="1"/>
  <c r="AU266" i="15"/>
  <c r="AU267" i="15" s="1"/>
  <c r="AT266" i="15"/>
  <c r="AT267" i="15" s="1"/>
  <c r="AS266" i="15"/>
  <c r="AS267" i="15" s="1"/>
  <c r="AR266" i="15"/>
  <c r="AR267" i="15" s="1"/>
  <c r="AQ266" i="15"/>
  <c r="AQ267" i="15" s="1"/>
  <c r="AP266" i="15"/>
  <c r="AP267" i="15" s="1"/>
  <c r="AO266" i="15"/>
  <c r="AO267" i="15" s="1"/>
  <c r="AN266" i="15"/>
  <c r="AN267" i="15" s="1"/>
  <c r="AM266" i="15"/>
  <c r="AM267" i="15" s="1"/>
  <c r="AL266" i="15"/>
  <c r="AL267" i="15" s="1"/>
  <c r="AK266" i="15"/>
  <c r="AK267" i="15" s="1"/>
  <c r="AJ266" i="15"/>
  <c r="AJ267" i="15" s="1"/>
  <c r="AI266" i="15"/>
  <c r="AI267" i="15" s="1"/>
  <c r="AH266" i="15"/>
  <c r="AH267" i="15" s="1"/>
  <c r="AG266" i="15"/>
  <c r="AG267" i="15" s="1"/>
  <c r="AF266" i="15"/>
  <c r="AF267" i="15" s="1"/>
  <c r="AE266" i="15"/>
  <c r="AE267" i="15" s="1"/>
  <c r="AD266" i="15"/>
  <c r="AD267" i="15" s="1"/>
  <c r="AC266" i="15"/>
  <c r="AC267" i="15" s="1"/>
  <c r="AB266" i="15"/>
  <c r="AB267" i="15" s="1"/>
  <c r="AA266" i="15"/>
  <c r="AA267" i="15" s="1"/>
  <c r="Z266" i="15"/>
  <c r="Z267" i="15" s="1"/>
  <c r="Y266" i="15"/>
  <c r="X266" i="15"/>
  <c r="W266" i="15"/>
  <c r="W267" i="15" s="1"/>
  <c r="V266" i="15"/>
  <c r="V267" i="15" s="1"/>
  <c r="U266" i="15"/>
  <c r="U267" i="15" s="1"/>
  <c r="T266" i="15"/>
  <c r="T267" i="15" s="1"/>
  <c r="S266" i="15"/>
  <c r="R266" i="15"/>
  <c r="R267" i="15" s="1"/>
  <c r="Q266" i="15"/>
  <c r="Q267" i="15" s="1"/>
  <c r="P266" i="15"/>
  <c r="P267" i="15" s="1"/>
  <c r="O266" i="15"/>
  <c r="N266" i="15"/>
  <c r="N267" i="15" s="1"/>
  <c r="M266" i="15"/>
  <c r="M267" i="15" s="1"/>
  <c r="L266" i="15"/>
  <c r="K266" i="15"/>
  <c r="J266" i="15"/>
  <c r="I266" i="15"/>
  <c r="I267" i="15" s="1"/>
  <c r="H266" i="15"/>
  <c r="H267" i="15" s="1"/>
  <c r="G266" i="15"/>
  <c r="G267" i="15" s="1"/>
  <c r="F266" i="15"/>
  <c r="F267" i="15" s="1"/>
  <c r="E266" i="15"/>
  <c r="E267" i="15" s="1"/>
  <c r="E269" i="15" s="1"/>
  <c r="D266" i="15"/>
  <c r="E265" i="15"/>
  <c r="E256" i="15"/>
  <c r="AZ252" i="15"/>
  <c r="AY252" i="15"/>
  <c r="AX252" i="15"/>
  <c r="AW252" i="15"/>
  <c r="AV252" i="15"/>
  <c r="AU252" i="15"/>
  <c r="AT252" i="15"/>
  <c r="AS252" i="15"/>
  <c r="AR252" i="15"/>
  <c r="AQ252" i="15"/>
  <c r="AP252" i="15"/>
  <c r="AO252" i="15"/>
  <c r="AN252" i="15"/>
  <c r="AM252" i="15"/>
  <c r="AL252" i="15"/>
  <c r="AK252" i="15"/>
  <c r="AJ252" i="15"/>
  <c r="AI252" i="15"/>
  <c r="AH252" i="15"/>
  <c r="AG252" i="15"/>
  <c r="AF252" i="15"/>
  <c r="AE252" i="15"/>
  <c r="AD252" i="15"/>
  <c r="AC252" i="15"/>
  <c r="AB252" i="15"/>
  <c r="AA252" i="15"/>
  <c r="Z252" i="15"/>
  <c r="Y252" i="15"/>
  <c r="X252" i="15"/>
  <c r="W252" i="15"/>
  <c r="V252" i="15"/>
  <c r="U252" i="15"/>
  <c r="T252" i="15"/>
  <c r="S252" i="15"/>
  <c r="R252" i="15"/>
  <c r="Q252" i="15"/>
  <c r="P252" i="15"/>
  <c r="O252" i="15"/>
  <c r="N252" i="15"/>
  <c r="M252" i="15"/>
  <c r="L252" i="15"/>
  <c r="K252" i="15"/>
  <c r="J252" i="15"/>
  <c r="I252" i="15"/>
  <c r="H252" i="15"/>
  <c r="G252" i="15"/>
  <c r="F252" i="15"/>
  <c r="E252" i="15"/>
  <c r="D252" i="15"/>
  <c r="E234" i="15"/>
  <c r="G226" i="15"/>
  <c r="D226" i="15"/>
  <c r="H222" i="15"/>
  <c r="H248" i="15" s="1"/>
  <c r="AZ218" i="15"/>
  <c r="AY218" i="15"/>
  <c r="AX218" i="15"/>
  <c r="AW218" i="15"/>
  <c r="AV218" i="15"/>
  <c r="AU218" i="15"/>
  <c r="AT218" i="15"/>
  <c r="AS218" i="15"/>
  <c r="AR218" i="15"/>
  <c r="AQ218" i="15"/>
  <c r="AP218" i="15"/>
  <c r="AO218" i="15"/>
  <c r="AN218" i="15"/>
  <c r="AM218" i="15"/>
  <c r="AL218" i="15"/>
  <c r="AK218" i="15"/>
  <c r="AJ218" i="15"/>
  <c r="AI218" i="15"/>
  <c r="AH218" i="15"/>
  <c r="AG218" i="15"/>
  <c r="AF218" i="15"/>
  <c r="AE218" i="15"/>
  <c r="AD218" i="15"/>
  <c r="AC218" i="15"/>
  <c r="AB218" i="15"/>
  <c r="AA218" i="15"/>
  <c r="Z218" i="15"/>
  <c r="Y218" i="15"/>
  <c r="X218" i="15"/>
  <c r="W218" i="15"/>
  <c r="V218" i="15"/>
  <c r="U218" i="15"/>
  <c r="T218" i="15"/>
  <c r="S218" i="15"/>
  <c r="R218" i="15"/>
  <c r="Q218" i="15"/>
  <c r="P218" i="15"/>
  <c r="O218" i="15"/>
  <c r="N218" i="15"/>
  <c r="M218" i="15"/>
  <c r="L218" i="15"/>
  <c r="K218" i="15"/>
  <c r="J218" i="15"/>
  <c r="I218" i="15"/>
  <c r="H218" i="15"/>
  <c r="AZ216" i="15"/>
  <c r="AY216" i="15"/>
  <c r="AX216" i="15"/>
  <c r="AW216" i="15"/>
  <c r="AV216" i="15"/>
  <c r="AU216" i="15"/>
  <c r="AT216" i="15"/>
  <c r="AS216" i="15"/>
  <c r="AR216" i="15"/>
  <c r="AQ216" i="15"/>
  <c r="AP216" i="15"/>
  <c r="AO216" i="15"/>
  <c r="AN216" i="15"/>
  <c r="AM216" i="15"/>
  <c r="AL216" i="15"/>
  <c r="AK216" i="15"/>
  <c r="AJ216" i="15"/>
  <c r="AI216" i="15"/>
  <c r="AH216" i="15"/>
  <c r="AG216" i="15"/>
  <c r="AF216" i="15"/>
  <c r="AE216" i="15"/>
  <c r="AD216" i="15"/>
  <c r="AC216" i="15"/>
  <c r="AB216" i="15"/>
  <c r="AA216" i="15"/>
  <c r="Z216" i="15"/>
  <c r="Y216" i="15"/>
  <c r="X216" i="15"/>
  <c r="W216" i="15"/>
  <c r="V216" i="15"/>
  <c r="U216" i="15"/>
  <c r="T216" i="15"/>
  <c r="S216" i="15"/>
  <c r="R216" i="15"/>
  <c r="Q216" i="15"/>
  <c r="P216" i="15"/>
  <c r="O216" i="15"/>
  <c r="N216" i="15"/>
  <c r="M216" i="15"/>
  <c r="L216" i="15"/>
  <c r="K216" i="15"/>
  <c r="J216" i="15"/>
  <c r="M215" i="15"/>
  <c r="N215" i="15" s="1"/>
  <c r="O215" i="15" s="1"/>
  <c r="P215" i="15" s="1"/>
  <c r="Q215" i="15" s="1"/>
  <c r="R215" i="15" s="1"/>
  <c r="S215" i="15" s="1"/>
  <c r="T215" i="15" s="1"/>
  <c r="U215" i="15" s="1"/>
  <c r="V215" i="15" s="1"/>
  <c r="W215" i="15" s="1"/>
  <c r="X215" i="15" s="1"/>
  <c r="Y215" i="15" s="1"/>
  <c r="Z215" i="15" s="1"/>
  <c r="AA215" i="15" s="1"/>
  <c r="AB215" i="15" s="1"/>
  <c r="AC215" i="15" s="1"/>
  <c r="AD215" i="15" s="1"/>
  <c r="AE215" i="15" s="1"/>
  <c r="AF215" i="15" s="1"/>
  <c r="AG215" i="15" s="1"/>
  <c r="AH215" i="15" s="1"/>
  <c r="AI215" i="15" s="1"/>
  <c r="AJ215" i="15" s="1"/>
  <c r="AK215" i="15" s="1"/>
  <c r="AL215" i="15" s="1"/>
  <c r="AM215" i="15" s="1"/>
  <c r="AN215" i="15" s="1"/>
  <c r="AO215" i="15" s="1"/>
  <c r="AP215" i="15" s="1"/>
  <c r="AQ215" i="15" s="1"/>
  <c r="AR215" i="15" s="1"/>
  <c r="AS215" i="15" s="1"/>
  <c r="AT215" i="15" s="1"/>
  <c r="AU215" i="15" s="1"/>
  <c r="AV215" i="15" s="1"/>
  <c r="AW215" i="15" s="1"/>
  <c r="AX215" i="15" s="1"/>
  <c r="AY215" i="15" s="1"/>
  <c r="AZ215" i="15" s="1"/>
  <c r="F215" i="15"/>
  <c r="E215" i="15"/>
  <c r="D215" i="15"/>
  <c r="B210" i="15"/>
  <c r="AX222" i="15" s="1"/>
  <c r="AX248" i="15" s="1"/>
  <c r="AZ208" i="15"/>
  <c r="AZ228" i="15" s="1"/>
  <c r="AY208" i="15"/>
  <c r="AY228" i="15" s="1"/>
  <c r="AX208" i="15"/>
  <c r="AX228" i="15" s="1"/>
  <c r="AW208" i="15"/>
  <c r="AW228" i="15" s="1"/>
  <c r="AV208" i="15"/>
  <c r="AV228" i="15" s="1"/>
  <c r="AU208" i="15"/>
  <c r="AU228" i="15" s="1"/>
  <c r="AT208" i="15"/>
  <c r="AT228" i="15" s="1"/>
  <c r="AS208" i="15"/>
  <c r="AS228" i="15" s="1"/>
  <c r="AR208" i="15"/>
  <c r="AR228" i="15" s="1"/>
  <c r="AQ208" i="15"/>
  <c r="AQ228" i="15" s="1"/>
  <c r="AP208" i="15"/>
  <c r="AP228" i="15" s="1"/>
  <c r="AO208" i="15"/>
  <c r="AO228" i="15" s="1"/>
  <c r="AN208" i="15"/>
  <c r="AN228" i="15" s="1"/>
  <c r="AM208" i="15"/>
  <c r="AM228" i="15" s="1"/>
  <c r="AL208" i="15"/>
  <c r="AL228" i="15" s="1"/>
  <c r="AK208" i="15"/>
  <c r="AK228" i="15" s="1"/>
  <c r="AJ208" i="15"/>
  <c r="AJ228" i="15" s="1"/>
  <c r="AI208" i="15"/>
  <c r="AI228" i="15" s="1"/>
  <c r="AH208" i="15"/>
  <c r="AH228" i="15" s="1"/>
  <c r="AG208" i="15"/>
  <c r="AG228" i="15" s="1"/>
  <c r="AF208" i="15"/>
  <c r="AF228" i="15" s="1"/>
  <c r="AE208" i="15"/>
  <c r="AE228" i="15" s="1"/>
  <c r="AD208" i="15"/>
  <c r="AD228" i="15" s="1"/>
  <c r="AC208" i="15"/>
  <c r="AC228" i="15" s="1"/>
  <c r="AB208" i="15"/>
  <c r="AB228" i="15" s="1"/>
  <c r="AA208" i="15"/>
  <c r="AA228" i="15" s="1"/>
  <c r="Z208" i="15"/>
  <c r="Z228" i="15" s="1"/>
  <c r="Y208" i="15"/>
  <c r="Y228" i="15" s="1"/>
  <c r="X208" i="15"/>
  <c r="X228" i="15" s="1"/>
  <c r="W208" i="15"/>
  <c r="W228" i="15" s="1"/>
  <c r="V208" i="15"/>
  <c r="V228" i="15" s="1"/>
  <c r="U208" i="15"/>
  <c r="U228" i="15" s="1"/>
  <c r="T208" i="15"/>
  <c r="T228" i="15" s="1"/>
  <c r="S208" i="15"/>
  <c r="S228" i="15" s="1"/>
  <c r="R208" i="15"/>
  <c r="R228" i="15" s="1"/>
  <c r="Q208" i="15"/>
  <c r="Q228" i="15" s="1"/>
  <c r="P208" i="15"/>
  <c r="P228" i="15" s="1"/>
  <c r="O208" i="15"/>
  <c r="O228" i="15" s="1"/>
  <c r="N208" i="15"/>
  <c r="N228" i="15" s="1"/>
  <c r="M208" i="15"/>
  <c r="M228" i="15" s="1"/>
  <c r="L208" i="15"/>
  <c r="L228" i="15" s="1"/>
  <c r="K208" i="15"/>
  <c r="K228" i="15" s="1"/>
  <c r="J208" i="15"/>
  <c r="J228" i="15" s="1"/>
  <c r="I208" i="15"/>
  <c r="I228" i="15" s="1"/>
  <c r="H208" i="15"/>
  <c r="H228" i="15" s="1"/>
  <c r="G208" i="15"/>
  <c r="G228" i="15" s="1"/>
  <c r="F208" i="15"/>
  <c r="F228" i="15" s="1"/>
  <c r="E208" i="15"/>
  <c r="E228" i="15" s="1"/>
  <c r="D208" i="15"/>
  <c r="D228" i="15" s="1"/>
  <c r="C208" i="15"/>
  <c r="C207" i="15"/>
  <c r="C203" i="15"/>
  <c r="D190" i="15"/>
  <c r="J189" i="15"/>
  <c r="K189" i="15" s="1"/>
  <c r="L189" i="15" s="1"/>
  <c r="M189" i="15" s="1"/>
  <c r="N189" i="15" s="1"/>
  <c r="O189" i="15" s="1"/>
  <c r="P189" i="15" s="1"/>
  <c r="Q189" i="15" s="1"/>
  <c r="R189" i="15" s="1"/>
  <c r="S189" i="15" s="1"/>
  <c r="T189" i="15" s="1"/>
  <c r="U189" i="15" s="1"/>
  <c r="V189" i="15" s="1"/>
  <c r="W189" i="15" s="1"/>
  <c r="X189" i="15" s="1"/>
  <c r="Y189" i="15" s="1"/>
  <c r="Z189" i="15" s="1"/>
  <c r="AA189" i="15" s="1"/>
  <c r="AB189" i="15" s="1"/>
  <c r="AC189" i="15" s="1"/>
  <c r="AD189" i="15" s="1"/>
  <c r="AE189" i="15" s="1"/>
  <c r="AF189" i="15" s="1"/>
  <c r="AG189" i="15" s="1"/>
  <c r="AH189" i="15" s="1"/>
  <c r="AI189" i="15" s="1"/>
  <c r="AJ189" i="15" s="1"/>
  <c r="AK189" i="15" s="1"/>
  <c r="AL189" i="15" s="1"/>
  <c r="AM189" i="15" s="1"/>
  <c r="AN189" i="15" s="1"/>
  <c r="AO189" i="15" s="1"/>
  <c r="AP189" i="15" s="1"/>
  <c r="AQ189" i="15" s="1"/>
  <c r="AR189" i="15" s="1"/>
  <c r="AS189" i="15" s="1"/>
  <c r="AT189" i="15" s="1"/>
  <c r="AU189" i="15" s="1"/>
  <c r="AV189" i="15" s="1"/>
  <c r="AW189" i="15" s="1"/>
  <c r="AX189" i="15" s="1"/>
  <c r="AY189" i="15" s="1"/>
  <c r="AZ189" i="15" s="1"/>
  <c r="I189" i="15"/>
  <c r="H189" i="15"/>
  <c r="E189" i="15"/>
  <c r="F189" i="15" s="1"/>
  <c r="G189" i="15" s="1"/>
  <c r="E188" i="15"/>
  <c r="C182" i="15"/>
  <c r="C181" i="15"/>
  <c r="C183" i="15" s="1"/>
  <c r="BK176" i="15"/>
  <c r="BJ176" i="15"/>
  <c r="BI176" i="15"/>
  <c r="BH176" i="15"/>
  <c r="BG176" i="15"/>
  <c r="BF176" i="15"/>
  <c r="BE176" i="15"/>
  <c r="BD176" i="15"/>
  <c r="BC176" i="15"/>
  <c r="BB176" i="15"/>
  <c r="AZ169" i="15"/>
  <c r="AY169" i="15"/>
  <c r="AX169" i="15"/>
  <c r="AW169" i="15"/>
  <c r="AV169" i="15"/>
  <c r="AU169" i="15"/>
  <c r="AT169" i="15"/>
  <c r="AS169" i="15"/>
  <c r="AR169" i="15"/>
  <c r="AQ169" i="15"/>
  <c r="AP169" i="15"/>
  <c r="AO169" i="15"/>
  <c r="AN169" i="15"/>
  <c r="AM169" i="15"/>
  <c r="AL169" i="15"/>
  <c r="AK169" i="15"/>
  <c r="AJ169" i="15"/>
  <c r="AI169" i="15"/>
  <c r="AH169" i="15"/>
  <c r="AG169" i="15"/>
  <c r="AF169" i="15"/>
  <c r="AE169" i="15"/>
  <c r="AD169" i="15"/>
  <c r="AC169" i="15"/>
  <c r="AB169" i="15"/>
  <c r="AA169" i="15"/>
  <c r="Z169" i="15"/>
  <c r="Y169" i="15"/>
  <c r="X169" i="15"/>
  <c r="W169" i="15"/>
  <c r="V169" i="15"/>
  <c r="U169" i="15"/>
  <c r="T169" i="15"/>
  <c r="S169" i="15"/>
  <c r="R169" i="15"/>
  <c r="Q169" i="15"/>
  <c r="P169" i="15"/>
  <c r="O169" i="15"/>
  <c r="N169" i="15"/>
  <c r="M169" i="15"/>
  <c r="L169" i="15"/>
  <c r="K169" i="15"/>
  <c r="J169" i="15"/>
  <c r="I169" i="15"/>
  <c r="H169" i="15"/>
  <c r="G169" i="15"/>
  <c r="F169" i="15"/>
  <c r="E169" i="15"/>
  <c r="D169" i="15"/>
  <c r="C169" i="15"/>
  <c r="AZ168" i="15"/>
  <c r="AY168" i="15"/>
  <c r="AX168" i="15"/>
  <c r="AW168" i="15"/>
  <c r="AV168" i="15"/>
  <c r="AU168" i="15"/>
  <c r="AT168" i="15"/>
  <c r="AS168" i="15"/>
  <c r="AR168" i="15"/>
  <c r="AQ168" i="15"/>
  <c r="AP168" i="15"/>
  <c r="AO168" i="15"/>
  <c r="AN168" i="15"/>
  <c r="AM168" i="15"/>
  <c r="AL168" i="15"/>
  <c r="AK168" i="15"/>
  <c r="AJ168" i="15"/>
  <c r="AI168" i="15"/>
  <c r="AH168" i="15"/>
  <c r="AG168" i="15"/>
  <c r="AF168" i="15"/>
  <c r="AE168" i="15"/>
  <c r="AD168" i="15"/>
  <c r="AC168" i="15"/>
  <c r="AB168" i="15"/>
  <c r="AA168" i="15"/>
  <c r="Z168" i="15"/>
  <c r="Y168" i="15"/>
  <c r="X168" i="15"/>
  <c r="W168" i="15"/>
  <c r="V168" i="15"/>
  <c r="U168" i="15"/>
  <c r="T168" i="15"/>
  <c r="S168" i="15"/>
  <c r="R168" i="15"/>
  <c r="Q168" i="15"/>
  <c r="P168" i="15"/>
  <c r="O168" i="15"/>
  <c r="N168" i="15"/>
  <c r="M168" i="15"/>
  <c r="L168" i="15"/>
  <c r="K168" i="15"/>
  <c r="J168" i="15"/>
  <c r="I168" i="15"/>
  <c r="H168" i="15"/>
  <c r="G168" i="15"/>
  <c r="F168" i="15"/>
  <c r="E168" i="15"/>
  <c r="D168" i="15"/>
  <c r="C168" i="15"/>
  <c r="AZ167" i="15"/>
  <c r="AY167" i="15"/>
  <c r="AX167" i="15"/>
  <c r="AW167" i="15"/>
  <c r="AV167" i="15"/>
  <c r="AU167" i="15"/>
  <c r="AT167" i="15"/>
  <c r="AS167" i="15"/>
  <c r="AR167" i="15"/>
  <c r="AQ167" i="15"/>
  <c r="AP167" i="15"/>
  <c r="AO167" i="15"/>
  <c r="AN167" i="15"/>
  <c r="AM167" i="15"/>
  <c r="AL167" i="15"/>
  <c r="AK167" i="15"/>
  <c r="AJ167" i="15"/>
  <c r="AI167" i="15"/>
  <c r="AH167" i="15"/>
  <c r="AG167" i="15"/>
  <c r="AF167" i="15"/>
  <c r="AE167" i="15"/>
  <c r="AD167" i="15"/>
  <c r="AC167" i="15"/>
  <c r="AB167" i="15"/>
  <c r="AA167" i="15"/>
  <c r="Z167" i="15"/>
  <c r="Y167" i="15"/>
  <c r="X167" i="15"/>
  <c r="W167" i="15"/>
  <c r="V167" i="15"/>
  <c r="U167" i="15"/>
  <c r="T167" i="15"/>
  <c r="S167" i="15"/>
  <c r="R167" i="15"/>
  <c r="Q167" i="15"/>
  <c r="P167" i="15"/>
  <c r="O167" i="15"/>
  <c r="N167" i="15"/>
  <c r="M167" i="15"/>
  <c r="L167" i="15"/>
  <c r="K167" i="15"/>
  <c r="J167" i="15"/>
  <c r="I167" i="15"/>
  <c r="H167" i="15"/>
  <c r="C167" i="15"/>
  <c r="BK159" i="15"/>
  <c r="BJ159" i="15"/>
  <c r="BI159" i="15"/>
  <c r="BH159" i="15"/>
  <c r="BG159" i="15"/>
  <c r="BF159" i="15"/>
  <c r="BE159" i="15"/>
  <c r="BD159" i="15"/>
  <c r="BC159" i="15"/>
  <c r="BB159" i="15"/>
  <c r="BA159" i="15"/>
  <c r="C159" i="15"/>
  <c r="BK158" i="15"/>
  <c r="BJ158" i="15"/>
  <c r="BI158" i="15"/>
  <c r="BH158" i="15"/>
  <c r="BG158" i="15"/>
  <c r="BF158" i="15"/>
  <c r="BE158" i="15"/>
  <c r="BD158" i="15"/>
  <c r="BC158" i="15"/>
  <c r="BB158" i="15"/>
  <c r="BA158" i="15"/>
  <c r="BK156" i="15"/>
  <c r="BJ156" i="15"/>
  <c r="BI156" i="15"/>
  <c r="BH156" i="15"/>
  <c r="BG156" i="15"/>
  <c r="BF156" i="15"/>
  <c r="BE156" i="15"/>
  <c r="BD156" i="15"/>
  <c r="BC156" i="15"/>
  <c r="BB156" i="15"/>
  <c r="C149" i="15"/>
  <c r="C148" i="15"/>
  <c r="J142" i="15"/>
  <c r="I142" i="15"/>
  <c r="H142" i="15"/>
  <c r="G142" i="15"/>
  <c r="F142" i="15"/>
  <c r="E142" i="15"/>
  <c r="D142" i="15"/>
  <c r="C142" i="15"/>
  <c r="AY141" i="15"/>
  <c r="K140" i="15"/>
  <c r="J140" i="15"/>
  <c r="I140" i="15"/>
  <c r="H140" i="15"/>
  <c r="G140" i="15"/>
  <c r="F140" i="15"/>
  <c r="E140" i="15"/>
  <c r="D140" i="15"/>
  <c r="AZ137" i="15"/>
  <c r="AY137" i="15"/>
  <c r="AX137" i="15"/>
  <c r="AW137" i="15"/>
  <c r="AV137" i="15"/>
  <c r="AU137" i="15"/>
  <c r="AT137" i="15"/>
  <c r="AS137" i="15"/>
  <c r="AR137" i="15"/>
  <c r="AQ137" i="15"/>
  <c r="AP137" i="15"/>
  <c r="AO137" i="15"/>
  <c r="AN137" i="15"/>
  <c r="AM137" i="15"/>
  <c r="AL137" i="15"/>
  <c r="AK137" i="15"/>
  <c r="AJ137" i="15"/>
  <c r="AI137" i="15"/>
  <c r="AH137" i="15"/>
  <c r="AG137" i="15"/>
  <c r="AF137" i="15"/>
  <c r="AE137" i="15"/>
  <c r="AD137" i="15"/>
  <c r="AC137" i="15"/>
  <c r="AB137" i="15"/>
  <c r="AA137" i="15"/>
  <c r="Z137" i="15"/>
  <c r="Y137" i="15"/>
  <c r="X137" i="15"/>
  <c r="W137" i="15"/>
  <c r="V137" i="15"/>
  <c r="U137" i="15"/>
  <c r="T137" i="15"/>
  <c r="S137" i="15"/>
  <c r="R137" i="15"/>
  <c r="Q137" i="15"/>
  <c r="P137" i="15"/>
  <c r="O137" i="15"/>
  <c r="N137" i="15"/>
  <c r="M137" i="15"/>
  <c r="L137" i="15"/>
  <c r="K137" i="15"/>
  <c r="J137" i="15"/>
  <c r="I137" i="15"/>
  <c r="H137" i="15"/>
  <c r="G137" i="15"/>
  <c r="F137" i="15"/>
  <c r="E137" i="15"/>
  <c r="D137" i="15"/>
  <c r="AZ136" i="15"/>
  <c r="AZ141" i="15" s="1"/>
  <c r="AY136" i="15"/>
  <c r="AX136" i="15"/>
  <c r="AX141" i="15" s="1"/>
  <c r="AW136" i="15"/>
  <c r="AW141" i="15" s="1"/>
  <c r="AV136" i="15"/>
  <c r="AV141" i="15" s="1"/>
  <c r="AU136" i="15"/>
  <c r="AU141" i="15" s="1"/>
  <c r="AT136" i="15"/>
  <c r="AT141" i="15" s="1"/>
  <c r="AS136" i="15"/>
  <c r="AS141" i="15" s="1"/>
  <c r="AR136" i="15"/>
  <c r="AR141" i="15" s="1"/>
  <c r="AQ136" i="15"/>
  <c r="AQ141" i="15" s="1"/>
  <c r="AP136" i="15"/>
  <c r="AP141" i="15" s="1"/>
  <c r="AO136" i="15"/>
  <c r="AO141" i="15" s="1"/>
  <c r="AN136" i="15"/>
  <c r="AN141" i="15" s="1"/>
  <c r="AM136" i="15"/>
  <c r="AM141" i="15" s="1"/>
  <c r="AL136" i="15"/>
  <c r="AL141" i="15" s="1"/>
  <c r="AK136" i="15"/>
  <c r="AK141" i="15" s="1"/>
  <c r="AJ136" i="15"/>
  <c r="AJ141" i="15" s="1"/>
  <c r="AI136" i="15"/>
  <c r="AI141" i="15" s="1"/>
  <c r="AH136" i="15"/>
  <c r="AH141" i="15" s="1"/>
  <c r="AG136" i="15"/>
  <c r="AG141" i="15" s="1"/>
  <c r="AF136" i="15"/>
  <c r="AF141" i="15" s="1"/>
  <c r="AE136" i="15"/>
  <c r="AE141" i="15" s="1"/>
  <c r="AD136" i="15"/>
  <c r="AD141" i="15" s="1"/>
  <c r="AC136" i="15"/>
  <c r="AC141" i="15" s="1"/>
  <c r="AB136" i="15"/>
  <c r="AB141" i="15" s="1"/>
  <c r="AA136" i="15"/>
  <c r="AA141" i="15" s="1"/>
  <c r="Z136" i="15"/>
  <c r="Z141" i="15" s="1"/>
  <c r="Y136" i="15"/>
  <c r="Y141" i="15" s="1"/>
  <c r="X136" i="15"/>
  <c r="X141" i="15" s="1"/>
  <c r="W136" i="15"/>
  <c r="W141" i="15" s="1"/>
  <c r="V136" i="15"/>
  <c r="V141" i="15" s="1"/>
  <c r="U136" i="15"/>
  <c r="U141" i="15" s="1"/>
  <c r="T136" i="15"/>
  <c r="T141" i="15" s="1"/>
  <c r="S136" i="15"/>
  <c r="S141" i="15" s="1"/>
  <c r="R136" i="15"/>
  <c r="R141" i="15" s="1"/>
  <c r="Q136" i="15"/>
  <c r="Q141" i="15" s="1"/>
  <c r="P136" i="15"/>
  <c r="P141" i="15" s="1"/>
  <c r="O136" i="15"/>
  <c r="O141" i="15" s="1"/>
  <c r="N136" i="15"/>
  <c r="N141" i="15" s="1"/>
  <c r="M136" i="15"/>
  <c r="M141" i="15" s="1"/>
  <c r="L136" i="15"/>
  <c r="L141" i="15" s="1"/>
  <c r="K136" i="15"/>
  <c r="K141" i="15" s="1"/>
  <c r="J136" i="15"/>
  <c r="J141" i="15" s="1"/>
  <c r="I136" i="15"/>
  <c r="I141" i="15" s="1"/>
  <c r="H136" i="15"/>
  <c r="H141" i="15" s="1"/>
  <c r="G136" i="15"/>
  <c r="G141" i="15" s="1"/>
  <c r="F136" i="15"/>
  <c r="F141" i="15" s="1"/>
  <c r="E136" i="15"/>
  <c r="E141" i="15" s="1"/>
  <c r="D136" i="15"/>
  <c r="D141" i="15" s="1"/>
  <c r="K135" i="15"/>
  <c r="J135" i="15"/>
  <c r="J138" i="15" s="1"/>
  <c r="I135" i="15"/>
  <c r="I138" i="15" s="1"/>
  <c r="H135" i="15"/>
  <c r="H138" i="15" s="1"/>
  <c r="G135" i="15"/>
  <c r="G138" i="15" s="1"/>
  <c r="F135" i="15"/>
  <c r="E135" i="15"/>
  <c r="D135" i="15"/>
  <c r="B134" i="15"/>
  <c r="B135" i="15" s="1"/>
  <c r="B136" i="15" s="1"/>
  <c r="B137" i="15" s="1"/>
  <c r="B138" i="15" s="1"/>
  <c r="B139" i="15" s="1"/>
  <c r="B140" i="15" s="1"/>
  <c r="B141" i="15" s="1"/>
  <c r="B142" i="15" s="1"/>
  <c r="B143" i="15" s="1"/>
  <c r="J130" i="15"/>
  <c r="I130" i="15"/>
  <c r="H130" i="15"/>
  <c r="G130" i="15"/>
  <c r="F130" i="15"/>
  <c r="E130" i="15"/>
  <c r="D130" i="15"/>
  <c r="C130" i="15"/>
  <c r="K128" i="15"/>
  <c r="J128" i="15"/>
  <c r="I128" i="15"/>
  <c r="H128" i="15"/>
  <c r="G128" i="15"/>
  <c r="F128" i="15"/>
  <c r="E128" i="15"/>
  <c r="D128" i="15"/>
  <c r="AZ125" i="15"/>
  <c r="AY125" i="15"/>
  <c r="AX125" i="15"/>
  <c r="AW125" i="15"/>
  <c r="AV125" i="15"/>
  <c r="AU125" i="15"/>
  <c r="AT125" i="15"/>
  <c r="AS125" i="15"/>
  <c r="AR125" i="15"/>
  <c r="AQ125" i="15"/>
  <c r="AP125" i="15"/>
  <c r="AO125" i="15"/>
  <c r="AN125" i="15"/>
  <c r="AM125" i="15"/>
  <c r="AL125" i="15"/>
  <c r="AK125" i="15"/>
  <c r="AJ125" i="15"/>
  <c r="AI125" i="15"/>
  <c r="AH125" i="15"/>
  <c r="AG125" i="15"/>
  <c r="AF125" i="15"/>
  <c r="AE125" i="15"/>
  <c r="AD125" i="15"/>
  <c r="AC125" i="15"/>
  <c r="AB125" i="15"/>
  <c r="AA125" i="15"/>
  <c r="Z125" i="15"/>
  <c r="Y125" i="15"/>
  <c r="X125" i="15"/>
  <c r="W125" i="15"/>
  <c r="V125" i="15"/>
  <c r="U125" i="15"/>
  <c r="T125" i="15"/>
  <c r="S125" i="15"/>
  <c r="R125" i="15"/>
  <c r="Q125" i="15"/>
  <c r="P125" i="15"/>
  <c r="O125" i="15"/>
  <c r="N125" i="15"/>
  <c r="M125" i="15"/>
  <c r="L125" i="15"/>
  <c r="K125" i="15"/>
  <c r="J125" i="15"/>
  <c r="I125" i="15"/>
  <c r="H125" i="15"/>
  <c r="G125" i="15"/>
  <c r="F125" i="15"/>
  <c r="E125" i="15"/>
  <c r="D125" i="15"/>
  <c r="AZ124" i="15"/>
  <c r="AZ129" i="15" s="1"/>
  <c r="AY124" i="15"/>
  <c r="AY129" i="15" s="1"/>
  <c r="AX124" i="15"/>
  <c r="AX129" i="15" s="1"/>
  <c r="AW124" i="15"/>
  <c r="AW129" i="15" s="1"/>
  <c r="AV124" i="15"/>
  <c r="AV129" i="15" s="1"/>
  <c r="AU124" i="15"/>
  <c r="AU129" i="15" s="1"/>
  <c r="AT124" i="15"/>
  <c r="AT129" i="15" s="1"/>
  <c r="AS124" i="15"/>
  <c r="AS129" i="15" s="1"/>
  <c r="AR124" i="15"/>
  <c r="AR129" i="15" s="1"/>
  <c r="AQ124" i="15"/>
  <c r="AQ129" i="15" s="1"/>
  <c r="AP124" i="15"/>
  <c r="AP129" i="15" s="1"/>
  <c r="AO124" i="15"/>
  <c r="AO129" i="15" s="1"/>
  <c r="AN124" i="15"/>
  <c r="AN129" i="15" s="1"/>
  <c r="AM124" i="15"/>
  <c r="AM129" i="15" s="1"/>
  <c r="AL124" i="15"/>
  <c r="AL129" i="15" s="1"/>
  <c r="AK124" i="15"/>
  <c r="AK129" i="15" s="1"/>
  <c r="AJ124" i="15"/>
  <c r="AJ129" i="15" s="1"/>
  <c r="AI124" i="15"/>
  <c r="AI129" i="15" s="1"/>
  <c r="AH124" i="15"/>
  <c r="AH129" i="15" s="1"/>
  <c r="AG124" i="15"/>
  <c r="AG129" i="15" s="1"/>
  <c r="AF124" i="15"/>
  <c r="AF129" i="15" s="1"/>
  <c r="AE124" i="15"/>
  <c r="AE129" i="15" s="1"/>
  <c r="AD124" i="15"/>
  <c r="AD129" i="15" s="1"/>
  <c r="AC124" i="15"/>
  <c r="AC129" i="15" s="1"/>
  <c r="AB124" i="15"/>
  <c r="AB129" i="15" s="1"/>
  <c r="AA124" i="15"/>
  <c r="AA129" i="15" s="1"/>
  <c r="Z124" i="15"/>
  <c r="Z129" i="15" s="1"/>
  <c r="Y124" i="15"/>
  <c r="Y129" i="15" s="1"/>
  <c r="X124" i="15"/>
  <c r="X129" i="15" s="1"/>
  <c r="W124" i="15"/>
  <c r="W129" i="15" s="1"/>
  <c r="V124" i="15"/>
  <c r="V129" i="15" s="1"/>
  <c r="U124" i="15"/>
  <c r="U129" i="15" s="1"/>
  <c r="T124" i="15"/>
  <c r="T129" i="15" s="1"/>
  <c r="S124" i="15"/>
  <c r="S129" i="15" s="1"/>
  <c r="R124" i="15"/>
  <c r="R129" i="15" s="1"/>
  <c r="Q124" i="15"/>
  <c r="Q129" i="15" s="1"/>
  <c r="P124" i="15"/>
  <c r="P129" i="15" s="1"/>
  <c r="O124" i="15"/>
  <c r="O129" i="15" s="1"/>
  <c r="N124" i="15"/>
  <c r="N129" i="15" s="1"/>
  <c r="M124" i="15"/>
  <c r="M129" i="15" s="1"/>
  <c r="L124" i="15"/>
  <c r="L129" i="15" s="1"/>
  <c r="K124" i="15"/>
  <c r="K129" i="15" s="1"/>
  <c r="J124" i="15"/>
  <c r="J129" i="15" s="1"/>
  <c r="I124" i="15"/>
  <c r="I129" i="15" s="1"/>
  <c r="H124" i="15"/>
  <c r="H129" i="15" s="1"/>
  <c r="G124" i="15"/>
  <c r="G129" i="15" s="1"/>
  <c r="F124" i="15"/>
  <c r="F129" i="15" s="1"/>
  <c r="E124" i="15"/>
  <c r="E129" i="15" s="1"/>
  <c r="D124" i="15"/>
  <c r="D129" i="15" s="1"/>
  <c r="K123" i="15"/>
  <c r="K130" i="15" s="1"/>
  <c r="J123" i="15"/>
  <c r="I123" i="15"/>
  <c r="H123" i="15"/>
  <c r="G123" i="15"/>
  <c r="F123" i="15"/>
  <c r="E123" i="15"/>
  <c r="D123" i="15"/>
  <c r="B122" i="15"/>
  <c r="B123" i="15" s="1"/>
  <c r="B124" i="15" s="1"/>
  <c r="B125" i="15" s="1"/>
  <c r="B126" i="15" s="1"/>
  <c r="B127" i="15" s="1"/>
  <c r="B128" i="15" s="1"/>
  <c r="B129" i="15" s="1"/>
  <c r="B130" i="15" s="1"/>
  <c r="B131" i="15" s="1"/>
  <c r="J118" i="15"/>
  <c r="I118" i="15"/>
  <c r="H118" i="15"/>
  <c r="G118" i="15"/>
  <c r="F118" i="15"/>
  <c r="E118" i="15"/>
  <c r="D118" i="15"/>
  <c r="C118" i="15"/>
  <c r="K116" i="15"/>
  <c r="J116" i="15"/>
  <c r="I116" i="15"/>
  <c r="H116" i="15"/>
  <c r="G116" i="15"/>
  <c r="F116" i="15"/>
  <c r="E116" i="15"/>
  <c r="D116" i="15"/>
  <c r="AZ113" i="15"/>
  <c r="AY113" i="15"/>
  <c r="AX113" i="15"/>
  <c r="AW113" i="15"/>
  <c r="AV113" i="15"/>
  <c r="AU113" i="15"/>
  <c r="AT113" i="15"/>
  <c r="AS113" i="15"/>
  <c r="AR113" i="15"/>
  <c r="AQ113" i="15"/>
  <c r="AP113" i="15"/>
  <c r="AO113" i="15"/>
  <c r="AN113" i="15"/>
  <c r="AM113" i="15"/>
  <c r="AL113" i="15"/>
  <c r="AK113" i="15"/>
  <c r="AJ113" i="15"/>
  <c r="AI113" i="15"/>
  <c r="AH113" i="15"/>
  <c r="AG113" i="15"/>
  <c r="AF113" i="15"/>
  <c r="AE113" i="15"/>
  <c r="AD113" i="15"/>
  <c r="AC113" i="15"/>
  <c r="AB113" i="15"/>
  <c r="AA113" i="15"/>
  <c r="Z113" i="15"/>
  <c r="Y113" i="15"/>
  <c r="X113" i="15"/>
  <c r="W113" i="15"/>
  <c r="V113" i="15"/>
  <c r="U113" i="15"/>
  <c r="T113" i="15"/>
  <c r="S113" i="15"/>
  <c r="R113" i="15"/>
  <c r="Q113" i="15"/>
  <c r="P113" i="15"/>
  <c r="O113" i="15"/>
  <c r="N113" i="15"/>
  <c r="M113" i="15"/>
  <c r="L113" i="15"/>
  <c r="K113" i="15"/>
  <c r="J113" i="15"/>
  <c r="I113" i="15"/>
  <c r="H113" i="15"/>
  <c r="G113" i="15"/>
  <c r="F113" i="15"/>
  <c r="E113" i="15"/>
  <c r="D113" i="15"/>
  <c r="AZ112" i="15"/>
  <c r="AZ117" i="15" s="1"/>
  <c r="AY112" i="15"/>
  <c r="AY117" i="15" s="1"/>
  <c r="AX112" i="15"/>
  <c r="AX117" i="15" s="1"/>
  <c r="AW112" i="15"/>
  <c r="AV112" i="15"/>
  <c r="AU112" i="15"/>
  <c r="AT112" i="15"/>
  <c r="AS112" i="15"/>
  <c r="AR112" i="15"/>
  <c r="AQ112" i="15"/>
  <c r="AP112" i="15"/>
  <c r="AO112" i="15"/>
  <c r="AO117" i="15" s="1"/>
  <c r="AN112" i="15"/>
  <c r="AN117" i="15" s="1"/>
  <c r="AM112" i="15"/>
  <c r="AM117" i="15" s="1"/>
  <c r="AL112" i="15"/>
  <c r="AL117" i="15" s="1"/>
  <c r="AK112" i="15"/>
  <c r="AK117" i="15" s="1"/>
  <c r="AJ112" i="15"/>
  <c r="AJ117" i="15" s="1"/>
  <c r="AI112" i="15"/>
  <c r="AI117" i="15" s="1"/>
  <c r="AH112" i="15"/>
  <c r="AG112" i="15"/>
  <c r="AF112" i="15"/>
  <c r="AE112" i="15"/>
  <c r="AD112" i="15"/>
  <c r="AC112" i="15"/>
  <c r="AB112" i="15"/>
  <c r="AA112" i="15"/>
  <c r="Z112" i="15"/>
  <c r="Z117" i="15" s="1"/>
  <c r="Y112" i="15"/>
  <c r="Y117" i="15" s="1"/>
  <c r="X112" i="15"/>
  <c r="X117" i="15" s="1"/>
  <c r="W112" i="15"/>
  <c r="W117" i="15" s="1"/>
  <c r="V112" i="15"/>
  <c r="V117" i="15" s="1"/>
  <c r="U112" i="15"/>
  <c r="U117" i="15" s="1"/>
  <c r="T112" i="15"/>
  <c r="T117" i="15" s="1"/>
  <c r="S112" i="15"/>
  <c r="S117" i="15" s="1"/>
  <c r="R112" i="15"/>
  <c r="R117" i="15" s="1"/>
  <c r="Q112" i="15"/>
  <c r="P112" i="15"/>
  <c r="O112" i="15"/>
  <c r="N112" i="15"/>
  <c r="M112" i="15"/>
  <c r="L112" i="15"/>
  <c r="K112" i="15"/>
  <c r="J112" i="15"/>
  <c r="J117" i="15" s="1"/>
  <c r="I112" i="15"/>
  <c r="I117" i="15" s="1"/>
  <c r="H112" i="15"/>
  <c r="H117" i="15" s="1"/>
  <c r="G112" i="15"/>
  <c r="G117" i="15" s="1"/>
  <c r="F112" i="15"/>
  <c r="F117" i="15" s="1"/>
  <c r="E112" i="15"/>
  <c r="E117" i="15" s="1"/>
  <c r="D112" i="15"/>
  <c r="D117" i="15" s="1"/>
  <c r="K111" i="15"/>
  <c r="J111" i="15"/>
  <c r="J114" i="15" s="1"/>
  <c r="I111" i="15"/>
  <c r="H111" i="15"/>
  <c r="G111" i="15"/>
  <c r="F111" i="15"/>
  <c r="E111" i="15"/>
  <c r="D111" i="15"/>
  <c r="B110" i="15"/>
  <c r="B111" i="15" s="1"/>
  <c r="B112" i="15" s="1"/>
  <c r="B113" i="15" s="1"/>
  <c r="B114" i="15" s="1"/>
  <c r="B115" i="15" s="1"/>
  <c r="B116" i="15" s="1"/>
  <c r="B117" i="15" s="1"/>
  <c r="B118" i="15" s="1"/>
  <c r="B119" i="15" s="1"/>
  <c r="G106" i="15"/>
  <c r="F106" i="15"/>
  <c r="E106" i="15"/>
  <c r="D106" i="15"/>
  <c r="C106" i="15"/>
  <c r="K104" i="15"/>
  <c r="J104" i="15"/>
  <c r="I104" i="15"/>
  <c r="H104" i="15"/>
  <c r="G104" i="15"/>
  <c r="F104" i="15"/>
  <c r="E104" i="15"/>
  <c r="D104" i="15"/>
  <c r="AZ101" i="15"/>
  <c r="AY101" i="15"/>
  <c r="AX101" i="15"/>
  <c r="AW101" i="15"/>
  <c r="AV101" i="15"/>
  <c r="AU101" i="15"/>
  <c r="AT101" i="15"/>
  <c r="AS101" i="15"/>
  <c r="AR101" i="15"/>
  <c r="AQ101" i="15"/>
  <c r="AP101" i="15"/>
  <c r="AO101" i="15"/>
  <c r="AN101" i="15"/>
  <c r="AM101" i="15"/>
  <c r="AL101" i="15"/>
  <c r="AK101" i="15"/>
  <c r="AJ101" i="15"/>
  <c r="AI101" i="15"/>
  <c r="AH101" i="15"/>
  <c r="AG101" i="15"/>
  <c r="AF101" i="15"/>
  <c r="AE101" i="15"/>
  <c r="AD101" i="15"/>
  <c r="AC101" i="15"/>
  <c r="AB101" i="15"/>
  <c r="AA101" i="15"/>
  <c r="Z101" i="15"/>
  <c r="Y101" i="15"/>
  <c r="X101" i="15"/>
  <c r="W101" i="15"/>
  <c r="V101" i="15"/>
  <c r="U101" i="15"/>
  <c r="T101" i="15"/>
  <c r="S101" i="15"/>
  <c r="R101" i="15"/>
  <c r="Q101" i="15"/>
  <c r="P101" i="15"/>
  <c r="O101" i="15"/>
  <c r="N101" i="15"/>
  <c r="M101" i="15"/>
  <c r="L101" i="15"/>
  <c r="K101" i="15"/>
  <c r="J101" i="15"/>
  <c r="I101" i="15"/>
  <c r="H101" i="15"/>
  <c r="G101" i="15"/>
  <c r="F101" i="15"/>
  <c r="E101" i="15"/>
  <c r="D101" i="15"/>
  <c r="AZ100" i="15"/>
  <c r="AZ105" i="15" s="1"/>
  <c r="AY100" i="15"/>
  <c r="AY105" i="15" s="1"/>
  <c r="AX100" i="15"/>
  <c r="AX105" i="15" s="1"/>
  <c r="AW100" i="15"/>
  <c r="AW105" i="15" s="1"/>
  <c r="AV100" i="15"/>
  <c r="AV105" i="15" s="1"/>
  <c r="AU100" i="15"/>
  <c r="AU105" i="15" s="1"/>
  <c r="AT100" i="15"/>
  <c r="AT105" i="15" s="1"/>
  <c r="AS100" i="15"/>
  <c r="AS105" i="15" s="1"/>
  <c r="AR100" i="15"/>
  <c r="AR105" i="15" s="1"/>
  <c r="AQ100" i="15"/>
  <c r="AQ105" i="15" s="1"/>
  <c r="AP100" i="15"/>
  <c r="AP105" i="15" s="1"/>
  <c r="AO100" i="15"/>
  <c r="AO105" i="15" s="1"/>
  <c r="AN100" i="15"/>
  <c r="AN105" i="15" s="1"/>
  <c r="AM100" i="15"/>
  <c r="AM105" i="15" s="1"/>
  <c r="AL100" i="15"/>
  <c r="AL105" i="15" s="1"/>
  <c r="AK100" i="15"/>
  <c r="AK105" i="15" s="1"/>
  <c r="AJ100" i="15"/>
  <c r="AJ105" i="15" s="1"/>
  <c r="AI100" i="15"/>
  <c r="AI105" i="15" s="1"/>
  <c r="AH100" i="15"/>
  <c r="AH105" i="15" s="1"/>
  <c r="AG100" i="15"/>
  <c r="AG105" i="15" s="1"/>
  <c r="AF100" i="15"/>
  <c r="AF105" i="15" s="1"/>
  <c r="AE100" i="15"/>
  <c r="AE105" i="15" s="1"/>
  <c r="AD100" i="15"/>
  <c r="AD105" i="15" s="1"/>
  <c r="AC100" i="15"/>
  <c r="AC105" i="15" s="1"/>
  <c r="AB100" i="15"/>
  <c r="AB105" i="15" s="1"/>
  <c r="AA100" i="15"/>
  <c r="AA105" i="15" s="1"/>
  <c r="Z100" i="15"/>
  <c r="Z105" i="15" s="1"/>
  <c r="Y100" i="15"/>
  <c r="Y105" i="15" s="1"/>
  <c r="X100" i="15"/>
  <c r="X105" i="15" s="1"/>
  <c r="W100" i="15"/>
  <c r="W105" i="15" s="1"/>
  <c r="V100" i="15"/>
  <c r="V105" i="15" s="1"/>
  <c r="U100" i="15"/>
  <c r="U105" i="15" s="1"/>
  <c r="T100" i="15"/>
  <c r="T105" i="15" s="1"/>
  <c r="S100" i="15"/>
  <c r="S105" i="15" s="1"/>
  <c r="R100" i="15"/>
  <c r="R105" i="15" s="1"/>
  <c r="Q100" i="15"/>
  <c r="Q105" i="15" s="1"/>
  <c r="P100" i="15"/>
  <c r="P105" i="15" s="1"/>
  <c r="O100" i="15"/>
  <c r="O105" i="15" s="1"/>
  <c r="N100" i="15"/>
  <c r="N105" i="15" s="1"/>
  <c r="M100" i="15"/>
  <c r="M105" i="15" s="1"/>
  <c r="L100" i="15"/>
  <c r="L105" i="15" s="1"/>
  <c r="K100" i="15"/>
  <c r="K105" i="15" s="1"/>
  <c r="J100" i="15"/>
  <c r="J105" i="15" s="1"/>
  <c r="J106" i="15" s="1"/>
  <c r="I100" i="15"/>
  <c r="I105" i="15" s="1"/>
  <c r="I106" i="15" s="1"/>
  <c r="H100" i="15"/>
  <c r="H105" i="15" s="1"/>
  <c r="H106" i="15" s="1"/>
  <c r="G100" i="15"/>
  <c r="G105" i="15" s="1"/>
  <c r="F100" i="15"/>
  <c r="F105" i="15" s="1"/>
  <c r="E100" i="15"/>
  <c r="E105" i="15" s="1"/>
  <c r="D100" i="15"/>
  <c r="D105" i="15" s="1"/>
  <c r="K99" i="15"/>
  <c r="J99" i="15"/>
  <c r="J102" i="15" s="1"/>
  <c r="I99" i="15"/>
  <c r="I102" i="15" s="1"/>
  <c r="H99" i="15"/>
  <c r="G99" i="15"/>
  <c r="F99" i="15"/>
  <c r="E99" i="15"/>
  <c r="D99" i="15"/>
  <c r="B98" i="15"/>
  <c r="B99" i="15" s="1"/>
  <c r="B100" i="15" s="1"/>
  <c r="B101" i="15" s="1"/>
  <c r="B102" i="15" s="1"/>
  <c r="B103" i="15" s="1"/>
  <c r="B104" i="15" s="1"/>
  <c r="B105" i="15" s="1"/>
  <c r="B106" i="15" s="1"/>
  <c r="B107" i="15" s="1"/>
  <c r="K94" i="15"/>
  <c r="J94" i="15"/>
  <c r="I94" i="15"/>
  <c r="H94" i="15"/>
  <c r="G94" i="15"/>
  <c r="F94" i="15"/>
  <c r="E94" i="15"/>
  <c r="D94" i="15"/>
  <c r="C94" i="15"/>
  <c r="C95" i="15" s="1"/>
  <c r="K92" i="15"/>
  <c r="J92" i="15"/>
  <c r="I92" i="15"/>
  <c r="H92" i="15"/>
  <c r="G92" i="15"/>
  <c r="G95" i="15" s="1"/>
  <c r="F92" i="15"/>
  <c r="E92" i="15"/>
  <c r="AZ89" i="15"/>
  <c r="AY89" i="15"/>
  <c r="AX89" i="15"/>
  <c r="AW89" i="15"/>
  <c r="AV89" i="15"/>
  <c r="AU89" i="15"/>
  <c r="AT89" i="15"/>
  <c r="AS89" i="15"/>
  <c r="AR89" i="15"/>
  <c r="AQ89" i="15"/>
  <c r="AP89" i="15"/>
  <c r="AO89" i="15"/>
  <c r="AN89" i="15"/>
  <c r="AM89" i="15"/>
  <c r="AL89" i="15"/>
  <c r="AK89" i="15"/>
  <c r="AJ89" i="15"/>
  <c r="AI89" i="15"/>
  <c r="AH89" i="15"/>
  <c r="AG89" i="15"/>
  <c r="AF89" i="15"/>
  <c r="AE89" i="15"/>
  <c r="AD89" i="15"/>
  <c r="AC89" i="15"/>
  <c r="AB89" i="15"/>
  <c r="AA89" i="15"/>
  <c r="Z89" i="15"/>
  <c r="Y89" i="15"/>
  <c r="X89" i="15"/>
  <c r="W89" i="15"/>
  <c r="V89" i="15"/>
  <c r="U89" i="15"/>
  <c r="T89" i="15"/>
  <c r="S89" i="15"/>
  <c r="R89" i="15"/>
  <c r="Q89" i="15"/>
  <c r="P89" i="15"/>
  <c r="O89" i="15"/>
  <c r="N89" i="15"/>
  <c r="M89" i="15"/>
  <c r="L89" i="15"/>
  <c r="K89" i="15"/>
  <c r="J89" i="15"/>
  <c r="I89" i="15"/>
  <c r="H89" i="15"/>
  <c r="G89" i="15"/>
  <c r="F89" i="15"/>
  <c r="E89" i="15"/>
  <c r="D89" i="15"/>
  <c r="AZ88" i="15"/>
  <c r="AZ93" i="15" s="1"/>
  <c r="AY88" i="15"/>
  <c r="AY93" i="15" s="1"/>
  <c r="AX88" i="15"/>
  <c r="AX93" i="15" s="1"/>
  <c r="AW88" i="15"/>
  <c r="AW93" i="15" s="1"/>
  <c r="AV88" i="15"/>
  <c r="AV93" i="15" s="1"/>
  <c r="AU88" i="15"/>
  <c r="AU93" i="15" s="1"/>
  <c r="AT88" i="15"/>
  <c r="AT93" i="15" s="1"/>
  <c r="AS88" i="15"/>
  <c r="AS93" i="15" s="1"/>
  <c r="AR88" i="15"/>
  <c r="AR93" i="15" s="1"/>
  <c r="AQ88" i="15"/>
  <c r="AQ93" i="15" s="1"/>
  <c r="AP88" i="15"/>
  <c r="AP93" i="15" s="1"/>
  <c r="AO88" i="15"/>
  <c r="AO93" i="15" s="1"/>
  <c r="AN88" i="15"/>
  <c r="AN93" i="15" s="1"/>
  <c r="AM88" i="15"/>
  <c r="AM93" i="15" s="1"/>
  <c r="AL88" i="15"/>
  <c r="AL93" i="15" s="1"/>
  <c r="AK88" i="15"/>
  <c r="AK93" i="15" s="1"/>
  <c r="AJ88" i="15"/>
  <c r="AJ93" i="15" s="1"/>
  <c r="AI88" i="15"/>
  <c r="AI93" i="15" s="1"/>
  <c r="AH88" i="15"/>
  <c r="AH93" i="15" s="1"/>
  <c r="AG88" i="15"/>
  <c r="AG93" i="15" s="1"/>
  <c r="AF88" i="15"/>
  <c r="AF93" i="15" s="1"/>
  <c r="AE88" i="15"/>
  <c r="AE93" i="15" s="1"/>
  <c r="AD88" i="15"/>
  <c r="AD93" i="15" s="1"/>
  <c r="AC88" i="15"/>
  <c r="AC93" i="15" s="1"/>
  <c r="AB88" i="15"/>
  <c r="AB93" i="15" s="1"/>
  <c r="AA88" i="15"/>
  <c r="AA93" i="15" s="1"/>
  <c r="Z88" i="15"/>
  <c r="Z93" i="15" s="1"/>
  <c r="Y88" i="15"/>
  <c r="Y93" i="15" s="1"/>
  <c r="X88" i="15"/>
  <c r="X93" i="15" s="1"/>
  <c r="W88" i="15"/>
  <c r="W93" i="15" s="1"/>
  <c r="V88" i="15"/>
  <c r="V93" i="15" s="1"/>
  <c r="U88" i="15"/>
  <c r="U93" i="15" s="1"/>
  <c r="T88" i="15"/>
  <c r="T93" i="15" s="1"/>
  <c r="S88" i="15"/>
  <c r="S93" i="15" s="1"/>
  <c r="R88" i="15"/>
  <c r="R93" i="15" s="1"/>
  <c r="Q88" i="15"/>
  <c r="Q93" i="15" s="1"/>
  <c r="P88" i="15"/>
  <c r="P93" i="15" s="1"/>
  <c r="O88" i="15"/>
  <c r="O93" i="15" s="1"/>
  <c r="N88" i="15"/>
  <c r="N93" i="15" s="1"/>
  <c r="M88" i="15"/>
  <c r="M93" i="15" s="1"/>
  <c r="L88" i="15"/>
  <c r="L93" i="15" s="1"/>
  <c r="K88" i="15"/>
  <c r="K93" i="15" s="1"/>
  <c r="J88" i="15"/>
  <c r="J93" i="15" s="1"/>
  <c r="I88" i="15"/>
  <c r="I93" i="15" s="1"/>
  <c r="H88" i="15"/>
  <c r="H93" i="15" s="1"/>
  <c r="G88" i="15"/>
  <c r="G93" i="15" s="1"/>
  <c r="F88" i="15"/>
  <c r="F93" i="15" s="1"/>
  <c r="E88" i="15"/>
  <c r="E93" i="15" s="1"/>
  <c r="D88" i="15"/>
  <c r="D93" i="15" s="1"/>
  <c r="BK87" i="15"/>
  <c r="K87" i="15"/>
  <c r="K90" i="15" s="1"/>
  <c r="L87" i="15" s="1"/>
  <c r="J87" i="15"/>
  <c r="I87" i="15"/>
  <c r="H87" i="15"/>
  <c r="G87" i="15"/>
  <c r="F87" i="15"/>
  <c r="E87" i="15"/>
  <c r="D87" i="15"/>
  <c r="B86" i="15"/>
  <c r="B87" i="15" s="1"/>
  <c r="B88" i="15" s="1"/>
  <c r="B89" i="15" s="1"/>
  <c r="B90" i="15" s="1"/>
  <c r="B91" i="15" s="1"/>
  <c r="B92" i="15" s="1"/>
  <c r="B93" i="15" s="1"/>
  <c r="B94" i="15" s="1"/>
  <c r="B95" i="15" s="1"/>
  <c r="J82" i="15"/>
  <c r="I82" i="15"/>
  <c r="H82" i="15"/>
  <c r="G82" i="15"/>
  <c r="F82" i="15"/>
  <c r="E82" i="15"/>
  <c r="D82" i="15"/>
  <c r="C82" i="15"/>
  <c r="C83" i="15" s="1"/>
  <c r="K80" i="15"/>
  <c r="J80" i="15"/>
  <c r="I80" i="15"/>
  <c r="H80" i="15"/>
  <c r="G80" i="15"/>
  <c r="F80" i="15"/>
  <c r="E80" i="15"/>
  <c r="D80" i="15"/>
  <c r="B78" i="15"/>
  <c r="B79" i="15" s="1"/>
  <c r="B80" i="15" s="1"/>
  <c r="B81" i="15" s="1"/>
  <c r="B82" i="15" s="1"/>
  <c r="B83" i="15" s="1"/>
  <c r="AZ77" i="15"/>
  <c r="AY77" i="15"/>
  <c r="AX77" i="15"/>
  <c r="AW77" i="15"/>
  <c r="AV77" i="15"/>
  <c r="AU77" i="15"/>
  <c r="AT77" i="15"/>
  <c r="AS77" i="15"/>
  <c r="AR77" i="15"/>
  <c r="AQ77" i="15"/>
  <c r="AP77" i="15"/>
  <c r="AO77" i="15"/>
  <c r="AN77" i="15"/>
  <c r="AM77" i="15"/>
  <c r="AL77" i="15"/>
  <c r="AK77" i="15"/>
  <c r="AJ77" i="15"/>
  <c r="AI77" i="15"/>
  <c r="AH77" i="15"/>
  <c r="AG77" i="15"/>
  <c r="AF77" i="15"/>
  <c r="AE77" i="15"/>
  <c r="AD77" i="15"/>
  <c r="AC77" i="15"/>
  <c r="AB77" i="15"/>
  <c r="AA77" i="15"/>
  <c r="Z77" i="15"/>
  <c r="Y77" i="15"/>
  <c r="X77" i="15"/>
  <c r="W77" i="15"/>
  <c r="V77" i="15"/>
  <c r="U77" i="15"/>
  <c r="T77" i="15"/>
  <c r="S77" i="15"/>
  <c r="R77" i="15"/>
  <c r="Q77" i="15"/>
  <c r="P77" i="15"/>
  <c r="O77" i="15"/>
  <c r="N77" i="15"/>
  <c r="M77" i="15"/>
  <c r="L77" i="15"/>
  <c r="K77" i="15"/>
  <c r="J77" i="15"/>
  <c r="I77" i="15"/>
  <c r="H77" i="15"/>
  <c r="G77" i="15"/>
  <c r="F77" i="15"/>
  <c r="E77" i="15"/>
  <c r="D77" i="15"/>
  <c r="AZ76" i="15"/>
  <c r="AZ81" i="15" s="1"/>
  <c r="AY76" i="15"/>
  <c r="AY81" i="15" s="1"/>
  <c r="AX76" i="15"/>
  <c r="AX81" i="15" s="1"/>
  <c r="AW76" i="15"/>
  <c r="AW81" i="15" s="1"/>
  <c r="AV76" i="15"/>
  <c r="AV81" i="15" s="1"/>
  <c r="AU76" i="15"/>
  <c r="AU81" i="15" s="1"/>
  <c r="AT76" i="15"/>
  <c r="AT81" i="15" s="1"/>
  <c r="AS76" i="15"/>
  <c r="AS81" i="15" s="1"/>
  <c r="AR76" i="15"/>
  <c r="AR81" i="15" s="1"/>
  <c r="AQ76" i="15"/>
  <c r="AQ81" i="15" s="1"/>
  <c r="AP76" i="15"/>
  <c r="AP81" i="15" s="1"/>
  <c r="AO76" i="15"/>
  <c r="AO81" i="15" s="1"/>
  <c r="AN76" i="15"/>
  <c r="AN81" i="15" s="1"/>
  <c r="AM76" i="15"/>
  <c r="AM81" i="15" s="1"/>
  <c r="AL76" i="15"/>
  <c r="AL81" i="15" s="1"/>
  <c r="AK76" i="15"/>
  <c r="AK81" i="15" s="1"/>
  <c r="AJ76" i="15"/>
  <c r="AJ81" i="15" s="1"/>
  <c r="AI76" i="15"/>
  <c r="AI81" i="15" s="1"/>
  <c r="AH76" i="15"/>
  <c r="AH81" i="15" s="1"/>
  <c r="AG76" i="15"/>
  <c r="AG81" i="15" s="1"/>
  <c r="AF76" i="15"/>
  <c r="AF81" i="15" s="1"/>
  <c r="AE76" i="15"/>
  <c r="AE81" i="15" s="1"/>
  <c r="AD76" i="15"/>
  <c r="AD81" i="15" s="1"/>
  <c r="AC76" i="15"/>
  <c r="AC81" i="15" s="1"/>
  <c r="AB76" i="15"/>
  <c r="AB81" i="15" s="1"/>
  <c r="AA76" i="15"/>
  <c r="AA81" i="15" s="1"/>
  <c r="Z76" i="15"/>
  <c r="Y76" i="15"/>
  <c r="Y81" i="15" s="1"/>
  <c r="X76" i="15"/>
  <c r="X81" i="15" s="1"/>
  <c r="W76" i="15"/>
  <c r="W81" i="15" s="1"/>
  <c r="V76" i="15"/>
  <c r="V81" i="15" s="1"/>
  <c r="U76" i="15"/>
  <c r="U81" i="15" s="1"/>
  <c r="T76" i="15"/>
  <c r="T81" i="15" s="1"/>
  <c r="S76" i="15"/>
  <c r="S81" i="15" s="1"/>
  <c r="R76" i="15"/>
  <c r="R81" i="15" s="1"/>
  <c r="Q76" i="15"/>
  <c r="Q81" i="15" s="1"/>
  <c r="P76" i="15"/>
  <c r="P81" i="15" s="1"/>
  <c r="O76" i="15"/>
  <c r="O81" i="15" s="1"/>
  <c r="N76" i="15"/>
  <c r="N81" i="15" s="1"/>
  <c r="M76" i="15"/>
  <c r="M81" i="15" s="1"/>
  <c r="L76" i="15"/>
  <c r="L81" i="15" s="1"/>
  <c r="K76" i="15"/>
  <c r="K81" i="15" s="1"/>
  <c r="J76" i="15"/>
  <c r="J81" i="15" s="1"/>
  <c r="I76" i="15"/>
  <c r="I81" i="15" s="1"/>
  <c r="H76" i="15"/>
  <c r="H81" i="15" s="1"/>
  <c r="G76" i="15"/>
  <c r="G81" i="15" s="1"/>
  <c r="F76" i="15"/>
  <c r="F81" i="15" s="1"/>
  <c r="E76" i="15"/>
  <c r="E81" i="15" s="1"/>
  <c r="D76" i="15"/>
  <c r="D81" i="15" s="1"/>
  <c r="K75" i="15"/>
  <c r="K78" i="15" s="1"/>
  <c r="L75" i="15" s="1"/>
  <c r="J75" i="15"/>
  <c r="I75" i="15"/>
  <c r="H75" i="15"/>
  <c r="G75" i="15"/>
  <c r="F75" i="15"/>
  <c r="E75" i="15"/>
  <c r="D75" i="15"/>
  <c r="B75" i="15"/>
  <c r="B76" i="15" s="1"/>
  <c r="B77" i="15" s="1"/>
  <c r="B74" i="15"/>
  <c r="C71" i="15"/>
  <c r="AZ70" i="15"/>
  <c r="AY70" i="15"/>
  <c r="AX70" i="15"/>
  <c r="AW70" i="15"/>
  <c r="AV70" i="15"/>
  <c r="AU70" i="15"/>
  <c r="AT70" i="15"/>
  <c r="AS70" i="15"/>
  <c r="AR70" i="15"/>
  <c r="AQ70" i="15"/>
  <c r="AP70" i="15"/>
  <c r="AO70" i="15"/>
  <c r="AN70" i="15"/>
  <c r="AM70" i="15"/>
  <c r="AL70" i="15"/>
  <c r="AK70" i="15"/>
  <c r="AJ70" i="15"/>
  <c r="AI70" i="15"/>
  <c r="AH70" i="15"/>
  <c r="AG70" i="15"/>
  <c r="AF70" i="15"/>
  <c r="AE70" i="15"/>
  <c r="AD70" i="15"/>
  <c r="AC70" i="15"/>
  <c r="AB70" i="15"/>
  <c r="AA70" i="15"/>
  <c r="Z70" i="15"/>
  <c r="Y70" i="15"/>
  <c r="X70" i="15"/>
  <c r="W70" i="15"/>
  <c r="V70" i="15"/>
  <c r="U70" i="15"/>
  <c r="T70" i="15"/>
  <c r="S70" i="15"/>
  <c r="R70" i="15"/>
  <c r="Q70" i="15"/>
  <c r="P70" i="15"/>
  <c r="O70" i="15"/>
  <c r="N70" i="15"/>
  <c r="M70" i="15"/>
  <c r="L70" i="15"/>
  <c r="K70" i="15"/>
  <c r="J70" i="15"/>
  <c r="I70" i="15"/>
  <c r="H70" i="15"/>
  <c r="G70" i="15"/>
  <c r="F70" i="15"/>
  <c r="E70" i="15"/>
  <c r="D70" i="15"/>
  <c r="AN69" i="15"/>
  <c r="K68" i="15"/>
  <c r="J68" i="15"/>
  <c r="I68" i="15"/>
  <c r="H68" i="15"/>
  <c r="G68" i="15"/>
  <c r="F68" i="15"/>
  <c r="E68" i="15"/>
  <c r="D68" i="15"/>
  <c r="AZ65" i="15"/>
  <c r="AY65" i="15"/>
  <c r="AX65" i="15"/>
  <c r="AW65" i="15"/>
  <c r="AV65" i="15"/>
  <c r="AU65" i="15"/>
  <c r="AT65" i="15"/>
  <c r="AS65" i="15"/>
  <c r="AR65" i="15"/>
  <c r="AQ65" i="15"/>
  <c r="AP65" i="15"/>
  <c r="AO65" i="15"/>
  <c r="AN65" i="15"/>
  <c r="AM65" i="15"/>
  <c r="AL65" i="15"/>
  <c r="AK65" i="15"/>
  <c r="AJ65" i="15"/>
  <c r="AI65" i="15"/>
  <c r="AH65" i="15"/>
  <c r="AG65" i="15"/>
  <c r="AF65" i="15"/>
  <c r="AE65" i="15"/>
  <c r="AD65" i="15"/>
  <c r="AC65" i="15"/>
  <c r="AB65" i="15"/>
  <c r="AA65" i="15"/>
  <c r="Z65" i="15"/>
  <c r="Y65" i="15"/>
  <c r="X65" i="15"/>
  <c r="W65" i="15"/>
  <c r="V65" i="15"/>
  <c r="U65" i="15"/>
  <c r="T65" i="15"/>
  <c r="S65" i="15"/>
  <c r="R65" i="15"/>
  <c r="Q65" i="15"/>
  <c r="P65" i="15"/>
  <c r="O65" i="15"/>
  <c r="N65" i="15"/>
  <c r="M65" i="15"/>
  <c r="L65" i="15"/>
  <c r="K65" i="15"/>
  <c r="J65" i="15"/>
  <c r="I65" i="15"/>
  <c r="H65" i="15"/>
  <c r="G65" i="15"/>
  <c r="F65" i="15"/>
  <c r="E65" i="15"/>
  <c r="D65" i="15"/>
  <c r="AZ64" i="15"/>
  <c r="AZ69" i="15" s="1"/>
  <c r="AY64" i="15"/>
  <c r="AY69" i="15" s="1"/>
  <c r="AX64" i="15"/>
  <c r="AX69" i="15" s="1"/>
  <c r="AW64" i="15"/>
  <c r="AW69" i="15" s="1"/>
  <c r="AV64" i="15"/>
  <c r="AV69" i="15" s="1"/>
  <c r="AU64" i="15"/>
  <c r="AU69" i="15" s="1"/>
  <c r="AT64" i="15"/>
  <c r="AT69" i="15" s="1"/>
  <c r="AS64" i="15"/>
  <c r="AS69" i="15" s="1"/>
  <c r="AR64" i="15"/>
  <c r="AR69" i="15" s="1"/>
  <c r="AQ64" i="15"/>
  <c r="AQ69" i="15" s="1"/>
  <c r="AP64" i="15"/>
  <c r="AP69" i="15" s="1"/>
  <c r="AO64" i="15"/>
  <c r="AO69" i="15" s="1"/>
  <c r="AN64" i="15"/>
  <c r="AM64" i="15"/>
  <c r="AM69" i="15" s="1"/>
  <c r="AL64" i="15"/>
  <c r="AL69" i="15" s="1"/>
  <c r="AK64" i="15"/>
  <c r="AK69" i="15" s="1"/>
  <c r="AJ64" i="15"/>
  <c r="AJ69" i="15" s="1"/>
  <c r="AI64" i="15"/>
  <c r="AI69" i="15" s="1"/>
  <c r="AH64" i="15"/>
  <c r="AH69" i="15" s="1"/>
  <c r="AG64" i="15"/>
  <c r="AG69" i="15" s="1"/>
  <c r="AF64" i="15"/>
  <c r="AF69" i="15" s="1"/>
  <c r="AE64" i="15"/>
  <c r="AE69" i="15" s="1"/>
  <c r="AD64" i="15"/>
  <c r="AD69" i="15" s="1"/>
  <c r="AC64" i="15"/>
  <c r="AC69" i="15" s="1"/>
  <c r="AB64" i="15"/>
  <c r="AB69" i="15" s="1"/>
  <c r="AA64" i="15"/>
  <c r="AA69" i="15" s="1"/>
  <c r="Z64" i="15"/>
  <c r="Z69" i="15" s="1"/>
  <c r="Y64" i="15"/>
  <c r="Y69" i="15" s="1"/>
  <c r="X64" i="15"/>
  <c r="X69" i="15" s="1"/>
  <c r="W64" i="15"/>
  <c r="W69" i="15" s="1"/>
  <c r="V64" i="15"/>
  <c r="V69" i="15" s="1"/>
  <c r="U64" i="15"/>
  <c r="U69" i="15" s="1"/>
  <c r="T64" i="15"/>
  <c r="T69" i="15" s="1"/>
  <c r="S64" i="15"/>
  <c r="S69" i="15" s="1"/>
  <c r="R64" i="15"/>
  <c r="R69" i="15" s="1"/>
  <c r="Q64" i="15"/>
  <c r="Q69" i="15" s="1"/>
  <c r="P64" i="15"/>
  <c r="P69" i="15" s="1"/>
  <c r="O64" i="15"/>
  <c r="O69" i="15" s="1"/>
  <c r="N64" i="15"/>
  <c r="N69" i="15" s="1"/>
  <c r="M64" i="15"/>
  <c r="M69" i="15" s="1"/>
  <c r="L64" i="15"/>
  <c r="L69" i="15" s="1"/>
  <c r="K64" i="15"/>
  <c r="K69" i="15" s="1"/>
  <c r="J64" i="15"/>
  <c r="J69" i="15" s="1"/>
  <c r="I64" i="15"/>
  <c r="I69" i="15" s="1"/>
  <c r="H64" i="15"/>
  <c r="H69" i="15" s="1"/>
  <c r="G64" i="15"/>
  <c r="G69" i="15" s="1"/>
  <c r="F64" i="15"/>
  <c r="F69" i="15" s="1"/>
  <c r="E64" i="15"/>
  <c r="E69" i="15" s="1"/>
  <c r="D64" i="15"/>
  <c r="D69" i="15" s="1"/>
  <c r="K63" i="15"/>
  <c r="J63" i="15"/>
  <c r="I63" i="15"/>
  <c r="I66" i="15" s="1"/>
  <c r="H63" i="15"/>
  <c r="G63" i="15"/>
  <c r="F63" i="15"/>
  <c r="E63" i="15"/>
  <c r="D63" i="15"/>
  <c r="B62" i="15"/>
  <c r="B63" i="15" s="1"/>
  <c r="B64" i="15" s="1"/>
  <c r="B65" i="15" s="1"/>
  <c r="B66" i="15" s="1"/>
  <c r="B67" i="15" s="1"/>
  <c r="B68" i="15" s="1"/>
  <c r="B69" i="15" s="1"/>
  <c r="B70" i="15" s="1"/>
  <c r="B71" i="15" s="1"/>
  <c r="BK56" i="15"/>
  <c r="BJ56" i="15"/>
  <c r="BI56" i="15"/>
  <c r="BH56" i="15"/>
  <c r="BG56" i="15"/>
  <c r="BF56" i="15"/>
  <c r="BE56" i="15"/>
  <c r="BD56" i="15"/>
  <c r="BC56" i="15"/>
  <c r="BB56" i="15"/>
  <c r="BA56" i="15"/>
  <c r="C56" i="15"/>
  <c r="D54" i="15"/>
  <c r="D7" i="15" s="1"/>
  <c r="BK51" i="15"/>
  <c r="BJ51" i="15"/>
  <c r="BI51" i="15"/>
  <c r="BH51" i="15"/>
  <c r="BG51" i="15"/>
  <c r="BF51" i="15"/>
  <c r="BE51" i="15"/>
  <c r="BD51" i="15"/>
  <c r="BC51" i="15"/>
  <c r="BB51" i="15"/>
  <c r="BA51" i="15"/>
  <c r="C51" i="15"/>
  <c r="M49" i="15"/>
  <c r="M27" i="15" s="1"/>
  <c r="L49" i="15"/>
  <c r="K49" i="15"/>
  <c r="K27" i="15" s="1"/>
  <c r="J49" i="15"/>
  <c r="G49" i="15"/>
  <c r="F49" i="15"/>
  <c r="E49" i="15"/>
  <c r="D49" i="15"/>
  <c r="I44" i="15"/>
  <c r="I49" i="15" s="1"/>
  <c r="I27" i="15" s="1"/>
  <c r="I30" i="15" s="1"/>
  <c r="I34" i="15" s="1"/>
  <c r="J192" i="15" s="1"/>
  <c r="H44" i="15"/>
  <c r="H45" i="15" s="1"/>
  <c r="H49" i="15" s="1"/>
  <c r="H27" i="15" s="1"/>
  <c r="N42" i="15"/>
  <c r="O42" i="15" s="1"/>
  <c r="Q39" i="15"/>
  <c r="R39" i="15" s="1"/>
  <c r="S39" i="15" s="1"/>
  <c r="T39" i="15" s="1"/>
  <c r="U39" i="15" s="1"/>
  <c r="V39" i="15" s="1"/>
  <c r="W39" i="15" s="1"/>
  <c r="X39" i="15" s="1"/>
  <c r="Y39" i="15" s="1"/>
  <c r="Z39" i="15" s="1"/>
  <c r="AA39" i="15" s="1"/>
  <c r="AB39" i="15" s="1"/>
  <c r="AC39" i="15" s="1"/>
  <c r="AD39" i="15" s="1"/>
  <c r="AE39" i="15" s="1"/>
  <c r="AF39" i="15" s="1"/>
  <c r="AG39" i="15" s="1"/>
  <c r="AH39" i="15" s="1"/>
  <c r="AI39" i="15" s="1"/>
  <c r="AJ39" i="15" s="1"/>
  <c r="AK39" i="15" s="1"/>
  <c r="AL39" i="15" s="1"/>
  <c r="AM39" i="15" s="1"/>
  <c r="AN39" i="15" s="1"/>
  <c r="AO39" i="15" s="1"/>
  <c r="AP39" i="15" s="1"/>
  <c r="AQ39" i="15" s="1"/>
  <c r="AR39" i="15" s="1"/>
  <c r="AS39" i="15" s="1"/>
  <c r="AT39" i="15" s="1"/>
  <c r="AU39" i="15" s="1"/>
  <c r="AV39" i="15" s="1"/>
  <c r="AW39" i="15" s="1"/>
  <c r="AX39" i="15" s="1"/>
  <c r="AY39" i="15" s="1"/>
  <c r="AZ39" i="15" s="1"/>
  <c r="P39" i="15"/>
  <c r="O39" i="15"/>
  <c r="N39" i="15"/>
  <c r="M39" i="15"/>
  <c r="L39" i="15"/>
  <c r="K39" i="15"/>
  <c r="Q38" i="15"/>
  <c r="R38" i="15" s="1"/>
  <c r="P38" i="15"/>
  <c r="O38" i="15"/>
  <c r="N38" i="15"/>
  <c r="M38" i="15"/>
  <c r="L38" i="15"/>
  <c r="K38" i="15"/>
  <c r="J34" i="15"/>
  <c r="K192" i="15" s="1"/>
  <c r="C34" i="15"/>
  <c r="D192" i="15" s="1"/>
  <c r="L27" i="15"/>
  <c r="J27" i="15"/>
  <c r="G27" i="15"/>
  <c r="F27" i="15"/>
  <c r="E27" i="15"/>
  <c r="D27" i="15"/>
  <c r="R26" i="15"/>
  <c r="S26" i="15" s="1"/>
  <c r="T26" i="15" s="1"/>
  <c r="U26" i="15" s="1"/>
  <c r="V26" i="15" s="1"/>
  <c r="W26" i="15" s="1"/>
  <c r="X26" i="15" s="1"/>
  <c r="Y26" i="15" s="1"/>
  <c r="Z26" i="15" s="1"/>
  <c r="AA26" i="15" s="1"/>
  <c r="AB26" i="15" s="1"/>
  <c r="AC26" i="15" s="1"/>
  <c r="AD26" i="15" s="1"/>
  <c r="AE26" i="15" s="1"/>
  <c r="AF26" i="15" s="1"/>
  <c r="AG26" i="15" s="1"/>
  <c r="AH26" i="15" s="1"/>
  <c r="AI26" i="15" s="1"/>
  <c r="AJ26" i="15" s="1"/>
  <c r="AK26" i="15" s="1"/>
  <c r="AL26" i="15" s="1"/>
  <c r="AM26" i="15" s="1"/>
  <c r="AN26" i="15" s="1"/>
  <c r="AO26" i="15" s="1"/>
  <c r="AP26" i="15" s="1"/>
  <c r="AQ26" i="15" s="1"/>
  <c r="AR26" i="15" s="1"/>
  <c r="AS26" i="15" s="1"/>
  <c r="AT26" i="15" s="1"/>
  <c r="AU26" i="15" s="1"/>
  <c r="AV26" i="15" s="1"/>
  <c r="AW26" i="15" s="1"/>
  <c r="AX26" i="15" s="1"/>
  <c r="AY26" i="15" s="1"/>
  <c r="AZ26" i="15" s="1"/>
  <c r="P26" i="15"/>
  <c r="Q26" i="15" s="1"/>
  <c r="O26" i="15"/>
  <c r="N26" i="15"/>
  <c r="M26" i="15"/>
  <c r="L26" i="15"/>
  <c r="K26" i="15"/>
  <c r="U25" i="15"/>
  <c r="V25" i="15" s="1"/>
  <c r="W25" i="15" s="1"/>
  <c r="X25" i="15" s="1"/>
  <c r="Y25" i="15" s="1"/>
  <c r="Z25" i="15" s="1"/>
  <c r="AA25" i="15" s="1"/>
  <c r="AB25" i="15" s="1"/>
  <c r="AC25" i="15" s="1"/>
  <c r="AD25" i="15" s="1"/>
  <c r="AE25" i="15" s="1"/>
  <c r="AF25" i="15" s="1"/>
  <c r="AG25" i="15" s="1"/>
  <c r="AH25" i="15" s="1"/>
  <c r="AI25" i="15" s="1"/>
  <c r="AJ25" i="15" s="1"/>
  <c r="AK25" i="15" s="1"/>
  <c r="AL25" i="15" s="1"/>
  <c r="AM25" i="15" s="1"/>
  <c r="AN25" i="15" s="1"/>
  <c r="AO25" i="15" s="1"/>
  <c r="AP25" i="15" s="1"/>
  <c r="AQ25" i="15" s="1"/>
  <c r="AR25" i="15" s="1"/>
  <c r="AS25" i="15" s="1"/>
  <c r="AT25" i="15" s="1"/>
  <c r="AU25" i="15" s="1"/>
  <c r="AV25" i="15" s="1"/>
  <c r="AW25" i="15" s="1"/>
  <c r="AX25" i="15" s="1"/>
  <c r="AY25" i="15" s="1"/>
  <c r="AZ25" i="15" s="1"/>
  <c r="Q25" i="15"/>
  <c r="R25" i="15" s="1"/>
  <c r="S25" i="15" s="1"/>
  <c r="T25" i="15" s="1"/>
  <c r="J25" i="15"/>
  <c r="Q24" i="15"/>
  <c r="R24" i="15" s="1"/>
  <c r="S24" i="15" s="1"/>
  <c r="T24" i="15" s="1"/>
  <c r="U24" i="15" s="1"/>
  <c r="V24" i="15" s="1"/>
  <c r="W24" i="15" s="1"/>
  <c r="X24" i="15" s="1"/>
  <c r="Y24" i="15" s="1"/>
  <c r="Z24" i="15" s="1"/>
  <c r="AA24" i="15" s="1"/>
  <c r="AB24" i="15" s="1"/>
  <c r="AC24" i="15" s="1"/>
  <c r="AD24" i="15" s="1"/>
  <c r="AE24" i="15" s="1"/>
  <c r="AF24" i="15" s="1"/>
  <c r="AG24" i="15" s="1"/>
  <c r="AH24" i="15" s="1"/>
  <c r="AI24" i="15" s="1"/>
  <c r="AJ24" i="15" s="1"/>
  <c r="AK24" i="15" s="1"/>
  <c r="AL24" i="15" s="1"/>
  <c r="AM24" i="15" s="1"/>
  <c r="AN24" i="15" s="1"/>
  <c r="AO24" i="15" s="1"/>
  <c r="AP24" i="15" s="1"/>
  <c r="AQ24" i="15" s="1"/>
  <c r="AR24" i="15" s="1"/>
  <c r="AS24" i="15" s="1"/>
  <c r="AT24" i="15" s="1"/>
  <c r="AU24" i="15" s="1"/>
  <c r="AV24" i="15" s="1"/>
  <c r="AW24" i="15" s="1"/>
  <c r="AX24" i="15" s="1"/>
  <c r="AY24" i="15" s="1"/>
  <c r="AZ24" i="15" s="1"/>
  <c r="L23" i="15"/>
  <c r="L30" i="15" s="1"/>
  <c r="L34" i="15" s="1"/>
  <c r="M192" i="15" s="1"/>
  <c r="K23" i="15"/>
  <c r="K30" i="15" s="1"/>
  <c r="K34" i="15" s="1"/>
  <c r="L192" i="15" s="1"/>
  <c r="J23" i="15"/>
  <c r="J30" i="15" s="1"/>
  <c r="I23" i="15"/>
  <c r="I21" i="15" s="1"/>
  <c r="H23" i="15"/>
  <c r="G23" i="15"/>
  <c r="G30" i="15" s="1"/>
  <c r="G34" i="15" s="1"/>
  <c r="F23" i="15"/>
  <c r="F30" i="15" s="1"/>
  <c r="F34" i="15" s="1"/>
  <c r="G192" i="15" s="1"/>
  <c r="E23" i="15"/>
  <c r="E30" i="15" s="1"/>
  <c r="E34" i="15" s="1"/>
  <c r="D23" i="15"/>
  <c r="D30" i="15" s="1"/>
  <c r="D34" i="15" s="1"/>
  <c r="E192" i="15" s="1"/>
  <c r="C23" i="15"/>
  <c r="J21" i="15"/>
  <c r="H21" i="15"/>
  <c r="G21" i="15"/>
  <c r="F21" i="15"/>
  <c r="BK15" i="15"/>
  <c r="BJ15" i="15"/>
  <c r="BI15" i="15"/>
  <c r="BH15" i="15"/>
  <c r="BG15" i="15"/>
  <c r="BF15" i="15"/>
  <c r="BE15" i="15"/>
  <c r="BD15" i="15"/>
  <c r="BC15" i="15"/>
  <c r="BB15" i="15"/>
  <c r="BA15" i="15"/>
  <c r="C15" i="15"/>
  <c r="AZ7" i="15"/>
  <c r="AY7" i="15"/>
  <c r="AX7" i="15"/>
  <c r="AW7" i="15"/>
  <c r="AV7" i="15"/>
  <c r="AU7" i="15"/>
  <c r="AT7" i="15"/>
  <c r="AS7" i="15"/>
  <c r="AR7" i="15"/>
  <c r="AQ7" i="15"/>
  <c r="AP7" i="15"/>
  <c r="AO7" i="15"/>
  <c r="AN7" i="15"/>
  <c r="AM7" i="15"/>
  <c r="AL7" i="15"/>
  <c r="AK7" i="15"/>
  <c r="AJ7" i="15"/>
  <c r="AI7" i="15"/>
  <c r="AH7" i="15"/>
  <c r="AG7" i="15"/>
  <c r="AF7" i="15"/>
  <c r="AE7" i="15"/>
  <c r="AD7" i="15"/>
  <c r="AC7" i="15"/>
  <c r="AB7" i="15"/>
  <c r="AA7" i="15"/>
  <c r="Z7" i="15"/>
  <c r="Y7" i="15"/>
  <c r="X7" i="15"/>
  <c r="W7" i="15"/>
  <c r="V7" i="15"/>
  <c r="U7" i="15"/>
  <c r="T7" i="15"/>
  <c r="S7" i="15"/>
  <c r="R7" i="15"/>
  <c r="Q7" i="15"/>
  <c r="P7" i="15"/>
  <c r="O7" i="15"/>
  <c r="N7" i="15"/>
  <c r="M7" i="15"/>
  <c r="L7" i="15"/>
  <c r="K7" i="15"/>
  <c r="J7" i="15"/>
  <c r="I7" i="15"/>
  <c r="H7" i="15"/>
  <c r="F6" i="15"/>
  <c r="J2" i="15"/>
  <c r="K2" i="15" s="1"/>
  <c r="L2" i="15" s="1"/>
  <c r="M2" i="15" s="1"/>
  <c r="N2" i="15" s="1"/>
  <c r="O2" i="15" s="1"/>
  <c r="P2" i="15" s="1"/>
  <c r="Q2" i="15" s="1"/>
  <c r="R2" i="15" s="1"/>
  <c r="S2" i="15" s="1"/>
  <c r="T2" i="15" s="1"/>
  <c r="U2" i="15" s="1"/>
  <c r="V2" i="15" s="1"/>
  <c r="W2" i="15" s="1"/>
  <c r="X2" i="15" s="1"/>
  <c r="Y2" i="15" s="1"/>
  <c r="Z2" i="15" s="1"/>
  <c r="AA2" i="15" s="1"/>
  <c r="AB2" i="15" s="1"/>
  <c r="AC2" i="15" s="1"/>
  <c r="AD2" i="15" s="1"/>
  <c r="AE2" i="15" s="1"/>
  <c r="AF2" i="15" s="1"/>
  <c r="AG2" i="15" s="1"/>
  <c r="AH2" i="15" s="1"/>
  <c r="AI2" i="15" s="1"/>
  <c r="AJ2" i="15" s="1"/>
  <c r="AK2" i="15" s="1"/>
  <c r="AL2" i="15" s="1"/>
  <c r="AM2" i="15" s="1"/>
  <c r="AN2" i="15" s="1"/>
  <c r="AO2" i="15" s="1"/>
  <c r="AP2" i="15" s="1"/>
  <c r="AQ2" i="15" s="1"/>
  <c r="AR2" i="15" s="1"/>
  <c r="AS2" i="15" s="1"/>
  <c r="AT2" i="15" s="1"/>
  <c r="AU2" i="15" s="1"/>
  <c r="AV2" i="15" s="1"/>
  <c r="AW2" i="15" s="1"/>
  <c r="AX2" i="15" s="1"/>
  <c r="AY2" i="15" s="1"/>
  <c r="AZ2" i="15" s="1"/>
  <c r="D2" i="15"/>
  <c r="E2" i="15" s="1"/>
  <c r="F2" i="15" s="1"/>
  <c r="G2" i="15" s="1"/>
  <c r="H2" i="15" s="1"/>
  <c r="I2" i="15" s="1"/>
  <c r="I160" i="15" s="1"/>
  <c r="D1" i="15"/>
  <c r="K222" i="15" l="1"/>
  <c r="K248" i="15" s="1"/>
  <c r="D107" i="15"/>
  <c r="H83" i="15"/>
  <c r="J154" i="15"/>
  <c r="AL222" i="15"/>
  <c r="AL248" i="15" s="1"/>
  <c r="H66" i="15"/>
  <c r="AM222" i="15"/>
  <c r="AM248" i="15" s="1"/>
  <c r="E298" i="15"/>
  <c r="J83" i="15"/>
  <c r="G90" i="15"/>
  <c r="H143" i="15"/>
  <c r="D71" i="15"/>
  <c r="M23" i="15"/>
  <c r="M30" i="15" s="1"/>
  <c r="M34" i="15" s="1"/>
  <c r="N192" i="15" s="1"/>
  <c r="F78" i="15"/>
  <c r="H90" i="15"/>
  <c r="I131" i="15"/>
  <c r="N23" i="15"/>
  <c r="D66" i="15"/>
  <c r="K66" i="15"/>
  <c r="L63" i="15" s="1"/>
  <c r="L66" i="15" s="1"/>
  <c r="M63" i="15" s="1"/>
  <c r="M66" i="15" s="1"/>
  <c r="N63" i="15" s="1"/>
  <c r="N66" i="15" s="1"/>
  <c r="O63" i="15" s="1"/>
  <c r="O66" i="15" s="1"/>
  <c r="P63" i="15" s="1"/>
  <c r="P66" i="15" s="1"/>
  <c r="Q63" i="15" s="1"/>
  <c r="Q66" i="15" s="1"/>
  <c r="R63" i="15" s="1"/>
  <c r="R66" i="15" s="1"/>
  <c r="S63" i="15" s="1"/>
  <c r="S66" i="15" s="1"/>
  <c r="T63" i="15" s="1"/>
  <c r="T66" i="15" s="1"/>
  <c r="U63" i="15" s="1"/>
  <c r="U66" i="15" s="1"/>
  <c r="V63" i="15" s="1"/>
  <c r="V66" i="15" s="1"/>
  <c r="W63" i="15" s="1"/>
  <c r="W66" i="15" s="1"/>
  <c r="X63" i="15" s="1"/>
  <c r="X66" i="15" s="1"/>
  <c r="Y63" i="15" s="1"/>
  <c r="Y66" i="15" s="1"/>
  <c r="Z63" i="15" s="1"/>
  <c r="Z66" i="15" s="1"/>
  <c r="AA63" i="15" s="1"/>
  <c r="AA66" i="15" s="1"/>
  <c r="AB63" i="15" s="1"/>
  <c r="AB66" i="15" s="1"/>
  <c r="AC63" i="15" s="1"/>
  <c r="AC66" i="15" s="1"/>
  <c r="AD63" i="15" s="1"/>
  <c r="AD66" i="15" s="1"/>
  <c r="AE63" i="15" s="1"/>
  <c r="AE66" i="15" s="1"/>
  <c r="AF63" i="15" s="1"/>
  <c r="AF66" i="15" s="1"/>
  <c r="AG63" i="15" s="1"/>
  <c r="AG66" i="15" s="1"/>
  <c r="AH63" i="15" s="1"/>
  <c r="AH66" i="15" s="1"/>
  <c r="AI63" i="15" s="1"/>
  <c r="AI66" i="15" s="1"/>
  <c r="AJ63" i="15" s="1"/>
  <c r="AJ66" i="15" s="1"/>
  <c r="AK63" i="15" s="1"/>
  <c r="AK66" i="15" s="1"/>
  <c r="AL63" i="15" s="1"/>
  <c r="AL66" i="15" s="1"/>
  <c r="AM63" i="15" s="1"/>
  <c r="AM66" i="15" s="1"/>
  <c r="AN63" i="15" s="1"/>
  <c r="AN66" i="15" s="1"/>
  <c r="AO63" i="15" s="1"/>
  <c r="AO66" i="15" s="1"/>
  <c r="AP63" i="15" s="1"/>
  <c r="AP66" i="15" s="1"/>
  <c r="AQ63" i="15" s="1"/>
  <c r="AQ66" i="15" s="1"/>
  <c r="AR63" i="15" s="1"/>
  <c r="AR66" i="15" s="1"/>
  <c r="AS63" i="15" s="1"/>
  <c r="AS66" i="15" s="1"/>
  <c r="AT63" i="15" s="1"/>
  <c r="AT66" i="15" s="1"/>
  <c r="AU63" i="15" s="1"/>
  <c r="AU66" i="15" s="1"/>
  <c r="AV63" i="15" s="1"/>
  <c r="AV66" i="15" s="1"/>
  <c r="AW63" i="15" s="1"/>
  <c r="AW66" i="15" s="1"/>
  <c r="AX63" i="15" s="1"/>
  <c r="AX66" i="15" s="1"/>
  <c r="AY63" i="15" s="1"/>
  <c r="AY66" i="15" s="1"/>
  <c r="AZ63" i="15" s="1"/>
  <c r="AZ66" i="15" s="1"/>
  <c r="G78" i="15"/>
  <c r="G114" i="15"/>
  <c r="D126" i="15"/>
  <c r="D138" i="15"/>
  <c r="E66" i="15"/>
  <c r="J90" i="15"/>
  <c r="G102" i="15"/>
  <c r="H114" i="15"/>
  <c r="E126" i="15"/>
  <c r="E138" i="15"/>
  <c r="D297" i="15"/>
  <c r="P23" i="15"/>
  <c r="F66" i="15"/>
  <c r="I78" i="15"/>
  <c r="H102" i="15"/>
  <c r="F126" i="15"/>
  <c r="F138" i="15"/>
  <c r="E107" i="15"/>
  <c r="O21" i="12"/>
  <c r="G153" i="15"/>
  <c r="G107" i="15"/>
  <c r="E297" i="15"/>
  <c r="J126" i="15"/>
  <c r="E71" i="15"/>
  <c r="K126" i="15"/>
  <c r="L123" i="15" s="1"/>
  <c r="L126" i="15" s="1"/>
  <c r="M123" i="15" s="1"/>
  <c r="O23" i="15"/>
  <c r="O30" i="15" s="1"/>
  <c r="O34" i="15" s="1"/>
  <c r="P192" i="15" s="1"/>
  <c r="J66" i="15"/>
  <c r="F71" i="15"/>
  <c r="AN222" i="15"/>
  <c r="AN248" i="15" s="1"/>
  <c r="G131" i="15"/>
  <c r="G66" i="15"/>
  <c r="K106" i="15"/>
  <c r="K107" i="15" s="1"/>
  <c r="L104" i="15" s="1"/>
  <c r="H131" i="15"/>
  <c r="K142" i="15"/>
  <c r="G71" i="15"/>
  <c r="K21" i="15"/>
  <c r="K82" i="15"/>
  <c r="K83" i="15" s="1"/>
  <c r="L80" i="15" s="1"/>
  <c r="J95" i="15"/>
  <c r="H126" i="15"/>
  <c r="O222" i="15"/>
  <c r="O248" i="15" s="1"/>
  <c r="L21" i="15"/>
  <c r="H95" i="15"/>
  <c r="P222" i="15"/>
  <c r="P248" i="15" s="1"/>
  <c r="H71" i="15"/>
  <c r="Q23" i="15"/>
  <c r="G126" i="15"/>
  <c r="H78" i="15"/>
  <c r="C154" i="15"/>
  <c r="R222" i="15"/>
  <c r="R248" i="15" s="1"/>
  <c r="F95" i="15"/>
  <c r="D90" i="15"/>
  <c r="I95" i="15"/>
  <c r="F102" i="15"/>
  <c r="K102" i="15"/>
  <c r="L99" i="15" s="1"/>
  <c r="L102" i="15" s="1"/>
  <c r="M99" i="15" s="1"/>
  <c r="S222" i="15"/>
  <c r="S248" i="15" s="1"/>
  <c r="E268" i="15"/>
  <c r="E95" i="15"/>
  <c r="E90" i="15"/>
  <c r="J143" i="15"/>
  <c r="AH222" i="15"/>
  <c r="AH248" i="15" s="1"/>
  <c r="J131" i="15"/>
  <c r="D78" i="15"/>
  <c r="G83" i="15"/>
  <c r="K95" i="15"/>
  <c r="L92" i="15" s="1"/>
  <c r="D119" i="15"/>
  <c r="E143" i="15"/>
  <c r="AI222" i="15"/>
  <c r="AI248" i="15" s="1"/>
  <c r="F153" i="15"/>
  <c r="D102" i="15"/>
  <c r="J153" i="15"/>
  <c r="J59" i="15" s="1"/>
  <c r="AK222" i="15"/>
  <c r="AK248" i="15" s="1"/>
  <c r="S38" i="15"/>
  <c r="R23" i="15"/>
  <c r="L78" i="15"/>
  <c r="M75" i="15" s="1"/>
  <c r="L82" i="15"/>
  <c r="L83" i="15" s="1"/>
  <c r="M80" i="15" s="1"/>
  <c r="P42" i="15"/>
  <c r="O49" i="15"/>
  <c r="O27" i="15" s="1"/>
  <c r="P27" i="15" s="1"/>
  <c r="H192" i="15"/>
  <c r="G6" i="15"/>
  <c r="H6" i="15"/>
  <c r="AA148" i="15"/>
  <c r="AA117" i="15"/>
  <c r="AA153" i="15" s="1"/>
  <c r="AX153" i="15"/>
  <c r="D6" i="15"/>
  <c r="F192" i="15"/>
  <c r="E6" i="15"/>
  <c r="D147" i="15"/>
  <c r="D114" i="15"/>
  <c r="D150" i="15" s="1"/>
  <c r="D177" i="15" s="1"/>
  <c r="K152" i="15"/>
  <c r="I153" i="15"/>
  <c r="AQ148" i="15"/>
  <c r="AQ117" i="15"/>
  <c r="AQ153" i="15" s="1"/>
  <c r="I152" i="15"/>
  <c r="I119" i="15"/>
  <c r="N148" i="15"/>
  <c r="N117" i="15"/>
  <c r="N153" i="15" s="1"/>
  <c r="AD148" i="15"/>
  <c r="AD117" i="15"/>
  <c r="AD153" i="15" s="1"/>
  <c r="AT148" i="15"/>
  <c r="AT117" i="15"/>
  <c r="AT153" i="15" s="1"/>
  <c r="P148" i="15"/>
  <c r="P117" i="15"/>
  <c r="P153" i="15" s="1"/>
  <c r="AF148" i="15"/>
  <c r="AF117" i="15"/>
  <c r="AF153" i="15" s="1"/>
  <c r="AV148" i="15"/>
  <c r="AV117" i="15"/>
  <c r="AV153" i="15" s="1"/>
  <c r="I71" i="15"/>
  <c r="D83" i="15"/>
  <c r="F90" i="15"/>
  <c r="U153" i="15"/>
  <c r="D154" i="15"/>
  <c r="AU148" i="15"/>
  <c r="AU117" i="15"/>
  <c r="AU153" i="15" s="1"/>
  <c r="J71" i="15"/>
  <c r="F107" i="15"/>
  <c r="R148" i="15"/>
  <c r="AH148" i="15"/>
  <c r="AX148" i="15"/>
  <c r="V153" i="15"/>
  <c r="K148" i="15"/>
  <c r="K117" i="15"/>
  <c r="K153" i="15" s="1"/>
  <c r="R153" i="15"/>
  <c r="K71" i="15"/>
  <c r="L68" i="15" s="1"/>
  <c r="L71" i="15" s="1"/>
  <c r="M68" i="15" s="1"/>
  <c r="M71" i="15" s="1"/>
  <c r="N68" i="15" s="1"/>
  <c r="N71" i="15" s="1"/>
  <c r="O68" i="15" s="1"/>
  <c r="O71" i="15" s="1"/>
  <c r="P68" i="15" s="1"/>
  <c r="P71" i="15" s="1"/>
  <c r="Q68" i="15" s="1"/>
  <c r="Q71" i="15" s="1"/>
  <c r="R68" i="15" s="1"/>
  <c r="R71" i="15" s="1"/>
  <c r="S68" i="15" s="1"/>
  <c r="S71" i="15" s="1"/>
  <c r="T68" i="15" s="1"/>
  <c r="T71" i="15" s="1"/>
  <c r="U68" i="15" s="1"/>
  <c r="U71" i="15" s="1"/>
  <c r="V68" i="15" s="1"/>
  <c r="V71" i="15" s="1"/>
  <c r="W68" i="15" s="1"/>
  <c r="W71" i="15" s="1"/>
  <c r="X68" i="15" s="1"/>
  <c r="X71" i="15" s="1"/>
  <c r="Y68" i="15" s="1"/>
  <c r="Y71" i="15" s="1"/>
  <c r="Z68" i="15" s="1"/>
  <c r="Z71" i="15" s="1"/>
  <c r="AA68" i="15" s="1"/>
  <c r="AA71" i="15" s="1"/>
  <c r="AB68" i="15" s="1"/>
  <c r="AB71" i="15" s="1"/>
  <c r="AC68" i="15" s="1"/>
  <c r="AC71" i="15" s="1"/>
  <c r="AD68" i="15" s="1"/>
  <c r="AD71" i="15" s="1"/>
  <c r="AE68" i="15" s="1"/>
  <c r="AE71" i="15" s="1"/>
  <c r="AF68" i="15" s="1"/>
  <c r="AF71" i="15" s="1"/>
  <c r="AG68" i="15" s="1"/>
  <c r="AG71" i="15" s="1"/>
  <c r="AH68" i="15" s="1"/>
  <c r="AH71" i="15" s="1"/>
  <c r="AI68" i="15" s="1"/>
  <c r="AI71" i="15" s="1"/>
  <c r="AJ68" i="15" s="1"/>
  <c r="AJ71" i="15" s="1"/>
  <c r="AK68" i="15" s="1"/>
  <c r="AK71" i="15" s="1"/>
  <c r="AL68" i="15" s="1"/>
  <c r="AL71" i="15" s="1"/>
  <c r="AM68" i="15" s="1"/>
  <c r="AM71" i="15" s="1"/>
  <c r="AN68" i="15" s="1"/>
  <c r="AN71" i="15" s="1"/>
  <c r="AO68" i="15" s="1"/>
  <c r="AO71" i="15" s="1"/>
  <c r="AP68" i="15" s="1"/>
  <c r="AP71" i="15" s="1"/>
  <c r="AQ68" i="15" s="1"/>
  <c r="AQ71" i="15" s="1"/>
  <c r="AR68" i="15" s="1"/>
  <c r="AR71" i="15" s="1"/>
  <c r="AS68" i="15" s="1"/>
  <c r="AS71" i="15" s="1"/>
  <c r="AT68" i="15" s="1"/>
  <c r="AT71" i="15" s="1"/>
  <c r="AU68" i="15" s="1"/>
  <c r="AU71" i="15" s="1"/>
  <c r="AV68" i="15" s="1"/>
  <c r="AV71" i="15" s="1"/>
  <c r="AW68" i="15" s="1"/>
  <c r="AW71" i="15" s="1"/>
  <c r="AX68" i="15" s="1"/>
  <c r="AX71" i="15" s="1"/>
  <c r="AY68" i="15" s="1"/>
  <c r="AY71" i="15" s="1"/>
  <c r="AZ68" i="15" s="1"/>
  <c r="AZ71" i="15" s="1"/>
  <c r="F83" i="15"/>
  <c r="W153" i="15"/>
  <c r="D207" i="15"/>
  <c r="D187" i="15"/>
  <c r="D197" i="15" s="1"/>
  <c r="D159" i="15"/>
  <c r="D203" i="15"/>
  <c r="D56" i="15"/>
  <c r="D51" i="15"/>
  <c r="E1" i="15"/>
  <c r="Z81" i="15"/>
  <c r="Z153" i="15" s="1"/>
  <c r="Z148" i="15"/>
  <c r="J78" i="15"/>
  <c r="J150" i="15" s="1"/>
  <c r="I90" i="15"/>
  <c r="H107" i="15"/>
  <c r="K118" i="15"/>
  <c r="Y153" i="15"/>
  <c r="O148" i="15"/>
  <c r="O117" i="15"/>
  <c r="O153" i="15" s="1"/>
  <c r="C155" i="15"/>
  <c r="D92" i="15"/>
  <c r="D95" i="15" s="1"/>
  <c r="I107" i="15"/>
  <c r="AH117" i="15"/>
  <c r="AH153" i="15" s="1"/>
  <c r="H30" i="15"/>
  <c r="H34" i="15" s="1"/>
  <c r="I192" i="15" s="1"/>
  <c r="N49" i="15"/>
  <c r="N27" i="15" s="1"/>
  <c r="N30" i="15" s="1"/>
  <c r="N34" i="15" s="1"/>
  <c r="O192" i="15" s="1"/>
  <c r="I83" i="15"/>
  <c r="J107" i="15"/>
  <c r="D218" i="15"/>
  <c r="F54" i="15"/>
  <c r="L90" i="15"/>
  <c r="M87" i="15" s="1"/>
  <c r="L94" i="15"/>
  <c r="L95" i="15" s="1"/>
  <c r="M92" i="15" s="1"/>
  <c r="AE148" i="15"/>
  <c r="AE117" i="15"/>
  <c r="AE153" i="15" s="1"/>
  <c r="D15" i="15"/>
  <c r="E54" i="15"/>
  <c r="E102" i="15"/>
  <c r="H153" i="15"/>
  <c r="X153" i="15"/>
  <c r="AN153" i="15"/>
  <c r="AK153" i="15"/>
  <c r="E131" i="15"/>
  <c r="G54" i="15"/>
  <c r="E78" i="15"/>
  <c r="H149" i="15"/>
  <c r="K114" i="15"/>
  <c r="G152" i="15"/>
  <c r="G119" i="15"/>
  <c r="AL153" i="15"/>
  <c r="AP148" i="15"/>
  <c r="I149" i="15"/>
  <c r="I114" i="15"/>
  <c r="H152" i="15"/>
  <c r="H119" i="15"/>
  <c r="E153" i="15"/>
  <c r="AM153" i="15"/>
  <c r="L148" i="15"/>
  <c r="AB148" i="15"/>
  <c r="AR148" i="15"/>
  <c r="J149" i="15"/>
  <c r="E152" i="15"/>
  <c r="S153" i="15"/>
  <c r="AI153" i="15"/>
  <c r="AY153" i="15"/>
  <c r="F131" i="15"/>
  <c r="M148" i="15"/>
  <c r="AC148" i="15"/>
  <c r="AS148" i="15"/>
  <c r="K149" i="15"/>
  <c r="F152" i="15"/>
  <c r="D153" i="15"/>
  <c r="T153" i="15"/>
  <c r="AJ153" i="15"/>
  <c r="AZ153" i="15"/>
  <c r="Q148" i="15"/>
  <c r="AG148" i="15"/>
  <c r="AW148" i="15"/>
  <c r="J152" i="15"/>
  <c r="E154" i="15"/>
  <c r="K131" i="15"/>
  <c r="L128" i="15" s="1"/>
  <c r="J148" i="15"/>
  <c r="AO153" i="15"/>
  <c r="F154" i="15"/>
  <c r="F59" i="15" s="1"/>
  <c r="D143" i="15"/>
  <c r="E147" i="15"/>
  <c r="S148" i="15"/>
  <c r="AI148" i="15"/>
  <c r="AY148" i="15"/>
  <c r="AP117" i="15"/>
  <c r="AP153" i="15" s="1"/>
  <c r="G154" i="15"/>
  <c r="G59" i="15" s="1"/>
  <c r="E119" i="15"/>
  <c r="F147" i="15"/>
  <c r="D148" i="15"/>
  <c r="T148" i="15"/>
  <c r="AJ148" i="15"/>
  <c r="AZ148" i="15"/>
  <c r="H154" i="15"/>
  <c r="F119" i="15"/>
  <c r="I126" i="15"/>
  <c r="F143" i="15"/>
  <c r="G147" i="15"/>
  <c r="E148" i="15"/>
  <c r="U148" i="15"/>
  <c r="AK148" i="15"/>
  <c r="L117" i="15"/>
  <c r="L153" i="15" s="1"/>
  <c r="AB117" i="15"/>
  <c r="AB153" i="15" s="1"/>
  <c r="AR117" i="15"/>
  <c r="AR153" i="15" s="1"/>
  <c r="I154" i="15"/>
  <c r="G143" i="15"/>
  <c r="H147" i="15"/>
  <c r="F148" i="15"/>
  <c r="V148" i="15"/>
  <c r="AL148" i="15"/>
  <c r="D149" i="15"/>
  <c r="M117" i="15"/>
  <c r="M153" i="15" s="1"/>
  <c r="AC117" i="15"/>
  <c r="AC153" i="15" s="1"/>
  <c r="AS117" i="15"/>
  <c r="AS153" i="15" s="1"/>
  <c r="I147" i="15"/>
  <c r="G148" i="15"/>
  <c r="W148" i="15"/>
  <c r="AM148" i="15"/>
  <c r="E149" i="15"/>
  <c r="I143" i="15"/>
  <c r="E83" i="15"/>
  <c r="J147" i="15"/>
  <c r="H148" i="15"/>
  <c r="X148" i="15"/>
  <c r="AN148" i="15"/>
  <c r="F149" i="15"/>
  <c r="J119" i="15"/>
  <c r="K147" i="15"/>
  <c r="I148" i="15"/>
  <c r="Y148" i="15"/>
  <c r="AO148" i="15"/>
  <c r="G149" i="15"/>
  <c r="E114" i="15"/>
  <c r="K143" i="15"/>
  <c r="L140" i="15" s="1"/>
  <c r="F114" i="15"/>
  <c r="Q117" i="15"/>
  <c r="Q153" i="15" s="1"/>
  <c r="AG117" i="15"/>
  <c r="AG153" i="15" s="1"/>
  <c r="AW117" i="15"/>
  <c r="AW153" i="15" s="1"/>
  <c r="D131" i="15"/>
  <c r="K138" i="15"/>
  <c r="L135" i="15" s="1"/>
  <c r="E190" i="15"/>
  <c r="F188" i="15"/>
  <c r="N222" i="15"/>
  <c r="N248" i="15" s="1"/>
  <c r="AJ222" i="15"/>
  <c r="AJ248" i="15" s="1"/>
  <c r="T222" i="15"/>
  <c r="T248" i="15" s="1"/>
  <c r="AQ222" i="15"/>
  <c r="AQ248" i="15" s="1"/>
  <c r="U222" i="15"/>
  <c r="U248" i="15" s="1"/>
  <c r="AT222" i="15"/>
  <c r="AT248" i="15" s="1"/>
  <c r="J296" i="15"/>
  <c r="V222" i="15"/>
  <c r="V248" i="15" s="1"/>
  <c r="AU222" i="15"/>
  <c r="AU248" i="15" s="1"/>
  <c r="J267" i="15"/>
  <c r="W222" i="15"/>
  <c r="W248" i="15" s="1"/>
  <c r="K267" i="15"/>
  <c r="AW222" i="15"/>
  <c r="AW248" i="15" s="1"/>
  <c r="AG222" i="15"/>
  <c r="AG248" i="15" s="1"/>
  <c r="Q222" i="15"/>
  <c r="Q248" i="15" s="1"/>
  <c r="AV222" i="15"/>
  <c r="AV248" i="15" s="1"/>
  <c r="AS222" i="15"/>
  <c r="AS248" i="15" s="1"/>
  <c r="AC222" i="15"/>
  <c r="AC248" i="15" s="1"/>
  <c r="M222" i="15"/>
  <c r="M248" i="15" s="1"/>
  <c r="AR222" i="15"/>
  <c r="AR248" i="15" s="1"/>
  <c r="AB222" i="15"/>
  <c r="AB248" i="15" s="1"/>
  <c r="L222" i="15"/>
  <c r="L248" i="15" s="1"/>
  <c r="AP222" i="15"/>
  <c r="AP248" i="15" s="1"/>
  <c r="Z222" i="15"/>
  <c r="Z248" i="15" s="1"/>
  <c r="J222" i="15"/>
  <c r="J248" i="15" s="1"/>
  <c r="AO222" i="15"/>
  <c r="AO248" i="15" s="1"/>
  <c r="Y222" i="15"/>
  <c r="Y248" i="15" s="1"/>
  <c r="I222" i="15"/>
  <c r="I248" i="15" s="1"/>
  <c r="X222" i="15"/>
  <c r="X248" i="15" s="1"/>
  <c r="AY222" i="15"/>
  <c r="AY248" i="15" s="1"/>
  <c r="D222" i="15"/>
  <c r="D248" i="15" s="1"/>
  <c r="AA222" i="15"/>
  <c r="AA248" i="15" s="1"/>
  <c r="AZ222" i="15"/>
  <c r="AZ248" i="15" s="1"/>
  <c r="E222" i="15"/>
  <c r="E248" i="15" s="1"/>
  <c r="AD222" i="15"/>
  <c r="AD248" i="15" s="1"/>
  <c r="F222" i="15"/>
  <c r="F248" i="15" s="1"/>
  <c r="AE222" i="15"/>
  <c r="AE248" i="15" s="1"/>
  <c r="O267" i="15"/>
  <c r="G222" i="15"/>
  <c r="G248" i="15" s="1"/>
  <c r="AF222" i="15"/>
  <c r="AF248" i="15" s="1"/>
  <c r="E279" i="15"/>
  <c r="E278" i="15"/>
  <c r="G296" i="15"/>
  <c r="H296" i="15"/>
  <c r="L267" i="15"/>
  <c r="I296" i="15"/>
  <c r="N286" i="15"/>
  <c r="E271" i="15"/>
  <c r="F265" i="15" s="1"/>
  <c r="F269" i="15" s="1"/>
  <c r="D267" i="15"/>
  <c r="D269" i="15" s="1"/>
  <c r="D217" i="15" s="1"/>
  <c r="E300" i="15"/>
  <c r="F294" i="15" s="1"/>
  <c r="F298" i="15" s="1"/>
  <c r="E288" i="15"/>
  <c r="E290" i="15" s="1"/>
  <c r="F284" i="15" s="1"/>
  <c r="G286" i="15"/>
  <c r="H286" i="15"/>
  <c r="K296" i="15"/>
  <c r="I286" i="15"/>
  <c r="L296" i="15"/>
  <c r="J286" i="15"/>
  <c r="K286" i="15"/>
  <c r="N296" i="15"/>
  <c r="L286" i="15"/>
  <c r="O296" i="15"/>
  <c r="M286" i="15"/>
  <c r="I59" i="15" l="1"/>
  <c r="H155" i="15"/>
  <c r="D155" i="15"/>
  <c r="D156" i="15" s="1"/>
  <c r="L106" i="15"/>
  <c r="J155" i="15"/>
  <c r="H150" i="15"/>
  <c r="G150" i="15"/>
  <c r="G177" i="15" s="1"/>
  <c r="J214" i="15"/>
  <c r="J346" i="15" s="1"/>
  <c r="J347" i="15" s="1"/>
  <c r="J8" i="15"/>
  <c r="J305" i="15"/>
  <c r="M6" i="15"/>
  <c r="E59" i="15"/>
  <c r="E305" i="15" s="1"/>
  <c r="G155" i="15"/>
  <c r="G178" i="15" s="1"/>
  <c r="F155" i="15"/>
  <c r="G156" i="15" s="1"/>
  <c r="K154" i="15"/>
  <c r="K59" i="15" s="1"/>
  <c r="F287" i="15"/>
  <c r="F288" i="15"/>
  <c r="F290" i="15" s="1"/>
  <c r="G284" i="15" s="1"/>
  <c r="D178" i="15"/>
  <c r="D179" i="15" s="1"/>
  <c r="H59" i="15"/>
  <c r="P30" i="15"/>
  <c r="P34" i="15" s="1"/>
  <c r="Q192" i="15" s="1"/>
  <c r="Q27" i="15"/>
  <c r="F300" i="15"/>
  <c r="G294" i="15" s="1"/>
  <c r="F297" i="15"/>
  <c r="H177" i="15"/>
  <c r="E207" i="15"/>
  <c r="E203" i="15"/>
  <c r="E187" i="15"/>
  <c r="E197" i="15" s="1"/>
  <c r="E159" i="15"/>
  <c r="E56" i="15"/>
  <c r="E51" i="15"/>
  <c r="F1" i="15"/>
  <c r="E15" i="15"/>
  <c r="P49" i="15"/>
  <c r="Q42" i="15"/>
  <c r="Q49" i="15" s="1"/>
  <c r="F305" i="15"/>
  <c r="F214" i="15"/>
  <c r="F346" i="15" s="1"/>
  <c r="F347" i="15" s="1"/>
  <c r="F8" i="15"/>
  <c r="D306" i="15"/>
  <c r="F271" i="15"/>
  <c r="G265" i="15" s="1"/>
  <c r="F268" i="15"/>
  <c r="L107" i="15"/>
  <c r="M104" i="15" s="1"/>
  <c r="M106" i="15" s="1"/>
  <c r="C177" i="15"/>
  <c r="C179" i="15" s="1"/>
  <c r="C147" i="15"/>
  <c r="C150" i="15" s="1"/>
  <c r="K150" i="15"/>
  <c r="L111" i="15"/>
  <c r="D268" i="15"/>
  <c r="F150" i="15"/>
  <c r="F177" i="15" s="1"/>
  <c r="I155" i="15"/>
  <c r="E155" i="15"/>
  <c r="M90" i="15"/>
  <c r="N87" i="15" s="1"/>
  <c r="M94" i="15"/>
  <c r="M95" i="15" s="1"/>
  <c r="N92" i="15" s="1"/>
  <c r="D152" i="15"/>
  <c r="C178" i="15" s="1"/>
  <c r="N6" i="15"/>
  <c r="G298" i="15"/>
  <c r="I305" i="15"/>
  <c r="I214" i="15"/>
  <c r="I346" i="15" s="1"/>
  <c r="I347" i="15" s="1"/>
  <c r="I8" i="15"/>
  <c r="M102" i="15"/>
  <c r="N99" i="15" s="1"/>
  <c r="E280" i="15"/>
  <c r="F275" i="15" s="1"/>
  <c r="E217" i="15"/>
  <c r="E150" i="15"/>
  <c r="E177" i="15" s="1"/>
  <c r="G305" i="15"/>
  <c r="G214" i="15"/>
  <c r="G346" i="15" s="1"/>
  <c r="G347" i="15" s="1"/>
  <c r="G8" i="15"/>
  <c r="H178" i="15"/>
  <c r="H156" i="15"/>
  <c r="F218" i="15"/>
  <c r="F7" i="15"/>
  <c r="M126" i="15"/>
  <c r="N123" i="15" s="1"/>
  <c r="F190" i="15"/>
  <c r="G188" i="15"/>
  <c r="G218" i="15"/>
  <c r="G7" i="15"/>
  <c r="BM7" i="15" s="1"/>
  <c r="L130" i="15"/>
  <c r="L149" i="15" s="1"/>
  <c r="L138" i="15"/>
  <c r="M135" i="15" s="1"/>
  <c r="L142" i="15"/>
  <c r="L143" i="15" s="1"/>
  <c r="M140" i="15" s="1"/>
  <c r="BM6" i="15"/>
  <c r="I6" i="15"/>
  <c r="M78" i="15"/>
  <c r="N75" i="15" s="1"/>
  <c r="M82" i="15"/>
  <c r="M83" i="15" s="1"/>
  <c r="N80" i="15" s="1"/>
  <c r="E218" i="15"/>
  <c r="E306" i="15" s="1"/>
  <c r="E7" i="15"/>
  <c r="J178" i="15"/>
  <c r="K119" i="15"/>
  <c r="I150" i="15"/>
  <c r="J177" i="15"/>
  <c r="D59" i="15"/>
  <c r="S23" i="15"/>
  <c r="T38" i="15"/>
  <c r="H157" i="15" l="1"/>
  <c r="H158" i="15" s="1"/>
  <c r="E8" i="15"/>
  <c r="F156" i="15"/>
  <c r="G157" i="15"/>
  <c r="G158" i="15" s="1"/>
  <c r="F178" i="15"/>
  <c r="F179" i="15" s="1"/>
  <c r="G181" i="15" s="1"/>
  <c r="D181" i="15"/>
  <c r="E214" i="15"/>
  <c r="E346" i="15" s="1"/>
  <c r="E347" i="15" s="1"/>
  <c r="H151" i="15"/>
  <c r="G179" i="15"/>
  <c r="G287" i="15"/>
  <c r="G288" i="15"/>
  <c r="G268" i="15"/>
  <c r="G269" i="15"/>
  <c r="H305" i="15"/>
  <c r="H214" i="15"/>
  <c r="H346" i="15" s="1"/>
  <c r="H347" i="15" s="1"/>
  <c r="H8" i="15"/>
  <c r="N126" i="15"/>
  <c r="O123" i="15" s="1"/>
  <c r="I178" i="15"/>
  <c r="J157" i="15"/>
  <c r="J158" i="15" s="1"/>
  <c r="I156" i="15"/>
  <c r="F207" i="15"/>
  <c r="F203" i="15"/>
  <c r="F187" i="15"/>
  <c r="F197" i="15" s="1"/>
  <c r="F159" i="15"/>
  <c r="F56" i="15"/>
  <c r="F51" i="15"/>
  <c r="G1" i="15"/>
  <c r="F15" i="15"/>
  <c r="M138" i="15"/>
  <c r="N135" i="15" s="1"/>
  <c r="M142" i="15"/>
  <c r="M143" i="15" s="1"/>
  <c r="N140" i="15" s="1"/>
  <c r="I157" i="15"/>
  <c r="I158" i="15" s="1"/>
  <c r="N102" i="15"/>
  <c r="O99" i="15" s="1"/>
  <c r="K155" i="15"/>
  <c r="L116" i="15"/>
  <c r="D305" i="15"/>
  <c r="D307" i="15" s="1"/>
  <c r="D308" i="15" s="1"/>
  <c r="D214" i="15"/>
  <c r="D346" i="15" s="1"/>
  <c r="D347" i="15" s="1"/>
  <c r="D8" i="15"/>
  <c r="O6" i="15"/>
  <c r="L118" i="15"/>
  <c r="L154" i="15" s="1"/>
  <c r="L59" i="15" s="1"/>
  <c r="L147" i="15"/>
  <c r="L114" i="15"/>
  <c r="J156" i="15"/>
  <c r="K177" i="15"/>
  <c r="U38" i="15"/>
  <c r="T23" i="15"/>
  <c r="N94" i="15"/>
  <c r="N95" i="15" s="1"/>
  <c r="O92" i="15" s="1"/>
  <c r="N90" i="15"/>
  <c r="O87" i="15" s="1"/>
  <c r="H179" i="15"/>
  <c r="H176" i="15"/>
  <c r="E178" i="15"/>
  <c r="E179" i="15" s="1"/>
  <c r="E156" i="15"/>
  <c r="J6" i="15"/>
  <c r="J179" i="15"/>
  <c r="J176" i="15"/>
  <c r="G297" i="15"/>
  <c r="K305" i="15"/>
  <c r="K214" i="15"/>
  <c r="K346" i="15" s="1"/>
  <c r="K347" i="15" s="1"/>
  <c r="K8" i="15"/>
  <c r="G190" i="15"/>
  <c r="H188" i="15"/>
  <c r="M107" i="15"/>
  <c r="N104" i="15" s="1"/>
  <c r="E307" i="15"/>
  <c r="E308" i="15" s="1"/>
  <c r="I177" i="15"/>
  <c r="N78" i="15"/>
  <c r="O75" i="15" s="1"/>
  <c r="N82" i="15"/>
  <c r="N83" i="15" s="1"/>
  <c r="O80" i="15" s="1"/>
  <c r="F279" i="15"/>
  <c r="F278" i="15"/>
  <c r="L131" i="15"/>
  <c r="M128" i="15" s="1"/>
  <c r="R27" i="15"/>
  <c r="Q30" i="15"/>
  <c r="Q34" i="15" s="1"/>
  <c r="R192" i="15" s="1"/>
  <c r="H181" i="15" l="1"/>
  <c r="E181" i="15"/>
  <c r="F181" i="15"/>
  <c r="N138" i="15"/>
  <c r="O135" i="15" s="1"/>
  <c r="N142" i="15"/>
  <c r="N143" i="15" s="1"/>
  <c r="O140" i="15" s="1"/>
  <c r="H190" i="15"/>
  <c r="I188" i="15"/>
  <c r="S27" i="15"/>
  <c r="R30" i="15"/>
  <c r="R34" i="15" s="1"/>
  <c r="S192" i="15" s="1"/>
  <c r="M130" i="15"/>
  <c r="M149" i="15" s="1"/>
  <c r="P6" i="15"/>
  <c r="L305" i="15"/>
  <c r="L214" i="15"/>
  <c r="L346" i="15" s="1"/>
  <c r="L347" i="15" s="1"/>
  <c r="L8" i="15"/>
  <c r="G187" i="15"/>
  <c r="G197" i="15" s="1"/>
  <c r="G207" i="15"/>
  <c r="G203" i="15"/>
  <c r="G159" i="15"/>
  <c r="G56" i="15"/>
  <c r="G51" i="15"/>
  <c r="H1" i="15"/>
  <c r="G15" i="15"/>
  <c r="G270" i="15"/>
  <c r="G271" i="15" s="1"/>
  <c r="H265" i="15" s="1"/>
  <c r="G299" i="15"/>
  <c r="G300" i="15" s="1"/>
  <c r="H294" i="15" s="1"/>
  <c r="G289" i="15"/>
  <c r="G290" i="15" s="1"/>
  <c r="H284" i="15" s="1"/>
  <c r="F306" i="15"/>
  <c r="F307" i="15" s="1"/>
  <c r="F308" i="15" s="1"/>
  <c r="F217" i="15"/>
  <c r="BM8" i="15"/>
  <c r="L152" i="15"/>
  <c r="L119" i="15"/>
  <c r="O78" i="15"/>
  <c r="P75" i="15" s="1"/>
  <c r="O82" i="15"/>
  <c r="O83" i="15" s="1"/>
  <c r="P80" i="15" s="1"/>
  <c r="K6" i="15"/>
  <c r="L150" i="15"/>
  <c r="M111" i="15"/>
  <c r="O102" i="15"/>
  <c r="P99" i="15" s="1"/>
  <c r="O94" i="15"/>
  <c r="O95" i="15" s="1"/>
  <c r="P92" i="15" s="1"/>
  <c r="O90" i="15"/>
  <c r="P87" i="15" s="1"/>
  <c r="K156" i="15"/>
  <c r="K178" i="15"/>
  <c r="K176" i="15" s="1"/>
  <c r="K157" i="15"/>
  <c r="K158" i="15" s="1"/>
  <c r="I176" i="15"/>
  <c r="I179" i="15"/>
  <c r="I181" i="15" s="1"/>
  <c r="V38" i="15"/>
  <c r="U23" i="15"/>
  <c r="N106" i="15"/>
  <c r="N107" i="15" s="1"/>
  <c r="O104" i="15" s="1"/>
  <c r="O126" i="15"/>
  <c r="P123" i="15" s="1"/>
  <c r="F280" i="15"/>
  <c r="G275" i="15" s="1"/>
  <c r="M131" i="15" l="1"/>
  <c r="N128" i="15" s="1"/>
  <c r="J181" i="15"/>
  <c r="O106" i="15"/>
  <c r="O107" i="15" s="1"/>
  <c r="P104" i="15" s="1"/>
  <c r="H287" i="15"/>
  <c r="H288" i="15"/>
  <c r="H268" i="15"/>
  <c r="H269" i="15"/>
  <c r="P78" i="15"/>
  <c r="Q75" i="15" s="1"/>
  <c r="P82" i="15"/>
  <c r="P83" i="15" s="1"/>
  <c r="Q80" i="15" s="1"/>
  <c r="P102" i="15"/>
  <c r="Q99" i="15" s="1"/>
  <c r="K179" i="15"/>
  <c r="K181" i="15" s="1"/>
  <c r="H297" i="15"/>
  <c r="H298" i="15"/>
  <c r="Q6" i="15"/>
  <c r="T27" i="15"/>
  <c r="S30" i="15"/>
  <c r="S34" i="15" s="1"/>
  <c r="O138" i="15"/>
  <c r="P135" i="15" s="1"/>
  <c r="O142" i="15"/>
  <c r="O143" i="15" s="1"/>
  <c r="P140" i="15" s="1"/>
  <c r="L177" i="15"/>
  <c r="L6" i="15"/>
  <c r="I190" i="15"/>
  <c r="J188" i="15"/>
  <c r="P94" i="15"/>
  <c r="P95" i="15" s="1"/>
  <c r="Q92" i="15" s="1"/>
  <c r="P90" i="15"/>
  <c r="Q87" i="15" s="1"/>
  <c r="M147" i="15"/>
  <c r="M114" i="15"/>
  <c r="W38" i="15"/>
  <c r="V23" i="15"/>
  <c r="H207" i="15"/>
  <c r="H203" i="15"/>
  <c r="H187" i="15"/>
  <c r="H197" i="15" s="1"/>
  <c r="H159" i="15"/>
  <c r="H56" i="15"/>
  <c r="H51" i="15"/>
  <c r="H15" i="15"/>
  <c r="I1" i="15"/>
  <c r="H289" i="15"/>
  <c r="H270" i="15"/>
  <c r="H299" i="15"/>
  <c r="N130" i="15"/>
  <c r="N149" i="15" s="1"/>
  <c r="L155" i="15"/>
  <c r="M116" i="15"/>
  <c r="G279" i="15"/>
  <c r="G278" i="15"/>
  <c r="P126" i="15"/>
  <c r="Q123" i="15" s="1"/>
  <c r="H271" i="15" l="1"/>
  <c r="I265" i="15" s="1"/>
  <c r="H290" i="15"/>
  <c r="I284" i="15" s="1"/>
  <c r="H300" i="15"/>
  <c r="I294" i="15" s="1"/>
  <c r="I297" i="15" s="1"/>
  <c r="I298" i="15"/>
  <c r="I268" i="15"/>
  <c r="I269" i="15"/>
  <c r="I287" i="15"/>
  <c r="I288" i="15"/>
  <c r="P106" i="15"/>
  <c r="P107" i="15" s="1"/>
  <c r="Q104" i="15" s="1"/>
  <c r="Q78" i="15"/>
  <c r="R75" i="15" s="1"/>
  <c r="Q82" i="15"/>
  <c r="Q83" i="15" s="1"/>
  <c r="R80" i="15" s="1"/>
  <c r="M152" i="15"/>
  <c r="T192" i="15"/>
  <c r="S6" i="15"/>
  <c r="N131" i="15"/>
  <c r="O128" i="15" s="1"/>
  <c r="M118" i="15"/>
  <c r="M154" i="15" s="1"/>
  <c r="M59" i="15" s="1"/>
  <c r="R6" i="15"/>
  <c r="L178" i="15"/>
  <c r="L176" i="15" s="1"/>
  <c r="L156" i="15"/>
  <c r="L157" i="15"/>
  <c r="L158" i="15" s="1"/>
  <c r="X38" i="15"/>
  <c r="W23" i="15"/>
  <c r="U27" i="15"/>
  <c r="T30" i="15"/>
  <c r="T34" i="15" s="1"/>
  <c r="Q94" i="15"/>
  <c r="Q95" i="15" s="1"/>
  <c r="R92" i="15" s="1"/>
  <c r="Q90" i="15"/>
  <c r="R87" i="15" s="1"/>
  <c r="BL6" i="15"/>
  <c r="M150" i="15"/>
  <c r="N111" i="15"/>
  <c r="I207" i="15"/>
  <c r="I203" i="15"/>
  <c r="I159" i="15"/>
  <c r="I187" i="15"/>
  <c r="I197" i="15" s="1"/>
  <c r="I56" i="15"/>
  <c r="I51" i="15"/>
  <c r="J1" i="15"/>
  <c r="I15" i="15"/>
  <c r="I289" i="15"/>
  <c r="I299" i="15"/>
  <c r="I270" i="15"/>
  <c r="Q126" i="15"/>
  <c r="R123" i="15" s="1"/>
  <c r="P138" i="15"/>
  <c r="Q135" i="15" s="1"/>
  <c r="P142" i="15"/>
  <c r="P143" i="15" s="1"/>
  <c r="Q140" i="15" s="1"/>
  <c r="J190" i="15"/>
  <c r="K188" i="15"/>
  <c r="Q102" i="15"/>
  <c r="R99" i="15" s="1"/>
  <c r="L179" i="15"/>
  <c r="L181" i="15" s="1"/>
  <c r="G306" i="15"/>
  <c r="G307" i="15" s="1"/>
  <c r="G308" i="15" s="1"/>
  <c r="G217" i="15"/>
  <c r="G280" i="15"/>
  <c r="H275" i="15" s="1"/>
  <c r="I290" i="15" l="1"/>
  <c r="J284" i="15" s="1"/>
  <c r="Q106" i="15"/>
  <c r="Q107" i="15" s="1"/>
  <c r="R104" i="15" s="1"/>
  <c r="J287" i="15"/>
  <c r="J288" i="15"/>
  <c r="L188" i="15"/>
  <c r="K190" i="15"/>
  <c r="J197" i="15"/>
  <c r="R102" i="15"/>
  <c r="S99" i="15" s="1"/>
  <c r="N147" i="15"/>
  <c r="N114" i="15"/>
  <c r="M305" i="15"/>
  <c r="M214" i="15"/>
  <c r="M346" i="15" s="1"/>
  <c r="M347" i="15" s="1"/>
  <c r="M8" i="15"/>
  <c r="R78" i="15"/>
  <c r="S75" i="15" s="1"/>
  <c r="R82" i="15"/>
  <c r="R83" i="15" s="1"/>
  <c r="S80" i="15" s="1"/>
  <c r="Q138" i="15"/>
  <c r="R135" i="15" s="1"/>
  <c r="Q142" i="15"/>
  <c r="Q143" i="15" s="1"/>
  <c r="R140" i="15" s="1"/>
  <c r="M177" i="15"/>
  <c r="O130" i="15"/>
  <c r="O149" i="15" s="1"/>
  <c r="Y38" i="15"/>
  <c r="X23" i="15"/>
  <c r="H279" i="15"/>
  <c r="H278" i="15"/>
  <c r="I271" i="15"/>
  <c r="J265" i="15" s="1"/>
  <c r="R126" i="15"/>
  <c r="S123" i="15" s="1"/>
  <c r="R94" i="15"/>
  <c r="R95" i="15" s="1"/>
  <c r="S92" i="15" s="1"/>
  <c r="R90" i="15"/>
  <c r="S87" i="15" s="1"/>
  <c r="I300" i="15"/>
  <c r="J294" i="15" s="1"/>
  <c r="V27" i="15"/>
  <c r="U30" i="15"/>
  <c r="U34" i="15" s="1"/>
  <c r="J207" i="15"/>
  <c r="J203" i="15"/>
  <c r="J159" i="15"/>
  <c r="J187" i="15"/>
  <c r="J56" i="15"/>
  <c r="J51" i="15"/>
  <c r="J15" i="15"/>
  <c r="K1" i="15"/>
  <c r="J289" i="15"/>
  <c r="J270" i="15"/>
  <c r="J299" i="15"/>
  <c r="M119" i="15"/>
  <c r="U192" i="15"/>
  <c r="T6" i="15"/>
  <c r="J290" i="15" l="1"/>
  <c r="K284" i="15" s="1"/>
  <c r="K287" i="15"/>
  <c r="K288" i="15"/>
  <c r="R106" i="15"/>
  <c r="R107" i="15" s="1"/>
  <c r="S104" i="15" s="1"/>
  <c r="S102" i="15"/>
  <c r="T99" i="15" s="1"/>
  <c r="O131" i="15"/>
  <c r="P128" i="15" s="1"/>
  <c r="M155" i="15"/>
  <c r="N116" i="15"/>
  <c r="S94" i="15"/>
  <c r="S95" i="15" s="1"/>
  <c r="T92" i="15" s="1"/>
  <c r="S90" i="15"/>
  <c r="T87" i="15" s="1"/>
  <c r="J268" i="15"/>
  <c r="J269" i="15"/>
  <c r="V192" i="15"/>
  <c r="U6" i="15"/>
  <c r="K207" i="15"/>
  <c r="K203" i="15"/>
  <c r="K159" i="15"/>
  <c r="K187" i="15"/>
  <c r="K197" i="15" s="1"/>
  <c r="K51" i="15"/>
  <c r="L1" i="15"/>
  <c r="K15" i="15"/>
  <c r="K56" i="15"/>
  <c r="K289" i="15"/>
  <c r="K290" i="15" s="1"/>
  <c r="L284" i="15" s="1"/>
  <c r="K299" i="15"/>
  <c r="K270" i="15"/>
  <c r="W27" i="15"/>
  <c r="V30" i="15"/>
  <c r="V34" i="15" s="1"/>
  <c r="S126" i="15"/>
  <c r="T123" i="15" s="1"/>
  <c r="H306" i="15"/>
  <c r="H307" i="15" s="1"/>
  <c r="H308" i="15" s="1"/>
  <c r="H217" i="15"/>
  <c r="R138" i="15"/>
  <c r="S135" i="15" s="1"/>
  <c r="R142" i="15"/>
  <c r="R143" i="15" s="1"/>
  <c r="S140" i="15" s="1"/>
  <c r="S82" i="15"/>
  <c r="S83" i="15" s="1"/>
  <c r="T80" i="15" s="1"/>
  <c r="S78" i="15"/>
  <c r="T75" i="15" s="1"/>
  <c r="H280" i="15"/>
  <c r="I275" i="15" s="1"/>
  <c r="N150" i="15"/>
  <c r="O111" i="15"/>
  <c r="J297" i="15"/>
  <c r="J298" i="15"/>
  <c r="J300" i="15" s="1"/>
  <c r="K294" i="15" s="1"/>
  <c r="L190" i="15"/>
  <c r="M188" i="15"/>
  <c r="Z38" i="15"/>
  <c r="Y23" i="15"/>
  <c r="L287" i="15" l="1"/>
  <c r="L288" i="15"/>
  <c r="S106" i="15"/>
  <c r="S107" i="15" s="1"/>
  <c r="T104" i="15" s="1"/>
  <c r="L203" i="15"/>
  <c r="L159" i="15"/>
  <c r="L207" i="15"/>
  <c r="L187" i="15"/>
  <c r="L197" i="15" s="1"/>
  <c r="L15" i="15"/>
  <c r="L56" i="15"/>
  <c r="L51" i="15"/>
  <c r="M1" i="15"/>
  <c r="L270" i="15"/>
  <c r="L289" i="15"/>
  <c r="L299" i="15"/>
  <c r="S138" i="15"/>
  <c r="T135" i="15" s="1"/>
  <c r="S142" i="15"/>
  <c r="S143" i="15" s="1"/>
  <c r="T140" i="15" s="1"/>
  <c r="N152" i="15"/>
  <c r="N118" i="15"/>
  <c r="N154" i="15" s="1"/>
  <c r="N59" i="15" s="1"/>
  <c r="P130" i="15"/>
  <c r="P149" i="15" s="1"/>
  <c r="M156" i="15"/>
  <c r="M178" i="15"/>
  <c r="M157" i="15"/>
  <c r="M158" i="15" s="1"/>
  <c r="N188" i="15"/>
  <c r="M190" i="15"/>
  <c r="T126" i="15"/>
  <c r="U123" i="15" s="1"/>
  <c r="T102" i="15"/>
  <c r="U99" i="15" s="1"/>
  <c r="AA38" i="15"/>
  <c r="Z23" i="15"/>
  <c r="K297" i="15"/>
  <c r="K298" i="15"/>
  <c r="K300" i="15" s="1"/>
  <c r="L294" i="15" s="1"/>
  <c r="W192" i="15"/>
  <c r="V6" i="15"/>
  <c r="X27" i="15"/>
  <c r="W30" i="15"/>
  <c r="W34" i="15" s="1"/>
  <c r="O147" i="15"/>
  <c r="O114" i="15"/>
  <c r="J271" i="15"/>
  <c r="K265" i="15" s="1"/>
  <c r="N177" i="15"/>
  <c r="I279" i="15"/>
  <c r="I280" i="15" s="1"/>
  <c r="J275" i="15" s="1"/>
  <c r="I278" i="15"/>
  <c r="T94" i="15"/>
  <c r="T95" i="15" s="1"/>
  <c r="U92" i="15" s="1"/>
  <c r="T90" i="15"/>
  <c r="U87" i="15" s="1"/>
  <c r="T82" i="15"/>
  <c r="T83" i="15" s="1"/>
  <c r="U80" i="15" s="1"/>
  <c r="T78" i="15"/>
  <c r="U75" i="15" s="1"/>
  <c r="L290" i="15" l="1"/>
  <c r="M284" i="15" s="1"/>
  <c r="T106" i="15"/>
  <c r="T107" i="15" s="1"/>
  <c r="U104" i="15" s="1"/>
  <c r="M287" i="15"/>
  <c r="M288" i="15"/>
  <c r="J279" i="15"/>
  <c r="J280" i="15" s="1"/>
  <c r="K275" i="15" s="1"/>
  <c r="J278" i="15"/>
  <c r="L297" i="15"/>
  <c r="L298" i="15"/>
  <c r="AB38" i="15"/>
  <c r="AA23" i="15"/>
  <c r="K268" i="15"/>
  <c r="K269" i="15"/>
  <c r="K271" i="15" s="1"/>
  <c r="L265" i="15" s="1"/>
  <c r="N119" i="15"/>
  <c r="P131" i="15"/>
  <c r="Q128" i="15" s="1"/>
  <c r="U94" i="15"/>
  <c r="U95" i="15" s="1"/>
  <c r="V92" i="15" s="1"/>
  <c r="U90" i="15"/>
  <c r="V87" i="15" s="1"/>
  <c r="I217" i="15"/>
  <c r="I306" i="15"/>
  <c r="I307" i="15" s="1"/>
  <c r="I308" i="15" s="1"/>
  <c r="N305" i="15"/>
  <c r="N214" i="15"/>
  <c r="N346" i="15" s="1"/>
  <c r="N347" i="15" s="1"/>
  <c r="N8" i="15"/>
  <c r="O150" i="15"/>
  <c r="P111" i="15"/>
  <c r="U102" i="15"/>
  <c r="V99" i="15" s="1"/>
  <c r="T142" i="15"/>
  <c r="T143" i="15" s="1"/>
  <c r="U140" i="15" s="1"/>
  <c r="T138" i="15"/>
  <c r="U135" i="15" s="1"/>
  <c r="N190" i="15"/>
  <c r="O188" i="15"/>
  <c r="Y27" i="15"/>
  <c r="X30" i="15"/>
  <c r="X34" i="15" s="1"/>
  <c r="M179" i="15"/>
  <c r="M181" i="15" s="1"/>
  <c r="M176" i="15"/>
  <c r="X192" i="15"/>
  <c r="W6" i="15"/>
  <c r="U126" i="15"/>
  <c r="V123" i="15" s="1"/>
  <c r="U82" i="15"/>
  <c r="U83" i="15" s="1"/>
  <c r="V80" i="15" s="1"/>
  <c r="U78" i="15"/>
  <c r="V75" i="15" s="1"/>
  <c r="M203" i="15"/>
  <c r="M207" i="15"/>
  <c r="M159" i="15"/>
  <c r="M187" i="15"/>
  <c r="M197" i="15" s="1"/>
  <c r="M15" i="15"/>
  <c r="M51" i="15"/>
  <c r="N1" i="15"/>
  <c r="M56" i="15"/>
  <c r="M289" i="15"/>
  <c r="M299" i="15"/>
  <c r="M270" i="15"/>
  <c r="M290" i="15" l="1"/>
  <c r="N284" i="15" s="1"/>
  <c r="K279" i="15"/>
  <c r="K306" i="15" s="1"/>
  <c r="K307" i="15" s="1"/>
  <c r="K308" i="15" s="1"/>
  <c r="K278" i="15"/>
  <c r="N287" i="15"/>
  <c r="N288" i="15"/>
  <c r="U106" i="15"/>
  <c r="U107" i="15" s="1"/>
  <c r="V104" i="15" s="1"/>
  <c r="L300" i="15"/>
  <c r="M294" i="15" s="1"/>
  <c r="Y192" i="15"/>
  <c r="X6" i="15"/>
  <c r="N207" i="15"/>
  <c r="N159" i="15"/>
  <c r="N203" i="15"/>
  <c r="N187" i="15"/>
  <c r="N15" i="15"/>
  <c r="O1" i="15"/>
  <c r="N51" i="15"/>
  <c r="N56" i="15"/>
  <c r="N289" i="15"/>
  <c r="N299" i="15"/>
  <c r="N270" i="15"/>
  <c r="V90" i="15"/>
  <c r="W87" i="15" s="1"/>
  <c r="V94" i="15"/>
  <c r="V95" i="15" s="1"/>
  <c r="W92" i="15" s="1"/>
  <c r="U142" i="15"/>
  <c r="U143" i="15" s="1"/>
  <c r="V140" i="15" s="1"/>
  <c r="U138" i="15"/>
  <c r="V135" i="15" s="1"/>
  <c r="N155" i="15"/>
  <c r="O116" i="15"/>
  <c r="J217" i="15"/>
  <c r="J306" i="15"/>
  <c r="J307" i="15" s="1"/>
  <c r="J308" i="15" s="1"/>
  <c r="Q130" i="15"/>
  <c r="Q149" i="15" s="1"/>
  <c r="K217" i="15"/>
  <c r="N197" i="15"/>
  <c r="V102" i="15"/>
  <c r="W99" i="15" s="1"/>
  <c r="V82" i="15"/>
  <c r="V83" i="15" s="1"/>
  <c r="W80" i="15" s="1"/>
  <c r="V78" i="15"/>
  <c r="W75" i="15" s="1"/>
  <c r="L268" i="15"/>
  <c r="L269" i="15"/>
  <c r="L271" i="15" s="1"/>
  <c r="M265" i="15" s="1"/>
  <c r="Z27" i="15"/>
  <c r="Y30" i="15"/>
  <c r="Y34" i="15" s="1"/>
  <c r="P147" i="15"/>
  <c r="P114" i="15"/>
  <c r="P188" i="15"/>
  <c r="O190" i="15"/>
  <c r="V126" i="15"/>
  <c r="W123" i="15" s="1"/>
  <c r="O177" i="15"/>
  <c r="AB23" i="15"/>
  <c r="AC38" i="15"/>
  <c r="N290" i="15" l="1"/>
  <c r="O284" i="15" s="1"/>
  <c r="Q131" i="15"/>
  <c r="R128" i="15" s="1"/>
  <c r="O287" i="15"/>
  <c r="O288" i="15"/>
  <c r="V106" i="15"/>
  <c r="V107" i="15" s="1"/>
  <c r="W104" i="15" s="1"/>
  <c r="M297" i="15"/>
  <c r="M298" i="15"/>
  <c r="AC23" i="15"/>
  <c r="AD38" i="15"/>
  <c r="W126" i="15"/>
  <c r="X123" i="15" s="1"/>
  <c r="M268" i="15"/>
  <c r="M269" i="15"/>
  <c r="M271" i="15" s="1"/>
  <c r="N265" i="15" s="1"/>
  <c r="W102" i="15"/>
  <c r="X99" i="15" s="1"/>
  <c r="P190" i="15"/>
  <c r="Q188" i="15"/>
  <c r="O289" i="15"/>
  <c r="O203" i="15"/>
  <c r="O159" i="15"/>
  <c r="O187" i="15"/>
  <c r="O197" i="15" s="1"/>
  <c r="O207" i="15"/>
  <c r="O15" i="15"/>
  <c r="P1" i="15"/>
  <c r="O56" i="15"/>
  <c r="O51" i="15"/>
  <c r="O299" i="15"/>
  <c r="O270" i="15"/>
  <c r="R130" i="15"/>
  <c r="R149" i="15" s="1"/>
  <c r="W90" i="15"/>
  <c r="X87" i="15" s="1"/>
  <c r="W94" i="15"/>
  <c r="W95" i="15" s="1"/>
  <c r="X92" i="15" s="1"/>
  <c r="V142" i="15"/>
  <c r="V143" i="15" s="1"/>
  <c r="W140" i="15" s="1"/>
  <c r="V138" i="15"/>
  <c r="W135" i="15" s="1"/>
  <c r="W82" i="15"/>
  <c r="W83" i="15" s="1"/>
  <c r="X80" i="15" s="1"/>
  <c r="W78" i="15"/>
  <c r="X75" i="15" s="1"/>
  <c r="AA27" i="15"/>
  <c r="Z30" i="15"/>
  <c r="Z34" i="15" s="1"/>
  <c r="K280" i="15"/>
  <c r="L275" i="15" s="1"/>
  <c r="O152" i="15"/>
  <c r="O118" i="15"/>
  <c r="O154" i="15" s="1"/>
  <c r="O59" i="15" s="1"/>
  <c r="P150" i="15"/>
  <c r="Q111" i="15"/>
  <c r="Z192" i="15"/>
  <c r="Y6" i="15"/>
  <c r="N156" i="15"/>
  <c r="N178" i="15"/>
  <c r="N157" i="15"/>
  <c r="N158" i="15" s="1"/>
  <c r="O290" i="15" l="1"/>
  <c r="P284" i="15" s="1"/>
  <c r="W106" i="15"/>
  <c r="W107" i="15" s="1"/>
  <c r="X104" i="15" s="1"/>
  <c r="P287" i="15"/>
  <c r="P288" i="15"/>
  <c r="P290" i="15" s="1"/>
  <c r="Q284" i="15" s="1"/>
  <c r="N268" i="15"/>
  <c r="N269" i="15"/>
  <c r="N179" i="15"/>
  <c r="N181" i="15" s="1"/>
  <c r="N176" i="15"/>
  <c r="P203" i="15"/>
  <c r="P159" i="15"/>
  <c r="P187" i="15"/>
  <c r="P207" i="15"/>
  <c r="P15" i="15"/>
  <c r="Q1" i="15"/>
  <c r="P56" i="15"/>
  <c r="P51" i="15"/>
  <c r="X90" i="15"/>
  <c r="Y87" i="15" s="1"/>
  <c r="X94" i="15"/>
  <c r="X95" i="15" s="1"/>
  <c r="Y92" i="15" s="1"/>
  <c r="Q147" i="15"/>
  <c r="Q114" i="15"/>
  <c r="AB27" i="15"/>
  <c r="AA30" i="15"/>
  <c r="AA34" i="15" s="1"/>
  <c r="AE38" i="15"/>
  <c r="AD23" i="15"/>
  <c r="P177" i="15"/>
  <c r="X82" i="15"/>
  <c r="X83" i="15" s="1"/>
  <c r="Y80" i="15" s="1"/>
  <c r="X78" i="15"/>
  <c r="Y75" i="15" s="1"/>
  <c r="W142" i="15"/>
  <c r="W143" i="15" s="1"/>
  <c r="X140" i="15" s="1"/>
  <c r="W138" i="15"/>
  <c r="X135" i="15" s="1"/>
  <c r="Q190" i="15"/>
  <c r="R188" i="15"/>
  <c r="P197" i="15"/>
  <c r="O305" i="15"/>
  <c r="O214" i="15"/>
  <c r="O346" i="15" s="1"/>
  <c r="O347" i="15" s="1"/>
  <c r="O8" i="15"/>
  <c r="O119" i="15"/>
  <c r="X102" i="15"/>
  <c r="Y99" i="15" s="1"/>
  <c r="AA192" i="15"/>
  <c r="Z6" i="15"/>
  <c r="R131" i="15"/>
  <c r="S128" i="15" s="1"/>
  <c r="X126" i="15"/>
  <c r="Y123" i="15" s="1"/>
  <c r="M300" i="15"/>
  <c r="N294" i="15" s="1"/>
  <c r="L279" i="15"/>
  <c r="L278" i="15"/>
  <c r="Q288" i="15" l="1"/>
  <c r="Q290" i="15" s="1"/>
  <c r="R284" i="15" s="1"/>
  <c r="Q287" i="15"/>
  <c r="X106" i="15"/>
  <c r="X107" i="15" s="1"/>
  <c r="Y104" i="15" s="1"/>
  <c r="X142" i="15"/>
  <c r="X143" i="15" s="1"/>
  <c r="Y140" i="15" s="1"/>
  <c r="X138" i="15"/>
  <c r="Y135" i="15" s="1"/>
  <c r="Y90" i="15"/>
  <c r="Z87" i="15" s="1"/>
  <c r="Y94" i="15"/>
  <c r="Y95" i="15" s="1"/>
  <c r="Z92" i="15" s="1"/>
  <c r="AB192" i="15"/>
  <c r="AA6" i="15"/>
  <c r="L306" i="15"/>
  <c r="L307" i="15" s="1"/>
  <c r="L308" i="15" s="1"/>
  <c r="L217" i="15"/>
  <c r="L302" i="15"/>
  <c r="N297" i="15"/>
  <c r="N298" i="15"/>
  <c r="S130" i="15"/>
  <c r="S149" i="15" s="1"/>
  <c r="AC27" i="15"/>
  <c r="AB30" i="15"/>
  <c r="AB34" i="15" s="1"/>
  <c r="Y126" i="15"/>
  <c r="Z123" i="15" s="1"/>
  <c r="Y82" i="15"/>
  <c r="Y83" i="15" s="1"/>
  <c r="Z80" i="15" s="1"/>
  <c r="Y78" i="15"/>
  <c r="Z75" i="15" s="1"/>
  <c r="O155" i="15"/>
  <c r="P116" i="15"/>
  <c r="R190" i="15"/>
  <c r="S188" i="15"/>
  <c r="Q187" i="15"/>
  <c r="Q197" i="15" s="1"/>
  <c r="Q159" i="15"/>
  <c r="Q203" i="15"/>
  <c r="Q207" i="15"/>
  <c r="Q15" i="15"/>
  <c r="Q56" i="15"/>
  <c r="R1" i="15"/>
  <c r="Q51" i="15"/>
  <c r="AE23" i="15"/>
  <c r="AF38" i="15"/>
  <c r="Q150" i="15"/>
  <c r="R111" i="15"/>
  <c r="N271" i="15"/>
  <c r="O265" i="15" s="1"/>
  <c r="L280" i="15"/>
  <c r="M275" i="15" s="1"/>
  <c r="Y102" i="15"/>
  <c r="Z99" i="15" s="1"/>
  <c r="Y106" i="15" l="1"/>
  <c r="Y107" i="15" s="1"/>
  <c r="Z104" i="15" s="1"/>
  <c r="R287" i="15"/>
  <c r="R288" i="15"/>
  <c r="R290" i="15" s="1"/>
  <c r="S284" i="15" s="1"/>
  <c r="Q177" i="15"/>
  <c r="O156" i="15"/>
  <c r="O178" i="15"/>
  <c r="O157" i="15"/>
  <c r="O158" i="15" s="1"/>
  <c r="Y142" i="15"/>
  <c r="Y143" i="15" s="1"/>
  <c r="Z140" i="15" s="1"/>
  <c r="Y138" i="15"/>
  <c r="Z135" i="15" s="1"/>
  <c r="AC192" i="15"/>
  <c r="AB6" i="15"/>
  <c r="S131" i="15"/>
  <c r="T128" i="15" s="1"/>
  <c r="R147" i="15"/>
  <c r="R114" i="15"/>
  <c r="AG38" i="15"/>
  <c r="AF23" i="15"/>
  <c r="Z126" i="15"/>
  <c r="AA123" i="15" s="1"/>
  <c r="AD27" i="15"/>
  <c r="AC30" i="15"/>
  <c r="AC34" i="15" s="1"/>
  <c r="N300" i="15"/>
  <c r="O294" i="15" s="1"/>
  <c r="Z82" i="15"/>
  <c r="Z83" i="15" s="1"/>
  <c r="AA80" i="15" s="1"/>
  <c r="Z78" i="15"/>
  <c r="AA75" i="15" s="1"/>
  <c r="Z102" i="15"/>
  <c r="AA99" i="15" s="1"/>
  <c r="O268" i="15"/>
  <c r="O269" i="15"/>
  <c r="P152" i="15"/>
  <c r="P118" i="15"/>
  <c r="P154" i="15" s="1"/>
  <c r="P59" i="15" s="1"/>
  <c r="Z90" i="15"/>
  <c r="AA87" i="15" s="1"/>
  <c r="Z94" i="15"/>
  <c r="Z95" i="15" s="1"/>
  <c r="AA92" i="15" s="1"/>
  <c r="S190" i="15"/>
  <c r="T188" i="15"/>
  <c r="R187" i="15"/>
  <c r="R159" i="15"/>
  <c r="R203" i="15"/>
  <c r="R207" i="15"/>
  <c r="R51" i="15"/>
  <c r="S1" i="15"/>
  <c r="R56" i="15"/>
  <c r="R15" i="15"/>
  <c r="M279" i="15"/>
  <c r="M278" i="15"/>
  <c r="M280" i="15"/>
  <c r="N275" i="15" s="1"/>
  <c r="R197" i="15"/>
  <c r="S287" i="15" l="1"/>
  <c r="S288" i="15"/>
  <c r="S290" i="15" s="1"/>
  <c r="T284" i="15" s="1"/>
  <c r="Z106" i="15"/>
  <c r="Z107" i="15" s="1"/>
  <c r="AA104" i="15" s="1"/>
  <c r="AA126" i="15"/>
  <c r="AB123" i="15" s="1"/>
  <c r="P305" i="15"/>
  <c r="P214" i="15"/>
  <c r="P346" i="15" s="1"/>
  <c r="P347" i="15" s="1"/>
  <c r="P8" i="15"/>
  <c r="M306" i="15"/>
  <c r="M302" i="15"/>
  <c r="N278" i="15"/>
  <c r="N279" i="15"/>
  <c r="N280" i="15" s="1"/>
  <c r="O275" i="15" s="1"/>
  <c r="AG23" i="15"/>
  <c r="AH38" i="15"/>
  <c r="O179" i="15"/>
  <c r="O181" i="15" s="1"/>
  <c r="O176" i="15"/>
  <c r="R150" i="15"/>
  <c r="S111" i="15"/>
  <c r="O271" i="15"/>
  <c r="P265" i="15" s="1"/>
  <c r="AA102" i="15"/>
  <c r="AB99" i="15" s="1"/>
  <c r="T130" i="15"/>
  <c r="T149" i="15" s="1"/>
  <c r="T190" i="15"/>
  <c r="U188" i="15"/>
  <c r="AA90" i="15"/>
  <c r="AB87" i="15" s="1"/>
  <c r="AA94" i="15"/>
  <c r="AA95" i="15" s="1"/>
  <c r="AB92" i="15" s="1"/>
  <c r="AA78" i="15"/>
  <c r="AB75" i="15" s="1"/>
  <c r="AA82" i="15"/>
  <c r="AA83" i="15" s="1"/>
  <c r="AB80" i="15" s="1"/>
  <c r="S187" i="15"/>
  <c r="S197" i="15" s="1"/>
  <c r="S207" i="15"/>
  <c r="S159" i="15"/>
  <c r="S203" i="15"/>
  <c r="S56" i="15"/>
  <c r="S15" i="15"/>
  <c r="T1" i="15"/>
  <c r="S51" i="15"/>
  <c r="Z142" i="15"/>
  <c r="Z143" i="15" s="1"/>
  <c r="AA140" i="15" s="1"/>
  <c r="Z138" i="15"/>
  <c r="AA135" i="15" s="1"/>
  <c r="AE27" i="15"/>
  <c r="AD30" i="15"/>
  <c r="AD34" i="15" s="1"/>
  <c r="P119" i="15"/>
  <c r="O297" i="15"/>
  <c r="O298" i="15"/>
  <c r="AD192" i="15"/>
  <c r="AC6" i="15"/>
  <c r="AA106" i="15" l="1"/>
  <c r="AA107" i="15" s="1"/>
  <c r="AB104" i="15" s="1"/>
  <c r="T287" i="15"/>
  <c r="T288" i="15"/>
  <c r="T290" i="15" s="1"/>
  <c r="U284" i="15" s="1"/>
  <c r="M307" i="15"/>
  <c r="M308" i="15" s="1"/>
  <c r="P268" i="15"/>
  <c r="P269" i="15"/>
  <c r="AB126" i="15"/>
  <c r="AC123" i="15" s="1"/>
  <c r="AB102" i="15"/>
  <c r="AC99" i="15" s="1"/>
  <c r="S147" i="15"/>
  <c r="S114" i="15"/>
  <c r="AB90" i="15"/>
  <c r="AC87" i="15" s="1"/>
  <c r="AB94" i="15"/>
  <c r="AB95" i="15" s="1"/>
  <c r="AC92" i="15" s="1"/>
  <c r="O279" i="15"/>
  <c r="O302" i="15" s="1"/>
  <c r="O278" i="15"/>
  <c r="P155" i="15"/>
  <c r="Q116" i="15"/>
  <c r="AE192" i="15"/>
  <c r="AD6" i="15"/>
  <c r="AI38" i="15"/>
  <c r="AH23" i="15"/>
  <c r="R177" i="15"/>
  <c r="O300" i="15"/>
  <c r="P294" i="15" s="1"/>
  <c r="AB78" i="15"/>
  <c r="AC75" i="15" s="1"/>
  <c r="AB82" i="15"/>
  <c r="AB83" i="15" s="1"/>
  <c r="AC80" i="15" s="1"/>
  <c r="AF27" i="15"/>
  <c r="AE30" i="15"/>
  <c r="AE34" i="15" s="1"/>
  <c r="U190" i="15"/>
  <c r="V188" i="15"/>
  <c r="AA142" i="15"/>
  <c r="AA143" i="15" s="1"/>
  <c r="AB140" i="15" s="1"/>
  <c r="AA138" i="15"/>
  <c r="AB135" i="15" s="1"/>
  <c r="N302" i="15"/>
  <c r="N306" i="15"/>
  <c r="N307" i="15" s="1"/>
  <c r="N308" i="15" s="1"/>
  <c r="T207" i="15"/>
  <c r="T187" i="15"/>
  <c r="T197" i="15" s="1"/>
  <c r="T159" i="15"/>
  <c r="T203" i="15"/>
  <c r="T56" i="15"/>
  <c r="T51" i="15"/>
  <c r="U1" i="15"/>
  <c r="T15" i="15"/>
  <c r="T131" i="15"/>
  <c r="U128" i="15" s="1"/>
  <c r="O306" i="15" l="1"/>
  <c r="O307" i="15" s="1"/>
  <c r="O308" i="15" s="1"/>
  <c r="O280" i="15"/>
  <c r="P275" i="15" s="1"/>
  <c r="U287" i="15"/>
  <c r="U288" i="15"/>
  <c r="U290" i="15" s="1"/>
  <c r="V284" i="15" s="1"/>
  <c r="AB106" i="15"/>
  <c r="AB107" i="15" s="1"/>
  <c r="AC104" i="15" s="1"/>
  <c r="Q152" i="15"/>
  <c r="Q118" i="15"/>
  <c r="Q154" i="15" s="1"/>
  <c r="Q59" i="15" s="1"/>
  <c r="AC126" i="15"/>
  <c r="AD123" i="15" s="1"/>
  <c r="AC90" i="15"/>
  <c r="AD87" i="15" s="1"/>
  <c r="AC94" i="15"/>
  <c r="AC95" i="15" s="1"/>
  <c r="AD92" i="15" s="1"/>
  <c r="P271" i="15"/>
  <c r="Q265" i="15" s="1"/>
  <c r="P156" i="15"/>
  <c r="P178" i="15"/>
  <c r="P157" i="15"/>
  <c r="P158" i="15" s="1"/>
  <c r="P278" i="15"/>
  <c r="P279" i="15"/>
  <c r="P280" i="15" s="1"/>
  <c r="Q275" i="15" s="1"/>
  <c r="S150" i="15"/>
  <c r="T111" i="15"/>
  <c r="U130" i="15"/>
  <c r="U149" i="15" s="1"/>
  <c r="AB138" i="15"/>
  <c r="AC135" i="15" s="1"/>
  <c r="AB142" i="15"/>
  <c r="AB143" i="15" s="1"/>
  <c r="AC140" i="15" s="1"/>
  <c r="AI23" i="15"/>
  <c r="AJ38" i="15"/>
  <c r="AF192" i="15"/>
  <c r="AE6" i="15"/>
  <c r="AC78" i="15"/>
  <c r="AD75" i="15" s="1"/>
  <c r="AC82" i="15"/>
  <c r="AC83" i="15" s="1"/>
  <c r="AD80" i="15" s="1"/>
  <c r="P297" i="15"/>
  <c r="P298" i="15"/>
  <c r="AC102" i="15"/>
  <c r="AD99" i="15" s="1"/>
  <c r="AG27" i="15"/>
  <c r="AF30" i="15"/>
  <c r="AF34" i="15" s="1"/>
  <c r="U207" i="15"/>
  <c r="U203" i="15"/>
  <c r="U187" i="15"/>
  <c r="U197" i="15" s="1"/>
  <c r="U159" i="15"/>
  <c r="U56" i="15"/>
  <c r="U51" i="15"/>
  <c r="V1" i="15"/>
  <c r="U15" i="15"/>
  <c r="V190" i="15"/>
  <c r="W188" i="15"/>
  <c r="P306" i="15" l="1"/>
  <c r="AC106" i="15"/>
  <c r="AC107" i="15" s="1"/>
  <c r="AD104" i="15" s="1"/>
  <c r="V287" i="15"/>
  <c r="V288" i="15"/>
  <c r="V290" i="15" s="1"/>
  <c r="W284" i="15" s="1"/>
  <c r="Q279" i="15"/>
  <c r="Q280" i="15" s="1"/>
  <c r="R275" i="15" s="1"/>
  <c r="Q278" i="15"/>
  <c r="Q305" i="15"/>
  <c r="Q214" i="15"/>
  <c r="Q346" i="15" s="1"/>
  <c r="Q347" i="15" s="1"/>
  <c r="Q8" i="15"/>
  <c r="AH27" i="15"/>
  <c r="AG30" i="15"/>
  <c r="AG34" i="15" s="1"/>
  <c r="S177" i="15"/>
  <c r="P302" i="15"/>
  <c r="X188" i="15"/>
  <c r="W190" i="15"/>
  <c r="AG192" i="15"/>
  <c r="AF6" i="15"/>
  <c r="P307" i="15"/>
  <c r="P308" i="15" s="1"/>
  <c r="P300" i="15"/>
  <c r="Q294" i="15" s="1"/>
  <c r="AD78" i="15"/>
  <c r="AE75" i="15" s="1"/>
  <c r="AD82" i="15"/>
  <c r="AD83" i="15" s="1"/>
  <c r="AE80" i="15" s="1"/>
  <c r="AD102" i="15"/>
  <c r="AE99" i="15" s="1"/>
  <c r="V207" i="15"/>
  <c r="V203" i="15"/>
  <c r="V187" i="15"/>
  <c r="V197" i="15" s="1"/>
  <c r="V159" i="15"/>
  <c r="V56" i="15"/>
  <c r="V51" i="15"/>
  <c r="W1" i="15"/>
  <c r="V15" i="15"/>
  <c r="P179" i="15"/>
  <c r="P181" i="15" s="1"/>
  <c r="P176" i="15"/>
  <c r="U131" i="15"/>
  <c r="V128" i="15" s="1"/>
  <c r="T147" i="15"/>
  <c r="T114" i="15"/>
  <c r="AD126" i="15"/>
  <c r="AE123" i="15" s="1"/>
  <c r="Q119" i="15"/>
  <c r="AK38" i="15"/>
  <c r="AJ23" i="15"/>
  <c r="Q268" i="15"/>
  <c r="Q269" i="15"/>
  <c r="Q271" i="15" s="1"/>
  <c r="R265" i="15" s="1"/>
  <c r="AC138" i="15"/>
  <c r="AD135" i="15" s="1"/>
  <c r="AC142" i="15"/>
  <c r="AC143" i="15" s="1"/>
  <c r="AD140" i="15" s="1"/>
  <c r="AD94" i="15"/>
  <c r="AD95" i="15" s="1"/>
  <c r="AE92" i="15" s="1"/>
  <c r="AD90" i="15"/>
  <c r="AE87" i="15" s="1"/>
  <c r="R268" i="15" l="1"/>
  <c r="R269" i="15"/>
  <c r="R279" i="15"/>
  <c r="R278" i="15"/>
  <c r="R280" i="15"/>
  <c r="S275" i="15" s="1"/>
  <c r="W287" i="15"/>
  <c r="W288" i="15"/>
  <c r="W290" i="15" s="1"/>
  <c r="X284" i="15" s="1"/>
  <c r="AD106" i="15"/>
  <c r="AD107" i="15" s="1"/>
  <c r="AE104" i="15" s="1"/>
  <c r="AD138" i="15"/>
  <c r="AE135" i="15" s="1"/>
  <c r="AD142" i="15"/>
  <c r="AD143" i="15" s="1"/>
  <c r="AE140" i="15" s="1"/>
  <c r="AE78" i="15"/>
  <c r="AF75" i="15" s="1"/>
  <c r="AE82" i="15"/>
  <c r="AE83" i="15" s="1"/>
  <c r="AF80" i="15" s="1"/>
  <c r="W187" i="15"/>
  <c r="W197" i="15" s="1"/>
  <c r="W207" i="15"/>
  <c r="W203" i="15"/>
  <c r="W159" i="15"/>
  <c r="W56" i="15"/>
  <c r="W51" i="15"/>
  <c r="X1" i="15"/>
  <c r="W15" i="15"/>
  <c r="Q297" i="15"/>
  <c r="Q298" i="15"/>
  <c r="Q306" i="15" s="1"/>
  <c r="M217" i="15" s="1"/>
  <c r="N217" i="15" s="1"/>
  <c r="O217" i="15" s="1"/>
  <c r="P217" i="15" s="1"/>
  <c r="Q217" i="15" s="1"/>
  <c r="AE94" i="15"/>
  <c r="AE95" i="15" s="1"/>
  <c r="AF92" i="15" s="1"/>
  <c r="AE90" i="15"/>
  <c r="AF87" i="15" s="1"/>
  <c r="AL38" i="15"/>
  <c r="AK23" i="15"/>
  <c r="Y188" i="15"/>
  <c r="X190" i="15"/>
  <c r="AE102" i="15"/>
  <c r="AF99" i="15" s="1"/>
  <c r="V130" i="15"/>
  <c r="V149" i="15" s="1"/>
  <c r="T150" i="15"/>
  <c r="U111" i="15"/>
  <c r="AE126" i="15"/>
  <c r="AF123" i="15" s="1"/>
  <c r="AI27" i="15"/>
  <c r="AH30" i="15"/>
  <c r="AH34" i="15" s="1"/>
  <c r="Q155" i="15"/>
  <c r="R116" i="15"/>
  <c r="AH192" i="15"/>
  <c r="AG6" i="15"/>
  <c r="X287" i="15" l="1"/>
  <c r="X288" i="15"/>
  <c r="X290" i="15" s="1"/>
  <c r="Y284" i="15" s="1"/>
  <c r="AE106" i="15"/>
  <c r="AE107" i="15" s="1"/>
  <c r="AF104" i="15" s="1"/>
  <c r="S278" i="15"/>
  <c r="S279" i="15"/>
  <c r="S280" i="15" s="1"/>
  <c r="T275" i="15" s="1"/>
  <c r="AF102" i="15"/>
  <c r="AG99" i="15" s="1"/>
  <c r="R152" i="15"/>
  <c r="R118" i="15"/>
  <c r="R154" i="15" s="1"/>
  <c r="R59" i="15" s="1"/>
  <c r="AI192" i="15"/>
  <c r="AH6" i="15"/>
  <c r="Y190" i="15"/>
  <c r="Z188" i="15"/>
  <c r="Q300" i="15"/>
  <c r="R294" i="15" s="1"/>
  <c r="X207" i="15"/>
  <c r="X203" i="15"/>
  <c r="X187" i="15"/>
  <c r="X197" i="15" s="1"/>
  <c r="X159" i="15"/>
  <c r="X56" i="15"/>
  <c r="Y1" i="15"/>
  <c r="X51" i="15"/>
  <c r="X15" i="15"/>
  <c r="Q156" i="15"/>
  <c r="Q178" i="15"/>
  <c r="Q157" i="15"/>
  <c r="Q158" i="15" s="1"/>
  <c r="AJ27" i="15"/>
  <c r="AI30" i="15"/>
  <c r="AI34" i="15" s="1"/>
  <c r="AM38" i="15"/>
  <c r="AL23" i="15"/>
  <c r="AF94" i="15"/>
  <c r="AF95" i="15" s="1"/>
  <c r="AG92" i="15" s="1"/>
  <c r="AF90" i="15"/>
  <c r="AG87" i="15" s="1"/>
  <c r="T177" i="15"/>
  <c r="T158" i="15"/>
  <c r="AF78" i="15"/>
  <c r="AG75" i="15" s="1"/>
  <c r="AF82" i="15"/>
  <c r="AF83" i="15" s="1"/>
  <c r="AG80" i="15" s="1"/>
  <c r="R271" i="15"/>
  <c r="S265" i="15" s="1"/>
  <c r="AE138" i="15"/>
  <c r="AF135" i="15" s="1"/>
  <c r="AE142" i="15"/>
  <c r="AE143" i="15" s="1"/>
  <c r="AF140" i="15" s="1"/>
  <c r="V131" i="15"/>
  <c r="W128" i="15" s="1"/>
  <c r="Q302" i="15"/>
  <c r="AF126" i="15"/>
  <c r="AG123" i="15" s="1"/>
  <c r="Q307" i="15"/>
  <c r="Q308" i="15" s="1"/>
  <c r="U147" i="15"/>
  <c r="U114" i="15"/>
  <c r="T278" i="15" l="1"/>
  <c r="T279" i="15"/>
  <c r="T280" i="15" s="1"/>
  <c r="U275" i="15" s="1"/>
  <c r="AF106" i="15"/>
  <c r="AF107" i="15" s="1"/>
  <c r="AG104" i="15" s="1"/>
  <c r="AG102" i="15"/>
  <c r="AH99" i="15" s="1"/>
  <c r="Q179" i="15"/>
  <c r="Q181" i="15" s="1"/>
  <c r="Q176" i="15"/>
  <c r="U150" i="15"/>
  <c r="V111" i="15"/>
  <c r="Y207" i="15"/>
  <c r="Y203" i="15"/>
  <c r="Y187" i="15"/>
  <c r="Y159" i="15"/>
  <c r="Y56" i="15"/>
  <c r="Y51" i="15"/>
  <c r="Z1" i="15"/>
  <c r="Y15" i="15"/>
  <c r="AG94" i="15"/>
  <c r="AG95" i="15" s="1"/>
  <c r="AH92" i="15" s="1"/>
  <c r="AG90" i="15"/>
  <c r="AH87" i="15" s="1"/>
  <c r="R119" i="15"/>
  <c r="AG126" i="15"/>
  <c r="AH123" i="15" s="1"/>
  <c r="AN38" i="15"/>
  <c r="AM23" i="15"/>
  <c r="R297" i="15"/>
  <c r="R298" i="15"/>
  <c r="AG78" i="15"/>
  <c r="AH75" i="15" s="1"/>
  <c r="AG82" i="15"/>
  <c r="AG83" i="15" s="1"/>
  <c r="AH80" i="15" s="1"/>
  <c r="W130" i="15"/>
  <c r="W149" i="15" s="1"/>
  <c r="Z190" i="15"/>
  <c r="AA188" i="15"/>
  <c r="Y197" i="15"/>
  <c r="Y287" i="15"/>
  <c r="Y288" i="15"/>
  <c r="Y290" i="15" s="1"/>
  <c r="Z284" i="15" s="1"/>
  <c r="AJ192" i="15"/>
  <c r="AI6" i="15"/>
  <c r="AF138" i="15"/>
  <c r="AG135" i="15" s="1"/>
  <c r="AF142" i="15"/>
  <c r="AF143" i="15" s="1"/>
  <c r="AG140" i="15" s="1"/>
  <c r="AK27" i="15"/>
  <c r="AJ30" i="15"/>
  <c r="AJ34" i="15" s="1"/>
  <c r="R214" i="15"/>
  <c r="R346" i="15" s="1"/>
  <c r="R347" i="15" s="1"/>
  <c r="R305" i="15"/>
  <c r="R8" i="15"/>
  <c r="S268" i="15"/>
  <c r="S269" i="15"/>
  <c r="S271" i="15" s="1"/>
  <c r="T265" i="15" s="1"/>
  <c r="Z287" i="15" l="1"/>
  <c r="Z288" i="15"/>
  <c r="Z290" i="15" s="1"/>
  <c r="AA284" i="15" s="1"/>
  <c r="T268" i="15"/>
  <c r="T269" i="15"/>
  <c r="AG106" i="15"/>
  <c r="AG107" i="15" s="1"/>
  <c r="AH104" i="15" s="1"/>
  <c r="U278" i="15"/>
  <c r="U279" i="15"/>
  <c r="U280" i="15" s="1"/>
  <c r="V275" i="15" s="1"/>
  <c r="AH126" i="15"/>
  <c r="AI123" i="15" s="1"/>
  <c r="R155" i="15"/>
  <c r="S116" i="15"/>
  <c r="V147" i="15"/>
  <c r="V114" i="15"/>
  <c r="AH102" i="15"/>
  <c r="AI99" i="15" s="1"/>
  <c r="Z207" i="15"/>
  <c r="Z203" i="15"/>
  <c r="Z187" i="15"/>
  <c r="Z197" i="15" s="1"/>
  <c r="Z159" i="15"/>
  <c r="Z56" i="15"/>
  <c r="Z51" i="15"/>
  <c r="Z15" i="15"/>
  <c r="AA1" i="15"/>
  <c r="AA190" i="15"/>
  <c r="AB188" i="15"/>
  <c r="AH94" i="15"/>
  <c r="AH95" i="15" s="1"/>
  <c r="AI92" i="15" s="1"/>
  <c r="AH90" i="15"/>
  <c r="AI87" i="15" s="1"/>
  <c r="AK192" i="15"/>
  <c r="AJ6" i="15"/>
  <c r="AH78" i="15"/>
  <c r="AI75" i="15" s="1"/>
  <c r="AH82" i="15"/>
  <c r="AH83" i="15" s="1"/>
  <c r="AI80" i="15" s="1"/>
  <c r="U177" i="15"/>
  <c r="U158" i="15"/>
  <c r="AL27" i="15"/>
  <c r="AK30" i="15"/>
  <c r="AK34" i="15" s="1"/>
  <c r="R306" i="15"/>
  <c r="R307" i="15" s="1"/>
  <c r="R308" i="15" s="1"/>
  <c r="R217" i="15"/>
  <c r="W131" i="15"/>
  <c r="X128" i="15" s="1"/>
  <c r="AG138" i="15"/>
  <c r="AH135" i="15" s="1"/>
  <c r="AG142" i="15"/>
  <c r="AG143" i="15" s="1"/>
  <c r="AH140" i="15" s="1"/>
  <c r="R300" i="15"/>
  <c r="S294" i="15" s="1"/>
  <c r="AO38" i="15"/>
  <c r="AN23" i="15"/>
  <c r="V278" i="15" l="1"/>
  <c r="V279" i="15"/>
  <c r="V280" i="15" s="1"/>
  <c r="W275" i="15" s="1"/>
  <c r="AH106" i="15"/>
  <c r="AH107" i="15" s="1"/>
  <c r="AI104" i="15" s="1"/>
  <c r="AA287" i="15"/>
  <c r="AA288" i="15"/>
  <c r="AA290" i="15" s="1"/>
  <c r="AB284" i="15" s="1"/>
  <c r="AI126" i="15"/>
  <c r="AJ123" i="15" s="1"/>
  <c r="AA207" i="15"/>
  <c r="AA203" i="15"/>
  <c r="AA187" i="15"/>
  <c r="AA197" i="15" s="1"/>
  <c r="AA159" i="15"/>
  <c r="AA51" i="15"/>
  <c r="AB1" i="15"/>
  <c r="AA15" i="15"/>
  <c r="AA56" i="15"/>
  <c r="AI82" i="15"/>
  <c r="AI83" i="15" s="1"/>
  <c r="AJ80" i="15" s="1"/>
  <c r="AI78" i="15"/>
  <c r="AJ75" i="15" s="1"/>
  <c r="AP38" i="15"/>
  <c r="AO23" i="15"/>
  <c r="AI102" i="15"/>
  <c r="AJ99" i="15" s="1"/>
  <c r="AM27" i="15"/>
  <c r="AL30" i="15"/>
  <c r="AL34" i="15" s="1"/>
  <c r="S297" i="15"/>
  <c r="S298" i="15"/>
  <c r="T271" i="15"/>
  <c r="U265" i="15" s="1"/>
  <c r="AI94" i="15"/>
  <c r="AI95" i="15" s="1"/>
  <c r="AJ92" i="15" s="1"/>
  <c r="AI90" i="15"/>
  <c r="AJ87" i="15" s="1"/>
  <c r="V150" i="15"/>
  <c r="W111" i="15"/>
  <c r="AH138" i="15"/>
  <c r="AI135" i="15" s="1"/>
  <c r="AH142" i="15"/>
  <c r="AH143" i="15" s="1"/>
  <c r="AI140" i="15" s="1"/>
  <c r="X130" i="15"/>
  <c r="X149" i="15" s="1"/>
  <c r="AB190" i="15"/>
  <c r="AC188" i="15"/>
  <c r="S152" i="15"/>
  <c r="S118" i="15"/>
  <c r="S154" i="15" s="1"/>
  <c r="S59" i="15" s="1"/>
  <c r="AL192" i="15"/>
  <c r="AK6" i="15"/>
  <c r="R156" i="15"/>
  <c r="R178" i="15"/>
  <c r="R157" i="15"/>
  <c r="R158" i="15" s="1"/>
  <c r="AB287" i="15" l="1"/>
  <c r="AB288" i="15"/>
  <c r="AB290" i="15" s="1"/>
  <c r="AC284" i="15" s="1"/>
  <c r="AI106" i="15"/>
  <c r="AI107" i="15" s="1"/>
  <c r="AJ104" i="15" s="1"/>
  <c r="W279" i="15"/>
  <c r="W280" i="15" s="1"/>
  <c r="X275" i="15" s="1"/>
  <c r="W278" i="15"/>
  <c r="AI138" i="15"/>
  <c r="AJ135" i="15" s="1"/>
  <c r="AI142" i="15"/>
  <c r="AI143" i="15" s="1"/>
  <c r="AJ140" i="15" s="1"/>
  <c r="X131" i="15"/>
  <c r="Y128" i="15" s="1"/>
  <c r="W147" i="15"/>
  <c r="W114" i="15"/>
  <c r="V177" i="15"/>
  <c r="V158" i="15"/>
  <c r="AQ38" i="15"/>
  <c r="AP23" i="15"/>
  <c r="AN27" i="15"/>
  <c r="AM30" i="15"/>
  <c r="AM34" i="15" s="1"/>
  <c r="AJ126" i="15"/>
  <c r="AK123" i="15" s="1"/>
  <c r="AJ94" i="15"/>
  <c r="AJ95" i="15" s="1"/>
  <c r="AK92" i="15" s="1"/>
  <c r="AJ90" i="15"/>
  <c r="AK87" i="15" s="1"/>
  <c r="AJ82" i="15"/>
  <c r="AJ83" i="15" s="1"/>
  <c r="AK80" i="15" s="1"/>
  <c r="AJ78" i="15"/>
  <c r="AK75" i="15" s="1"/>
  <c r="R179" i="15"/>
  <c r="R181" i="15" s="1"/>
  <c r="R176" i="15"/>
  <c r="U268" i="15"/>
  <c r="U269" i="15"/>
  <c r="AM192" i="15"/>
  <c r="AL6" i="15"/>
  <c r="S306" i="15"/>
  <c r="S217" i="15"/>
  <c r="S305" i="15"/>
  <c r="S214" i="15"/>
  <c r="S346" i="15" s="1"/>
  <c r="S347" i="15" s="1"/>
  <c r="S8" i="15"/>
  <c r="AB203" i="15"/>
  <c r="AB187" i="15"/>
  <c r="AB197" i="15" s="1"/>
  <c r="AB159" i="15"/>
  <c r="AB207" i="15"/>
  <c r="AB15" i="15"/>
  <c r="AB56" i="15"/>
  <c r="AC1" i="15"/>
  <c r="AB51" i="15"/>
  <c r="AJ102" i="15"/>
  <c r="AK99" i="15" s="1"/>
  <c r="S119" i="15"/>
  <c r="AC190" i="15"/>
  <c r="AD188" i="15"/>
  <c r="S300" i="15"/>
  <c r="T294" i="15" s="1"/>
  <c r="S307" i="15" l="1"/>
  <c r="S308" i="15" s="1"/>
  <c r="X279" i="15"/>
  <c r="X280" i="15" s="1"/>
  <c r="Y275" i="15" s="1"/>
  <c r="X278" i="15"/>
  <c r="AJ106" i="15"/>
  <c r="AJ107" i="15" s="1"/>
  <c r="AK104" i="15" s="1"/>
  <c r="AC287" i="15"/>
  <c r="AC288" i="15"/>
  <c r="AC290" i="15" s="1"/>
  <c r="AD284" i="15" s="1"/>
  <c r="AJ142" i="15"/>
  <c r="AJ143" i="15" s="1"/>
  <c r="AK140" i="15" s="1"/>
  <c r="AJ138" i="15"/>
  <c r="AK135" i="15" s="1"/>
  <c r="S155" i="15"/>
  <c r="T116" i="15"/>
  <c r="AK126" i="15"/>
  <c r="AL123" i="15" s="1"/>
  <c r="T298" i="15"/>
  <c r="T297" i="15"/>
  <c r="AN192" i="15"/>
  <c r="AM6" i="15"/>
  <c r="AK94" i="15"/>
  <c r="AK95" i="15" s="1"/>
  <c r="AL92" i="15" s="1"/>
  <c r="AK90" i="15"/>
  <c r="AL87" i="15" s="1"/>
  <c r="AD190" i="15"/>
  <c r="AE188" i="15"/>
  <c r="AR38" i="15"/>
  <c r="AQ23" i="15"/>
  <c r="AO27" i="15"/>
  <c r="AN30" i="15"/>
  <c r="AN34" i="15" s="1"/>
  <c r="Y130" i="15"/>
  <c r="Y149" i="15" s="1"/>
  <c r="AK102" i="15"/>
  <c r="AL99" i="15" s="1"/>
  <c r="AC203" i="15"/>
  <c r="AC207" i="15"/>
  <c r="AC159" i="15"/>
  <c r="AC187" i="15"/>
  <c r="AC197" i="15" s="1"/>
  <c r="AC15" i="15"/>
  <c r="AC51" i="15"/>
  <c r="AD1" i="15"/>
  <c r="AC56" i="15"/>
  <c r="U271" i="15"/>
  <c r="V265" i="15" s="1"/>
  <c r="W150" i="15"/>
  <c r="X111" i="15"/>
  <c r="AK82" i="15"/>
  <c r="AK83" i="15" s="1"/>
  <c r="AL80" i="15" s="1"/>
  <c r="AK78" i="15"/>
  <c r="AL75" i="15" s="1"/>
  <c r="AD287" i="15" l="1"/>
  <c r="AD288" i="15"/>
  <c r="AD290" i="15" s="1"/>
  <c r="AE284" i="15" s="1"/>
  <c r="AK106" i="15"/>
  <c r="AK107" i="15" s="1"/>
  <c r="AL104" i="15" s="1"/>
  <c r="Y279" i="15"/>
  <c r="Y280" i="15" s="1"/>
  <c r="Z275" i="15" s="1"/>
  <c r="Y278" i="15"/>
  <c r="AR23" i="15"/>
  <c r="AS38" i="15"/>
  <c r="AE190" i="15"/>
  <c r="AF188" i="15"/>
  <c r="AL102" i="15"/>
  <c r="AM99" i="15" s="1"/>
  <c r="S156" i="15"/>
  <c r="S178" i="15"/>
  <c r="S157" i="15"/>
  <c r="S158" i="15" s="1"/>
  <c r="W177" i="15"/>
  <c r="W158" i="15"/>
  <c r="AL90" i="15"/>
  <c r="AM87" i="15" s="1"/>
  <c r="AL94" i="15"/>
  <c r="AL95" i="15" s="1"/>
  <c r="AM92" i="15" s="1"/>
  <c r="V268" i="15"/>
  <c r="V269" i="15"/>
  <c r="V271" i="15" s="1"/>
  <c r="W265" i="15" s="1"/>
  <c r="T306" i="15"/>
  <c r="T217" i="15"/>
  <c r="AL82" i="15"/>
  <c r="AL83" i="15" s="1"/>
  <c r="AM80" i="15" s="1"/>
  <c r="AL78" i="15"/>
  <c r="AM75" i="15" s="1"/>
  <c r="X147" i="15"/>
  <c r="X114" i="15"/>
  <c r="T300" i="15"/>
  <c r="U294" i="15" s="1"/>
  <c r="AK142" i="15"/>
  <c r="AK143" i="15" s="1"/>
  <c r="AL140" i="15" s="1"/>
  <c r="AK138" i="15"/>
  <c r="AL135" i="15" s="1"/>
  <c r="Y131" i="15"/>
  <c r="Z128" i="15" s="1"/>
  <c r="AD207" i="15"/>
  <c r="AD159" i="15"/>
  <c r="AD203" i="15"/>
  <c r="AD187" i="15"/>
  <c r="AD197" i="15" s="1"/>
  <c r="AD15" i="15"/>
  <c r="AE1" i="15"/>
  <c r="AD56" i="15"/>
  <c r="AD51" i="15"/>
  <c r="AL126" i="15"/>
  <c r="AM123" i="15" s="1"/>
  <c r="AO192" i="15"/>
  <c r="AN6" i="15"/>
  <c r="AP27" i="15"/>
  <c r="AO30" i="15"/>
  <c r="AO34" i="15" s="1"/>
  <c r="T152" i="15"/>
  <c r="T118" i="15"/>
  <c r="T154" i="15" s="1"/>
  <c r="T59" i="15" s="1"/>
  <c r="Z279" i="15" l="1"/>
  <c r="Z280" i="15" s="1"/>
  <c r="AA275" i="15" s="1"/>
  <c r="Z278" i="15"/>
  <c r="W268" i="15"/>
  <c r="W269" i="15"/>
  <c r="AE287" i="15"/>
  <c r="AE288" i="15"/>
  <c r="AE290" i="15" s="1"/>
  <c r="AF284" i="15" s="1"/>
  <c r="AL142" i="15"/>
  <c r="AL143" i="15" s="1"/>
  <c r="AM140" i="15" s="1"/>
  <c r="AL138" i="15"/>
  <c r="AM135" i="15" s="1"/>
  <c r="AP192" i="15"/>
  <c r="AO6" i="15"/>
  <c r="U297" i="15"/>
  <c r="U298" i="15"/>
  <c r="X150" i="15"/>
  <c r="Y111" i="15"/>
  <c r="AM90" i="15"/>
  <c r="AN87" i="15" s="1"/>
  <c r="AM94" i="15"/>
  <c r="AM95" i="15" s="1"/>
  <c r="AN92" i="15" s="1"/>
  <c r="AM126" i="15"/>
  <c r="AN123" i="15" s="1"/>
  <c r="T214" i="15"/>
  <c r="T346" i="15" s="1"/>
  <c r="T347" i="15" s="1"/>
  <c r="T305" i="15"/>
  <c r="T307" i="15" s="1"/>
  <c r="T308" i="15" s="1"/>
  <c r="T8" i="15"/>
  <c r="AQ27" i="15"/>
  <c r="AP30" i="15"/>
  <c r="AP34" i="15" s="1"/>
  <c r="S179" i="15"/>
  <c r="S181" i="15" s="1"/>
  <c r="S176" i="15"/>
  <c r="AM82" i="15"/>
  <c r="AM83" i="15" s="1"/>
  <c r="AN80" i="15" s="1"/>
  <c r="AM78" i="15"/>
  <c r="AN75" i="15" s="1"/>
  <c r="AS23" i="15"/>
  <c r="AT38" i="15"/>
  <c r="Z130" i="15"/>
  <c r="Z149" i="15" s="1"/>
  <c r="AL106" i="15"/>
  <c r="AL107" i="15" s="1"/>
  <c r="AM104" i="15" s="1"/>
  <c r="AF190" i="15"/>
  <c r="AG188" i="15"/>
  <c r="T119" i="15"/>
  <c r="AM102" i="15"/>
  <c r="AN99" i="15" s="1"/>
  <c r="AE203" i="15"/>
  <c r="AE159" i="15"/>
  <c r="AE187" i="15"/>
  <c r="AE197" i="15" s="1"/>
  <c r="AE207" i="15"/>
  <c r="AE15" i="15"/>
  <c r="AE56" i="15"/>
  <c r="AE51" i="15"/>
  <c r="AF1" i="15"/>
  <c r="AM106" i="15" l="1"/>
  <c r="AM107" i="15" s="1"/>
  <c r="AN104" i="15" s="1"/>
  <c r="AF287" i="15"/>
  <c r="AF288" i="15"/>
  <c r="AF290" i="15" s="1"/>
  <c r="AG284" i="15" s="1"/>
  <c r="AA279" i="15"/>
  <c r="AA280" i="15" s="1"/>
  <c r="AB275" i="15" s="1"/>
  <c r="AA278" i="15"/>
  <c r="AU38" i="15"/>
  <c r="AT23" i="15"/>
  <c r="Y147" i="15"/>
  <c r="Y114" i="15"/>
  <c r="AM142" i="15"/>
  <c r="AM143" i="15" s="1"/>
  <c r="AN140" i="15" s="1"/>
  <c r="AM138" i="15"/>
  <c r="AN135" i="15" s="1"/>
  <c r="AN90" i="15"/>
  <c r="AO87" i="15" s="1"/>
  <c r="AN94" i="15"/>
  <c r="AN95" i="15" s="1"/>
  <c r="AO92" i="15" s="1"/>
  <c r="X177" i="15"/>
  <c r="X158" i="15"/>
  <c r="U306" i="15"/>
  <c r="U217" i="15"/>
  <c r="W271" i="15"/>
  <c r="X265" i="15" s="1"/>
  <c r="U300" i="15"/>
  <c r="V294" i="15" s="1"/>
  <c r="AQ192" i="15"/>
  <c r="AP6" i="15"/>
  <c r="Z131" i="15"/>
  <c r="AA128" i="15" s="1"/>
  <c r="AR27" i="15"/>
  <c r="AQ30" i="15"/>
  <c r="AQ34" i="15" s="1"/>
  <c r="AN82" i="15"/>
  <c r="AN83" i="15" s="1"/>
  <c r="AO80" i="15" s="1"/>
  <c r="AN78" i="15"/>
  <c r="AO75" i="15" s="1"/>
  <c r="AN102" i="15"/>
  <c r="AO99" i="15" s="1"/>
  <c r="T155" i="15"/>
  <c r="U116" i="15"/>
  <c r="AN126" i="15"/>
  <c r="AO123" i="15" s="1"/>
  <c r="AF203" i="15"/>
  <c r="AF159" i="15"/>
  <c r="AF207" i="15"/>
  <c r="AF187" i="15"/>
  <c r="AF197" i="15" s="1"/>
  <c r="AF15" i="15"/>
  <c r="AF56" i="15"/>
  <c r="AF51" i="15"/>
  <c r="AG1" i="15"/>
  <c r="AG190" i="15"/>
  <c r="AH188" i="15"/>
  <c r="AB279" i="15" l="1"/>
  <c r="AB280" i="15" s="1"/>
  <c r="AC275" i="15" s="1"/>
  <c r="AB278" i="15"/>
  <c r="AG287" i="15"/>
  <c r="AG288" i="15"/>
  <c r="AG290" i="15" s="1"/>
  <c r="AH284" i="15" s="1"/>
  <c r="AN106" i="15"/>
  <c r="AN107" i="15" s="1"/>
  <c r="AO104" i="15" s="1"/>
  <c r="U152" i="15"/>
  <c r="U118" i="15"/>
  <c r="U154" i="15" s="1"/>
  <c r="U59" i="15" s="1"/>
  <c r="AH190" i="15"/>
  <c r="AI188" i="15"/>
  <c r="AO102" i="15"/>
  <c r="AP99" i="15" s="1"/>
  <c r="AO82" i="15"/>
  <c r="AO83" i="15" s="1"/>
  <c r="AP80" i="15" s="1"/>
  <c r="AO78" i="15"/>
  <c r="AP75" i="15" s="1"/>
  <c r="AU23" i="15"/>
  <c r="AV38" i="15"/>
  <c r="X268" i="15"/>
  <c r="X269" i="15"/>
  <c r="X271" i="15" s="1"/>
  <c r="Y265" i="15" s="1"/>
  <c r="AG187" i="15"/>
  <c r="AG197" i="15" s="1"/>
  <c r="AG159" i="15"/>
  <c r="AG207" i="15"/>
  <c r="AG203" i="15"/>
  <c r="AG15" i="15"/>
  <c r="AG56" i="15"/>
  <c r="AG51" i="15"/>
  <c r="AH1" i="15"/>
  <c r="AO90" i="15"/>
  <c r="AP87" i="15" s="1"/>
  <c r="AO94" i="15"/>
  <c r="AO95" i="15" s="1"/>
  <c r="AP92" i="15" s="1"/>
  <c r="AN142" i="15"/>
  <c r="AN143" i="15" s="1"/>
  <c r="AO140" i="15" s="1"/>
  <c r="AN138" i="15"/>
  <c r="AO135" i="15" s="1"/>
  <c r="AO126" i="15"/>
  <c r="AP123" i="15" s="1"/>
  <c r="V297" i="15"/>
  <c r="V298" i="15"/>
  <c r="V300" i="15" s="1"/>
  <c r="W294" i="15" s="1"/>
  <c r="T156" i="15"/>
  <c r="T178" i="15"/>
  <c r="AR192" i="15"/>
  <c r="AQ6" i="15"/>
  <c r="AS27" i="15"/>
  <c r="AR30" i="15"/>
  <c r="AR34" i="15" s="1"/>
  <c r="AA130" i="15"/>
  <c r="AA149" i="15" s="1"/>
  <c r="Y150" i="15"/>
  <c r="Z111" i="15"/>
  <c r="U119" i="15" l="1"/>
  <c r="AO106" i="15"/>
  <c r="AO107" i="15" s="1"/>
  <c r="AP104" i="15" s="1"/>
  <c r="AH287" i="15"/>
  <c r="AH288" i="15"/>
  <c r="AH290" i="15" s="1"/>
  <c r="AI284" i="15" s="1"/>
  <c r="Y268" i="15"/>
  <c r="Y269" i="15"/>
  <c r="Y271" i="15" s="1"/>
  <c r="Z265" i="15" s="1"/>
  <c r="AC279" i="15"/>
  <c r="AC280" i="15" s="1"/>
  <c r="AD275" i="15" s="1"/>
  <c r="AC278" i="15"/>
  <c r="U155" i="15"/>
  <c r="V116" i="15"/>
  <c r="AP126" i="15"/>
  <c r="AQ123" i="15" s="1"/>
  <c r="Y177" i="15"/>
  <c r="Y158" i="15"/>
  <c r="AP82" i="15"/>
  <c r="AP83" i="15" s="1"/>
  <c r="AQ80" i="15" s="1"/>
  <c r="AP78" i="15"/>
  <c r="AQ75" i="15" s="1"/>
  <c r="AA131" i="15"/>
  <c r="AB128" i="15" s="1"/>
  <c r="AP90" i="15"/>
  <c r="AQ87" i="15" s="1"/>
  <c r="AP94" i="15"/>
  <c r="AP95" i="15" s="1"/>
  <c r="AQ92" i="15" s="1"/>
  <c r="W297" i="15"/>
  <c r="W298" i="15"/>
  <c r="Z147" i="15"/>
  <c r="Z114" i="15"/>
  <c r="AS192" i="15"/>
  <c r="AR6" i="15"/>
  <c r="AH187" i="15"/>
  <c r="AH197" i="15" s="1"/>
  <c r="AH207" i="15"/>
  <c r="AH203" i="15"/>
  <c r="AH159" i="15"/>
  <c r="AH51" i="15"/>
  <c r="AI1" i="15"/>
  <c r="AH56" i="15"/>
  <c r="AH15" i="15"/>
  <c r="AT27" i="15"/>
  <c r="AS30" i="15"/>
  <c r="AS34" i="15" s="1"/>
  <c r="AP102" i="15"/>
  <c r="AQ99" i="15" s="1"/>
  <c r="AV23" i="15"/>
  <c r="AW38" i="15"/>
  <c r="T179" i="15"/>
  <c r="T181" i="15" s="1"/>
  <c r="T176" i="15"/>
  <c r="AI190" i="15"/>
  <c r="AJ188" i="15"/>
  <c r="AO142" i="15"/>
  <c r="AO143" i="15" s="1"/>
  <c r="AP140" i="15" s="1"/>
  <c r="AO138" i="15"/>
  <c r="AP135" i="15" s="1"/>
  <c r="V306" i="15"/>
  <c r="V217" i="15"/>
  <c r="U214" i="15"/>
  <c r="U346" i="15" s="1"/>
  <c r="U347" i="15" s="1"/>
  <c r="U305" i="15"/>
  <c r="U307" i="15" s="1"/>
  <c r="U308" i="15" s="1"/>
  <c r="U8" i="15"/>
  <c r="AD278" i="15" l="1"/>
  <c r="AD279" i="15"/>
  <c r="AD280" i="15" s="1"/>
  <c r="AE275" i="15" s="1"/>
  <c r="AI287" i="15"/>
  <c r="AI288" i="15"/>
  <c r="AI290" i="15" s="1"/>
  <c r="AJ284" i="15" s="1"/>
  <c r="Z268" i="15"/>
  <c r="Z269" i="15"/>
  <c r="AP106" i="15"/>
  <c r="AP107" i="15" s="1"/>
  <c r="AQ104" i="15" s="1"/>
  <c r="AU27" i="15"/>
  <c r="AT30" i="15"/>
  <c r="AT34" i="15" s="1"/>
  <c r="W306" i="15"/>
  <c r="W217" i="15"/>
  <c r="AP142" i="15"/>
  <c r="AP143" i="15" s="1"/>
  <c r="AQ140" i="15" s="1"/>
  <c r="AP138" i="15"/>
  <c r="AQ135" i="15" s="1"/>
  <c r="AQ90" i="15"/>
  <c r="AR87" i="15" s="1"/>
  <c r="AQ94" i="15"/>
  <c r="AQ95" i="15" s="1"/>
  <c r="AR92" i="15" s="1"/>
  <c r="AJ190" i="15"/>
  <c r="AK188" i="15"/>
  <c r="AI187" i="15"/>
  <c r="AI197" i="15" s="1"/>
  <c r="AI207" i="15"/>
  <c r="AI203" i="15"/>
  <c r="AI159" i="15"/>
  <c r="AI56" i="15"/>
  <c r="AI15" i="15"/>
  <c r="AI51" i="15"/>
  <c r="AJ1" i="15"/>
  <c r="AB130" i="15"/>
  <c r="AB149" i="15" s="1"/>
  <c r="AT192" i="15"/>
  <c r="AS6" i="15"/>
  <c r="W300" i="15"/>
  <c r="X294" i="15" s="1"/>
  <c r="AQ78" i="15"/>
  <c r="AR75" i="15" s="1"/>
  <c r="AQ82" i="15"/>
  <c r="AQ83" i="15" s="1"/>
  <c r="AR80" i="15" s="1"/>
  <c r="AQ102" i="15"/>
  <c r="AR99" i="15" s="1"/>
  <c r="AQ126" i="15"/>
  <c r="AR123" i="15" s="1"/>
  <c r="AW23" i="15"/>
  <c r="AX38" i="15"/>
  <c r="V152" i="15"/>
  <c r="V118" i="15"/>
  <c r="V154" i="15" s="1"/>
  <c r="V59" i="15" s="1"/>
  <c r="Z150" i="15"/>
  <c r="AA111" i="15"/>
  <c r="U178" i="15"/>
  <c r="U156" i="15"/>
  <c r="V119" i="15" l="1"/>
  <c r="AJ287" i="15"/>
  <c r="AJ288" i="15"/>
  <c r="AJ290" i="15" s="1"/>
  <c r="AK284" i="15" s="1"/>
  <c r="AE279" i="15"/>
  <c r="AE280" i="15" s="1"/>
  <c r="AF275" i="15" s="1"/>
  <c r="AE278" i="15"/>
  <c r="AQ106" i="15"/>
  <c r="AQ107" i="15" s="1"/>
  <c r="AR104" i="15" s="1"/>
  <c r="AR126" i="15"/>
  <c r="AS123" i="15" s="1"/>
  <c r="AA147" i="15"/>
  <c r="AA114" i="15"/>
  <c r="Z177" i="15"/>
  <c r="Z158" i="15"/>
  <c r="Z271" i="15"/>
  <c r="AA265" i="15" s="1"/>
  <c r="V305" i="15"/>
  <c r="V307" i="15" s="1"/>
  <c r="V308" i="15" s="1"/>
  <c r="V214" i="15"/>
  <c r="V346" i="15" s="1"/>
  <c r="V347" i="15" s="1"/>
  <c r="V8" i="15"/>
  <c r="AK190" i="15"/>
  <c r="AL188" i="15"/>
  <c r="AR102" i="15"/>
  <c r="AS99" i="15" s="1"/>
  <c r="U179" i="15"/>
  <c r="U181" i="15" s="1"/>
  <c r="U176" i="15"/>
  <c r="X297" i="15"/>
  <c r="X298" i="15"/>
  <c r="AR90" i="15"/>
  <c r="AS87" i="15" s="1"/>
  <c r="AR94" i="15"/>
  <c r="AR95" i="15" s="1"/>
  <c r="AS92" i="15" s="1"/>
  <c r="AY38" i="15"/>
  <c r="AX23" i="15"/>
  <c r="AQ142" i="15"/>
  <c r="AQ143" i="15" s="1"/>
  <c r="AR140" i="15" s="1"/>
  <c r="AQ138" i="15"/>
  <c r="AR135" i="15" s="1"/>
  <c r="AV27" i="15"/>
  <c r="AU30" i="15"/>
  <c r="AU34" i="15" s="1"/>
  <c r="AR78" i="15"/>
  <c r="AS75" i="15" s="1"/>
  <c r="AR82" i="15"/>
  <c r="AR83" i="15" s="1"/>
  <c r="AS80" i="15" s="1"/>
  <c r="V155" i="15"/>
  <c r="W116" i="15"/>
  <c r="AB131" i="15"/>
  <c r="AC128" i="15" s="1"/>
  <c r="AJ207" i="15"/>
  <c r="AJ203" i="15"/>
  <c r="AJ159" i="15"/>
  <c r="AJ187" i="15"/>
  <c r="AJ197" i="15" s="1"/>
  <c r="AJ56" i="15"/>
  <c r="AJ51" i="15"/>
  <c r="AK1" i="15"/>
  <c r="AJ15" i="15"/>
  <c r="AU192" i="15"/>
  <c r="AT6" i="15"/>
  <c r="AR106" i="15" l="1"/>
  <c r="AR107" i="15" s="1"/>
  <c r="AS104" i="15" s="1"/>
  <c r="AF278" i="15"/>
  <c r="AF279" i="15"/>
  <c r="AF280" i="15" s="1"/>
  <c r="AG275" i="15" s="1"/>
  <c r="AK287" i="15"/>
  <c r="AK288" i="15"/>
  <c r="AK290" i="15" s="1"/>
  <c r="AL284" i="15" s="1"/>
  <c r="AS126" i="15"/>
  <c r="AT123" i="15" s="1"/>
  <c r="AS78" i="15"/>
  <c r="AT75" i="15" s="1"/>
  <c r="AS82" i="15"/>
  <c r="AS83" i="15" s="1"/>
  <c r="AT80" i="15" s="1"/>
  <c r="AW27" i="15"/>
  <c r="AV30" i="15"/>
  <c r="AV34" i="15" s="1"/>
  <c r="AK207" i="15"/>
  <c r="AK203" i="15"/>
  <c r="AK187" i="15"/>
  <c r="AK56" i="15"/>
  <c r="AK51" i="15"/>
  <c r="AL1" i="15"/>
  <c r="AK15" i="15"/>
  <c r="AK159" i="15"/>
  <c r="AR138" i="15"/>
  <c r="AS135" i="15" s="1"/>
  <c r="AR142" i="15"/>
  <c r="AR143" i="15" s="1"/>
  <c r="AS140" i="15" s="1"/>
  <c r="AL190" i="15"/>
  <c r="AM188" i="15"/>
  <c r="AK197" i="15"/>
  <c r="V178" i="15"/>
  <c r="V156" i="15"/>
  <c r="AS102" i="15"/>
  <c r="AT99" i="15" s="1"/>
  <c r="AA268" i="15"/>
  <c r="AA269" i="15"/>
  <c r="AA271" i="15" s="1"/>
  <c r="AB265" i="15" s="1"/>
  <c r="AV192" i="15"/>
  <c r="AU6" i="15"/>
  <c r="AS90" i="15"/>
  <c r="AT87" i="15" s="1"/>
  <c r="AS94" i="15"/>
  <c r="AS95" i="15" s="1"/>
  <c r="AT92" i="15" s="1"/>
  <c r="X306" i="15"/>
  <c r="X217" i="15"/>
  <c r="AY23" i="15"/>
  <c r="AZ38" i="15"/>
  <c r="AZ23" i="15" s="1"/>
  <c r="AC130" i="15"/>
  <c r="AC149" i="15" s="1"/>
  <c r="W152" i="15"/>
  <c r="W118" i="15"/>
  <c r="W154" i="15" s="1"/>
  <c r="W59" i="15" s="1"/>
  <c r="X300" i="15"/>
  <c r="Y294" i="15" s="1"/>
  <c r="AA150" i="15"/>
  <c r="AB111" i="15"/>
  <c r="AL287" i="15" l="1"/>
  <c r="AL288" i="15"/>
  <c r="AL290" i="15" s="1"/>
  <c r="AM284" i="15" s="1"/>
  <c r="AG279" i="15"/>
  <c r="AG280" i="15" s="1"/>
  <c r="AH275" i="15" s="1"/>
  <c r="AG278" i="15"/>
  <c r="AB268" i="15"/>
  <c r="AB269" i="15"/>
  <c r="AS106" i="15"/>
  <c r="AS107" i="15" s="1"/>
  <c r="AT104" i="15" s="1"/>
  <c r="AT78" i="15"/>
  <c r="AU75" i="15" s="1"/>
  <c r="AT82" i="15"/>
  <c r="AT83" i="15" s="1"/>
  <c r="AU80" i="15" s="1"/>
  <c r="AB147" i="15"/>
  <c r="AB114" i="15"/>
  <c r="AS138" i="15"/>
  <c r="AT135" i="15" s="1"/>
  <c r="AS142" i="15"/>
  <c r="AS143" i="15" s="1"/>
  <c r="AT140" i="15" s="1"/>
  <c r="AT94" i="15"/>
  <c r="AT95" i="15" s="1"/>
  <c r="AU92" i="15" s="1"/>
  <c r="AT90" i="15"/>
  <c r="AU87" i="15" s="1"/>
  <c r="Y297" i="15"/>
  <c r="Y298" i="15"/>
  <c r="W119" i="15"/>
  <c r="AL207" i="15"/>
  <c r="AL203" i="15"/>
  <c r="AL187" i="15"/>
  <c r="AL197" i="15" s="1"/>
  <c r="AL159" i="15"/>
  <c r="AL56" i="15"/>
  <c r="AL51" i="15"/>
  <c r="AM1" i="15"/>
  <c r="AL15" i="15"/>
  <c r="AM190" i="15"/>
  <c r="AN188" i="15"/>
  <c r="AA177" i="15"/>
  <c r="AA158" i="15"/>
  <c r="AT102" i="15"/>
  <c r="AU99" i="15" s="1"/>
  <c r="AT126" i="15"/>
  <c r="AU123" i="15" s="1"/>
  <c r="AC131" i="15"/>
  <c r="AD128" i="15" s="1"/>
  <c r="V179" i="15"/>
  <c r="V181" i="15" s="1"/>
  <c r="V176" i="15"/>
  <c r="AW192" i="15"/>
  <c r="AV6" i="15"/>
  <c r="W305" i="15"/>
  <c r="W307" i="15" s="1"/>
  <c r="W308" i="15" s="1"/>
  <c r="W214" i="15"/>
  <c r="W346" i="15" s="1"/>
  <c r="W347" i="15" s="1"/>
  <c r="W8" i="15"/>
  <c r="AX27" i="15"/>
  <c r="AW30" i="15"/>
  <c r="AW34" i="15" s="1"/>
  <c r="AT106" i="15" l="1"/>
  <c r="AT107" i="15" s="1"/>
  <c r="AU104" i="15" s="1"/>
  <c r="AH279" i="15"/>
  <c r="AH280" i="15" s="1"/>
  <c r="AI275" i="15" s="1"/>
  <c r="AH278" i="15"/>
  <c r="AM287" i="15"/>
  <c r="AM288" i="15"/>
  <c r="AM290" i="15" s="1"/>
  <c r="AN284" i="15" s="1"/>
  <c r="Y306" i="15"/>
  <c r="Y217" i="15"/>
  <c r="AY27" i="15"/>
  <c r="AX30" i="15"/>
  <c r="AX34" i="15" s="1"/>
  <c r="Y300" i="15"/>
  <c r="Z294" i="15" s="1"/>
  <c r="AX192" i="15"/>
  <c r="AW6" i="15"/>
  <c r="AB271" i="15"/>
  <c r="AC265" i="15" s="1"/>
  <c r="AN190" i="15"/>
  <c r="AO188" i="15"/>
  <c r="AU102" i="15"/>
  <c r="AV99" i="15" s="1"/>
  <c r="AM197" i="15"/>
  <c r="AU94" i="15"/>
  <c r="AU95" i="15" s="1"/>
  <c r="AV92" i="15" s="1"/>
  <c r="AU90" i="15"/>
  <c r="AV87" i="15" s="1"/>
  <c r="AU78" i="15"/>
  <c r="AV75" i="15" s="1"/>
  <c r="AU82" i="15"/>
  <c r="AU83" i="15" s="1"/>
  <c r="AV80" i="15" s="1"/>
  <c r="AM187" i="15"/>
  <c r="AM207" i="15"/>
  <c r="AM203" i="15"/>
  <c r="AM159" i="15"/>
  <c r="AM56" i="15"/>
  <c r="AM51" i="15"/>
  <c r="AN1" i="15"/>
  <c r="AM15" i="15"/>
  <c r="AT138" i="15"/>
  <c r="AU135" i="15" s="1"/>
  <c r="AT142" i="15"/>
  <c r="AT143" i="15" s="1"/>
  <c r="AU140" i="15" s="1"/>
  <c r="W155" i="15"/>
  <c r="X116" i="15"/>
  <c r="AB150" i="15"/>
  <c r="AC111" i="15"/>
  <c r="AD130" i="15"/>
  <c r="AD149" i="15" s="1"/>
  <c r="AU126" i="15"/>
  <c r="AV123" i="15" s="1"/>
  <c r="AN287" i="15" l="1"/>
  <c r="AN288" i="15"/>
  <c r="AN290" i="15" s="1"/>
  <c r="AO284" i="15" s="1"/>
  <c r="AI278" i="15"/>
  <c r="AI279" i="15"/>
  <c r="AI280" i="15" s="1"/>
  <c r="AJ275" i="15" s="1"/>
  <c r="AU106" i="15"/>
  <c r="AU107" i="15" s="1"/>
  <c r="AV104" i="15" s="1"/>
  <c r="AO190" i="15"/>
  <c r="AP188" i="15"/>
  <c r="AN207" i="15"/>
  <c r="AN203" i="15"/>
  <c r="AN159" i="15"/>
  <c r="AN187" i="15"/>
  <c r="AN197" i="15" s="1"/>
  <c r="AN56" i="15"/>
  <c r="AO1" i="15"/>
  <c r="AN51" i="15"/>
  <c r="AN15" i="15"/>
  <c r="AC268" i="15"/>
  <c r="AC269" i="15"/>
  <c r="W178" i="15"/>
  <c r="W156" i="15"/>
  <c r="AV102" i="15"/>
  <c r="AW99" i="15" s="1"/>
  <c r="AZ27" i="15"/>
  <c r="AZ30" i="15" s="1"/>
  <c r="AZ34" i="15" s="1"/>
  <c r="AZ6" i="15" s="1"/>
  <c r="AY30" i="15"/>
  <c r="AY34" i="15" s="1"/>
  <c r="AV94" i="15"/>
  <c r="AV95" i="15" s="1"/>
  <c r="AW92" i="15" s="1"/>
  <c r="AV90" i="15"/>
  <c r="AW87" i="15" s="1"/>
  <c r="X152" i="15"/>
  <c r="X118" i="15"/>
  <c r="X154" i="15" s="1"/>
  <c r="X59" i="15" s="1"/>
  <c r="AU138" i="15"/>
  <c r="AV135" i="15" s="1"/>
  <c r="AU142" i="15"/>
  <c r="AU143" i="15" s="1"/>
  <c r="AV140" i="15" s="1"/>
  <c r="AV126" i="15"/>
  <c r="AW123" i="15" s="1"/>
  <c r="AD131" i="15"/>
  <c r="AE128" i="15" s="1"/>
  <c r="AC147" i="15"/>
  <c r="AC114" i="15"/>
  <c r="Z297" i="15"/>
  <c r="Z298" i="15"/>
  <c r="AB177" i="15"/>
  <c r="AB158" i="15"/>
  <c r="AV78" i="15"/>
  <c r="AW75" i="15" s="1"/>
  <c r="AV82" i="15"/>
  <c r="AV83" i="15" s="1"/>
  <c r="AW80" i="15" s="1"/>
  <c r="AY192" i="15"/>
  <c r="AX6" i="15"/>
  <c r="AV106" i="15" l="1"/>
  <c r="AV107" i="15" s="1"/>
  <c r="AW104" i="15" s="1"/>
  <c r="AJ279" i="15"/>
  <c r="AJ278" i="15"/>
  <c r="AJ280" i="15"/>
  <c r="AK275" i="15" s="1"/>
  <c r="AO287" i="15"/>
  <c r="AO288" i="15"/>
  <c r="AO290" i="15" s="1"/>
  <c r="AP284" i="15" s="1"/>
  <c r="AZ192" i="15"/>
  <c r="AY6" i="15"/>
  <c r="AP190" i="15"/>
  <c r="AQ188" i="15"/>
  <c r="AE130" i="15"/>
  <c r="AE149" i="15" s="1"/>
  <c r="AW126" i="15"/>
  <c r="AX123" i="15" s="1"/>
  <c r="W179" i="15"/>
  <c r="W181" i="15" s="1"/>
  <c r="W176" i="15"/>
  <c r="AV138" i="15"/>
  <c r="AW135" i="15" s="1"/>
  <c r="AV142" i="15"/>
  <c r="AV143" i="15" s="1"/>
  <c r="AW140" i="15" s="1"/>
  <c r="X305" i="15"/>
  <c r="X307" i="15" s="1"/>
  <c r="X308" i="15" s="1"/>
  <c r="X214" i="15"/>
  <c r="X346" i="15" s="1"/>
  <c r="X347" i="15" s="1"/>
  <c r="X8" i="15"/>
  <c r="AC271" i="15"/>
  <c r="AD265" i="15" s="1"/>
  <c r="AC150" i="15"/>
  <c r="AD111" i="15"/>
  <c r="X119" i="15"/>
  <c r="AW78" i="15"/>
  <c r="AX75" i="15" s="1"/>
  <c r="AW82" i="15"/>
  <c r="AW83" i="15" s="1"/>
  <c r="AX80" i="15" s="1"/>
  <c r="AW94" i="15"/>
  <c r="AW95" i="15" s="1"/>
  <c r="AX92" i="15" s="1"/>
  <c r="AW90" i="15"/>
  <c r="AX87" i="15" s="1"/>
  <c r="AW102" i="15"/>
  <c r="AX99" i="15" s="1"/>
  <c r="AO207" i="15"/>
  <c r="AO203" i="15"/>
  <c r="AO187" i="15"/>
  <c r="AO197" i="15" s="1"/>
  <c r="AO159" i="15"/>
  <c r="AO56" i="15"/>
  <c r="AO51" i="15"/>
  <c r="AP1" i="15"/>
  <c r="AO15" i="15"/>
  <c r="Z306" i="15"/>
  <c r="Z217" i="15"/>
  <c r="Z300" i="15"/>
  <c r="AA294" i="15" s="1"/>
  <c r="AP287" i="15" l="1"/>
  <c r="AP288" i="15"/>
  <c r="AP290" i="15" s="1"/>
  <c r="AQ284" i="15" s="1"/>
  <c r="AW106" i="15"/>
  <c r="AW107" i="15" s="1"/>
  <c r="AX104" i="15" s="1"/>
  <c r="AR188" i="15"/>
  <c r="AQ190" i="15"/>
  <c r="AW138" i="15"/>
  <c r="AX135" i="15" s="1"/>
  <c r="AW142" i="15"/>
  <c r="AW143" i="15" s="1"/>
  <c r="AX140" i="15" s="1"/>
  <c r="AX102" i="15"/>
  <c r="AY99" i="15" s="1"/>
  <c r="AK279" i="15"/>
  <c r="AK280" i="15" s="1"/>
  <c r="AL275" i="15" s="1"/>
  <c r="AK278" i="15"/>
  <c r="AX94" i="15"/>
  <c r="AX95" i="15" s="1"/>
  <c r="AY92" i="15" s="1"/>
  <c r="AX90" i="15"/>
  <c r="AY87" i="15" s="1"/>
  <c r="AA297" i="15"/>
  <c r="AA298" i="15"/>
  <c r="AX78" i="15"/>
  <c r="AY75" i="15" s="1"/>
  <c r="AX82" i="15"/>
  <c r="AX83" i="15" s="1"/>
  <c r="AY80" i="15" s="1"/>
  <c r="AX126" i="15"/>
  <c r="AY123" i="15" s="1"/>
  <c r="AP197" i="15"/>
  <c r="AE131" i="15"/>
  <c r="AF128" i="15" s="1"/>
  <c r="AD268" i="15"/>
  <c r="AD269" i="15"/>
  <c r="AP207" i="15"/>
  <c r="AP203" i="15"/>
  <c r="AP187" i="15"/>
  <c r="AP159" i="15"/>
  <c r="AP56" i="15"/>
  <c r="AP51" i="15"/>
  <c r="AP15" i="15"/>
  <c r="AQ1" i="15"/>
  <c r="AD147" i="15"/>
  <c r="AD114" i="15"/>
  <c r="X155" i="15"/>
  <c r="Y116" i="15"/>
  <c r="AC158" i="15"/>
  <c r="AC177" i="15"/>
  <c r="AL279" i="15" l="1"/>
  <c r="AL278" i="15"/>
  <c r="AL280" i="15"/>
  <c r="AM275" i="15" s="1"/>
  <c r="AX106" i="15"/>
  <c r="AX107" i="15" s="1"/>
  <c r="AY104" i="15" s="1"/>
  <c r="AQ287" i="15"/>
  <c r="AQ288" i="15"/>
  <c r="AQ290" i="15" s="1"/>
  <c r="AR284" i="15" s="1"/>
  <c r="AY126" i="15"/>
  <c r="AZ123" i="15" s="1"/>
  <c r="AX138" i="15"/>
  <c r="AY135" i="15" s="1"/>
  <c r="AX142" i="15"/>
  <c r="AX143" i="15" s="1"/>
  <c r="AY140" i="15" s="1"/>
  <c r="AQ207" i="15"/>
  <c r="AQ203" i="15"/>
  <c r="AQ187" i="15"/>
  <c r="AQ159" i="15"/>
  <c r="AQ51" i="15"/>
  <c r="AR1" i="15"/>
  <c r="AQ15" i="15"/>
  <c r="AQ56" i="15"/>
  <c r="AY82" i="15"/>
  <c r="AY83" i="15" s="1"/>
  <c r="AZ80" i="15" s="1"/>
  <c r="AY78" i="15"/>
  <c r="AZ75" i="15" s="1"/>
  <c r="AA306" i="15"/>
  <c r="AA217" i="15"/>
  <c r="AQ197" i="15"/>
  <c r="AA300" i="15"/>
  <c r="AB294" i="15" s="1"/>
  <c r="AS188" i="15"/>
  <c r="AR190" i="15"/>
  <c r="AY102" i="15"/>
  <c r="AZ99" i="15" s="1"/>
  <c r="AY94" i="15"/>
  <c r="AY95" i="15" s="1"/>
  <c r="AZ92" i="15" s="1"/>
  <c r="AY90" i="15"/>
  <c r="AZ87" i="15" s="1"/>
  <c r="AD150" i="15"/>
  <c r="AE111" i="15"/>
  <c r="X178" i="15"/>
  <c r="X156" i="15"/>
  <c r="AD271" i="15"/>
  <c r="AE265" i="15" s="1"/>
  <c r="Y152" i="15"/>
  <c r="Y118" i="15"/>
  <c r="Y154" i="15" s="1"/>
  <c r="Y59" i="15" s="1"/>
  <c r="AF130" i="15"/>
  <c r="AF149" i="15" s="1"/>
  <c r="AF131" i="15" l="1"/>
  <c r="AG128" i="15" s="1"/>
  <c r="AY106" i="15"/>
  <c r="AY107" i="15" s="1"/>
  <c r="AZ104" i="15" s="1"/>
  <c r="AR287" i="15"/>
  <c r="AR288" i="15"/>
  <c r="AR290" i="15" s="1"/>
  <c r="AS284" i="15" s="1"/>
  <c r="AZ126" i="15"/>
  <c r="AG130" i="15"/>
  <c r="AG149" i="15" s="1"/>
  <c r="AZ102" i="15"/>
  <c r="AT188" i="15"/>
  <c r="AS190" i="15"/>
  <c r="AZ82" i="15"/>
  <c r="AZ83" i="15" s="1"/>
  <c r="AZ78" i="15"/>
  <c r="Y119" i="15"/>
  <c r="AY138" i="15"/>
  <c r="AZ135" i="15" s="1"/>
  <c r="AY142" i="15"/>
  <c r="AY143" i="15" s="1"/>
  <c r="AZ140" i="15" s="1"/>
  <c r="X179" i="15"/>
  <c r="X181" i="15" s="1"/>
  <c r="X176" i="15"/>
  <c r="AE147" i="15"/>
  <c r="AE114" i="15"/>
  <c r="AD158" i="15"/>
  <c r="AD177" i="15"/>
  <c r="AR203" i="15"/>
  <c r="AR207" i="15"/>
  <c r="AR187" i="15"/>
  <c r="AR159" i="15"/>
  <c r="AR15" i="15"/>
  <c r="AR56" i="15"/>
  <c r="AR51" i="15"/>
  <c r="AS1" i="15"/>
  <c r="Y305" i="15"/>
  <c r="Y307" i="15" s="1"/>
  <c r="Y308" i="15" s="1"/>
  <c r="Y214" i="15"/>
  <c r="Y346" i="15" s="1"/>
  <c r="Y347" i="15" s="1"/>
  <c r="Y8" i="15"/>
  <c r="AE268" i="15"/>
  <c r="AE269" i="15"/>
  <c r="AE271" i="15" s="1"/>
  <c r="AF265" i="15" s="1"/>
  <c r="AZ94" i="15"/>
  <c r="AZ95" i="15" s="1"/>
  <c r="AZ90" i="15"/>
  <c r="AR197" i="15"/>
  <c r="AM279" i="15"/>
  <c r="AM280" i="15" s="1"/>
  <c r="AN275" i="15" s="1"/>
  <c r="AM278" i="15"/>
  <c r="AB297" i="15"/>
  <c r="AB298" i="15"/>
  <c r="AS287" i="15" l="1"/>
  <c r="AS288" i="15"/>
  <c r="AS290" i="15" s="1"/>
  <c r="AT284" i="15" s="1"/>
  <c r="AF268" i="15"/>
  <c r="AF269" i="15"/>
  <c r="AZ106" i="15"/>
  <c r="AZ107" i="15" s="1"/>
  <c r="AE150" i="15"/>
  <c r="AF111" i="15"/>
  <c r="AG131" i="15"/>
  <c r="AH128" i="15" s="1"/>
  <c r="AT190" i="15"/>
  <c r="AU188" i="15"/>
  <c r="AS203" i="15"/>
  <c r="AS207" i="15"/>
  <c r="AS187" i="15"/>
  <c r="AS197" i="15" s="1"/>
  <c r="AS159" i="15"/>
  <c r="AS15" i="15"/>
  <c r="AS51" i="15"/>
  <c r="AT1" i="15"/>
  <c r="AS56" i="15"/>
  <c r="AZ142" i="15"/>
  <c r="AZ143" i="15" s="1"/>
  <c r="AZ138" i="15"/>
  <c r="AN279" i="15"/>
  <c r="AN280" i="15" s="1"/>
  <c r="AO275" i="15" s="1"/>
  <c r="AN278" i="15"/>
  <c r="Y155" i="15"/>
  <c r="Z116" i="15"/>
  <c r="AB306" i="15"/>
  <c r="AB217" i="15"/>
  <c r="AB300" i="15"/>
  <c r="AC294" i="15" s="1"/>
  <c r="AO279" i="15" l="1"/>
  <c r="AO280" i="15" s="1"/>
  <c r="AP275" i="15" s="1"/>
  <c r="AO278" i="15"/>
  <c r="AT287" i="15"/>
  <c r="AT288" i="15"/>
  <c r="AT290" i="15" s="1"/>
  <c r="AU284" i="15" s="1"/>
  <c r="AH130" i="15"/>
  <c r="AH149" i="15" s="1"/>
  <c r="AF147" i="15"/>
  <c r="AF114" i="15"/>
  <c r="AE177" i="15"/>
  <c r="AE158" i="15"/>
  <c r="AU190" i="15"/>
  <c r="AV188" i="15"/>
  <c r="AF271" i="15"/>
  <c r="AG265" i="15" s="1"/>
  <c r="AT207" i="15"/>
  <c r="AT187" i="15"/>
  <c r="AT197" i="15" s="1"/>
  <c r="AT159" i="15"/>
  <c r="AT203" i="15"/>
  <c r="AT15" i="15"/>
  <c r="AT56" i="15"/>
  <c r="AT51" i="15"/>
  <c r="AU1" i="15"/>
  <c r="AC297" i="15"/>
  <c r="AC298" i="15"/>
  <c r="Z152" i="15"/>
  <c r="Z118" i="15"/>
  <c r="Z154" i="15" s="1"/>
  <c r="Z59" i="15" s="1"/>
  <c r="Y178" i="15"/>
  <c r="Y156" i="15"/>
  <c r="Z119" i="15" l="1"/>
  <c r="AU287" i="15"/>
  <c r="AU288" i="15"/>
  <c r="AU290" i="15" s="1"/>
  <c r="AV284" i="15" s="1"/>
  <c r="AP279" i="15"/>
  <c r="AP280" i="15" s="1"/>
  <c r="AQ275" i="15" s="1"/>
  <c r="AP278" i="15"/>
  <c r="AU203" i="15"/>
  <c r="AU187" i="15"/>
  <c r="AU197" i="15" s="1"/>
  <c r="AU159" i="15"/>
  <c r="AU207" i="15"/>
  <c r="AU15" i="15"/>
  <c r="AU56" i="15"/>
  <c r="AU51" i="15"/>
  <c r="AV1" i="15"/>
  <c r="AH131" i="15"/>
  <c r="AI128" i="15" s="1"/>
  <c r="AC306" i="15"/>
  <c r="AC217" i="15"/>
  <c r="AC300" i="15"/>
  <c r="AD294" i="15" s="1"/>
  <c r="AF150" i="15"/>
  <c r="AG111" i="15"/>
  <c r="AG268" i="15"/>
  <c r="AG269" i="15"/>
  <c r="AG271" i="15" s="1"/>
  <c r="AH265" i="15" s="1"/>
  <c r="AV190" i="15"/>
  <c r="AW188" i="15"/>
  <c r="Y179" i="15"/>
  <c r="Y181" i="15" s="1"/>
  <c r="Y176" i="15"/>
  <c r="Z155" i="15"/>
  <c r="AA116" i="15"/>
  <c r="Z305" i="15"/>
  <c r="Z307" i="15" s="1"/>
  <c r="Z308" i="15" s="1"/>
  <c r="Z214" i="15"/>
  <c r="Z346" i="15" s="1"/>
  <c r="Z347" i="15" s="1"/>
  <c r="Z8" i="15"/>
  <c r="AH268" i="15" l="1"/>
  <c r="AH269" i="15"/>
  <c r="AQ279" i="15"/>
  <c r="AQ280" i="15" s="1"/>
  <c r="AR275" i="15" s="1"/>
  <c r="AQ278" i="15"/>
  <c r="AV287" i="15"/>
  <c r="AV288" i="15"/>
  <c r="AV290" i="15" s="1"/>
  <c r="AW284" i="15" s="1"/>
  <c r="Z178" i="15"/>
  <c r="Z156" i="15"/>
  <c r="AA152" i="15"/>
  <c r="AA118" i="15"/>
  <c r="AA154" i="15" s="1"/>
  <c r="AA59" i="15" s="1"/>
  <c r="AF158" i="15"/>
  <c r="AF177" i="15"/>
  <c r="AD297" i="15"/>
  <c r="AD298" i="15"/>
  <c r="AW190" i="15"/>
  <c r="AX188" i="15"/>
  <c r="AV203" i="15"/>
  <c r="AV187" i="15"/>
  <c r="AV197" i="15" s="1"/>
  <c r="AV159" i="15"/>
  <c r="AV207" i="15"/>
  <c r="AV15" i="15"/>
  <c r="AV51" i="15"/>
  <c r="AW1" i="15"/>
  <c r="AV56" i="15"/>
  <c r="AG147" i="15"/>
  <c r="AG114" i="15"/>
  <c r="AI130" i="15"/>
  <c r="AI149" i="15" s="1"/>
  <c r="AW288" i="15" l="1"/>
  <c r="AW290" i="15" s="1"/>
  <c r="AX284" i="15" s="1"/>
  <c r="AW287" i="15"/>
  <c r="AR279" i="15"/>
  <c r="AR280" i="15" s="1"/>
  <c r="AS275" i="15" s="1"/>
  <c r="AR278" i="15"/>
  <c r="AX190" i="15"/>
  <c r="AY188" i="15"/>
  <c r="AA119" i="15"/>
  <c r="Z179" i="15"/>
  <c r="Z181" i="15" s="1"/>
  <c r="Z176" i="15"/>
  <c r="AD306" i="15"/>
  <c r="AD217" i="15"/>
  <c r="AD300" i="15"/>
  <c r="AE294" i="15" s="1"/>
  <c r="AI131" i="15"/>
  <c r="AJ128" i="15" s="1"/>
  <c r="AW187" i="15"/>
  <c r="AW197" i="15" s="1"/>
  <c r="AW159" i="15"/>
  <c r="AW207" i="15"/>
  <c r="AW203" i="15"/>
  <c r="AW15" i="15"/>
  <c r="AW56" i="15"/>
  <c r="AW51" i="15"/>
  <c r="AX1" i="15"/>
  <c r="AG150" i="15"/>
  <c r="AH111" i="15"/>
  <c r="AH271" i="15"/>
  <c r="AI265" i="15" s="1"/>
  <c r="AA305" i="15"/>
  <c r="AA307" i="15" s="1"/>
  <c r="AA308" i="15" s="1"/>
  <c r="AA214" i="15"/>
  <c r="AA346" i="15" s="1"/>
  <c r="AA347" i="15" s="1"/>
  <c r="AA8" i="15"/>
  <c r="AS279" i="15" l="1"/>
  <c r="AS278" i="15"/>
  <c r="AS280" i="15"/>
  <c r="AT275" i="15" s="1"/>
  <c r="AX287" i="15"/>
  <c r="AX288" i="15"/>
  <c r="AX290" i="15" s="1"/>
  <c r="AY284" i="15" s="1"/>
  <c r="AX187" i="15"/>
  <c r="AX197" i="15" s="1"/>
  <c r="AX207" i="15"/>
  <c r="AX203" i="15"/>
  <c r="AX159" i="15"/>
  <c r="AX51" i="15"/>
  <c r="AY1" i="15"/>
  <c r="AX15" i="15"/>
  <c r="AX56" i="15"/>
  <c r="AA155" i="15"/>
  <c r="AB116" i="15"/>
  <c r="AY190" i="15"/>
  <c r="AZ188" i="15"/>
  <c r="AZ190" i="15" s="1"/>
  <c r="AG158" i="15"/>
  <c r="AG177" i="15"/>
  <c r="AJ130" i="15"/>
  <c r="AJ149" i="15" s="1"/>
  <c r="AI268" i="15"/>
  <c r="AI269" i="15"/>
  <c r="AH147" i="15"/>
  <c r="AH114" i="15"/>
  <c r="AE297" i="15"/>
  <c r="AE298" i="15"/>
  <c r="AY287" i="15" l="1"/>
  <c r="AY288" i="15"/>
  <c r="AY290" i="15" s="1"/>
  <c r="AZ284" i="15" s="1"/>
  <c r="AY187" i="15"/>
  <c r="AY197" i="15" s="1"/>
  <c r="AY207" i="15"/>
  <c r="AY203" i="15"/>
  <c r="AY159" i="15"/>
  <c r="AY56" i="15"/>
  <c r="AY15" i="15"/>
  <c r="AZ1" i="15"/>
  <c r="AY51" i="15"/>
  <c r="AI271" i="15"/>
  <c r="AJ265" i="15" s="1"/>
  <c r="AH150" i="15"/>
  <c r="AI111" i="15"/>
  <c r="AJ131" i="15"/>
  <c r="AK128" i="15" s="1"/>
  <c r="AT278" i="15"/>
  <c r="AT279" i="15"/>
  <c r="AT280" i="15" s="1"/>
  <c r="AU275" i="15" s="1"/>
  <c r="AE306" i="15"/>
  <c r="AE217" i="15"/>
  <c r="AE300" i="15"/>
  <c r="AF294" i="15" s="1"/>
  <c r="AB152" i="15"/>
  <c r="AB118" i="15"/>
  <c r="AB154" i="15" s="1"/>
  <c r="AB59" i="15" s="1"/>
  <c r="AA156" i="15"/>
  <c r="AA178" i="15"/>
  <c r="AU279" i="15" l="1"/>
  <c r="AU280" i="15" s="1"/>
  <c r="AV275" i="15" s="1"/>
  <c r="AU278" i="15"/>
  <c r="AZ287" i="15"/>
  <c r="AZ288" i="15"/>
  <c r="AZ290" i="15" s="1"/>
  <c r="AI147" i="15"/>
  <c r="AI114" i="15"/>
  <c r="AH177" i="15"/>
  <c r="AH158" i="15"/>
  <c r="AB305" i="15"/>
  <c r="AB307" i="15" s="1"/>
  <c r="AB308" i="15" s="1"/>
  <c r="AB214" i="15"/>
  <c r="AB346" i="15" s="1"/>
  <c r="AB347" i="15" s="1"/>
  <c r="AB8" i="15"/>
  <c r="AJ268" i="15"/>
  <c r="AJ269" i="15"/>
  <c r="AA179" i="15"/>
  <c r="AA181" i="15" s="1"/>
  <c r="AA176" i="15"/>
  <c r="AF297" i="15"/>
  <c r="AF298" i="15"/>
  <c r="AB119" i="15"/>
  <c r="AZ207" i="15"/>
  <c r="AZ203" i="15"/>
  <c r="AZ159" i="15"/>
  <c r="AZ187" i="15"/>
  <c r="AZ197" i="15" s="1"/>
  <c r="AZ56" i="15"/>
  <c r="AZ51" i="15"/>
  <c r="AZ15" i="15"/>
  <c r="AK130" i="15"/>
  <c r="AK149" i="15" s="1"/>
  <c r="AB155" i="15" l="1"/>
  <c r="AC116" i="15"/>
  <c r="AI150" i="15"/>
  <c r="AJ111" i="15"/>
  <c r="AF306" i="15"/>
  <c r="AF217" i="15"/>
  <c r="AV278" i="15"/>
  <c r="AV279" i="15"/>
  <c r="AV280" i="15" s="1"/>
  <c r="AW275" i="15" s="1"/>
  <c r="AF300" i="15"/>
  <c r="AG294" i="15" s="1"/>
  <c r="AK131" i="15"/>
  <c r="AL128" i="15" s="1"/>
  <c r="AJ271" i="15"/>
  <c r="AK265" i="15" s="1"/>
  <c r="AW279" i="15" l="1"/>
  <c r="AW280" i="15" s="1"/>
  <c r="AX275" i="15" s="1"/>
  <c r="AW278" i="15"/>
  <c r="AG297" i="15"/>
  <c r="AG298" i="15"/>
  <c r="AJ147" i="15"/>
  <c r="AJ114" i="15"/>
  <c r="AI177" i="15"/>
  <c r="AI158" i="15"/>
  <c r="AC152" i="15"/>
  <c r="AC118" i="15"/>
  <c r="AC154" i="15" s="1"/>
  <c r="AC59" i="15" s="1"/>
  <c r="AB178" i="15"/>
  <c r="AB156" i="15"/>
  <c r="AK268" i="15"/>
  <c r="AK269" i="15"/>
  <c r="AL130" i="15"/>
  <c r="AL149" i="15" s="1"/>
  <c r="AX279" i="15" l="1"/>
  <c r="AX280" i="15" s="1"/>
  <c r="AY275" i="15" s="1"/>
  <c r="AX278" i="15"/>
  <c r="AC119" i="15"/>
  <c r="AJ150" i="15"/>
  <c r="AK111" i="15"/>
  <c r="AC305" i="15"/>
  <c r="AC307" i="15" s="1"/>
  <c r="AC308" i="15" s="1"/>
  <c r="AC214" i="15"/>
  <c r="AC346" i="15" s="1"/>
  <c r="AC347" i="15" s="1"/>
  <c r="AC8" i="15"/>
  <c r="AG306" i="15"/>
  <c r="AG217" i="15"/>
  <c r="AG300" i="15"/>
  <c r="AH294" i="15" s="1"/>
  <c r="AB179" i="15"/>
  <c r="AB181" i="15" s="1"/>
  <c r="AB176" i="15"/>
  <c r="AL131" i="15"/>
  <c r="AM128" i="15" s="1"/>
  <c r="AK271" i="15"/>
  <c r="AL265" i="15" s="1"/>
  <c r="AH297" i="15" l="1"/>
  <c r="AH298" i="15"/>
  <c r="AK147" i="15"/>
  <c r="AK114" i="15"/>
  <c r="AJ177" i="15"/>
  <c r="AJ158" i="15"/>
  <c r="AL268" i="15"/>
  <c r="AL269" i="15"/>
  <c r="AL271" i="15" s="1"/>
  <c r="AM265" i="15" s="1"/>
  <c r="AC155" i="15"/>
  <c r="AD116" i="15"/>
  <c r="AM130" i="15"/>
  <c r="AM149" i="15" s="1"/>
  <c r="AY278" i="15"/>
  <c r="AY279" i="15"/>
  <c r="AY280" i="15" s="1"/>
  <c r="AZ275" i="15" s="1"/>
  <c r="AZ278" i="15" l="1"/>
  <c r="AZ279" i="15"/>
  <c r="AZ280" i="15" s="1"/>
  <c r="AM268" i="15"/>
  <c r="AM269" i="15"/>
  <c r="AD152" i="15"/>
  <c r="AD118" i="15"/>
  <c r="AD154" i="15" s="1"/>
  <c r="AD59" i="15" s="1"/>
  <c r="AM131" i="15"/>
  <c r="AN128" i="15" s="1"/>
  <c r="AK150" i="15"/>
  <c r="AL111" i="15"/>
  <c r="AH306" i="15"/>
  <c r="AH217" i="15"/>
  <c r="AC156" i="15"/>
  <c r="AC178" i="15"/>
  <c r="AH300" i="15"/>
  <c r="AI294" i="15" s="1"/>
  <c r="AL147" i="15" l="1"/>
  <c r="AL114" i="15"/>
  <c r="AK177" i="15"/>
  <c r="AK158" i="15"/>
  <c r="AN130" i="15"/>
  <c r="AN149" i="15" s="1"/>
  <c r="AD305" i="15"/>
  <c r="AD307" i="15" s="1"/>
  <c r="AD308" i="15" s="1"/>
  <c r="AD214" i="15"/>
  <c r="AD346" i="15" s="1"/>
  <c r="AD347" i="15" s="1"/>
  <c r="AD8" i="15"/>
  <c r="AD119" i="15"/>
  <c r="AM271" i="15"/>
  <c r="AN265" i="15" s="1"/>
  <c r="AI297" i="15"/>
  <c r="AI298" i="15"/>
  <c r="AC179" i="15"/>
  <c r="AC181" i="15" s="1"/>
  <c r="AC176" i="15"/>
  <c r="AI306" i="15" l="1"/>
  <c r="AI217" i="15"/>
  <c r="AI300" i="15"/>
  <c r="AJ294" i="15" s="1"/>
  <c r="AN268" i="15"/>
  <c r="AN269" i="15"/>
  <c r="AD155" i="15"/>
  <c r="AE116" i="15"/>
  <c r="AN131" i="15"/>
  <c r="AO128" i="15" s="1"/>
  <c r="AL150" i="15"/>
  <c r="AM111" i="15"/>
  <c r="AM147" i="15" l="1"/>
  <c r="AM114" i="15"/>
  <c r="AO130" i="15"/>
  <c r="AO149" i="15" s="1"/>
  <c r="AD156" i="15"/>
  <c r="AD178" i="15"/>
  <c r="AJ297" i="15"/>
  <c r="AJ298" i="15"/>
  <c r="AL177" i="15"/>
  <c r="AL158" i="15"/>
  <c r="AE152" i="15"/>
  <c r="AE118" i="15"/>
  <c r="AE154" i="15" s="1"/>
  <c r="AE59" i="15" s="1"/>
  <c r="AN271" i="15"/>
  <c r="AO265" i="15" s="1"/>
  <c r="AE119" i="15" l="1"/>
  <c r="AJ306" i="15"/>
  <c r="AJ217" i="15"/>
  <c r="AO131" i="15"/>
  <c r="AP128" i="15" s="1"/>
  <c r="AJ300" i="15"/>
  <c r="AK294" i="15" s="1"/>
  <c r="AM150" i="15"/>
  <c r="AN111" i="15"/>
  <c r="AE305" i="15"/>
  <c r="AE307" i="15" s="1"/>
  <c r="AE308" i="15" s="1"/>
  <c r="AE214" i="15"/>
  <c r="AE346" i="15" s="1"/>
  <c r="AE347" i="15" s="1"/>
  <c r="AE8" i="15"/>
  <c r="AD179" i="15"/>
  <c r="AD181" i="15" s="1"/>
  <c r="AD176" i="15"/>
  <c r="AO268" i="15"/>
  <c r="AO269" i="15"/>
  <c r="AO271" i="15" s="1"/>
  <c r="AP265" i="15" s="1"/>
  <c r="AN147" i="15" l="1"/>
  <c r="AN114" i="15"/>
  <c r="AM177" i="15"/>
  <c r="AM158" i="15"/>
  <c r="AK297" i="15"/>
  <c r="AK298" i="15"/>
  <c r="AP130" i="15"/>
  <c r="AP149" i="15" s="1"/>
  <c r="AP268" i="15"/>
  <c r="AP269" i="15"/>
  <c r="AE155" i="15"/>
  <c r="AF116" i="15"/>
  <c r="AP271" i="15" l="1"/>
  <c r="AQ265" i="15" s="1"/>
  <c r="AP131" i="15"/>
  <c r="AQ128" i="15" s="1"/>
  <c r="AK306" i="15"/>
  <c r="AK217" i="15"/>
  <c r="AK300" i="15"/>
  <c r="AL294" i="15" s="1"/>
  <c r="AN150" i="15"/>
  <c r="AO111" i="15"/>
  <c r="AF152" i="15"/>
  <c r="AF118" i="15"/>
  <c r="AF154" i="15" s="1"/>
  <c r="AF59" i="15" s="1"/>
  <c r="AE156" i="15"/>
  <c r="AE178" i="15"/>
  <c r="AN177" i="15" l="1"/>
  <c r="AN158" i="15"/>
  <c r="AF305" i="15"/>
  <c r="AF307" i="15" s="1"/>
  <c r="AF308" i="15" s="1"/>
  <c r="AF214" i="15"/>
  <c r="AF346" i="15" s="1"/>
  <c r="AF347" i="15" s="1"/>
  <c r="AF8" i="15"/>
  <c r="AO147" i="15"/>
  <c r="AO114" i="15"/>
  <c r="AL297" i="15"/>
  <c r="AL298" i="15"/>
  <c r="AL300" i="15" s="1"/>
  <c r="AM294" i="15" s="1"/>
  <c r="AE179" i="15"/>
  <c r="AE181" i="15" s="1"/>
  <c r="AE176" i="15"/>
  <c r="AQ130" i="15"/>
  <c r="AQ149" i="15" s="1"/>
  <c r="AQ268" i="15"/>
  <c r="AQ269" i="15"/>
  <c r="AF119" i="15"/>
  <c r="AQ131" i="15" l="1"/>
  <c r="AR128" i="15" s="1"/>
  <c r="AM297" i="15"/>
  <c r="AM298" i="15"/>
  <c r="AM300" i="15" s="1"/>
  <c r="AN294" i="15" s="1"/>
  <c r="AL306" i="15"/>
  <c r="AL217" i="15"/>
  <c r="AO150" i="15"/>
  <c r="AP111" i="15"/>
  <c r="AF155" i="15"/>
  <c r="AG116" i="15"/>
  <c r="AQ271" i="15"/>
  <c r="AR265" i="15" s="1"/>
  <c r="AN297" i="15" l="1"/>
  <c r="AN298" i="15"/>
  <c r="AR268" i="15"/>
  <c r="AR269" i="15"/>
  <c r="AG152" i="15"/>
  <c r="AG118" i="15"/>
  <c r="AG154" i="15" s="1"/>
  <c r="AG59" i="15" s="1"/>
  <c r="AF156" i="15"/>
  <c r="AF178" i="15"/>
  <c r="AP147" i="15"/>
  <c r="AP114" i="15"/>
  <c r="AM306" i="15"/>
  <c r="AM217" i="15"/>
  <c r="AO177" i="15"/>
  <c r="AO158" i="15"/>
  <c r="AR130" i="15"/>
  <c r="AR149" i="15" s="1"/>
  <c r="AP150" i="15" l="1"/>
  <c r="AQ111" i="15"/>
  <c r="AG119" i="15"/>
  <c r="AG305" i="15"/>
  <c r="AG307" i="15" s="1"/>
  <c r="AG308" i="15" s="1"/>
  <c r="AG214" i="15"/>
  <c r="AG346" i="15" s="1"/>
  <c r="AG347" i="15" s="1"/>
  <c r="AG8" i="15"/>
  <c r="AR271" i="15"/>
  <c r="AS265" i="15" s="1"/>
  <c r="AF179" i="15"/>
  <c r="AF181" i="15" s="1"/>
  <c r="AF176" i="15"/>
  <c r="AR131" i="15"/>
  <c r="AS128" i="15" s="1"/>
  <c r="AN306" i="15"/>
  <c r="AN217" i="15"/>
  <c r="AN300" i="15"/>
  <c r="AO294" i="15" s="1"/>
  <c r="AS130" i="15" l="1"/>
  <c r="AS149" i="15" s="1"/>
  <c r="AS268" i="15"/>
  <c r="AS269" i="15"/>
  <c r="AG155" i="15"/>
  <c r="AH116" i="15"/>
  <c r="AQ147" i="15"/>
  <c r="AQ114" i="15"/>
  <c r="AO297" i="15"/>
  <c r="AO298" i="15"/>
  <c r="AO300" i="15" s="1"/>
  <c r="AP294" i="15" s="1"/>
  <c r="AP177" i="15"/>
  <c r="AP158" i="15"/>
  <c r="AP297" i="15" l="1"/>
  <c r="AP298" i="15"/>
  <c r="AG156" i="15"/>
  <c r="AG178" i="15"/>
  <c r="AO306" i="15"/>
  <c r="AO217" i="15"/>
  <c r="AH152" i="15"/>
  <c r="AH118" i="15"/>
  <c r="AH154" i="15" s="1"/>
  <c r="AH59" i="15" s="1"/>
  <c r="AQ150" i="15"/>
  <c r="AR111" i="15"/>
  <c r="AS271" i="15"/>
  <c r="AT265" i="15" s="1"/>
  <c r="AS131" i="15"/>
  <c r="AT128" i="15" s="1"/>
  <c r="AR114" i="15" l="1"/>
  <c r="AR147" i="15"/>
  <c r="AT268" i="15"/>
  <c r="AT269" i="15"/>
  <c r="AG179" i="15"/>
  <c r="AG181" i="15" s="1"/>
  <c r="AG176" i="15"/>
  <c r="AH305" i="15"/>
  <c r="AH307" i="15" s="1"/>
  <c r="AH308" i="15" s="1"/>
  <c r="AH214" i="15"/>
  <c r="AH346" i="15" s="1"/>
  <c r="AH347" i="15" s="1"/>
  <c r="AH8" i="15"/>
  <c r="AQ177" i="15"/>
  <c r="AQ158" i="15"/>
  <c r="AP306" i="15"/>
  <c r="AP217" i="15"/>
  <c r="AH119" i="15"/>
  <c r="AP300" i="15"/>
  <c r="AQ294" i="15" s="1"/>
  <c r="AT130" i="15"/>
  <c r="AT149" i="15" s="1"/>
  <c r="AT271" i="15" l="1"/>
  <c r="AU265" i="15" s="1"/>
  <c r="AT131" i="15"/>
  <c r="AU128" i="15" s="1"/>
  <c r="AQ297" i="15"/>
  <c r="AQ298" i="15"/>
  <c r="AR150" i="15"/>
  <c r="AS111" i="15"/>
  <c r="AH155" i="15"/>
  <c r="AI116" i="15"/>
  <c r="AI152" i="15" l="1"/>
  <c r="AI118" i="15"/>
  <c r="AI154" i="15" s="1"/>
  <c r="AI59" i="15" s="1"/>
  <c r="AQ306" i="15"/>
  <c r="AQ217" i="15"/>
  <c r="AQ300" i="15"/>
  <c r="AR294" i="15" s="1"/>
  <c r="AH156" i="15"/>
  <c r="AH178" i="15"/>
  <c r="AU130" i="15"/>
  <c r="AU149" i="15" s="1"/>
  <c r="AS147" i="15"/>
  <c r="AS114" i="15"/>
  <c r="AR177" i="15"/>
  <c r="AR158" i="15"/>
  <c r="AU268" i="15"/>
  <c r="AU269" i="15"/>
  <c r="AU271" i="15" s="1"/>
  <c r="AV265" i="15" s="1"/>
  <c r="AH179" i="15" l="1"/>
  <c r="AH181" i="15" s="1"/>
  <c r="AH176" i="15"/>
  <c r="AV268" i="15"/>
  <c r="AV269" i="15"/>
  <c r="AU131" i="15"/>
  <c r="AV128" i="15" s="1"/>
  <c r="AR297" i="15"/>
  <c r="AR298" i="15"/>
  <c r="AS150" i="15"/>
  <c r="AT111" i="15"/>
  <c r="AI305" i="15"/>
  <c r="AI307" i="15" s="1"/>
  <c r="AI308" i="15" s="1"/>
  <c r="AI214" i="15"/>
  <c r="AI346" i="15" s="1"/>
  <c r="AI347" i="15" s="1"/>
  <c r="AI8" i="15"/>
  <c r="AI119" i="15"/>
  <c r="AR306" i="15" l="1"/>
  <c r="AR217" i="15"/>
  <c r="AV130" i="15"/>
  <c r="AV149" i="15" s="1"/>
  <c r="AT147" i="15"/>
  <c r="AT114" i="15"/>
  <c r="AR300" i="15"/>
  <c r="AS294" i="15" s="1"/>
  <c r="AV271" i="15"/>
  <c r="AW265" i="15" s="1"/>
  <c r="AI155" i="15"/>
  <c r="AJ116" i="15"/>
  <c r="AS158" i="15"/>
  <c r="AS177" i="15"/>
  <c r="AW268" i="15" l="1"/>
  <c r="AW269" i="15"/>
  <c r="AJ152" i="15"/>
  <c r="AJ118" i="15"/>
  <c r="AJ154" i="15" s="1"/>
  <c r="AJ59" i="15" s="1"/>
  <c r="AT150" i="15"/>
  <c r="AU111" i="15"/>
  <c r="AS297" i="15"/>
  <c r="AS298" i="15"/>
  <c r="AS300" i="15" s="1"/>
  <c r="AT294" i="15" s="1"/>
  <c r="AV131" i="15"/>
  <c r="AW128" i="15" s="1"/>
  <c r="AI156" i="15"/>
  <c r="AI178" i="15"/>
  <c r="AT297" i="15" l="1"/>
  <c r="AT298" i="15"/>
  <c r="AI179" i="15"/>
  <c r="AI181" i="15" s="1"/>
  <c r="AI176" i="15"/>
  <c r="AJ305" i="15"/>
  <c r="AJ307" i="15" s="1"/>
  <c r="AJ308" i="15" s="1"/>
  <c r="AJ214" i="15"/>
  <c r="AJ346" i="15" s="1"/>
  <c r="AJ347" i="15" s="1"/>
  <c r="AJ8" i="15"/>
  <c r="AJ119" i="15"/>
  <c r="AW271" i="15"/>
  <c r="AX265" i="15" s="1"/>
  <c r="AW130" i="15"/>
  <c r="AW149" i="15" s="1"/>
  <c r="AT158" i="15"/>
  <c r="AT177" i="15"/>
  <c r="AS306" i="15"/>
  <c r="AS217" i="15"/>
  <c r="AU147" i="15"/>
  <c r="AU114" i="15"/>
  <c r="AJ155" i="15" l="1"/>
  <c r="AK116" i="15"/>
  <c r="AW131" i="15"/>
  <c r="AX128" i="15" s="1"/>
  <c r="AX268" i="15"/>
  <c r="AX269" i="15"/>
  <c r="AT306" i="15"/>
  <c r="AT217" i="15"/>
  <c r="AT300" i="15"/>
  <c r="AU294" i="15" s="1"/>
  <c r="AU150" i="15"/>
  <c r="AV111" i="15"/>
  <c r="AU297" i="15" l="1"/>
  <c r="AU298" i="15"/>
  <c r="AV147" i="15"/>
  <c r="AV114" i="15"/>
  <c r="AU177" i="15"/>
  <c r="AU158" i="15"/>
  <c r="AX271" i="15"/>
  <c r="AY265" i="15" s="1"/>
  <c r="AX130" i="15"/>
  <c r="AX149" i="15" s="1"/>
  <c r="AK152" i="15"/>
  <c r="AK118" i="15"/>
  <c r="AK154" i="15" s="1"/>
  <c r="AK59" i="15" s="1"/>
  <c r="AJ156" i="15"/>
  <c r="AJ178" i="15"/>
  <c r="AK119" i="15" l="1"/>
  <c r="AX131" i="15"/>
  <c r="AY128" i="15" s="1"/>
  <c r="AV150" i="15"/>
  <c r="AW111" i="15"/>
  <c r="AK305" i="15"/>
  <c r="AK307" i="15" s="1"/>
  <c r="AK308" i="15" s="1"/>
  <c r="AK214" i="15"/>
  <c r="AK346" i="15" s="1"/>
  <c r="AK347" i="15" s="1"/>
  <c r="AK8" i="15"/>
  <c r="AU306" i="15"/>
  <c r="AU217" i="15"/>
  <c r="AY268" i="15"/>
  <c r="AY269" i="15"/>
  <c r="AU300" i="15"/>
  <c r="AV294" i="15" s="1"/>
  <c r="AJ179" i="15"/>
  <c r="AJ181" i="15" s="1"/>
  <c r="AJ176" i="15"/>
  <c r="AY271" i="15" l="1"/>
  <c r="AZ265" i="15" s="1"/>
  <c r="AV297" i="15"/>
  <c r="AV298" i="15"/>
  <c r="AW147" i="15"/>
  <c r="AW114" i="15"/>
  <c r="AV158" i="15"/>
  <c r="AV177" i="15"/>
  <c r="AY130" i="15"/>
  <c r="AY149" i="15" s="1"/>
  <c r="AK155" i="15"/>
  <c r="AL116" i="15"/>
  <c r="AY131" i="15" l="1"/>
  <c r="AZ128" i="15" s="1"/>
  <c r="AK178" i="15"/>
  <c r="AK156" i="15"/>
  <c r="AV306" i="15"/>
  <c r="AV217" i="15"/>
  <c r="AV300" i="15"/>
  <c r="AW294" i="15" s="1"/>
  <c r="AL152" i="15"/>
  <c r="AL118" i="15"/>
  <c r="AL154" i="15" s="1"/>
  <c r="AL59" i="15" s="1"/>
  <c r="AW150" i="15"/>
  <c r="AX111" i="15"/>
  <c r="AZ268" i="15"/>
  <c r="AZ269" i="15"/>
  <c r="AZ271" i="15" s="1"/>
  <c r="AW158" i="15" l="1"/>
  <c r="AW177" i="15"/>
  <c r="AL305" i="15"/>
  <c r="AL307" i="15" s="1"/>
  <c r="AL308" i="15" s="1"/>
  <c r="AL214" i="15"/>
  <c r="AL346" i="15" s="1"/>
  <c r="AL347" i="15" s="1"/>
  <c r="AL8" i="15"/>
  <c r="AX147" i="15"/>
  <c r="AX114" i="15"/>
  <c r="AL119" i="15"/>
  <c r="AW297" i="15"/>
  <c r="AW298" i="15"/>
  <c r="AK179" i="15"/>
  <c r="AK181" i="15" s="1"/>
  <c r="AK176" i="15"/>
  <c r="AZ130" i="15"/>
  <c r="AZ149" i="15" s="1"/>
  <c r="AW306" i="15" l="1"/>
  <c r="AW217" i="15"/>
  <c r="AW300" i="15"/>
  <c r="AX294" i="15" s="1"/>
  <c r="AX150" i="15"/>
  <c r="AY111" i="15"/>
  <c r="AL155" i="15"/>
  <c r="AM116" i="15"/>
  <c r="AZ131" i="15"/>
  <c r="AL178" i="15" l="1"/>
  <c r="AL156" i="15"/>
  <c r="AM152" i="15"/>
  <c r="AM118" i="15"/>
  <c r="AM154" i="15" s="1"/>
  <c r="AM59" i="15" s="1"/>
  <c r="AX177" i="15"/>
  <c r="AX158" i="15"/>
  <c r="AX297" i="15"/>
  <c r="AX298" i="15"/>
  <c r="AX300" i="15" s="1"/>
  <c r="AY294" i="15" s="1"/>
  <c r="AY147" i="15"/>
  <c r="AY114" i="15"/>
  <c r="AY297" i="15" l="1"/>
  <c r="AY298" i="15"/>
  <c r="AY150" i="15"/>
  <c r="AZ111" i="15"/>
  <c r="AM119" i="15"/>
  <c r="AM305" i="15"/>
  <c r="AM307" i="15" s="1"/>
  <c r="AM308" i="15" s="1"/>
  <c r="AM214" i="15"/>
  <c r="AM346" i="15" s="1"/>
  <c r="AM347" i="15" s="1"/>
  <c r="AM8" i="15"/>
  <c r="AX306" i="15"/>
  <c r="AX217" i="15"/>
  <c r="AL179" i="15"/>
  <c r="AL181" i="15" s="1"/>
  <c r="AL176" i="15"/>
  <c r="AM155" i="15" l="1"/>
  <c r="AN116" i="15"/>
  <c r="AZ147" i="15"/>
  <c r="AZ114" i="15"/>
  <c r="AZ150" i="15" s="1"/>
  <c r="AY177" i="15"/>
  <c r="AY158" i="15"/>
  <c r="AY306" i="15"/>
  <c r="AY217" i="15"/>
  <c r="AY300" i="15"/>
  <c r="AZ294" i="15" s="1"/>
  <c r="AZ298" i="15" l="1"/>
  <c r="AZ297" i="15"/>
  <c r="AZ177" i="15"/>
  <c r="AZ158" i="15"/>
  <c r="AN152" i="15"/>
  <c r="AN118" i="15"/>
  <c r="AN154" i="15" s="1"/>
  <c r="AN59" i="15" s="1"/>
  <c r="AM178" i="15"/>
  <c r="AM156" i="15"/>
  <c r="AN305" i="15" l="1"/>
  <c r="AN307" i="15" s="1"/>
  <c r="AN308" i="15" s="1"/>
  <c r="AN214" i="15"/>
  <c r="AN346" i="15" s="1"/>
  <c r="AN347" i="15" s="1"/>
  <c r="AN8" i="15"/>
  <c r="AN119" i="15"/>
  <c r="AZ306" i="15"/>
  <c r="AZ217" i="15"/>
  <c r="AM179" i="15"/>
  <c r="AM181" i="15" s="1"/>
  <c r="AM176" i="15"/>
  <c r="AZ300" i="15"/>
  <c r="AN155" i="15" l="1"/>
  <c r="AO116" i="15"/>
  <c r="AO152" i="15" l="1"/>
  <c r="AO118" i="15"/>
  <c r="AO154" i="15" s="1"/>
  <c r="AO59" i="15" s="1"/>
  <c r="AN178" i="15"/>
  <c r="AN156" i="15"/>
  <c r="AN179" i="15" l="1"/>
  <c r="AN181" i="15" s="1"/>
  <c r="AN176" i="15"/>
  <c r="AO305" i="15"/>
  <c r="AO307" i="15" s="1"/>
  <c r="AO308" i="15" s="1"/>
  <c r="AO214" i="15"/>
  <c r="AO346" i="15" s="1"/>
  <c r="AO347" i="15" s="1"/>
  <c r="AO8" i="15"/>
  <c r="AO119" i="15"/>
  <c r="AO155" i="15" l="1"/>
  <c r="AP116" i="15"/>
  <c r="AP152" i="15" l="1"/>
  <c r="AP118" i="15"/>
  <c r="AP154" i="15" s="1"/>
  <c r="AP59" i="15" s="1"/>
  <c r="AO178" i="15"/>
  <c r="AO156" i="15"/>
  <c r="AO179" i="15" l="1"/>
  <c r="AO181" i="15" s="1"/>
  <c r="AO176" i="15"/>
  <c r="AP305" i="15"/>
  <c r="AP307" i="15" s="1"/>
  <c r="AP308" i="15" s="1"/>
  <c r="AP214" i="15"/>
  <c r="AP346" i="15" s="1"/>
  <c r="AP347" i="15" s="1"/>
  <c r="AP8" i="15"/>
  <c r="AP119" i="15"/>
  <c r="AP155" i="15" l="1"/>
  <c r="AQ116" i="15"/>
  <c r="AP178" i="15" l="1"/>
  <c r="AP156" i="15"/>
  <c r="AQ152" i="15"/>
  <c r="AQ118" i="15"/>
  <c r="AQ154" i="15" s="1"/>
  <c r="AQ59" i="15" s="1"/>
  <c r="AQ305" i="15" l="1"/>
  <c r="AQ307" i="15" s="1"/>
  <c r="AQ308" i="15" s="1"/>
  <c r="AQ214" i="15"/>
  <c r="AQ346" i="15" s="1"/>
  <c r="AQ347" i="15" s="1"/>
  <c r="AQ8" i="15"/>
  <c r="AQ119" i="15"/>
  <c r="AP179" i="15"/>
  <c r="AP181" i="15" s="1"/>
  <c r="AP176" i="15"/>
  <c r="AQ155" i="15" l="1"/>
  <c r="AR116" i="15"/>
  <c r="AR152" i="15" l="1"/>
  <c r="AR118" i="15"/>
  <c r="AR154" i="15" s="1"/>
  <c r="AR59" i="15" s="1"/>
  <c r="AQ156" i="15"/>
  <c r="AQ178" i="15"/>
  <c r="AR305" i="15" l="1"/>
  <c r="AR307" i="15" s="1"/>
  <c r="AR308" i="15" s="1"/>
  <c r="AR214" i="15"/>
  <c r="AR346" i="15" s="1"/>
  <c r="AR347" i="15" s="1"/>
  <c r="AR8" i="15"/>
  <c r="AR119" i="15"/>
  <c r="AQ179" i="15"/>
  <c r="AQ181" i="15" s="1"/>
  <c r="AQ176" i="15"/>
  <c r="AR155" i="15" l="1"/>
  <c r="AS116" i="15"/>
  <c r="AS152" i="15" l="1"/>
  <c r="AS118" i="15"/>
  <c r="AS154" i="15" s="1"/>
  <c r="AS59" i="15" s="1"/>
  <c r="AR178" i="15"/>
  <c r="AR156" i="15"/>
  <c r="AR179" i="15" l="1"/>
  <c r="AR181" i="15" s="1"/>
  <c r="AR176" i="15"/>
  <c r="AS305" i="15"/>
  <c r="AS307" i="15" s="1"/>
  <c r="AS308" i="15" s="1"/>
  <c r="AS214" i="15"/>
  <c r="AS346" i="15" s="1"/>
  <c r="AS347" i="15" s="1"/>
  <c r="AS8" i="15"/>
  <c r="AS119" i="15"/>
  <c r="AS155" i="15" l="1"/>
  <c r="AT116" i="15"/>
  <c r="AT152" i="15" l="1"/>
  <c r="AT118" i="15"/>
  <c r="AT154" i="15" s="1"/>
  <c r="AT59" i="15" s="1"/>
  <c r="AS156" i="15"/>
  <c r="AS178" i="15"/>
  <c r="AS179" i="15" l="1"/>
  <c r="AS181" i="15" s="1"/>
  <c r="AS176" i="15"/>
  <c r="AT119" i="15"/>
  <c r="AT305" i="15"/>
  <c r="AT307" i="15" s="1"/>
  <c r="AT308" i="15" s="1"/>
  <c r="AT214" i="15"/>
  <c r="AT346" i="15" s="1"/>
  <c r="AT347" i="15" s="1"/>
  <c r="AT8" i="15"/>
  <c r="AT155" i="15" l="1"/>
  <c r="AU116" i="15"/>
  <c r="AU152" i="15" l="1"/>
  <c r="AU118" i="15"/>
  <c r="AU154" i="15" s="1"/>
  <c r="AU59" i="15" s="1"/>
  <c r="AT156" i="15"/>
  <c r="AT178" i="15"/>
  <c r="AT179" i="15" l="1"/>
  <c r="AT181" i="15" s="1"/>
  <c r="AT176" i="15"/>
  <c r="AU119" i="15"/>
  <c r="AU305" i="15"/>
  <c r="AU307" i="15" s="1"/>
  <c r="AU308" i="15" s="1"/>
  <c r="AU214" i="15"/>
  <c r="AU346" i="15" s="1"/>
  <c r="AU347" i="15" s="1"/>
  <c r="AU8" i="15"/>
  <c r="AU155" i="15" l="1"/>
  <c r="AV116" i="15"/>
  <c r="AV152" i="15" l="1"/>
  <c r="AV118" i="15"/>
  <c r="AV154" i="15" s="1"/>
  <c r="AV59" i="15" s="1"/>
  <c r="AU156" i="15"/>
  <c r="AU178" i="15"/>
  <c r="AU179" i="15" l="1"/>
  <c r="AU181" i="15" s="1"/>
  <c r="AU176" i="15"/>
  <c r="AV305" i="15"/>
  <c r="AV307" i="15" s="1"/>
  <c r="AV308" i="15" s="1"/>
  <c r="AV214" i="15"/>
  <c r="AV346" i="15" s="1"/>
  <c r="AV347" i="15" s="1"/>
  <c r="AV8" i="15"/>
  <c r="AV119" i="15"/>
  <c r="AV155" i="15" l="1"/>
  <c r="AW116" i="15"/>
  <c r="AW152" i="15" l="1"/>
  <c r="AW118" i="15"/>
  <c r="AW154" i="15" s="1"/>
  <c r="AW59" i="15" s="1"/>
  <c r="AV156" i="15"/>
  <c r="AV178" i="15"/>
  <c r="AW305" i="15" l="1"/>
  <c r="AW307" i="15" s="1"/>
  <c r="AW308" i="15" s="1"/>
  <c r="AW214" i="15"/>
  <c r="AW346" i="15" s="1"/>
  <c r="AW347" i="15" s="1"/>
  <c r="AW8" i="15"/>
  <c r="AV179" i="15"/>
  <c r="AV181" i="15" s="1"/>
  <c r="AV176" i="15"/>
  <c r="AW119" i="15"/>
  <c r="AW155" i="15" l="1"/>
  <c r="AX116" i="15"/>
  <c r="AX152" i="15" l="1"/>
  <c r="AX118" i="15"/>
  <c r="AX154" i="15" s="1"/>
  <c r="AX59" i="15" s="1"/>
  <c r="AW156" i="15"/>
  <c r="AW178" i="15"/>
  <c r="AX305" i="15" l="1"/>
  <c r="AX307" i="15" s="1"/>
  <c r="AX308" i="15" s="1"/>
  <c r="AX214" i="15"/>
  <c r="AX346" i="15" s="1"/>
  <c r="AX347" i="15" s="1"/>
  <c r="AX8" i="15"/>
  <c r="AW179" i="15"/>
  <c r="AW181" i="15" s="1"/>
  <c r="AW176" i="15"/>
  <c r="AX119" i="15"/>
  <c r="AX155" i="15" l="1"/>
  <c r="AY116" i="15"/>
  <c r="AY152" i="15" l="1"/>
  <c r="AY118" i="15"/>
  <c r="AY154" i="15" s="1"/>
  <c r="AY59" i="15" s="1"/>
  <c r="AX156" i="15"/>
  <c r="AX178" i="15"/>
  <c r="AY305" i="15" l="1"/>
  <c r="AY307" i="15" s="1"/>
  <c r="AY308" i="15" s="1"/>
  <c r="AY214" i="15"/>
  <c r="AY346" i="15" s="1"/>
  <c r="AY347" i="15" s="1"/>
  <c r="AY8" i="15"/>
  <c r="AX179" i="15"/>
  <c r="AX181" i="15" s="1"/>
  <c r="AX176" i="15"/>
  <c r="AY119" i="15"/>
  <c r="AY155" i="15" l="1"/>
  <c r="AZ116" i="15"/>
  <c r="AZ152" i="15" l="1"/>
  <c r="AZ118" i="15"/>
  <c r="AZ154" i="15" s="1"/>
  <c r="AZ59" i="15" s="1"/>
  <c r="AY156" i="15"/>
  <c r="AY178" i="15"/>
  <c r="AY179" i="15" l="1"/>
  <c r="AY181" i="15" s="1"/>
  <c r="AY176" i="15"/>
  <c r="AZ119" i="15"/>
  <c r="AZ155" i="15" s="1"/>
  <c r="AZ305" i="15"/>
  <c r="AZ307" i="15" s="1"/>
  <c r="AZ308" i="15" s="1"/>
  <c r="AZ214" i="15"/>
  <c r="AZ346" i="15" s="1"/>
  <c r="AZ347" i="15" s="1"/>
  <c r="AZ8" i="15"/>
  <c r="AZ156" i="15" l="1"/>
  <c r="AZ178" i="15"/>
  <c r="BA156" i="15"/>
  <c r="BA176" i="15" l="1"/>
  <c r="AZ179" i="15"/>
  <c r="AZ181" i="15" s="1"/>
  <c r="AZ176" i="15"/>
  <c r="K13" i="16" l="1"/>
  <c r="G13" i="16"/>
  <c r="H13" i="16" s="1"/>
  <c r="I13" i="16" l="1"/>
  <c r="Q13" i="16" s="1"/>
  <c r="K15" i="16"/>
  <c r="G15" i="16"/>
  <c r="H15" i="16" s="1"/>
  <c r="I15" i="16" s="1"/>
  <c r="Q15" i="16" s="1"/>
  <c r="O13" i="13"/>
  <c r="M13" i="13"/>
  <c r="K13" i="13"/>
  <c r="G13" i="13"/>
  <c r="H13" i="13" s="1"/>
  <c r="I13" i="13" s="1"/>
  <c r="K15" i="12"/>
  <c r="K14" i="12"/>
  <c r="K16" i="12"/>
  <c r="K13" i="12"/>
  <c r="G13" i="12"/>
  <c r="H13" i="12" s="1"/>
  <c r="I13" i="12" s="1"/>
  <c r="K18" i="12" l="1"/>
  <c r="K21" i="12" s="1"/>
  <c r="Q13" i="12"/>
  <c r="E14" i="13"/>
  <c r="M14" i="13" s="1"/>
  <c r="E15" i="13"/>
  <c r="O15" i="13" s="1"/>
  <c r="E16" i="13"/>
  <c r="O16" i="13" s="1"/>
  <c r="G14" i="12"/>
  <c r="H14" i="12" s="1"/>
  <c r="I14" i="12" s="1"/>
  <c r="G15" i="12"/>
  <c r="H15" i="12" s="1"/>
  <c r="I15" i="12" s="1"/>
  <c r="Q13" i="13"/>
  <c r="G16" i="12"/>
  <c r="H16" i="12" s="1"/>
  <c r="I16" i="12" s="1"/>
  <c r="M18" i="12" l="1"/>
  <c r="M21" i="12" s="1"/>
  <c r="K16" i="13"/>
  <c r="F14" i="13"/>
  <c r="G14" i="13" s="1"/>
  <c r="H14" i="13" s="1"/>
  <c r="I14" i="13" s="1"/>
  <c r="M15" i="13"/>
  <c r="K15" i="13"/>
  <c r="F15" i="13"/>
  <c r="G15" i="13" s="1"/>
  <c r="H15" i="13" s="1"/>
  <c r="I15" i="13" s="1"/>
  <c r="Q15" i="13" s="1"/>
  <c r="M16" i="13"/>
  <c r="Q15" i="12"/>
  <c r="Q14" i="12"/>
  <c r="Q16" i="12"/>
  <c r="F16" i="13"/>
  <c r="G16" i="13" s="1"/>
  <c r="H16" i="13" s="1"/>
  <c r="I16" i="13" s="1"/>
  <c r="Q16" i="13" s="1"/>
  <c r="K14" i="13"/>
  <c r="O14" i="13"/>
  <c r="O19" i="13" s="1"/>
  <c r="M19" i="13" l="1"/>
  <c r="M22" i="13" s="1"/>
  <c r="K19" i="13"/>
  <c r="K22" i="13" s="1"/>
  <c r="K14" i="16"/>
  <c r="K17" i="16" s="1"/>
  <c r="K20" i="16" s="1"/>
  <c r="G14" i="16"/>
  <c r="H14" i="16" s="1"/>
  <c r="I14" i="16" s="1"/>
  <c r="Q14" i="16" s="1"/>
  <c r="Q17" i="16" s="1"/>
  <c r="Q18" i="12"/>
  <c r="O22" i="13"/>
  <c r="Q21" i="13"/>
  <c r="Q20" i="13"/>
  <c r="Q14" i="13"/>
  <c r="Q19" i="13" s="1"/>
  <c r="Q20" i="16" l="1"/>
  <c r="S20" i="16" s="1"/>
  <c r="M17" i="16"/>
  <c r="M20" i="16" s="1"/>
  <c r="Q22" i="13"/>
  <c r="S22" i="13" s="1"/>
  <c r="Q21" i="12"/>
  <c r="S21" i="12" s="1"/>
  <c r="E167" i="15" l="1"/>
  <c r="F167" i="15"/>
  <c r="G167" i="15"/>
  <c r="D167" i="15"/>
  <c r="F5" i="15"/>
  <c r="G5" i="15"/>
  <c r="H5" i="15"/>
  <c r="I5" i="15"/>
  <c r="J5" i="15"/>
  <c r="K5" i="15"/>
  <c r="L5" i="15"/>
  <c r="D9" i="15"/>
  <c r="E9" i="15"/>
  <c r="F9" i="15"/>
  <c r="G9" i="15"/>
  <c r="H9" i="15"/>
  <c r="I9" i="15"/>
  <c r="J9" i="15"/>
  <c r="K9" i="15"/>
  <c r="L9" i="15"/>
  <c r="M9" i="15"/>
  <c r="N9" i="15"/>
  <c r="O9" i="15"/>
  <c r="P9" i="15"/>
  <c r="Q9" i="15"/>
  <c r="R9" i="15"/>
  <c r="S9" i="15"/>
  <c r="T9" i="15"/>
  <c r="U9" i="15"/>
  <c r="V9" i="15"/>
  <c r="W9" i="15"/>
  <c r="X9" i="15"/>
  <c r="Y9" i="15"/>
  <c r="Z9" i="15"/>
  <c r="AA9" i="15"/>
  <c r="AB9" i="15"/>
  <c r="AC9" i="15"/>
  <c r="AD9" i="15"/>
  <c r="AE9" i="15"/>
  <c r="AF9" i="15"/>
  <c r="AG9" i="15"/>
  <c r="AH9" i="15"/>
  <c r="AI9" i="15"/>
  <c r="AJ9" i="15"/>
  <c r="AK9" i="15"/>
  <c r="AL9" i="15"/>
  <c r="AM9" i="15"/>
  <c r="AN9" i="15"/>
  <c r="AO9" i="15"/>
  <c r="AP9" i="15"/>
  <c r="AQ9" i="15"/>
  <c r="AR9" i="15"/>
  <c r="AS9" i="15"/>
  <c r="AT9" i="15"/>
  <c r="AU9" i="15"/>
  <c r="AV9" i="15"/>
  <c r="AW9" i="15"/>
  <c r="AX9" i="15"/>
  <c r="AY9" i="15"/>
  <c r="AZ9" i="15"/>
  <c r="BM9" i="15"/>
  <c r="D10" i="15"/>
  <c r="E10" i="15"/>
  <c r="F10" i="15"/>
  <c r="G10" i="15"/>
  <c r="H10" i="15"/>
  <c r="I10" i="15"/>
  <c r="J10" i="15"/>
  <c r="K10" i="15"/>
  <c r="L10" i="15"/>
  <c r="M10" i="15"/>
  <c r="N10" i="15"/>
  <c r="O10" i="15"/>
  <c r="P10" i="15"/>
  <c r="Q10" i="15"/>
  <c r="R10" i="15"/>
  <c r="S10" i="15"/>
  <c r="T10" i="15"/>
  <c r="U10" i="15"/>
  <c r="V10" i="15"/>
  <c r="W10" i="15"/>
  <c r="X10" i="15"/>
  <c r="Y10" i="15"/>
  <c r="Z10" i="15"/>
  <c r="AA10" i="15"/>
  <c r="AB10" i="15"/>
  <c r="AC10" i="15"/>
  <c r="AD10" i="15"/>
  <c r="AE10" i="15"/>
  <c r="AF10" i="15"/>
  <c r="AG10" i="15"/>
  <c r="AH10" i="15"/>
  <c r="AI10" i="15"/>
  <c r="AJ10" i="15"/>
  <c r="AK10" i="15"/>
  <c r="AL10" i="15"/>
  <c r="AM10" i="15"/>
  <c r="AN10" i="15"/>
  <c r="AO10" i="15"/>
  <c r="AP10" i="15"/>
  <c r="AQ10" i="15"/>
  <c r="AR10" i="15"/>
  <c r="AS10" i="15"/>
  <c r="AT10" i="15"/>
  <c r="AU10" i="15"/>
  <c r="AV10" i="15"/>
  <c r="AW10" i="15"/>
  <c r="AX10" i="15"/>
  <c r="AY10" i="15"/>
  <c r="AZ10" i="15"/>
  <c r="BM10" i="15"/>
  <c r="D11" i="15"/>
  <c r="E11" i="15"/>
  <c r="F11" i="15"/>
  <c r="G11" i="15"/>
  <c r="H11" i="15"/>
  <c r="I11" i="15"/>
  <c r="J11" i="15"/>
  <c r="K11" i="15"/>
  <c r="L11" i="15"/>
  <c r="M11" i="15"/>
  <c r="N11" i="15"/>
  <c r="O11" i="15"/>
  <c r="P11" i="15"/>
  <c r="Q11" i="15"/>
  <c r="R11" i="15"/>
  <c r="S11" i="15"/>
  <c r="T11" i="15"/>
  <c r="U11" i="15"/>
  <c r="V11" i="15"/>
  <c r="W11" i="15"/>
  <c r="X11" i="15"/>
  <c r="Y11" i="15"/>
  <c r="Z11" i="15"/>
  <c r="AA11" i="15"/>
  <c r="AB11" i="15"/>
  <c r="AC11" i="15"/>
  <c r="AD11" i="15"/>
  <c r="AE11" i="15"/>
  <c r="AF11" i="15"/>
  <c r="AG11" i="15"/>
  <c r="AH11" i="15"/>
  <c r="AI11" i="15"/>
  <c r="AJ11" i="15"/>
  <c r="AK11" i="15"/>
  <c r="AL11" i="15"/>
  <c r="AM11" i="15"/>
  <c r="AN11" i="15"/>
  <c r="AO11" i="15"/>
  <c r="AP11" i="15"/>
  <c r="AQ11" i="15"/>
  <c r="AR11" i="15"/>
  <c r="AS11" i="15"/>
  <c r="AT11" i="15"/>
  <c r="AU11" i="15"/>
  <c r="AV11" i="15"/>
  <c r="AW11" i="15"/>
  <c r="AX11" i="15"/>
  <c r="AY11" i="15"/>
  <c r="AZ11" i="15"/>
  <c r="BM11" i="15"/>
  <c r="D12" i="15"/>
  <c r="E12" i="15"/>
  <c r="F12" i="15"/>
  <c r="G12" i="15"/>
  <c r="H12" i="15"/>
  <c r="I12" i="15"/>
  <c r="J12" i="15"/>
  <c r="K12" i="15"/>
  <c r="L12" i="15"/>
  <c r="M12" i="15"/>
  <c r="N12" i="15"/>
  <c r="O12" i="15"/>
  <c r="P12" i="15"/>
  <c r="Q12" i="15"/>
  <c r="R12" i="15"/>
  <c r="S12" i="15"/>
  <c r="T12" i="15"/>
  <c r="U12" i="15"/>
  <c r="V12" i="15"/>
  <c r="W12" i="15"/>
  <c r="X12" i="15"/>
  <c r="Y12" i="15"/>
  <c r="Z12" i="15"/>
  <c r="AA12" i="15"/>
  <c r="AB12" i="15"/>
  <c r="AC12" i="15"/>
  <c r="AD12" i="15"/>
  <c r="AE12" i="15"/>
  <c r="AF12" i="15"/>
  <c r="AG12" i="15"/>
  <c r="AH12" i="15"/>
  <c r="AI12" i="15"/>
  <c r="AJ12" i="15"/>
  <c r="AK12" i="15"/>
  <c r="AL12" i="15"/>
  <c r="AM12" i="15"/>
  <c r="AN12" i="15"/>
  <c r="AO12" i="15"/>
  <c r="AP12" i="15"/>
  <c r="AQ12" i="15"/>
  <c r="AR12" i="15"/>
  <c r="AS12" i="15"/>
  <c r="AT12" i="15"/>
  <c r="AU12" i="15"/>
  <c r="AV12" i="15"/>
  <c r="AW12" i="15"/>
  <c r="AX12" i="15"/>
  <c r="AY12" i="15"/>
  <c r="AZ12" i="15"/>
  <c r="BM12" i="15"/>
  <c r="G13" i="15"/>
  <c r="H13" i="15"/>
  <c r="D162" i="15"/>
  <c r="E162" i="15"/>
  <c r="F162" i="15"/>
  <c r="G162" i="15"/>
  <c r="H162" i="15"/>
  <c r="I162" i="15"/>
  <c r="J162" i="15"/>
  <c r="K162" i="15"/>
  <c r="L162" i="15"/>
  <c r="M162" i="15"/>
  <c r="N162" i="15"/>
  <c r="O162" i="15"/>
  <c r="P162" i="15"/>
  <c r="Q162" i="15"/>
  <c r="R162" i="15"/>
  <c r="S162" i="15"/>
  <c r="T162" i="15"/>
  <c r="U162" i="15"/>
  <c r="V162" i="15"/>
  <c r="W162" i="15"/>
  <c r="X162" i="15"/>
  <c r="Y162" i="15"/>
  <c r="Z162" i="15"/>
  <c r="AA162" i="15"/>
  <c r="AB162" i="15"/>
  <c r="AC162" i="15"/>
  <c r="AD162" i="15"/>
  <c r="AE162" i="15"/>
  <c r="AF162" i="15"/>
  <c r="AG162" i="15"/>
  <c r="AH162" i="15"/>
  <c r="AI162" i="15"/>
  <c r="AJ162" i="15"/>
  <c r="AK162" i="15"/>
  <c r="AL162" i="15"/>
  <c r="AM162" i="15"/>
  <c r="AN162" i="15"/>
  <c r="AO162" i="15"/>
  <c r="AP162" i="15"/>
  <c r="AQ162" i="15"/>
  <c r="AR162" i="15"/>
  <c r="AS162" i="15"/>
  <c r="AT162" i="15"/>
  <c r="AU162" i="15"/>
  <c r="AV162" i="15"/>
  <c r="AW162" i="15"/>
  <c r="AX162" i="15"/>
  <c r="AY162" i="15"/>
  <c r="AZ162" i="15"/>
  <c r="D164" i="15"/>
  <c r="E164" i="15"/>
  <c r="F164" i="15"/>
  <c r="G164" i="15"/>
  <c r="H164" i="15"/>
  <c r="I164" i="15"/>
  <c r="J164" i="15"/>
  <c r="K164" i="15"/>
  <c r="L164" i="15"/>
  <c r="M164" i="15"/>
  <c r="N164" i="15"/>
  <c r="O164" i="15"/>
  <c r="P164" i="15"/>
  <c r="Q164" i="15"/>
  <c r="R164" i="15"/>
  <c r="S164" i="15"/>
  <c r="T164" i="15"/>
  <c r="U164" i="15"/>
  <c r="V164" i="15"/>
  <c r="W164" i="15"/>
  <c r="X164" i="15"/>
  <c r="Y164" i="15"/>
  <c r="Z164" i="15"/>
  <c r="AA164" i="15"/>
  <c r="AB164" i="15"/>
  <c r="AC164" i="15"/>
  <c r="AD164" i="15"/>
  <c r="AE164" i="15"/>
  <c r="AF164" i="15"/>
  <c r="AG164" i="15"/>
  <c r="AH164" i="15"/>
  <c r="AI164" i="15"/>
  <c r="AJ164" i="15"/>
  <c r="AK164" i="15"/>
  <c r="AL164" i="15"/>
  <c r="AM164" i="15"/>
  <c r="AN164" i="15"/>
  <c r="AO164" i="15"/>
  <c r="AP164" i="15"/>
  <c r="AQ164" i="15"/>
  <c r="AR164" i="15"/>
  <c r="AS164" i="15"/>
  <c r="AT164" i="15"/>
  <c r="AU164" i="15"/>
  <c r="AV164" i="15"/>
  <c r="AW164" i="15"/>
  <c r="AX164" i="15"/>
  <c r="AY164" i="15"/>
  <c r="AZ164" i="15"/>
  <c r="D171" i="15"/>
  <c r="E171" i="15"/>
  <c r="F171" i="15"/>
  <c r="G171" i="15"/>
  <c r="H171" i="15"/>
  <c r="I171" i="15"/>
  <c r="J171" i="15"/>
  <c r="K171" i="15"/>
  <c r="L171" i="15"/>
  <c r="M171" i="15"/>
  <c r="N171" i="15"/>
  <c r="O171" i="15"/>
  <c r="P171" i="15"/>
  <c r="Q171" i="15"/>
  <c r="R171" i="15"/>
  <c r="S171" i="15"/>
  <c r="T171" i="15"/>
  <c r="U171" i="15"/>
  <c r="V171" i="15"/>
  <c r="W171" i="15"/>
  <c r="X171" i="15"/>
  <c r="Y171" i="15"/>
  <c r="Z171" i="15"/>
  <c r="AA171" i="15"/>
  <c r="AB171" i="15"/>
  <c r="AC171" i="15"/>
  <c r="AD171" i="15"/>
  <c r="AE171" i="15"/>
  <c r="AF171" i="15"/>
  <c r="AG171" i="15"/>
  <c r="AH171" i="15"/>
  <c r="AI171" i="15"/>
  <c r="AJ171" i="15"/>
  <c r="AK171" i="15"/>
  <c r="AL171" i="15"/>
  <c r="AM171" i="15"/>
  <c r="AN171" i="15"/>
  <c r="AO171" i="15"/>
  <c r="AP171" i="15"/>
  <c r="AQ171" i="15"/>
  <c r="AR171" i="15"/>
  <c r="AS171" i="15"/>
  <c r="AT171" i="15"/>
  <c r="AU171" i="15"/>
  <c r="AV171" i="15"/>
  <c r="AW171" i="15"/>
  <c r="AX171" i="15"/>
  <c r="AY171" i="15"/>
  <c r="AZ171" i="15"/>
  <c r="BM171" i="15"/>
  <c r="D172" i="15"/>
  <c r="E172" i="15"/>
  <c r="F172" i="15"/>
  <c r="G172" i="15"/>
  <c r="H172" i="15"/>
  <c r="I172" i="15"/>
  <c r="J172" i="15"/>
  <c r="K172" i="15"/>
  <c r="L172" i="15"/>
  <c r="M172" i="15"/>
  <c r="N172" i="15"/>
  <c r="O172" i="15"/>
  <c r="P172" i="15"/>
  <c r="Q172" i="15"/>
  <c r="R172" i="15"/>
  <c r="S172" i="15"/>
  <c r="T172" i="15"/>
  <c r="U172" i="15"/>
  <c r="V172" i="15"/>
  <c r="W172" i="15"/>
  <c r="X172" i="15"/>
  <c r="Y172" i="15"/>
  <c r="Z172" i="15"/>
  <c r="AA172" i="15"/>
  <c r="AB172" i="15"/>
  <c r="AC172" i="15"/>
  <c r="AD172" i="15"/>
  <c r="AE172" i="15"/>
  <c r="AF172" i="15"/>
  <c r="AG172" i="15"/>
  <c r="AH172" i="15"/>
  <c r="AI172" i="15"/>
  <c r="AJ172" i="15"/>
  <c r="AK172" i="15"/>
  <c r="AL172" i="15"/>
  <c r="AM172" i="15"/>
  <c r="AN172" i="15"/>
  <c r="AO172" i="15"/>
  <c r="AP172" i="15"/>
  <c r="AQ172" i="15"/>
  <c r="AR172" i="15"/>
  <c r="AS172" i="15"/>
  <c r="AT172" i="15"/>
  <c r="AU172" i="15"/>
  <c r="AV172" i="15"/>
  <c r="AW172" i="15"/>
  <c r="AX172" i="15"/>
  <c r="AY172" i="15"/>
  <c r="AZ172" i="15"/>
  <c r="BM172" i="15"/>
  <c r="D173" i="15"/>
  <c r="E173" i="15"/>
  <c r="F173" i="15"/>
  <c r="G173" i="15"/>
  <c r="H173" i="15"/>
  <c r="I173" i="15"/>
  <c r="J173" i="15"/>
  <c r="K173" i="15"/>
  <c r="L173" i="15"/>
  <c r="M173" i="15"/>
  <c r="N173" i="15"/>
  <c r="O173" i="15"/>
  <c r="P173" i="15"/>
  <c r="Q173" i="15"/>
  <c r="R173" i="15"/>
  <c r="S173" i="15"/>
  <c r="T173" i="15"/>
  <c r="U173" i="15"/>
  <c r="V173" i="15"/>
  <c r="W173" i="15"/>
  <c r="X173" i="15"/>
  <c r="Y173" i="15"/>
  <c r="Z173" i="15"/>
  <c r="AA173" i="15"/>
  <c r="AB173" i="15"/>
  <c r="AC173" i="15"/>
  <c r="AD173" i="15"/>
  <c r="AE173" i="15"/>
  <c r="AF173" i="15"/>
  <c r="AG173" i="15"/>
  <c r="AH173" i="15"/>
  <c r="AI173" i="15"/>
  <c r="AJ173" i="15"/>
  <c r="AK173" i="15"/>
  <c r="AL173" i="15"/>
  <c r="AM173" i="15"/>
  <c r="AN173" i="15"/>
  <c r="AO173" i="15"/>
  <c r="AP173" i="15"/>
  <c r="AQ173" i="15"/>
  <c r="AR173" i="15"/>
  <c r="AS173" i="15"/>
  <c r="AT173" i="15"/>
  <c r="AU173" i="15"/>
  <c r="AV173" i="15"/>
  <c r="AW173" i="15"/>
  <c r="AX173" i="15"/>
  <c r="AY173" i="15"/>
  <c r="AZ173" i="15"/>
  <c r="BM173" i="15"/>
  <c r="D174" i="15"/>
  <c r="E174" i="15"/>
  <c r="F174" i="15"/>
  <c r="G174" i="15"/>
  <c r="H174" i="15"/>
  <c r="I174" i="15"/>
  <c r="J174" i="15"/>
  <c r="K174" i="15"/>
  <c r="L174" i="15"/>
  <c r="M174" i="15"/>
  <c r="N174" i="15"/>
  <c r="O174" i="15"/>
  <c r="P174" i="15"/>
  <c r="Q174" i="15"/>
  <c r="R174" i="15"/>
  <c r="S174" i="15"/>
  <c r="T174" i="15"/>
  <c r="U174" i="15"/>
  <c r="V174" i="15"/>
  <c r="W174" i="15"/>
  <c r="X174" i="15"/>
  <c r="Y174" i="15"/>
  <c r="Z174" i="15"/>
  <c r="AA174" i="15"/>
  <c r="AB174" i="15"/>
  <c r="AC174" i="15"/>
  <c r="AD174" i="15"/>
  <c r="AE174" i="15"/>
  <c r="AF174" i="15"/>
  <c r="AG174" i="15"/>
  <c r="AH174" i="15"/>
  <c r="AI174" i="15"/>
  <c r="AJ174" i="15"/>
  <c r="AK174" i="15"/>
  <c r="AL174" i="15"/>
  <c r="AM174" i="15"/>
  <c r="AN174" i="15"/>
  <c r="AO174" i="15"/>
  <c r="AP174" i="15"/>
  <c r="AQ174" i="15"/>
  <c r="AR174" i="15"/>
  <c r="AS174" i="15"/>
  <c r="AT174" i="15"/>
  <c r="AU174" i="15"/>
  <c r="AV174" i="15"/>
  <c r="AW174" i="15"/>
  <c r="AX174" i="15"/>
  <c r="AY174" i="15"/>
  <c r="AZ174" i="15"/>
  <c r="D182" i="15"/>
  <c r="E182" i="15"/>
  <c r="F182" i="15"/>
  <c r="G182" i="15"/>
  <c r="H182" i="15"/>
  <c r="I182" i="15"/>
  <c r="J182" i="15"/>
  <c r="K182" i="15"/>
  <c r="L182" i="15"/>
  <c r="M182" i="15"/>
  <c r="N182" i="15"/>
  <c r="O182" i="15"/>
  <c r="P182" i="15"/>
  <c r="Q182" i="15"/>
  <c r="R182" i="15"/>
  <c r="S182" i="15"/>
  <c r="T182" i="15"/>
  <c r="U182" i="15"/>
  <c r="V182" i="15"/>
  <c r="W182" i="15"/>
  <c r="X182" i="15"/>
  <c r="Y182" i="15"/>
  <c r="Z182" i="15"/>
  <c r="AA182" i="15"/>
  <c r="AB182" i="15"/>
  <c r="AC182" i="15"/>
  <c r="AD182" i="15"/>
  <c r="AE182" i="15"/>
  <c r="AF182" i="15"/>
  <c r="AG182" i="15"/>
  <c r="AH182" i="15"/>
  <c r="AI182" i="15"/>
  <c r="AJ182" i="15"/>
  <c r="AK182" i="15"/>
  <c r="AL182" i="15"/>
  <c r="AM182" i="15"/>
  <c r="AN182" i="15"/>
  <c r="AO182" i="15"/>
  <c r="AP182" i="15"/>
  <c r="AQ182" i="15"/>
  <c r="AR182" i="15"/>
  <c r="AS182" i="15"/>
  <c r="AT182" i="15"/>
  <c r="AU182" i="15"/>
  <c r="AV182" i="15"/>
  <c r="AW182" i="15"/>
  <c r="AX182" i="15"/>
  <c r="AY182" i="15"/>
  <c r="AZ182" i="15"/>
  <c r="D183" i="15"/>
  <c r="E183" i="15"/>
  <c r="F183" i="15"/>
  <c r="G183" i="15"/>
  <c r="H183" i="15"/>
  <c r="I183" i="15"/>
  <c r="J183" i="15"/>
  <c r="K183" i="15"/>
  <c r="L183" i="15"/>
  <c r="M183" i="15"/>
  <c r="N183" i="15"/>
  <c r="O183" i="15"/>
  <c r="P183" i="15"/>
  <c r="Q183" i="15"/>
  <c r="R183" i="15"/>
  <c r="S183" i="15"/>
  <c r="T183" i="15"/>
  <c r="U183" i="15"/>
  <c r="V183" i="15"/>
  <c r="W183" i="15"/>
  <c r="X183" i="15"/>
  <c r="Y183" i="15"/>
  <c r="Z183" i="15"/>
  <c r="AA183" i="15"/>
  <c r="AB183" i="15"/>
  <c r="AC183" i="15"/>
  <c r="AD183" i="15"/>
  <c r="AE183" i="15"/>
  <c r="AF183" i="15"/>
  <c r="AG183" i="15"/>
  <c r="AH183" i="15"/>
  <c r="AI183" i="15"/>
  <c r="AJ183" i="15"/>
  <c r="AK183" i="15"/>
  <c r="AL183" i="15"/>
  <c r="AM183" i="15"/>
  <c r="AN183" i="15"/>
  <c r="AO183" i="15"/>
  <c r="AP183" i="15"/>
  <c r="AQ183" i="15"/>
  <c r="AR183" i="15"/>
  <c r="AS183" i="15"/>
  <c r="AT183" i="15"/>
  <c r="AU183" i="15"/>
  <c r="AV183" i="15"/>
  <c r="AW183" i="15"/>
  <c r="AX183" i="15"/>
  <c r="AY183" i="15"/>
  <c r="AZ183" i="15"/>
  <c r="H184" i="15"/>
  <c r="D193" i="15"/>
  <c r="E193" i="15"/>
  <c r="F193" i="15"/>
  <c r="G193" i="15"/>
  <c r="H193" i="15"/>
  <c r="I193" i="15"/>
  <c r="J193" i="15"/>
  <c r="K193" i="15"/>
  <c r="L193" i="15"/>
  <c r="M193" i="15"/>
  <c r="N193" i="15"/>
  <c r="O193" i="15"/>
  <c r="P193" i="15"/>
  <c r="Q193" i="15"/>
  <c r="R193" i="15"/>
  <c r="S193" i="15"/>
  <c r="T193" i="15"/>
  <c r="U193" i="15"/>
  <c r="V193" i="15"/>
  <c r="W193" i="15"/>
  <c r="X193" i="15"/>
  <c r="Y193" i="15"/>
  <c r="Z193" i="15"/>
  <c r="AA193" i="15"/>
  <c r="AB193" i="15"/>
  <c r="AC193" i="15"/>
  <c r="AD193" i="15"/>
  <c r="AE193" i="15"/>
  <c r="AF193" i="15"/>
  <c r="AG193" i="15"/>
  <c r="AH193" i="15"/>
  <c r="AI193" i="15"/>
  <c r="AJ193" i="15"/>
  <c r="AK193" i="15"/>
  <c r="AL193" i="15"/>
  <c r="AM193" i="15"/>
  <c r="AN193" i="15"/>
  <c r="AO193" i="15"/>
  <c r="AP193" i="15"/>
  <c r="AQ193" i="15"/>
  <c r="AR193" i="15"/>
  <c r="AS193" i="15"/>
  <c r="AT193" i="15"/>
  <c r="AU193" i="15"/>
  <c r="AV193" i="15"/>
  <c r="AW193" i="15"/>
  <c r="AX193" i="15"/>
  <c r="AY193" i="15"/>
  <c r="AZ193" i="15"/>
  <c r="D194" i="15"/>
  <c r="E194" i="15"/>
  <c r="F194" i="15"/>
  <c r="G194" i="15"/>
  <c r="H194" i="15"/>
  <c r="I194" i="15"/>
  <c r="J194" i="15"/>
  <c r="K194" i="15"/>
  <c r="L194" i="15"/>
  <c r="M194" i="15"/>
  <c r="N194" i="15"/>
  <c r="O194" i="15"/>
  <c r="P194" i="15"/>
  <c r="Q194" i="15"/>
  <c r="R194" i="15"/>
  <c r="S194" i="15"/>
  <c r="T194" i="15"/>
  <c r="U194" i="15"/>
  <c r="V194" i="15"/>
  <c r="W194" i="15"/>
  <c r="X194" i="15"/>
  <c r="Y194" i="15"/>
  <c r="Z194" i="15"/>
  <c r="AA194" i="15"/>
  <c r="AB194" i="15"/>
  <c r="AC194" i="15"/>
  <c r="AD194" i="15"/>
  <c r="AE194" i="15"/>
  <c r="AF194" i="15"/>
  <c r="AG194" i="15"/>
  <c r="AH194" i="15"/>
  <c r="AI194" i="15"/>
  <c r="AJ194" i="15"/>
  <c r="AK194" i="15"/>
  <c r="AL194" i="15"/>
  <c r="AM194" i="15"/>
  <c r="AN194" i="15"/>
  <c r="AO194" i="15"/>
  <c r="AP194" i="15"/>
  <c r="AQ194" i="15"/>
  <c r="AR194" i="15"/>
  <c r="AS194" i="15"/>
  <c r="AT194" i="15"/>
  <c r="AU194" i="15"/>
  <c r="AV194" i="15"/>
  <c r="AW194" i="15"/>
  <c r="AX194" i="15"/>
  <c r="AY194" i="15"/>
  <c r="AZ194" i="15"/>
  <c r="D198" i="15"/>
  <c r="E198" i="15"/>
  <c r="F198" i="15"/>
  <c r="G198" i="15"/>
  <c r="H198" i="15"/>
  <c r="I198" i="15"/>
  <c r="J198" i="15"/>
  <c r="K198" i="15"/>
  <c r="L198" i="15"/>
  <c r="M198" i="15"/>
  <c r="N198" i="15"/>
  <c r="O198" i="15"/>
  <c r="P198" i="15"/>
  <c r="Q198" i="15"/>
  <c r="R198" i="15"/>
  <c r="S198" i="15"/>
  <c r="T198" i="15"/>
  <c r="U198" i="15"/>
  <c r="V198" i="15"/>
  <c r="W198" i="15"/>
  <c r="X198" i="15"/>
  <c r="Y198" i="15"/>
  <c r="Z198" i="15"/>
  <c r="AA198" i="15"/>
  <c r="AB198" i="15"/>
  <c r="AC198" i="15"/>
  <c r="AD198" i="15"/>
  <c r="AE198" i="15"/>
  <c r="AF198" i="15"/>
  <c r="AG198" i="15"/>
  <c r="AH198" i="15"/>
  <c r="AI198" i="15"/>
  <c r="AJ198" i="15"/>
  <c r="AK198" i="15"/>
  <c r="AL198" i="15"/>
  <c r="AM198" i="15"/>
  <c r="AN198" i="15"/>
  <c r="AO198" i="15"/>
  <c r="AP198" i="15"/>
  <c r="AQ198" i="15"/>
  <c r="AR198" i="15"/>
  <c r="AS198" i="15"/>
  <c r="AT198" i="15"/>
  <c r="AU198" i="15"/>
  <c r="AV198" i="15"/>
  <c r="AW198" i="15"/>
  <c r="AX198" i="15"/>
  <c r="AY198" i="15"/>
  <c r="AZ198" i="15"/>
  <c r="D199" i="15"/>
  <c r="E199" i="15"/>
  <c r="F199" i="15"/>
  <c r="G199" i="15"/>
  <c r="H199" i="15"/>
  <c r="I199" i="15"/>
  <c r="J199" i="15"/>
  <c r="K199" i="15"/>
  <c r="L199" i="15"/>
  <c r="M199" i="15"/>
  <c r="N199" i="15"/>
  <c r="O199" i="15"/>
  <c r="P199" i="15"/>
  <c r="Q199" i="15"/>
  <c r="R199" i="15"/>
  <c r="S199" i="15"/>
  <c r="T199" i="15"/>
  <c r="U199" i="15"/>
  <c r="V199" i="15"/>
  <c r="W199" i="15"/>
  <c r="X199" i="15"/>
  <c r="Y199" i="15"/>
  <c r="Z199" i="15"/>
  <c r="AA199" i="15"/>
  <c r="AB199" i="15"/>
  <c r="AC199" i="15"/>
  <c r="AD199" i="15"/>
  <c r="AE199" i="15"/>
  <c r="AF199" i="15"/>
  <c r="AG199" i="15"/>
  <c r="AH199" i="15"/>
  <c r="AI199" i="15"/>
  <c r="AJ199" i="15"/>
  <c r="AK199" i="15"/>
  <c r="AL199" i="15"/>
  <c r="AM199" i="15"/>
  <c r="AN199" i="15"/>
  <c r="AO199" i="15"/>
  <c r="AP199" i="15"/>
  <c r="AQ199" i="15"/>
  <c r="AR199" i="15"/>
  <c r="AS199" i="15"/>
  <c r="AT199" i="15"/>
  <c r="AU199" i="15"/>
  <c r="AV199" i="15"/>
  <c r="AW199" i="15"/>
  <c r="AX199" i="15"/>
  <c r="AY199" i="15"/>
  <c r="AZ199" i="15"/>
  <c r="D200" i="15"/>
  <c r="E200" i="15"/>
  <c r="F200" i="15"/>
  <c r="G200" i="15"/>
  <c r="H200" i="15"/>
  <c r="I200" i="15"/>
  <c r="J200" i="15"/>
  <c r="K200" i="15"/>
  <c r="L200" i="15"/>
  <c r="M200" i="15"/>
  <c r="N200" i="15"/>
  <c r="O200" i="15"/>
  <c r="P200" i="15"/>
  <c r="Q200" i="15"/>
  <c r="R200" i="15"/>
  <c r="S200" i="15"/>
  <c r="T200" i="15"/>
  <c r="U200" i="15"/>
  <c r="V200" i="15"/>
  <c r="W200" i="15"/>
  <c r="X200" i="15"/>
  <c r="Y200" i="15"/>
  <c r="Z200" i="15"/>
  <c r="AA200" i="15"/>
  <c r="AB200" i="15"/>
  <c r="AC200" i="15"/>
  <c r="AD200" i="15"/>
  <c r="AE200" i="15"/>
  <c r="AF200" i="15"/>
  <c r="AG200" i="15"/>
  <c r="AH200" i="15"/>
  <c r="AI200" i="15"/>
  <c r="AJ200" i="15"/>
  <c r="AK200" i="15"/>
  <c r="AL200" i="15"/>
  <c r="AM200" i="15"/>
  <c r="AN200" i="15"/>
  <c r="AO200" i="15"/>
  <c r="AP200" i="15"/>
  <c r="AQ200" i="15"/>
  <c r="AR200" i="15"/>
  <c r="AS200" i="15"/>
  <c r="AT200" i="15"/>
  <c r="AU200" i="15"/>
  <c r="AV200" i="15"/>
  <c r="AW200" i="15"/>
  <c r="AX200" i="15"/>
  <c r="AY200" i="15"/>
  <c r="AZ200" i="15"/>
  <c r="D213" i="15"/>
  <c r="E213" i="15"/>
  <c r="F213" i="15"/>
  <c r="G213" i="15"/>
  <c r="H213" i="15"/>
  <c r="I213" i="15"/>
  <c r="J213" i="15"/>
  <c r="K213" i="15"/>
  <c r="L213" i="15"/>
  <c r="M213" i="15"/>
  <c r="N213" i="15"/>
  <c r="O213" i="15"/>
  <c r="P213" i="15"/>
  <c r="Q213" i="15"/>
  <c r="R213" i="15"/>
  <c r="S213" i="15"/>
  <c r="T213" i="15"/>
  <c r="U213" i="15"/>
  <c r="V213" i="15"/>
  <c r="W213" i="15"/>
  <c r="X213" i="15"/>
  <c r="Y213" i="15"/>
  <c r="Z213" i="15"/>
  <c r="AA213" i="15"/>
  <c r="AB213" i="15"/>
  <c r="AC213" i="15"/>
  <c r="AD213" i="15"/>
  <c r="AE213" i="15"/>
  <c r="AF213" i="15"/>
  <c r="AG213" i="15"/>
  <c r="AH213" i="15"/>
  <c r="AI213" i="15"/>
  <c r="AJ213" i="15"/>
  <c r="AK213" i="15"/>
  <c r="AL213" i="15"/>
  <c r="AM213" i="15"/>
  <c r="AN213" i="15"/>
  <c r="AO213" i="15"/>
  <c r="AP213" i="15"/>
  <c r="AQ213" i="15"/>
  <c r="AR213" i="15"/>
  <c r="AS213" i="15"/>
  <c r="AT213" i="15"/>
  <c r="AU213" i="15"/>
  <c r="AV213" i="15"/>
  <c r="AW213" i="15"/>
  <c r="AX213" i="15"/>
  <c r="AY213" i="15"/>
  <c r="AZ213" i="15"/>
  <c r="D219" i="15"/>
  <c r="E219" i="15"/>
  <c r="F219" i="15"/>
  <c r="G219" i="15"/>
  <c r="H219" i="15"/>
  <c r="I219" i="15"/>
  <c r="J219" i="15"/>
  <c r="K219" i="15"/>
  <c r="L219" i="15"/>
  <c r="M219" i="15"/>
  <c r="N219" i="15"/>
  <c r="O219" i="15"/>
  <c r="P219" i="15"/>
  <c r="Q219" i="15"/>
  <c r="R219" i="15"/>
  <c r="S219" i="15"/>
  <c r="T219" i="15"/>
  <c r="U219" i="15"/>
  <c r="V219" i="15"/>
  <c r="W219" i="15"/>
  <c r="X219" i="15"/>
  <c r="Y219" i="15"/>
  <c r="Z219" i="15"/>
  <c r="AA219" i="15"/>
  <c r="AB219" i="15"/>
  <c r="AC219" i="15"/>
  <c r="AD219" i="15"/>
  <c r="AE219" i="15"/>
  <c r="AF219" i="15"/>
  <c r="AG219" i="15"/>
  <c r="AH219" i="15"/>
  <c r="AI219" i="15"/>
  <c r="AJ219" i="15"/>
  <c r="AK219" i="15"/>
  <c r="AL219" i="15"/>
  <c r="AM219" i="15"/>
  <c r="AN219" i="15"/>
  <c r="AO219" i="15"/>
  <c r="AP219" i="15"/>
  <c r="AQ219" i="15"/>
  <c r="AR219" i="15"/>
  <c r="AS219" i="15"/>
  <c r="AT219" i="15"/>
  <c r="AU219" i="15"/>
  <c r="AV219" i="15"/>
  <c r="AW219" i="15"/>
  <c r="AX219" i="15"/>
  <c r="AY219" i="15"/>
  <c r="AZ219" i="15"/>
  <c r="D220" i="15"/>
  <c r="E220" i="15"/>
  <c r="F220" i="15"/>
  <c r="G220" i="15"/>
  <c r="H220" i="15"/>
  <c r="I220" i="15"/>
  <c r="J220" i="15"/>
  <c r="K220" i="15"/>
  <c r="L220" i="15"/>
  <c r="M220" i="15"/>
  <c r="N220" i="15"/>
  <c r="O220" i="15"/>
  <c r="P220" i="15"/>
  <c r="Q220" i="15"/>
  <c r="R220" i="15"/>
  <c r="S220" i="15"/>
  <c r="T220" i="15"/>
  <c r="U220" i="15"/>
  <c r="V220" i="15"/>
  <c r="W220" i="15"/>
  <c r="X220" i="15"/>
  <c r="Y220" i="15"/>
  <c r="Z220" i="15"/>
  <c r="AA220" i="15"/>
  <c r="AB220" i="15"/>
  <c r="AC220" i="15"/>
  <c r="AD220" i="15"/>
  <c r="AE220" i="15"/>
  <c r="AF220" i="15"/>
  <c r="AG220" i="15"/>
  <c r="AH220" i="15"/>
  <c r="AI220" i="15"/>
  <c r="AJ220" i="15"/>
  <c r="AK220" i="15"/>
  <c r="AL220" i="15"/>
  <c r="AM220" i="15"/>
  <c r="AN220" i="15"/>
  <c r="AO220" i="15"/>
  <c r="AP220" i="15"/>
  <c r="AQ220" i="15"/>
  <c r="AR220" i="15"/>
  <c r="AS220" i="15"/>
  <c r="AT220" i="15"/>
  <c r="AU220" i="15"/>
  <c r="AV220" i="15"/>
  <c r="AW220" i="15"/>
  <c r="AX220" i="15"/>
  <c r="AY220" i="15"/>
  <c r="AZ220" i="15"/>
  <c r="D221" i="15"/>
  <c r="E221" i="15"/>
  <c r="F221" i="15"/>
  <c r="G221" i="15"/>
  <c r="H221" i="15"/>
  <c r="I221" i="15"/>
  <c r="J221" i="15"/>
  <c r="K221" i="15"/>
  <c r="L221" i="15"/>
  <c r="M221" i="15"/>
  <c r="N221" i="15"/>
  <c r="O221" i="15"/>
  <c r="P221" i="15"/>
  <c r="Q221" i="15"/>
  <c r="R221" i="15"/>
  <c r="S221" i="15"/>
  <c r="T221" i="15"/>
  <c r="U221" i="15"/>
  <c r="V221" i="15"/>
  <c r="W221" i="15"/>
  <c r="X221" i="15"/>
  <c r="Y221" i="15"/>
  <c r="Z221" i="15"/>
  <c r="AA221" i="15"/>
  <c r="AB221" i="15"/>
  <c r="AC221" i="15"/>
  <c r="AD221" i="15"/>
  <c r="AE221" i="15"/>
  <c r="AF221" i="15"/>
  <c r="AG221" i="15"/>
  <c r="AH221" i="15"/>
  <c r="AI221" i="15"/>
  <c r="AJ221" i="15"/>
  <c r="AK221" i="15"/>
  <c r="AL221" i="15"/>
  <c r="AM221" i="15"/>
  <c r="AN221" i="15"/>
  <c r="AO221" i="15"/>
  <c r="AP221" i="15"/>
  <c r="AQ221" i="15"/>
  <c r="AR221" i="15"/>
  <c r="AS221" i="15"/>
  <c r="AT221" i="15"/>
  <c r="AU221" i="15"/>
  <c r="AV221" i="15"/>
  <c r="AW221" i="15"/>
  <c r="AX221" i="15"/>
  <c r="AY221" i="15"/>
  <c r="AZ221" i="15"/>
  <c r="D223" i="15"/>
  <c r="E223" i="15"/>
  <c r="F223" i="15"/>
  <c r="G223" i="15"/>
  <c r="H223" i="15"/>
  <c r="I223" i="15"/>
  <c r="J223" i="15"/>
  <c r="K223" i="15"/>
  <c r="L223" i="15"/>
  <c r="M223" i="15"/>
  <c r="N223" i="15"/>
  <c r="O223" i="15"/>
  <c r="P223" i="15"/>
  <c r="Q223" i="15"/>
  <c r="R223" i="15"/>
  <c r="S223" i="15"/>
  <c r="T223" i="15"/>
  <c r="U223" i="15"/>
  <c r="V223" i="15"/>
  <c r="W223" i="15"/>
  <c r="X223" i="15"/>
  <c r="Y223" i="15"/>
  <c r="Z223" i="15"/>
  <c r="AA223" i="15"/>
  <c r="AB223" i="15"/>
  <c r="AC223" i="15"/>
  <c r="AD223" i="15"/>
  <c r="AE223" i="15"/>
  <c r="AF223" i="15"/>
  <c r="AG223" i="15"/>
  <c r="AH223" i="15"/>
  <c r="AI223" i="15"/>
  <c r="AJ223" i="15"/>
  <c r="AK223" i="15"/>
  <c r="AL223" i="15"/>
  <c r="AM223" i="15"/>
  <c r="AN223" i="15"/>
  <c r="AO223" i="15"/>
  <c r="AP223" i="15"/>
  <c r="AQ223" i="15"/>
  <c r="AR223" i="15"/>
  <c r="AS223" i="15"/>
  <c r="AT223" i="15"/>
  <c r="AU223" i="15"/>
  <c r="AV223" i="15"/>
  <c r="AW223" i="15"/>
  <c r="AX223" i="15"/>
  <c r="AY223" i="15"/>
  <c r="AZ223" i="15"/>
  <c r="D224" i="15"/>
  <c r="E224" i="15"/>
  <c r="F224" i="15"/>
  <c r="G224" i="15"/>
  <c r="H224" i="15"/>
  <c r="I224" i="15"/>
  <c r="J224" i="15"/>
  <c r="K224" i="15"/>
  <c r="L224" i="15"/>
  <c r="M224" i="15"/>
  <c r="N224" i="15"/>
  <c r="O224" i="15"/>
  <c r="P224" i="15"/>
  <c r="Q224" i="15"/>
  <c r="R224" i="15"/>
  <c r="S224" i="15"/>
  <c r="T224" i="15"/>
  <c r="U224" i="15"/>
  <c r="V224" i="15"/>
  <c r="W224" i="15"/>
  <c r="X224" i="15"/>
  <c r="Y224" i="15"/>
  <c r="Z224" i="15"/>
  <c r="AA224" i="15"/>
  <c r="AB224" i="15"/>
  <c r="AC224" i="15"/>
  <c r="AD224" i="15"/>
  <c r="AE224" i="15"/>
  <c r="AF224" i="15"/>
  <c r="AG224" i="15"/>
  <c r="AH224" i="15"/>
  <c r="AI224" i="15"/>
  <c r="AJ224" i="15"/>
  <c r="AK224" i="15"/>
  <c r="AL224" i="15"/>
  <c r="AM224" i="15"/>
  <c r="AN224" i="15"/>
  <c r="AO224" i="15"/>
  <c r="AP224" i="15"/>
  <c r="AQ224" i="15"/>
  <c r="AR224" i="15"/>
  <c r="AS224" i="15"/>
  <c r="AT224" i="15"/>
  <c r="AU224" i="15"/>
  <c r="AV224" i="15"/>
  <c r="AW224" i="15"/>
  <c r="AX224" i="15"/>
  <c r="AY224" i="15"/>
  <c r="AZ224" i="15"/>
  <c r="D225" i="15"/>
  <c r="E225" i="15"/>
  <c r="F225" i="15"/>
  <c r="G225" i="15"/>
  <c r="H225" i="15"/>
  <c r="I225" i="15"/>
  <c r="J225" i="15"/>
  <c r="K225" i="15"/>
  <c r="L225" i="15"/>
  <c r="M225" i="15"/>
  <c r="N225" i="15"/>
  <c r="O225" i="15"/>
  <c r="P225" i="15"/>
  <c r="Q225" i="15"/>
  <c r="R225" i="15"/>
  <c r="S225" i="15"/>
  <c r="T225" i="15"/>
  <c r="U225" i="15"/>
  <c r="V225" i="15"/>
  <c r="W225" i="15"/>
  <c r="X225" i="15"/>
  <c r="Y225" i="15"/>
  <c r="Z225" i="15"/>
  <c r="AA225" i="15"/>
  <c r="AB225" i="15"/>
  <c r="AC225" i="15"/>
  <c r="AD225" i="15"/>
  <c r="AE225" i="15"/>
  <c r="AF225" i="15"/>
  <c r="AG225" i="15"/>
  <c r="AH225" i="15"/>
  <c r="AI225" i="15"/>
  <c r="AJ225" i="15"/>
  <c r="AK225" i="15"/>
  <c r="AL225" i="15"/>
  <c r="AM225" i="15"/>
  <c r="AN225" i="15"/>
  <c r="AO225" i="15"/>
  <c r="AP225" i="15"/>
  <c r="AQ225" i="15"/>
  <c r="AR225" i="15"/>
  <c r="AS225" i="15"/>
  <c r="AT225" i="15"/>
  <c r="AU225" i="15"/>
  <c r="AV225" i="15"/>
  <c r="AW225" i="15"/>
  <c r="AX225" i="15"/>
  <c r="AY225" i="15"/>
  <c r="AZ225" i="15"/>
  <c r="E226" i="15"/>
  <c r="F226" i="15"/>
  <c r="H226" i="15"/>
  <c r="I226" i="15"/>
  <c r="J226" i="15"/>
  <c r="K226" i="15"/>
  <c r="L226" i="15"/>
  <c r="M226" i="15"/>
  <c r="N226" i="15"/>
  <c r="O226" i="15"/>
  <c r="P226" i="15"/>
  <c r="Q226" i="15"/>
  <c r="R226" i="15"/>
  <c r="S226" i="15"/>
  <c r="T226" i="15"/>
  <c r="U226" i="15"/>
  <c r="V226" i="15"/>
  <c r="W226" i="15"/>
  <c r="X226" i="15"/>
  <c r="Y226" i="15"/>
  <c r="Z226" i="15"/>
  <c r="AA226" i="15"/>
  <c r="AB226" i="15"/>
  <c r="AC226" i="15"/>
  <c r="AD226" i="15"/>
  <c r="AE226" i="15"/>
  <c r="AF226" i="15"/>
  <c r="AG226" i="15"/>
  <c r="AH226" i="15"/>
  <c r="AI226" i="15"/>
  <c r="AJ226" i="15"/>
  <c r="AK226" i="15"/>
  <c r="AL226" i="15"/>
  <c r="AM226" i="15"/>
  <c r="AN226" i="15"/>
  <c r="AO226" i="15"/>
  <c r="AP226" i="15"/>
  <c r="AQ226" i="15"/>
  <c r="AR226" i="15"/>
  <c r="AS226" i="15"/>
  <c r="AT226" i="15"/>
  <c r="AU226" i="15"/>
  <c r="AV226" i="15"/>
  <c r="AW226" i="15"/>
  <c r="AX226" i="15"/>
  <c r="AY226" i="15"/>
  <c r="AZ226" i="15"/>
  <c r="D227" i="15"/>
  <c r="E227" i="15"/>
  <c r="F227" i="15"/>
  <c r="G227" i="15"/>
  <c r="H227" i="15"/>
  <c r="I227" i="15"/>
  <c r="J227" i="15"/>
  <c r="K227" i="15"/>
  <c r="L227" i="15"/>
  <c r="M227" i="15"/>
  <c r="N227" i="15"/>
  <c r="O227" i="15"/>
  <c r="P227" i="15"/>
  <c r="Q227" i="15"/>
  <c r="R227" i="15"/>
  <c r="S227" i="15"/>
  <c r="T227" i="15"/>
  <c r="U227" i="15"/>
  <c r="V227" i="15"/>
  <c r="W227" i="15"/>
  <c r="X227" i="15"/>
  <c r="Y227" i="15"/>
  <c r="Z227" i="15"/>
  <c r="AA227" i="15"/>
  <c r="AB227" i="15"/>
  <c r="AC227" i="15"/>
  <c r="AD227" i="15"/>
  <c r="AE227" i="15"/>
  <c r="AF227" i="15"/>
  <c r="AG227" i="15"/>
  <c r="AH227" i="15"/>
  <c r="AI227" i="15"/>
  <c r="AJ227" i="15"/>
  <c r="AK227" i="15"/>
  <c r="AL227" i="15"/>
  <c r="AM227" i="15"/>
  <c r="AN227" i="15"/>
  <c r="AO227" i="15"/>
  <c r="AP227" i="15"/>
  <c r="AQ227" i="15"/>
  <c r="AR227" i="15"/>
  <c r="AS227" i="15"/>
  <c r="AT227" i="15"/>
  <c r="AU227" i="15"/>
  <c r="AV227" i="15"/>
  <c r="AW227" i="15"/>
  <c r="AX227" i="15"/>
  <c r="AY227" i="15"/>
  <c r="AZ227" i="15"/>
  <c r="D229" i="15"/>
  <c r="E229" i="15"/>
  <c r="F229" i="15"/>
  <c r="G229" i="15"/>
  <c r="H229" i="15"/>
  <c r="I229" i="15"/>
  <c r="J229" i="15"/>
  <c r="K229" i="15"/>
  <c r="L229" i="15"/>
  <c r="M229" i="15"/>
  <c r="N229" i="15"/>
  <c r="O229" i="15"/>
  <c r="P229" i="15"/>
  <c r="Q229" i="15"/>
  <c r="R229" i="15"/>
  <c r="S229" i="15"/>
  <c r="T229" i="15"/>
  <c r="U229" i="15"/>
  <c r="V229" i="15"/>
  <c r="W229" i="15"/>
  <c r="X229" i="15"/>
  <c r="Y229" i="15"/>
  <c r="Z229" i="15"/>
  <c r="AA229" i="15"/>
  <c r="AB229" i="15"/>
  <c r="AC229" i="15"/>
  <c r="AD229" i="15"/>
  <c r="AE229" i="15"/>
  <c r="AF229" i="15"/>
  <c r="AG229" i="15"/>
  <c r="AH229" i="15"/>
  <c r="AI229" i="15"/>
  <c r="AJ229" i="15"/>
  <c r="AK229" i="15"/>
  <c r="AL229" i="15"/>
  <c r="AM229" i="15"/>
  <c r="AN229" i="15"/>
  <c r="AO229" i="15"/>
  <c r="AP229" i="15"/>
  <c r="AQ229" i="15"/>
  <c r="AR229" i="15"/>
  <c r="AS229" i="15"/>
  <c r="AT229" i="15"/>
  <c r="AU229" i="15"/>
  <c r="AV229" i="15"/>
  <c r="AW229" i="15"/>
  <c r="AX229" i="15"/>
  <c r="AY229" i="15"/>
  <c r="AZ229" i="15"/>
  <c r="D231" i="15"/>
  <c r="E231" i="15"/>
  <c r="F231" i="15"/>
  <c r="G231" i="15"/>
  <c r="H231" i="15"/>
  <c r="I231" i="15"/>
  <c r="J231" i="15"/>
  <c r="K231" i="15"/>
  <c r="L231" i="15"/>
  <c r="M231" i="15"/>
  <c r="N231" i="15"/>
  <c r="O231" i="15"/>
  <c r="P231" i="15"/>
  <c r="Q231" i="15"/>
  <c r="R231" i="15"/>
  <c r="S231" i="15"/>
  <c r="T231" i="15"/>
  <c r="U231" i="15"/>
  <c r="V231" i="15"/>
  <c r="W231" i="15"/>
  <c r="X231" i="15"/>
  <c r="Y231" i="15"/>
  <c r="Z231" i="15"/>
  <c r="AA231" i="15"/>
  <c r="AB231" i="15"/>
  <c r="AC231" i="15"/>
  <c r="AD231" i="15"/>
  <c r="AE231" i="15"/>
  <c r="AF231" i="15"/>
  <c r="AG231" i="15"/>
  <c r="AH231" i="15"/>
  <c r="AI231" i="15"/>
  <c r="AJ231" i="15"/>
  <c r="AK231" i="15"/>
  <c r="AL231" i="15"/>
  <c r="AM231" i="15"/>
  <c r="AN231" i="15"/>
  <c r="AO231" i="15"/>
  <c r="AP231" i="15"/>
  <c r="AQ231" i="15"/>
  <c r="AR231" i="15"/>
  <c r="AS231" i="15"/>
  <c r="AT231" i="15"/>
  <c r="AU231" i="15"/>
  <c r="AV231" i="15"/>
  <c r="AW231" i="15"/>
  <c r="AX231" i="15"/>
  <c r="AY231" i="15"/>
  <c r="AZ231" i="15"/>
  <c r="F234" i="15"/>
  <c r="G234" i="15"/>
  <c r="I234" i="15"/>
  <c r="J234" i="15"/>
  <c r="K234" i="15"/>
  <c r="L234" i="15"/>
  <c r="M234" i="15"/>
  <c r="N234" i="15"/>
  <c r="O234" i="15"/>
  <c r="P234" i="15"/>
  <c r="Q234" i="15"/>
  <c r="R234" i="15"/>
  <c r="S234" i="15"/>
  <c r="T234" i="15"/>
  <c r="U234" i="15"/>
  <c r="V234" i="15"/>
  <c r="W234" i="15"/>
  <c r="X234" i="15"/>
  <c r="Y234" i="15"/>
  <c r="Z234" i="15"/>
  <c r="AA234" i="15"/>
  <c r="AB234" i="15"/>
  <c r="AC234" i="15"/>
  <c r="AD234" i="15"/>
  <c r="AE234" i="15"/>
  <c r="AF234" i="15"/>
  <c r="AG234" i="15"/>
  <c r="AH234" i="15"/>
  <c r="AI234" i="15"/>
  <c r="AJ234" i="15"/>
  <c r="AK234" i="15"/>
  <c r="AL234" i="15"/>
  <c r="AM234" i="15"/>
  <c r="AN234" i="15"/>
  <c r="AO234" i="15"/>
  <c r="AP234" i="15"/>
  <c r="AQ234" i="15"/>
  <c r="AR234" i="15"/>
  <c r="AS234" i="15"/>
  <c r="AT234" i="15"/>
  <c r="AU234" i="15"/>
  <c r="AV234" i="15"/>
  <c r="AW234" i="15"/>
  <c r="AX234" i="15"/>
  <c r="AY234" i="15"/>
  <c r="AZ234" i="15"/>
  <c r="E235" i="15"/>
  <c r="F235" i="15"/>
  <c r="H235" i="15"/>
  <c r="I235" i="15"/>
  <c r="J235" i="15"/>
  <c r="K235" i="15"/>
  <c r="L235" i="15"/>
  <c r="M235" i="15"/>
  <c r="N235" i="15"/>
  <c r="O235" i="15"/>
  <c r="P235" i="15"/>
  <c r="Q235" i="15"/>
  <c r="R235" i="15"/>
  <c r="S235" i="15"/>
  <c r="T235" i="15"/>
  <c r="U235" i="15"/>
  <c r="V235" i="15"/>
  <c r="W235" i="15"/>
  <c r="X235" i="15"/>
  <c r="Y235" i="15"/>
  <c r="Z235" i="15"/>
  <c r="AA235" i="15"/>
  <c r="AB235" i="15"/>
  <c r="AC235" i="15"/>
  <c r="AD235" i="15"/>
  <c r="AE235" i="15"/>
  <c r="AF235" i="15"/>
  <c r="AG235" i="15"/>
  <c r="AH235" i="15"/>
  <c r="AI235" i="15"/>
  <c r="AJ235" i="15"/>
  <c r="AK235" i="15"/>
  <c r="AL235" i="15"/>
  <c r="AM235" i="15"/>
  <c r="AN235" i="15"/>
  <c r="AO235" i="15"/>
  <c r="AP235" i="15"/>
  <c r="AQ235" i="15"/>
  <c r="AR235" i="15"/>
  <c r="AS235" i="15"/>
  <c r="AT235" i="15"/>
  <c r="AU235" i="15"/>
  <c r="AV235" i="15"/>
  <c r="AW235" i="15"/>
  <c r="AX235" i="15"/>
  <c r="AY235" i="15"/>
  <c r="AZ235" i="15"/>
  <c r="E236" i="15"/>
  <c r="F236" i="15"/>
  <c r="G236" i="15"/>
  <c r="H236" i="15"/>
  <c r="I236" i="15"/>
  <c r="J236" i="15"/>
  <c r="K236" i="15"/>
  <c r="L236" i="15"/>
  <c r="M236" i="15"/>
  <c r="N236" i="15"/>
  <c r="O236" i="15"/>
  <c r="P236" i="15"/>
  <c r="Q236" i="15"/>
  <c r="R236" i="15"/>
  <c r="S236" i="15"/>
  <c r="T236" i="15"/>
  <c r="U236" i="15"/>
  <c r="V236" i="15"/>
  <c r="W236" i="15"/>
  <c r="X236" i="15"/>
  <c r="Y236" i="15"/>
  <c r="Z236" i="15"/>
  <c r="AA236" i="15"/>
  <c r="AB236" i="15"/>
  <c r="AC236" i="15"/>
  <c r="AD236" i="15"/>
  <c r="AE236" i="15"/>
  <c r="AF236" i="15"/>
  <c r="AG236" i="15"/>
  <c r="AH236" i="15"/>
  <c r="AI236" i="15"/>
  <c r="AJ236" i="15"/>
  <c r="AK236" i="15"/>
  <c r="AL236" i="15"/>
  <c r="AM236" i="15"/>
  <c r="AN236" i="15"/>
  <c r="AO236" i="15"/>
  <c r="AP236" i="15"/>
  <c r="AQ236" i="15"/>
  <c r="AR236" i="15"/>
  <c r="AS236" i="15"/>
  <c r="AT236" i="15"/>
  <c r="AU236" i="15"/>
  <c r="AV236" i="15"/>
  <c r="AW236" i="15"/>
  <c r="AX236" i="15"/>
  <c r="AY236" i="15"/>
  <c r="AZ236" i="15"/>
  <c r="D239" i="15"/>
  <c r="E239" i="15"/>
  <c r="F239" i="15"/>
  <c r="G239" i="15"/>
  <c r="H239" i="15"/>
  <c r="I239" i="15"/>
  <c r="J239" i="15"/>
  <c r="K239" i="15"/>
  <c r="L239" i="15"/>
  <c r="M239" i="15"/>
  <c r="N239" i="15"/>
  <c r="O239" i="15"/>
  <c r="P239" i="15"/>
  <c r="Q239" i="15"/>
  <c r="R239" i="15"/>
  <c r="S239" i="15"/>
  <c r="T239" i="15"/>
  <c r="U239" i="15"/>
  <c r="V239" i="15"/>
  <c r="W239" i="15"/>
  <c r="X239" i="15"/>
  <c r="Y239" i="15"/>
  <c r="Z239" i="15"/>
  <c r="AA239" i="15"/>
  <c r="AB239" i="15"/>
  <c r="AC239" i="15"/>
  <c r="AD239" i="15"/>
  <c r="AE239" i="15"/>
  <c r="AF239" i="15"/>
  <c r="AG239" i="15"/>
  <c r="AH239" i="15"/>
  <c r="AI239" i="15"/>
  <c r="AJ239" i="15"/>
  <c r="AK239" i="15"/>
  <c r="AL239" i="15"/>
  <c r="AM239" i="15"/>
  <c r="AN239" i="15"/>
  <c r="AO239" i="15"/>
  <c r="AP239" i="15"/>
  <c r="AQ239" i="15"/>
  <c r="AR239" i="15"/>
  <c r="AS239" i="15"/>
  <c r="AT239" i="15"/>
  <c r="AU239" i="15"/>
  <c r="AV239" i="15"/>
  <c r="AW239" i="15"/>
  <c r="AX239" i="15"/>
  <c r="AY239" i="15"/>
  <c r="AZ239" i="15"/>
  <c r="D240" i="15"/>
  <c r="E240" i="15"/>
  <c r="F240" i="15"/>
  <c r="G240" i="15"/>
  <c r="H240" i="15"/>
  <c r="I240" i="15"/>
  <c r="J240" i="15"/>
  <c r="K240" i="15"/>
  <c r="L240" i="15"/>
  <c r="M240" i="15"/>
  <c r="N240" i="15"/>
  <c r="O240" i="15"/>
  <c r="P240" i="15"/>
  <c r="Q240" i="15"/>
  <c r="R240" i="15"/>
  <c r="S240" i="15"/>
  <c r="T240" i="15"/>
  <c r="U240" i="15"/>
  <c r="V240" i="15"/>
  <c r="W240" i="15"/>
  <c r="X240" i="15"/>
  <c r="Y240" i="15"/>
  <c r="Z240" i="15"/>
  <c r="AA240" i="15"/>
  <c r="AB240" i="15"/>
  <c r="AC240" i="15"/>
  <c r="AD240" i="15"/>
  <c r="AE240" i="15"/>
  <c r="AF240" i="15"/>
  <c r="AG240" i="15"/>
  <c r="AH240" i="15"/>
  <c r="AI240" i="15"/>
  <c r="AJ240" i="15"/>
  <c r="AK240" i="15"/>
  <c r="AL240" i="15"/>
  <c r="AM240" i="15"/>
  <c r="AN240" i="15"/>
  <c r="AO240" i="15"/>
  <c r="AP240" i="15"/>
  <c r="AQ240" i="15"/>
  <c r="AR240" i="15"/>
  <c r="AS240" i="15"/>
  <c r="AT240" i="15"/>
  <c r="AU240" i="15"/>
  <c r="AV240" i="15"/>
  <c r="AW240" i="15"/>
  <c r="AX240" i="15"/>
  <c r="AY240" i="15"/>
  <c r="AZ240" i="15"/>
  <c r="D241" i="15"/>
  <c r="E241" i="15"/>
  <c r="F241" i="15"/>
  <c r="G241" i="15"/>
  <c r="H241" i="15"/>
  <c r="I241" i="15"/>
  <c r="J241" i="15"/>
  <c r="K241" i="15"/>
  <c r="L241" i="15"/>
  <c r="M241" i="15"/>
  <c r="N241" i="15"/>
  <c r="O241" i="15"/>
  <c r="P241" i="15"/>
  <c r="Q241" i="15"/>
  <c r="R241" i="15"/>
  <c r="S241" i="15"/>
  <c r="T241" i="15"/>
  <c r="U241" i="15"/>
  <c r="V241" i="15"/>
  <c r="W241" i="15"/>
  <c r="X241" i="15"/>
  <c r="Y241" i="15"/>
  <c r="Z241" i="15"/>
  <c r="AA241" i="15"/>
  <c r="AB241" i="15"/>
  <c r="AC241" i="15"/>
  <c r="AD241" i="15"/>
  <c r="AE241" i="15"/>
  <c r="AF241" i="15"/>
  <c r="AG241" i="15"/>
  <c r="AH241" i="15"/>
  <c r="AI241" i="15"/>
  <c r="AJ241" i="15"/>
  <c r="AK241" i="15"/>
  <c r="AL241" i="15"/>
  <c r="AM241" i="15"/>
  <c r="AN241" i="15"/>
  <c r="AO241" i="15"/>
  <c r="AP241" i="15"/>
  <c r="AQ241" i="15"/>
  <c r="AR241" i="15"/>
  <c r="AS241" i="15"/>
  <c r="AT241" i="15"/>
  <c r="AU241" i="15"/>
  <c r="AV241" i="15"/>
  <c r="AW241" i="15"/>
  <c r="AX241" i="15"/>
  <c r="AY241" i="15"/>
  <c r="AZ241" i="15"/>
  <c r="D245" i="15"/>
  <c r="E245" i="15"/>
  <c r="F245" i="15"/>
  <c r="G245" i="15"/>
  <c r="H245" i="15"/>
  <c r="I245" i="15"/>
  <c r="J245" i="15"/>
  <c r="K245" i="15"/>
  <c r="L245" i="15"/>
  <c r="M245" i="15"/>
  <c r="N245" i="15"/>
  <c r="O245" i="15"/>
  <c r="P245" i="15"/>
  <c r="Q245" i="15"/>
  <c r="R245" i="15"/>
  <c r="S245" i="15"/>
  <c r="T245" i="15"/>
  <c r="U245" i="15"/>
  <c r="V245" i="15"/>
  <c r="W245" i="15"/>
  <c r="X245" i="15"/>
  <c r="Y245" i="15"/>
  <c r="Z245" i="15"/>
  <c r="AA245" i="15"/>
  <c r="AB245" i="15"/>
  <c r="AC245" i="15"/>
  <c r="AD245" i="15"/>
  <c r="AE245" i="15"/>
  <c r="AF245" i="15"/>
  <c r="AG245" i="15"/>
  <c r="AH245" i="15"/>
  <c r="AI245" i="15"/>
  <c r="AJ245" i="15"/>
  <c r="AK245" i="15"/>
  <c r="AL245" i="15"/>
  <c r="AM245" i="15"/>
  <c r="AN245" i="15"/>
  <c r="AO245" i="15"/>
  <c r="AP245" i="15"/>
  <c r="AQ245" i="15"/>
  <c r="AR245" i="15"/>
  <c r="AS245" i="15"/>
  <c r="AT245" i="15"/>
  <c r="AU245" i="15"/>
  <c r="AV245" i="15"/>
  <c r="AW245" i="15"/>
  <c r="AX245" i="15"/>
  <c r="AY245" i="15"/>
  <c r="AZ245" i="15"/>
  <c r="D246" i="15"/>
  <c r="E246" i="15"/>
  <c r="F246" i="15"/>
  <c r="G246" i="15"/>
  <c r="H246" i="15"/>
  <c r="I246" i="15"/>
  <c r="J246" i="15"/>
  <c r="K246" i="15"/>
  <c r="L246" i="15"/>
  <c r="M246" i="15"/>
  <c r="N246" i="15"/>
  <c r="O246" i="15"/>
  <c r="P246" i="15"/>
  <c r="Q246" i="15"/>
  <c r="R246" i="15"/>
  <c r="S246" i="15"/>
  <c r="T246" i="15"/>
  <c r="U246" i="15"/>
  <c r="V246" i="15"/>
  <c r="W246" i="15"/>
  <c r="X246" i="15"/>
  <c r="Y246" i="15"/>
  <c r="Z246" i="15"/>
  <c r="AA246" i="15"/>
  <c r="AB246" i="15"/>
  <c r="AC246" i="15"/>
  <c r="AD246" i="15"/>
  <c r="AE246" i="15"/>
  <c r="AF246" i="15"/>
  <c r="AG246" i="15"/>
  <c r="AH246" i="15"/>
  <c r="AI246" i="15"/>
  <c r="AJ246" i="15"/>
  <c r="AK246" i="15"/>
  <c r="AL246" i="15"/>
  <c r="AM246" i="15"/>
  <c r="AN246" i="15"/>
  <c r="AO246" i="15"/>
  <c r="AP246" i="15"/>
  <c r="AQ246" i="15"/>
  <c r="AR246" i="15"/>
  <c r="AS246" i="15"/>
  <c r="AT246" i="15"/>
  <c r="AU246" i="15"/>
  <c r="AV246" i="15"/>
  <c r="AW246" i="15"/>
  <c r="AX246" i="15"/>
  <c r="AY246" i="15"/>
  <c r="AZ246" i="15"/>
  <c r="D247" i="15"/>
  <c r="E247" i="15"/>
  <c r="F247" i="15"/>
  <c r="G247" i="15"/>
  <c r="H247" i="15"/>
  <c r="I247" i="15"/>
  <c r="J247" i="15"/>
  <c r="K247" i="15"/>
  <c r="L247" i="15"/>
  <c r="M247" i="15"/>
  <c r="N247" i="15"/>
  <c r="O247" i="15"/>
  <c r="P247" i="15"/>
  <c r="Q247" i="15"/>
  <c r="R247" i="15"/>
  <c r="S247" i="15"/>
  <c r="T247" i="15"/>
  <c r="U247" i="15"/>
  <c r="V247" i="15"/>
  <c r="W247" i="15"/>
  <c r="X247" i="15"/>
  <c r="Y247" i="15"/>
  <c r="Z247" i="15"/>
  <c r="AA247" i="15"/>
  <c r="AB247" i="15"/>
  <c r="AC247" i="15"/>
  <c r="AD247" i="15"/>
  <c r="AE247" i="15"/>
  <c r="AF247" i="15"/>
  <c r="AG247" i="15"/>
  <c r="AH247" i="15"/>
  <c r="AI247" i="15"/>
  <c r="AJ247" i="15"/>
  <c r="AK247" i="15"/>
  <c r="AL247" i="15"/>
  <c r="AM247" i="15"/>
  <c r="AN247" i="15"/>
  <c r="AO247" i="15"/>
  <c r="AP247" i="15"/>
  <c r="AQ247" i="15"/>
  <c r="AR247" i="15"/>
  <c r="AS247" i="15"/>
  <c r="AT247" i="15"/>
  <c r="AU247" i="15"/>
  <c r="AV247" i="15"/>
  <c r="AW247" i="15"/>
  <c r="AX247" i="15"/>
  <c r="AY247" i="15"/>
  <c r="AZ247" i="15"/>
  <c r="D249" i="15"/>
  <c r="E249" i="15"/>
  <c r="F249" i="15"/>
  <c r="G249" i="15"/>
  <c r="H249" i="15"/>
  <c r="I249" i="15"/>
  <c r="J249" i="15"/>
  <c r="K249" i="15"/>
  <c r="L249" i="15"/>
  <c r="M249" i="15"/>
  <c r="N249" i="15"/>
  <c r="O249" i="15"/>
  <c r="P249" i="15"/>
  <c r="Q249" i="15"/>
  <c r="R249" i="15"/>
  <c r="S249" i="15"/>
  <c r="T249" i="15"/>
  <c r="U249" i="15"/>
  <c r="V249" i="15"/>
  <c r="W249" i="15"/>
  <c r="X249" i="15"/>
  <c r="Y249" i="15"/>
  <c r="Z249" i="15"/>
  <c r="AA249" i="15"/>
  <c r="AB249" i="15"/>
  <c r="AC249" i="15"/>
  <c r="AD249" i="15"/>
  <c r="AE249" i="15"/>
  <c r="AF249" i="15"/>
  <c r="AG249" i="15"/>
  <c r="AH249" i="15"/>
  <c r="AI249" i="15"/>
  <c r="AJ249" i="15"/>
  <c r="AK249" i="15"/>
  <c r="AL249" i="15"/>
  <c r="AM249" i="15"/>
  <c r="AN249" i="15"/>
  <c r="AO249" i="15"/>
  <c r="AP249" i="15"/>
  <c r="AQ249" i="15"/>
  <c r="AR249" i="15"/>
  <c r="AS249" i="15"/>
  <c r="AT249" i="15"/>
  <c r="AU249" i="15"/>
  <c r="AV249" i="15"/>
  <c r="AW249" i="15"/>
  <c r="AX249" i="15"/>
  <c r="AY249" i="15"/>
  <c r="AZ249" i="15"/>
  <c r="D250" i="15"/>
  <c r="E250" i="15"/>
  <c r="F250" i="15"/>
  <c r="G250" i="15"/>
  <c r="H250" i="15"/>
  <c r="I250" i="15"/>
  <c r="J250" i="15"/>
  <c r="K250" i="15"/>
  <c r="L250" i="15"/>
  <c r="M250" i="15"/>
  <c r="N250" i="15"/>
  <c r="O250" i="15"/>
  <c r="P250" i="15"/>
  <c r="Q250" i="15"/>
  <c r="R250" i="15"/>
  <c r="S250" i="15"/>
  <c r="T250" i="15"/>
  <c r="U250" i="15"/>
  <c r="V250" i="15"/>
  <c r="W250" i="15"/>
  <c r="X250" i="15"/>
  <c r="Y250" i="15"/>
  <c r="Z250" i="15"/>
  <c r="AA250" i="15"/>
  <c r="AB250" i="15"/>
  <c r="AC250" i="15"/>
  <c r="AD250" i="15"/>
  <c r="AE250" i="15"/>
  <c r="AF250" i="15"/>
  <c r="AG250" i="15"/>
  <c r="AH250" i="15"/>
  <c r="AI250" i="15"/>
  <c r="AJ250" i="15"/>
  <c r="AK250" i="15"/>
  <c r="AL250" i="15"/>
  <c r="AM250" i="15"/>
  <c r="AN250" i="15"/>
  <c r="AO250" i="15"/>
  <c r="AP250" i="15"/>
  <c r="AQ250" i="15"/>
  <c r="AR250" i="15"/>
  <c r="AS250" i="15"/>
  <c r="AT250" i="15"/>
  <c r="AU250" i="15"/>
  <c r="AV250" i="15"/>
  <c r="AW250" i="15"/>
  <c r="AX250" i="15"/>
  <c r="AY250" i="15"/>
  <c r="AZ250" i="15"/>
  <c r="D251" i="15"/>
  <c r="E251" i="15"/>
  <c r="F251" i="15"/>
  <c r="G251" i="15"/>
  <c r="H251" i="15"/>
  <c r="I251" i="15"/>
  <c r="J251" i="15"/>
  <c r="K251" i="15"/>
  <c r="L251" i="15"/>
  <c r="M251" i="15"/>
  <c r="N251" i="15"/>
  <c r="O251" i="15"/>
  <c r="P251" i="15"/>
  <c r="Q251" i="15"/>
  <c r="R251" i="15"/>
  <c r="S251" i="15"/>
  <c r="T251" i="15"/>
  <c r="U251" i="15"/>
  <c r="V251" i="15"/>
  <c r="W251" i="15"/>
  <c r="X251" i="15"/>
  <c r="Y251" i="15"/>
  <c r="Z251" i="15"/>
  <c r="AA251" i="15"/>
  <c r="AB251" i="15"/>
  <c r="AC251" i="15"/>
  <c r="AD251" i="15"/>
  <c r="AE251" i="15"/>
  <c r="AF251" i="15"/>
  <c r="AG251" i="15"/>
  <c r="AH251" i="15"/>
  <c r="AI251" i="15"/>
  <c r="AJ251" i="15"/>
  <c r="AK251" i="15"/>
  <c r="AL251" i="15"/>
  <c r="AM251" i="15"/>
  <c r="AN251" i="15"/>
  <c r="AO251" i="15"/>
  <c r="AP251" i="15"/>
  <c r="AQ251" i="15"/>
  <c r="AR251" i="15"/>
  <c r="AS251" i="15"/>
  <c r="AT251" i="15"/>
  <c r="AU251" i="15"/>
  <c r="AV251" i="15"/>
  <c r="AW251" i="15"/>
  <c r="AX251" i="15"/>
  <c r="AY251" i="15"/>
  <c r="AZ251" i="15"/>
  <c r="D253" i="15"/>
  <c r="E253" i="15"/>
  <c r="F253" i="15"/>
  <c r="G253" i="15"/>
  <c r="H253" i="15"/>
  <c r="I253" i="15"/>
  <c r="J253" i="15"/>
  <c r="K253" i="15"/>
  <c r="L253" i="15"/>
  <c r="M253" i="15"/>
  <c r="N253" i="15"/>
  <c r="O253" i="15"/>
  <c r="P253" i="15"/>
  <c r="Q253" i="15"/>
  <c r="R253" i="15"/>
  <c r="S253" i="15"/>
  <c r="T253" i="15"/>
  <c r="U253" i="15"/>
  <c r="V253" i="15"/>
  <c r="W253" i="15"/>
  <c r="X253" i="15"/>
  <c r="Y253" i="15"/>
  <c r="Z253" i="15"/>
  <c r="AA253" i="15"/>
  <c r="AB253" i="15"/>
  <c r="AC253" i="15"/>
  <c r="AD253" i="15"/>
  <c r="AE253" i="15"/>
  <c r="AF253" i="15"/>
  <c r="AG253" i="15"/>
  <c r="AH253" i="15"/>
  <c r="AI253" i="15"/>
  <c r="AJ253" i="15"/>
  <c r="AK253" i="15"/>
  <c r="AL253" i="15"/>
  <c r="AM253" i="15"/>
  <c r="AN253" i="15"/>
  <c r="AO253" i="15"/>
  <c r="AP253" i="15"/>
  <c r="AQ253" i="15"/>
  <c r="AR253" i="15"/>
  <c r="AS253" i="15"/>
  <c r="AT253" i="15"/>
  <c r="AU253" i="15"/>
  <c r="AV253" i="15"/>
  <c r="AW253" i="15"/>
  <c r="AX253" i="15"/>
  <c r="AY253" i="15"/>
  <c r="AZ253" i="15"/>
  <c r="F256" i="15"/>
  <c r="H256" i="15"/>
  <c r="J256" i="15"/>
  <c r="K256" i="15"/>
  <c r="L256" i="15"/>
  <c r="M256" i="15"/>
  <c r="N256" i="15"/>
  <c r="O256" i="15"/>
  <c r="P256" i="15"/>
  <c r="Q256" i="15"/>
  <c r="R256" i="15"/>
  <c r="S256" i="15"/>
  <c r="T256" i="15"/>
  <c r="U256" i="15"/>
  <c r="V256" i="15"/>
  <c r="W256" i="15"/>
  <c r="X256" i="15"/>
  <c r="Y256" i="15"/>
  <c r="Z256" i="15"/>
  <c r="AA256" i="15"/>
  <c r="AB256" i="15"/>
  <c r="AC256" i="15"/>
  <c r="AD256" i="15"/>
  <c r="AE256" i="15"/>
  <c r="AF256" i="15"/>
  <c r="AG256" i="15"/>
  <c r="AH256" i="15"/>
  <c r="AI256" i="15"/>
  <c r="AJ256" i="15"/>
  <c r="AK256" i="15"/>
  <c r="AL256" i="15"/>
  <c r="AM256" i="15"/>
  <c r="AN256" i="15"/>
  <c r="AO256" i="15"/>
  <c r="AP256" i="15"/>
  <c r="AQ256" i="15"/>
  <c r="AR256" i="15"/>
  <c r="AS256" i="15"/>
  <c r="AT256" i="15"/>
  <c r="AU256" i="15"/>
  <c r="AV256" i="15"/>
  <c r="AW256" i="15"/>
  <c r="AX256" i="15"/>
  <c r="AY256" i="15"/>
  <c r="AZ256" i="15"/>
  <c r="D257" i="15"/>
  <c r="E257" i="15"/>
  <c r="F257" i="15"/>
  <c r="G257" i="15"/>
  <c r="H257" i="15"/>
  <c r="I257" i="15"/>
  <c r="J257" i="15"/>
  <c r="K257" i="15"/>
  <c r="L257" i="15"/>
  <c r="M257" i="15"/>
  <c r="N257" i="15"/>
  <c r="O257" i="15"/>
  <c r="P257" i="15"/>
  <c r="Q257" i="15"/>
  <c r="R257" i="15"/>
  <c r="S257" i="15"/>
  <c r="T257" i="15"/>
  <c r="U257" i="15"/>
  <c r="V257" i="15"/>
  <c r="W257" i="15"/>
  <c r="X257" i="15"/>
  <c r="Y257" i="15"/>
  <c r="Z257" i="15"/>
  <c r="AA257" i="15"/>
  <c r="AB257" i="15"/>
  <c r="AC257" i="15"/>
  <c r="AD257" i="15"/>
  <c r="AE257" i="15"/>
  <c r="AF257" i="15"/>
  <c r="AG257" i="15"/>
  <c r="AH257" i="15"/>
  <c r="AI257" i="15"/>
  <c r="AJ257" i="15"/>
  <c r="AK257" i="15"/>
  <c r="AL257" i="15"/>
  <c r="AM257" i="15"/>
  <c r="AN257" i="15"/>
  <c r="AO257" i="15"/>
  <c r="AP257" i="15"/>
  <c r="AQ257" i="15"/>
  <c r="AR257" i="15"/>
  <c r="AS257" i="15"/>
  <c r="AT257" i="15"/>
  <c r="AU257" i="15"/>
  <c r="AV257" i="15"/>
  <c r="AW257" i="15"/>
  <c r="AX257" i="15"/>
  <c r="AY257" i="15"/>
  <c r="AZ257" i="15"/>
  <c r="E258" i="15"/>
  <c r="F258" i="15"/>
  <c r="G258" i="15"/>
  <c r="H258" i="15"/>
  <c r="I258" i="15"/>
  <c r="J258" i="15"/>
  <c r="K258" i="15"/>
  <c r="L258" i="15"/>
  <c r="M258" i="15"/>
  <c r="N258" i="15"/>
  <c r="O258" i="15"/>
  <c r="P258" i="15"/>
  <c r="Q258" i="15"/>
  <c r="R258" i="15"/>
  <c r="S258" i="15"/>
  <c r="T258" i="15"/>
  <c r="U258" i="15"/>
  <c r="V258" i="15"/>
  <c r="W258" i="15"/>
  <c r="X258" i="15"/>
  <c r="Y258" i="15"/>
  <c r="Z258" i="15"/>
  <c r="AA258" i="15"/>
  <c r="AB258" i="15"/>
  <c r="AC258" i="15"/>
  <c r="AD258" i="15"/>
  <c r="AE258" i="15"/>
  <c r="AF258" i="15"/>
  <c r="AG258" i="15"/>
  <c r="AH258" i="15"/>
  <c r="AI258" i="15"/>
  <c r="AJ258" i="15"/>
  <c r="AK258" i="15"/>
  <c r="AL258" i="15"/>
  <c r="AM258" i="15"/>
  <c r="AN258" i="15"/>
  <c r="AO258" i="15"/>
  <c r="AP258" i="15"/>
  <c r="AQ258" i="15"/>
  <c r="AR258" i="15"/>
  <c r="AS258" i="15"/>
  <c r="AT258" i="15"/>
  <c r="AU258" i="15"/>
  <c r="AV258" i="15"/>
  <c r="AW258" i="15"/>
  <c r="AX258" i="15"/>
  <c r="AY258" i="15"/>
  <c r="AZ258" i="15"/>
  <c r="D260" i="15"/>
  <c r="E260" i="15"/>
  <c r="F260" i="15"/>
  <c r="G260" i="15"/>
  <c r="H260" i="15"/>
  <c r="I260" i="15"/>
  <c r="J260" i="15"/>
  <c r="K260" i="15"/>
  <c r="L260" i="15"/>
  <c r="M260" i="15"/>
  <c r="N260" i="15"/>
  <c r="O260" i="15"/>
  <c r="P260" i="15"/>
  <c r="Q260" i="15"/>
  <c r="R260" i="15"/>
  <c r="S260" i="15"/>
  <c r="T260" i="15"/>
  <c r="U260" i="15"/>
  <c r="V260" i="15"/>
  <c r="W260" i="15"/>
  <c r="X260" i="15"/>
  <c r="Y260" i="15"/>
  <c r="Z260" i="15"/>
  <c r="AA260" i="15"/>
  <c r="AB260" i="15"/>
  <c r="AC260" i="15"/>
  <c r="AD260" i="15"/>
  <c r="AE260" i="15"/>
  <c r="AF260" i="15"/>
  <c r="AG260" i="15"/>
  <c r="AH260" i="15"/>
  <c r="AI260" i="15"/>
  <c r="AJ260" i="15"/>
  <c r="AK260" i="15"/>
  <c r="AL260" i="15"/>
  <c r="AM260" i="15"/>
  <c r="AN260" i="15"/>
  <c r="AO260" i="15"/>
  <c r="AP260" i="15"/>
  <c r="AQ260" i="15"/>
  <c r="AR260" i="15"/>
  <c r="AS260" i="15"/>
  <c r="AT260" i="15"/>
  <c r="AU260" i="15"/>
  <c r="AV260" i="15"/>
  <c r="AW260" i="15"/>
  <c r="AX260" i="15"/>
  <c r="AY260" i="15"/>
  <c r="AZ260" i="15"/>
  <c r="D262" i="15"/>
  <c r="E262" i="15"/>
  <c r="F262" i="15"/>
  <c r="G262" i="15"/>
  <c r="H262" i="15"/>
  <c r="I262" i="15"/>
  <c r="J262" i="15"/>
  <c r="K262" i="15"/>
  <c r="L262" i="15"/>
  <c r="M262" i="15"/>
  <c r="N262" i="15"/>
  <c r="O262" i="15"/>
  <c r="P262" i="15"/>
  <c r="Q262" i="15"/>
  <c r="R262" i="15"/>
  <c r="S262" i="15"/>
  <c r="T262" i="15"/>
  <c r="U262" i="15"/>
  <c r="V262" i="15"/>
  <c r="W262" i="15"/>
  <c r="X262" i="15"/>
  <c r="Y262" i="15"/>
  <c r="Z262" i="15"/>
  <c r="AA262" i="15"/>
  <c r="AB262" i="15"/>
  <c r="AC262" i="15"/>
  <c r="AD262" i="15"/>
  <c r="AE262" i="15"/>
  <c r="AF262" i="15"/>
  <c r="AG262" i="15"/>
  <c r="AH262" i="15"/>
  <c r="AI262" i="15"/>
  <c r="AJ262" i="15"/>
  <c r="AK262" i="15"/>
  <c r="AL262" i="15"/>
  <c r="AM262" i="15"/>
  <c r="AN262" i="15"/>
  <c r="AO262" i="15"/>
  <c r="AP262" i="15"/>
  <c r="AQ262" i="15"/>
  <c r="AR262" i="15"/>
  <c r="AS262" i="15"/>
  <c r="AT262" i="15"/>
  <c r="AU262" i="15"/>
  <c r="AV262" i="15"/>
  <c r="AW262" i="15"/>
  <c r="AX262" i="15"/>
  <c r="AY262" i="15"/>
  <c r="AZ262" i="15"/>
  <c r="D312" i="15"/>
  <c r="E312" i="15"/>
  <c r="F312" i="15"/>
  <c r="G312" i="15"/>
  <c r="H312" i="15"/>
  <c r="I312" i="15"/>
  <c r="J312" i="15"/>
  <c r="K312" i="15"/>
  <c r="L312" i="15"/>
  <c r="M312" i="15"/>
  <c r="N312" i="15"/>
  <c r="O312" i="15"/>
  <c r="P312" i="15"/>
  <c r="Q312" i="15"/>
  <c r="R312" i="15"/>
  <c r="S312" i="15"/>
  <c r="T312" i="15"/>
  <c r="U312" i="15"/>
  <c r="V312" i="15"/>
  <c r="W312" i="15"/>
  <c r="X312" i="15"/>
  <c r="Y312" i="15"/>
  <c r="Z312" i="15"/>
  <c r="AA312" i="15"/>
  <c r="AB312" i="15"/>
  <c r="AC312" i="15"/>
  <c r="AD312" i="15"/>
  <c r="AE312" i="15"/>
  <c r="AF312" i="15"/>
  <c r="AG312" i="15"/>
  <c r="AH312" i="15"/>
  <c r="AI312" i="15"/>
  <c r="AJ312" i="15"/>
  <c r="AK312" i="15"/>
  <c r="AL312" i="15"/>
  <c r="AM312" i="15"/>
  <c r="AN312" i="15"/>
  <c r="AO312" i="15"/>
  <c r="AP312" i="15"/>
  <c r="AQ312" i="15"/>
  <c r="AR312" i="15"/>
  <c r="AS312" i="15"/>
  <c r="AT312" i="15"/>
  <c r="AU312" i="15"/>
  <c r="AV312" i="15"/>
  <c r="AW312" i="15"/>
  <c r="AX312" i="15"/>
  <c r="AY312" i="15"/>
  <c r="AZ312" i="15"/>
  <c r="E326" i="15"/>
  <c r="F326" i="15"/>
  <c r="H326" i="15"/>
  <c r="I326" i="15"/>
  <c r="J326" i="15"/>
  <c r="K326" i="15"/>
  <c r="L326" i="15"/>
  <c r="M326" i="15"/>
  <c r="N326" i="15"/>
  <c r="O326" i="15"/>
  <c r="P326" i="15"/>
  <c r="Q326" i="15"/>
  <c r="R326" i="15"/>
  <c r="S326" i="15"/>
  <c r="T326" i="15"/>
  <c r="U326" i="15"/>
  <c r="V326" i="15"/>
  <c r="W326" i="15"/>
  <c r="X326" i="15"/>
  <c r="Y326" i="15"/>
  <c r="Z326" i="15"/>
  <c r="AA326" i="15"/>
  <c r="AB326" i="15"/>
  <c r="AC326" i="15"/>
  <c r="AD326" i="15"/>
  <c r="AE326" i="15"/>
  <c r="AF326" i="15"/>
  <c r="AG326" i="15"/>
  <c r="AH326" i="15"/>
  <c r="AI326" i="15"/>
  <c r="AJ326" i="15"/>
  <c r="AK326" i="15"/>
  <c r="AL326" i="15"/>
  <c r="AM326" i="15"/>
  <c r="AN326" i="15"/>
  <c r="AO326" i="15"/>
  <c r="AP326" i="15"/>
  <c r="AQ326" i="15"/>
  <c r="AR326" i="15"/>
  <c r="AS326" i="15"/>
  <c r="AT326" i="15"/>
  <c r="AU326" i="15"/>
  <c r="AV326" i="15"/>
  <c r="AW326" i="15"/>
  <c r="AX326" i="15"/>
  <c r="AY326" i="15"/>
  <c r="AZ326" i="15"/>
  <c r="D329" i="15"/>
  <c r="E329" i="15"/>
  <c r="F329" i="15"/>
  <c r="G329" i="15"/>
  <c r="H329" i="15"/>
  <c r="I329" i="15"/>
  <c r="J329" i="15"/>
  <c r="K329" i="15"/>
  <c r="L329" i="15"/>
  <c r="M329" i="15"/>
  <c r="N329" i="15"/>
  <c r="O329" i="15"/>
  <c r="P329" i="15"/>
  <c r="Q329" i="15"/>
  <c r="R329" i="15"/>
  <c r="S329" i="15"/>
  <c r="T329" i="15"/>
  <c r="U329" i="15"/>
  <c r="V329" i="15"/>
  <c r="W329" i="15"/>
  <c r="X329" i="15"/>
  <c r="Y329" i="15"/>
  <c r="Z329" i="15"/>
  <c r="AA329" i="15"/>
  <c r="AB329" i="15"/>
  <c r="AC329" i="15"/>
  <c r="AD329" i="15"/>
  <c r="AE329" i="15"/>
  <c r="AF329" i="15"/>
  <c r="AG329" i="15"/>
  <c r="AH329" i="15"/>
  <c r="AI329" i="15"/>
  <c r="AJ329" i="15"/>
  <c r="AK329" i="15"/>
  <c r="AL329" i="15"/>
  <c r="AM329" i="15"/>
  <c r="AN329" i="15"/>
  <c r="AO329" i="15"/>
  <c r="AP329" i="15"/>
  <c r="AQ329" i="15"/>
  <c r="AR329" i="15"/>
  <c r="AS329" i="15"/>
  <c r="AT329" i="15"/>
  <c r="AU329" i="15"/>
  <c r="AV329" i="15"/>
  <c r="AW329" i="15"/>
  <c r="AX329" i="15"/>
  <c r="AY329" i="15"/>
  <c r="AZ329" i="15"/>
  <c r="D330" i="15"/>
  <c r="E330" i="15"/>
  <c r="F330" i="15"/>
  <c r="G330" i="15"/>
  <c r="H330" i="15"/>
  <c r="I330" i="15"/>
  <c r="J330" i="15"/>
  <c r="K330" i="15"/>
  <c r="L330" i="15"/>
  <c r="M330" i="15"/>
  <c r="N330" i="15"/>
  <c r="O330" i="15"/>
  <c r="P330" i="15"/>
  <c r="Q330" i="15"/>
  <c r="R330" i="15"/>
  <c r="S330" i="15"/>
  <c r="T330" i="15"/>
  <c r="U330" i="15"/>
  <c r="V330" i="15"/>
  <c r="W330" i="15"/>
  <c r="X330" i="15"/>
  <c r="Y330" i="15"/>
  <c r="Z330" i="15"/>
  <c r="AA330" i="15"/>
  <c r="AB330" i="15"/>
  <c r="AC330" i="15"/>
  <c r="AD330" i="15"/>
  <c r="AE330" i="15"/>
  <c r="AF330" i="15"/>
  <c r="AG330" i="15"/>
  <c r="AH330" i="15"/>
  <c r="AI330" i="15"/>
  <c r="AJ330" i="15"/>
  <c r="AK330" i="15"/>
  <c r="AL330" i="15"/>
  <c r="AM330" i="15"/>
  <c r="AN330" i="15"/>
  <c r="AO330" i="15"/>
  <c r="AP330" i="15"/>
  <c r="AQ330" i="15"/>
  <c r="AR330" i="15"/>
  <c r="AS330" i="15"/>
  <c r="AT330" i="15"/>
  <c r="AU330" i="15"/>
  <c r="AV330" i="15"/>
  <c r="AW330" i="15"/>
  <c r="AX330" i="15"/>
  <c r="AY330" i="15"/>
  <c r="AZ330" i="15"/>
  <c r="D331" i="15"/>
  <c r="E331" i="15"/>
  <c r="F331" i="15"/>
  <c r="G331" i="15"/>
  <c r="H331" i="15"/>
  <c r="I331" i="15"/>
  <c r="J331" i="15"/>
  <c r="K331" i="15"/>
  <c r="L331" i="15"/>
  <c r="M331" i="15"/>
  <c r="N331" i="15"/>
  <c r="O331" i="15"/>
  <c r="P331" i="15"/>
  <c r="Q331" i="15"/>
  <c r="R331" i="15"/>
  <c r="S331" i="15"/>
  <c r="T331" i="15"/>
  <c r="U331" i="15"/>
  <c r="V331" i="15"/>
  <c r="W331" i="15"/>
  <c r="X331" i="15"/>
  <c r="Y331" i="15"/>
  <c r="Z331" i="15"/>
  <c r="AA331" i="15"/>
  <c r="AB331" i="15"/>
  <c r="AC331" i="15"/>
  <c r="AD331" i="15"/>
  <c r="AE331" i="15"/>
  <c r="AF331" i="15"/>
  <c r="AG331" i="15"/>
  <c r="AH331" i="15"/>
  <c r="AI331" i="15"/>
  <c r="AJ331" i="15"/>
  <c r="AK331" i="15"/>
  <c r="AL331" i="15"/>
  <c r="AM331" i="15"/>
  <c r="AN331" i="15"/>
  <c r="AO331" i="15"/>
  <c r="AP331" i="15"/>
  <c r="AQ331" i="15"/>
  <c r="AR331" i="15"/>
  <c r="AS331" i="15"/>
  <c r="AT331" i="15"/>
  <c r="AU331" i="15"/>
  <c r="AV331" i="15"/>
  <c r="AW331" i="15"/>
  <c r="AX331" i="15"/>
  <c r="AY331" i="15"/>
  <c r="AZ331" i="15"/>
  <c r="D332" i="15"/>
  <c r="E332" i="15"/>
  <c r="F332" i="15"/>
  <c r="G332" i="15"/>
  <c r="H332" i="15"/>
  <c r="I332" i="15"/>
  <c r="J332" i="15"/>
  <c r="K332" i="15"/>
  <c r="L332" i="15"/>
  <c r="M332" i="15"/>
  <c r="N332" i="15"/>
  <c r="O332" i="15"/>
  <c r="P332" i="15"/>
  <c r="Q332" i="15"/>
  <c r="R332" i="15"/>
  <c r="S332" i="15"/>
  <c r="T332" i="15"/>
  <c r="U332" i="15"/>
  <c r="V332" i="15"/>
  <c r="W332" i="15"/>
  <c r="X332" i="15"/>
  <c r="Y332" i="15"/>
  <c r="Z332" i="15"/>
  <c r="AA332" i="15"/>
  <c r="AB332" i="15"/>
  <c r="AC332" i="15"/>
  <c r="AD332" i="15"/>
  <c r="AE332" i="15"/>
  <c r="AF332" i="15"/>
  <c r="AG332" i="15"/>
  <c r="AH332" i="15"/>
  <c r="AI332" i="15"/>
  <c r="AJ332" i="15"/>
  <c r="AK332" i="15"/>
  <c r="AL332" i="15"/>
  <c r="AM332" i="15"/>
  <c r="AN332" i="15"/>
  <c r="AO332" i="15"/>
  <c r="AP332" i="15"/>
  <c r="AQ332" i="15"/>
  <c r="AR332" i="15"/>
  <c r="AS332" i="15"/>
  <c r="AT332" i="15"/>
  <c r="AU332" i="15"/>
  <c r="AV332" i="15"/>
  <c r="AW332" i="15"/>
  <c r="AX332" i="15"/>
  <c r="AY332" i="15"/>
  <c r="AZ332" i="15"/>
  <c r="D333" i="15"/>
  <c r="E333" i="15"/>
  <c r="F333" i="15"/>
  <c r="G333" i="15"/>
  <c r="H333" i="15"/>
  <c r="I333" i="15"/>
  <c r="J333" i="15"/>
  <c r="K333" i="15"/>
  <c r="L333" i="15"/>
  <c r="M333" i="15"/>
  <c r="N333" i="15"/>
  <c r="O333" i="15"/>
  <c r="P333" i="15"/>
  <c r="Q333" i="15"/>
  <c r="R333" i="15"/>
  <c r="S333" i="15"/>
  <c r="T333" i="15"/>
  <c r="U333" i="15"/>
  <c r="V333" i="15"/>
  <c r="W333" i="15"/>
  <c r="X333" i="15"/>
  <c r="Y333" i="15"/>
  <c r="Z333" i="15"/>
  <c r="AA333" i="15"/>
  <c r="AB333" i="15"/>
  <c r="AC333" i="15"/>
  <c r="AD333" i="15"/>
  <c r="AE333" i="15"/>
  <c r="AF333" i="15"/>
  <c r="AG333" i="15"/>
  <c r="AH333" i="15"/>
  <c r="AI333" i="15"/>
  <c r="AJ333" i="15"/>
  <c r="AK333" i="15"/>
  <c r="AL333" i="15"/>
  <c r="AM333" i="15"/>
  <c r="AN333" i="15"/>
  <c r="AO333" i="15"/>
  <c r="AP333" i="15"/>
  <c r="AQ333" i="15"/>
  <c r="AR333" i="15"/>
  <c r="AS333" i="15"/>
  <c r="AT333" i="15"/>
  <c r="AU333" i="15"/>
  <c r="AV333" i="15"/>
  <c r="AW333" i="15"/>
  <c r="AX333" i="15"/>
  <c r="AY333" i="15"/>
  <c r="AZ333" i="15"/>
  <c r="D334" i="15"/>
  <c r="E334" i="15"/>
  <c r="F334" i="15"/>
  <c r="G334" i="15"/>
  <c r="H334" i="15"/>
  <c r="I334" i="15"/>
  <c r="J334" i="15"/>
  <c r="K334" i="15"/>
  <c r="L334" i="15"/>
  <c r="M334" i="15"/>
  <c r="N334" i="15"/>
  <c r="O334" i="15"/>
  <c r="P334" i="15"/>
  <c r="Q334" i="15"/>
  <c r="R334" i="15"/>
  <c r="S334" i="15"/>
  <c r="T334" i="15"/>
  <c r="U334" i="15"/>
  <c r="V334" i="15"/>
  <c r="W334" i="15"/>
  <c r="X334" i="15"/>
  <c r="Y334" i="15"/>
  <c r="Z334" i="15"/>
  <c r="AA334" i="15"/>
  <c r="AB334" i="15"/>
  <c r="AC334" i="15"/>
  <c r="AD334" i="15"/>
  <c r="AE334" i="15"/>
  <c r="AF334" i="15"/>
  <c r="AG334" i="15"/>
  <c r="AH334" i="15"/>
  <c r="AI334" i="15"/>
  <c r="AJ334" i="15"/>
  <c r="AK334" i="15"/>
  <c r="AL334" i="15"/>
  <c r="AM334" i="15"/>
  <c r="AN334" i="15"/>
  <c r="AO334" i="15"/>
  <c r="AP334" i="15"/>
  <c r="AQ334" i="15"/>
  <c r="AR334" i="15"/>
  <c r="AS334" i="15"/>
  <c r="AT334" i="15"/>
  <c r="AU334" i="15"/>
  <c r="AV334" i="15"/>
  <c r="AW334" i="15"/>
  <c r="AX334" i="15"/>
  <c r="AY334" i="15"/>
  <c r="AZ334" i="15"/>
  <c r="D335" i="15"/>
  <c r="E335" i="15"/>
  <c r="F335" i="15"/>
  <c r="G335" i="15"/>
  <c r="H335" i="15"/>
  <c r="I335" i="15"/>
  <c r="J335" i="15"/>
  <c r="K335" i="15"/>
  <c r="L335" i="15"/>
  <c r="M335" i="15"/>
  <c r="N335" i="15"/>
  <c r="O335" i="15"/>
  <c r="P335" i="15"/>
  <c r="Q335" i="15"/>
  <c r="R335" i="15"/>
  <c r="S335" i="15"/>
  <c r="T335" i="15"/>
  <c r="U335" i="15"/>
  <c r="V335" i="15"/>
  <c r="W335" i="15"/>
  <c r="X335" i="15"/>
  <c r="Y335" i="15"/>
  <c r="Z335" i="15"/>
  <c r="AA335" i="15"/>
  <c r="AB335" i="15"/>
  <c r="AC335" i="15"/>
  <c r="AD335" i="15"/>
  <c r="AE335" i="15"/>
  <c r="AF335" i="15"/>
  <c r="AG335" i="15"/>
  <c r="AH335" i="15"/>
  <c r="AI335" i="15"/>
  <c r="AJ335" i="15"/>
  <c r="AK335" i="15"/>
  <c r="AL335" i="15"/>
  <c r="AM335" i="15"/>
  <c r="AN335" i="15"/>
  <c r="AO335" i="15"/>
  <c r="AP335" i="15"/>
  <c r="AQ335" i="15"/>
  <c r="AR335" i="15"/>
  <c r="AS335" i="15"/>
  <c r="AT335" i="15"/>
  <c r="AU335" i="15"/>
  <c r="AV335" i="15"/>
  <c r="AW335" i="15"/>
  <c r="AX335" i="15"/>
  <c r="AY335" i="15"/>
  <c r="AZ335" i="15"/>
  <c r="D336" i="15"/>
  <c r="E336" i="15"/>
  <c r="F336" i="15"/>
  <c r="G336" i="15"/>
  <c r="H336" i="15"/>
  <c r="I336" i="15"/>
  <c r="J336" i="15"/>
  <c r="K336" i="15"/>
  <c r="L336" i="15"/>
  <c r="M336" i="15"/>
  <c r="N336" i="15"/>
  <c r="O336" i="15"/>
  <c r="P336" i="15"/>
  <c r="Q336" i="15"/>
  <c r="R336" i="15"/>
  <c r="S336" i="15"/>
  <c r="T336" i="15"/>
  <c r="U336" i="15"/>
  <c r="V336" i="15"/>
  <c r="W336" i="15"/>
  <c r="X336" i="15"/>
  <c r="Y336" i="15"/>
  <c r="Z336" i="15"/>
  <c r="AA336" i="15"/>
  <c r="AB336" i="15"/>
  <c r="AC336" i="15"/>
  <c r="AD336" i="15"/>
  <c r="AE336" i="15"/>
  <c r="AF336" i="15"/>
  <c r="AG336" i="15"/>
  <c r="AH336" i="15"/>
  <c r="AI336" i="15"/>
  <c r="AJ336" i="15"/>
  <c r="AK336" i="15"/>
  <c r="AL336" i="15"/>
  <c r="AM336" i="15"/>
  <c r="AN336" i="15"/>
  <c r="AO336" i="15"/>
  <c r="AP336" i="15"/>
  <c r="AQ336" i="15"/>
  <c r="AR336" i="15"/>
  <c r="AS336" i="15"/>
  <c r="AT336" i="15"/>
  <c r="AU336" i="15"/>
  <c r="AV336" i="15"/>
  <c r="AW336" i="15"/>
  <c r="AX336" i="15"/>
  <c r="AY336" i="15"/>
  <c r="AZ336" i="15"/>
  <c r="D339" i="15"/>
  <c r="E339" i="15"/>
  <c r="F339" i="15"/>
  <c r="G339" i="15"/>
  <c r="H339" i="15"/>
  <c r="I339" i="15"/>
  <c r="J339" i="15"/>
  <c r="K339" i="15"/>
  <c r="L339" i="15"/>
  <c r="M339" i="15"/>
  <c r="N339" i="15"/>
  <c r="O339" i="15"/>
  <c r="P339" i="15"/>
  <c r="Q339" i="15"/>
  <c r="R339" i="15"/>
  <c r="S339" i="15"/>
  <c r="T339" i="15"/>
  <c r="U339" i="15"/>
  <c r="V339" i="15"/>
  <c r="W339" i="15"/>
  <c r="X339" i="15"/>
  <c r="Y339" i="15"/>
  <c r="Z339" i="15"/>
  <c r="AA339" i="15"/>
  <c r="AB339" i="15"/>
  <c r="AC339" i="15"/>
  <c r="AD339" i="15"/>
  <c r="AE339" i="15"/>
  <c r="AF339" i="15"/>
  <c r="AG339" i="15"/>
  <c r="AH339" i="15"/>
  <c r="AI339" i="15"/>
  <c r="AJ339" i="15"/>
  <c r="AK339" i="15"/>
  <c r="AL339" i="15"/>
  <c r="AM339" i="15"/>
  <c r="AN339" i="15"/>
  <c r="AO339" i="15"/>
  <c r="AP339" i="15"/>
  <c r="AQ339" i="15"/>
  <c r="AR339" i="15"/>
  <c r="AS339" i="15"/>
  <c r="AT339" i="15"/>
  <c r="AU339" i="15"/>
  <c r="AV339" i="15"/>
  <c r="AW339" i="15"/>
  <c r="AX339" i="15"/>
  <c r="AY339" i="15"/>
  <c r="AZ339" i="15"/>
  <c r="D345" i="15"/>
  <c r="E345" i="15"/>
  <c r="F345" i="15"/>
  <c r="G345" i="15"/>
  <c r="H345" i="15"/>
  <c r="I345" i="15"/>
  <c r="J345" i="15"/>
  <c r="K345" i="15"/>
  <c r="L345" i="15"/>
  <c r="M345" i="15"/>
  <c r="N345" i="15"/>
  <c r="O345" i="15"/>
  <c r="P345" i="15"/>
  <c r="Q345" i="15"/>
  <c r="R345" i="15"/>
  <c r="S345" i="15"/>
  <c r="T345" i="15"/>
  <c r="U345" i="15"/>
  <c r="V345" i="15"/>
  <c r="W345" i="15"/>
  <c r="X345" i="15"/>
  <c r="Y345" i="15"/>
  <c r="Z345" i="15"/>
  <c r="AA345" i="15"/>
  <c r="AB345" i="15"/>
  <c r="AC345" i="15"/>
  <c r="AD345" i="15"/>
  <c r="AE345" i="15"/>
  <c r="AF345" i="15"/>
  <c r="AG345" i="15"/>
  <c r="AH345" i="15"/>
  <c r="AI345" i="15"/>
  <c r="AJ345" i="15"/>
  <c r="AK345" i="15"/>
  <c r="AL345" i="15"/>
  <c r="AM345" i="15"/>
  <c r="AN345" i="15"/>
  <c r="AO345" i="15"/>
  <c r="AP345" i="15"/>
  <c r="AQ345" i="15"/>
  <c r="AR345" i="15"/>
  <c r="AS345" i="15"/>
  <c r="AT345" i="15"/>
  <c r="AU345" i="15"/>
  <c r="AV345" i="15"/>
  <c r="AW345" i="15"/>
  <c r="AX345" i="15"/>
  <c r="AY345" i="15"/>
  <c r="AZ345" i="15"/>
  <c r="D348" i="15"/>
  <c r="E348" i="15"/>
  <c r="F348" i="15"/>
  <c r="G348" i="15"/>
  <c r="H348" i="15"/>
  <c r="I348" i="15"/>
  <c r="J348" i="15"/>
  <c r="K348" i="15"/>
  <c r="L348" i="15"/>
  <c r="M348" i="15"/>
  <c r="N348" i="15"/>
  <c r="O348" i="15"/>
  <c r="P348" i="15"/>
  <c r="Q348" i="15"/>
  <c r="R348" i="15"/>
  <c r="S348" i="15"/>
  <c r="T348" i="15"/>
  <c r="U348" i="15"/>
  <c r="V348" i="15"/>
  <c r="W348" i="15"/>
  <c r="X348" i="15"/>
  <c r="Y348" i="15"/>
  <c r="Z348" i="15"/>
  <c r="AA348" i="15"/>
  <c r="AB348" i="15"/>
  <c r="AC348" i="15"/>
  <c r="AD348" i="15"/>
  <c r="AE348" i="15"/>
  <c r="AF348" i="15"/>
  <c r="AG348" i="15"/>
  <c r="AH348" i="15"/>
  <c r="AI348" i="15"/>
  <c r="AJ348" i="15"/>
  <c r="AK348" i="15"/>
  <c r="AL348" i="15"/>
  <c r="AM348" i="15"/>
  <c r="AN348" i="15"/>
  <c r="AO348" i="15"/>
  <c r="AP348" i="15"/>
  <c r="AQ348" i="15"/>
  <c r="AR348" i="15"/>
  <c r="AS348" i="15"/>
  <c r="AT348" i="15"/>
  <c r="AU348" i="15"/>
  <c r="AV348" i="15"/>
  <c r="AW348" i="15"/>
  <c r="AX348" i="15"/>
  <c r="AY348" i="15"/>
  <c r="AZ348" i="15"/>
  <c r="D349" i="15"/>
  <c r="E349" i="15"/>
  <c r="F349" i="15"/>
  <c r="G349" i="15"/>
  <c r="H349" i="15"/>
  <c r="I349" i="15"/>
  <c r="J349" i="15"/>
  <c r="K349" i="15"/>
  <c r="L349" i="15"/>
  <c r="M349" i="15"/>
  <c r="N349" i="15"/>
  <c r="O349" i="15"/>
  <c r="P349" i="15"/>
  <c r="Q349" i="15"/>
  <c r="R349" i="15"/>
  <c r="S349" i="15"/>
  <c r="T349" i="15"/>
  <c r="U349" i="15"/>
  <c r="V349" i="15"/>
  <c r="W349" i="15"/>
  <c r="X349" i="15"/>
  <c r="Y349" i="15"/>
  <c r="Z349" i="15"/>
  <c r="AA349" i="15"/>
  <c r="AB349" i="15"/>
  <c r="AC349" i="15"/>
  <c r="AD349" i="15"/>
  <c r="AE349" i="15"/>
  <c r="AF349" i="15"/>
  <c r="AG349" i="15"/>
  <c r="AH349" i="15"/>
  <c r="AI349" i="15"/>
  <c r="AJ349" i="15"/>
  <c r="AK349" i="15"/>
  <c r="AL349" i="15"/>
  <c r="AM349" i="15"/>
  <c r="AN349" i="15"/>
  <c r="AO349" i="15"/>
  <c r="AP349" i="15"/>
  <c r="AQ349" i="15"/>
  <c r="AR349" i="15"/>
  <c r="AS349" i="15"/>
  <c r="AT349" i="15"/>
  <c r="AU349" i="15"/>
  <c r="AV349" i="15"/>
  <c r="AW349" i="15"/>
  <c r="AX349" i="15"/>
  <c r="AY349" i="15"/>
  <c r="AZ349" i="15"/>
  <c r="D350" i="15"/>
  <c r="E350" i="15"/>
  <c r="F350" i="15"/>
  <c r="G350" i="15"/>
  <c r="H350" i="15"/>
  <c r="I350" i="15"/>
  <c r="J350" i="15"/>
  <c r="K350" i="15"/>
  <c r="L350" i="15"/>
  <c r="M350" i="15"/>
  <c r="N350" i="15"/>
  <c r="O350" i="15"/>
  <c r="P350" i="15"/>
  <c r="Q350" i="15"/>
  <c r="R350" i="15"/>
  <c r="S350" i="15"/>
  <c r="T350" i="15"/>
  <c r="U350" i="15"/>
  <c r="V350" i="15"/>
  <c r="W350" i="15"/>
  <c r="X350" i="15"/>
  <c r="Y350" i="15"/>
  <c r="Z350" i="15"/>
  <c r="AA350" i="15"/>
  <c r="AB350" i="15"/>
  <c r="AC350" i="15"/>
  <c r="AD350" i="15"/>
  <c r="AE350" i="15"/>
  <c r="AF350" i="15"/>
  <c r="AG350" i="15"/>
  <c r="AH350" i="15"/>
  <c r="AI350" i="15"/>
  <c r="AJ350" i="15"/>
  <c r="AK350" i="15"/>
  <c r="AL350" i="15"/>
  <c r="AM350" i="15"/>
  <c r="AN350" i="15"/>
  <c r="AO350" i="15"/>
  <c r="AP350" i="15"/>
  <c r="AQ350" i="15"/>
  <c r="AR350" i="15"/>
  <c r="AS350" i="15"/>
  <c r="AT350" i="15"/>
  <c r="AU350" i="15"/>
  <c r="AV350" i="15"/>
  <c r="AW350" i="15"/>
  <c r="AX350" i="15"/>
  <c r="AY350" i="15"/>
  <c r="AZ350" i="15"/>
  <c r="D352" i="15"/>
  <c r="E352" i="15"/>
  <c r="F352" i="15"/>
  <c r="G352" i="15"/>
  <c r="H352" i="15"/>
  <c r="I352" i="15"/>
  <c r="J352" i="15"/>
  <c r="K352" i="15"/>
  <c r="L352" i="15"/>
  <c r="M352" i="15"/>
  <c r="N352" i="15"/>
  <c r="O352" i="15"/>
  <c r="P352" i="15"/>
  <c r="Q352" i="15"/>
  <c r="R352" i="15"/>
  <c r="S352" i="15"/>
  <c r="T352" i="15"/>
  <c r="U352" i="15"/>
  <c r="V352" i="15"/>
  <c r="W352" i="15"/>
  <c r="X352" i="15"/>
  <c r="Y352" i="15"/>
  <c r="Z352" i="15"/>
  <c r="AA352" i="15"/>
  <c r="AB352" i="15"/>
  <c r="AC352" i="15"/>
  <c r="AD352" i="15"/>
  <c r="AE352" i="15"/>
  <c r="AF352" i="15"/>
  <c r="AG352" i="15"/>
  <c r="AH352" i="15"/>
  <c r="AI352" i="15"/>
  <c r="AJ352" i="15"/>
  <c r="AK352" i="15"/>
  <c r="AL352" i="15"/>
  <c r="AM352" i="15"/>
  <c r="AN352" i="15"/>
  <c r="AO352" i="15"/>
  <c r="AP352" i="15"/>
  <c r="AQ352" i="15"/>
  <c r="AR352" i="15"/>
  <c r="AS352" i="15"/>
  <c r="AT352" i="15"/>
  <c r="AU352" i="15"/>
  <c r="AV352" i="15"/>
  <c r="AW352" i="15"/>
  <c r="AX352" i="15"/>
  <c r="AY352" i="15"/>
  <c r="AZ352" i="15"/>
  <c r="D353" i="15"/>
  <c r="E353" i="15"/>
  <c r="F353" i="15"/>
  <c r="G353" i="15"/>
  <c r="H353" i="15"/>
  <c r="I353" i="15"/>
  <c r="J353" i="15"/>
  <c r="K353" i="15"/>
  <c r="L353" i="15"/>
  <c r="M353" i="15"/>
  <c r="N353" i="15"/>
  <c r="O353" i="15"/>
  <c r="P353" i="15"/>
  <c r="Q353" i="15"/>
  <c r="R353" i="15"/>
  <c r="S353" i="15"/>
  <c r="T353" i="15"/>
  <c r="U353" i="15"/>
  <c r="V353" i="15"/>
  <c r="W353" i="15"/>
  <c r="X353" i="15"/>
  <c r="Y353" i="15"/>
  <c r="Z353" i="15"/>
  <c r="AA353" i="15"/>
  <c r="AB353" i="15"/>
  <c r="AC353" i="15"/>
  <c r="AD353" i="15"/>
  <c r="AE353" i="15"/>
  <c r="AF353" i="15"/>
  <c r="AG353" i="15"/>
  <c r="AH353" i="15"/>
  <c r="AI353" i="15"/>
  <c r="AJ353" i="15"/>
  <c r="AK353" i="15"/>
  <c r="AL353" i="15"/>
  <c r="AM353" i="15"/>
  <c r="AN353" i="15"/>
  <c r="AO353" i="15"/>
  <c r="AP353" i="15"/>
  <c r="AQ353" i="15"/>
  <c r="AR353" i="15"/>
  <c r="AS353" i="15"/>
  <c r="AT353" i="15"/>
  <c r="AU353" i="15"/>
  <c r="AV353" i="15"/>
  <c r="AW353" i="15"/>
  <c r="AX353" i="15"/>
  <c r="AY353" i="15"/>
  <c r="AZ353" i="15"/>
  <c r="D354" i="15"/>
  <c r="E354" i="15"/>
  <c r="F354" i="15"/>
  <c r="G354" i="15"/>
  <c r="H354" i="15"/>
  <c r="I354" i="15"/>
  <c r="J354" i="15"/>
  <c r="K354" i="15"/>
  <c r="L354" i="15"/>
  <c r="M354" i="15"/>
  <c r="N354" i="15"/>
  <c r="O354" i="15"/>
  <c r="P354" i="15"/>
  <c r="Q354" i="15"/>
  <c r="R354" i="15"/>
  <c r="S354" i="15"/>
  <c r="T354" i="15"/>
  <c r="U354" i="15"/>
  <c r="V354" i="15"/>
  <c r="W354" i="15"/>
  <c r="X354" i="15"/>
  <c r="Y354" i="15"/>
  <c r="Z354" i="15"/>
  <c r="AA354" i="15"/>
  <c r="AB354" i="15"/>
  <c r="AC354" i="15"/>
  <c r="AD354" i="15"/>
  <c r="AE354" i="15"/>
  <c r="AF354" i="15"/>
  <c r="AG354" i="15"/>
  <c r="AH354" i="15"/>
  <c r="AI354" i="15"/>
  <c r="AJ354" i="15"/>
  <c r="AK354" i="15"/>
  <c r="AL354" i="15"/>
  <c r="AM354" i="15"/>
  <c r="AN354" i="15"/>
  <c r="AO354" i="15"/>
  <c r="AP354" i="15"/>
  <c r="AQ354" i="15"/>
  <c r="AR354" i="15"/>
  <c r="AS354" i="15"/>
  <c r="AT354" i="15"/>
  <c r="AU354" i="15"/>
  <c r="AV354" i="15"/>
  <c r="AW354" i="15"/>
  <c r="AX354" i="15"/>
  <c r="AY354" i="15"/>
  <c r="AZ354" i="15"/>
  <c r="D355" i="15"/>
  <c r="E355" i="15"/>
  <c r="F355" i="15"/>
  <c r="G355" i="15"/>
  <c r="H355" i="15"/>
  <c r="I355" i="15"/>
  <c r="J355" i="15"/>
  <c r="K355" i="15"/>
  <c r="L355" i="15"/>
  <c r="M355" i="15"/>
  <c r="N355" i="15"/>
  <c r="O355" i="15"/>
  <c r="P355" i="15"/>
  <c r="Q355" i="15"/>
  <c r="R355" i="15"/>
  <c r="S355" i="15"/>
  <c r="T355" i="15"/>
  <c r="U355" i="15"/>
  <c r="V355" i="15"/>
  <c r="W355" i="15"/>
  <c r="X355" i="15"/>
  <c r="Y355" i="15"/>
  <c r="Z355" i="15"/>
  <c r="AA355" i="15"/>
  <c r="AB355" i="15"/>
  <c r="AC355" i="15"/>
  <c r="AD355" i="15"/>
  <c r="AE355" i="15"/>
  <c r="AF355" i="15"/>
  <c r="AG355" i="15"/>
  <c r="AH355" i="15"/>
  <c r="AI355" i="15"/>
  <c r="AJ355" i="15"/>
  <c r="AK355" i="15"/>
  <c r="AL355" i="15"/>
  <c r="AM355" i="15"/>
  <c r="AN355" i="15"/>
  <c r="AO355" i="15"/>
  <c r="AP355" i="15"/>
  <c r="AQ355" i="15"/>
  <c r="AR355" i="15"/>
  <c r="AS355" i="15"/>
  <c r="AT355" i="15"/>
  <c r="AU355" i="15"/>
  <c r="AV355" i="15"/>
  <c r="AW355" i="15"/>
  <c r="AX355" i="15"/>
  <c r="AY355" i="15"/>
  <c r="AZ355" i="15"/>
  <c r="D356" i="15"/>
  <c r="E356" i="15"/>
  <c r="F356" i="15"/>
  <c r="G356" i="15"/>
  <c r="H356" i="15"/>
  <c r="I356" i="15"/>
  <c r="J356" i="15"/>
  <c r="K356" i="15"/>
  <c r="L356" i="15"/>
  <c r="M356" i="15"/>
  <c r="N356" i="15"/>
  <c r="O356" i="15"/>
  <c r="P356" i="15"/>
  <c r="Q356" i="15"/>
  <c r="R356" i="15"/>
  <c r="S356" i="15"/>
  <c r="T356" i="15"/>
  <c r="U356" i="15"/>
  <c r="V356" i="15"/>
  <c r="W356" i="15"/>
  <c r="X356" i="15"/>
  <c r="Y356" i="15"/>
  <c r="Z356" i="15"/>
  <c r="AA356" i="15"/>
  <c r="AB356" i="15"/>
  <c r="AC356" i="15"/>
  <c r="AD356" i="15"/>
  <c r="AE356" i="15"/>
  <c r="AF356" i="15"/>
  <c r="AG356" i="15"/>
  <c r="AH356" i="15"/>
  <c r="AI356" i="15"/>
  <c r="AJ356" i="15"/>
  <c r="AK356" i="15"/>
  <c r="AL356" i="15"/>
  <c r="AM356" i="15"/>
  <c r="AN356" i="15"/>
  <c r="AO356" i="15"/>
  <c r="AP356" i="15"/>
  <c r="AQ356" i="15"/>
  <c r="AR356" i="15"/>
  <c r="AS356" i="15"/>
  <c r="AT356" i="15"/>
  <c r="AU356" i="15"/>
  <c r="AV356" i="15"/>
  <c r="AW356" i="15"/>
  <c r="AX356" i="15"/>
  <c r="AY356" i="15"/>
  <c r="AZ356" i="15"/>
  <c r="D357" i="15"/>
  <c r="E357" i="15"/>
  <c r="F357" i="15"/>
  <c r="G357" i="15"/>
  <c r="H357" i="15"/>
  <c r="I357" i="15"/>
  <c r="J357" i="15"/>
  <c r="K357" i="15"/>
  <c r="L357" i="15"/>
  <c r="M357" i="15"/>
  <c r="N357" i="15"/>
  <c r="O357" i="15"/>
  <c r="P357" i="15"/>
  <c r="Q357" i="15"/>
  <c r="R357" i="15"/>
  <c r="S357" i="15"/>
  <c r="T357" i="15"/>
  <c r="U357" i="15"/>
  <c r="V357" i="15"/>
  <c r="W357" i="15"/>
  <c r="X357" i="15"/>
  <c r="Y357" i="15"/>
  <c r="Z357" i="15"/>
  <c r="AA357" i="15"/>
  <c r="AB357" i="15"/>
  <c r="AC357" i="15"/>
  <c r="AD357" i="15"/>
  <c r="AE357" i="15"/>
  <c r="AF357" i="15"/>
  <c r="AG357" i="15"/>
  <c r="AH357" i="15"/>
  <c r="AI357" i="15"/>
  <c r="AJ357" i="15"/>
  <c r="AK357" i="15"/>
  <c r="AL357" i="15"/>
  <c r="AM357" i="15"/>
  <c r="AN357" i="15"/>
  <c r="AO357" i="15"/>
  <c r="AP357" i="15"/>
  <c r="AQ357" i="15"/>
  <c r="AR357" i="15"/>
  <c r="AS357" i="15"/>
  <c r="AT357" i="15"/>
  <c r="AU357" i="15"/>
  <c r="AV357" i="15"/>
  <c r="AW357" i="15"/>
  <c r="AX357" i="15"/>
  <c r="AY357" i="15"/>
  <c r="AZ357" i="15"/>
  <c r="D358" i="15"/>
  <c r="E358" i="15"/>
  <c r="F358" i="15"/>
  <c r="G358" i="15"/>
  <c r="H358" i="15"/>
  <c r="I358" i="15"/>
  <c r="J358" i="15"/>
  <c r="K358" i="15"/>
  <c r="L358" i="15"/>
  <c r="M358" i="15"/>
  <c r="N358" i="15"/>
  <c r="O358" i="15"/>
  <c r="P358" i="15"/>
  <c r="Q358" i="15"/>
  <c r="R358" i="15"/>
  <c r="S358" i="15"/>
  <c r="T358" i="15"/>
  <c r="U358" i="15"/>
  <c r="V358" i="15"/>
  <c r="W358" i="15"/>
  <c r="X358" i="15"/>
  <c r="Y358" i="15"/>
  <c r="Z358" i="15"/>
  <c r="AA358" i="15"/>
  <c r="AB358" i="15"/>
  <c r="AC358" i="15"/>
  <c r="AD358" i="15"/>
  <c r="AE358" i="15"/>
  <c r="AF358" i="15"/>
  <c r="AG358" i="15"/>
  <c r="AH358" i="15"/>
  <c r="AI358" i="15"/>
  <c r="AJ358" i="15"/>
  <c r="AK358" i="15"/>
  <c r="AL358" i="15"/>
  <c r="AM358" i="15"/>
  <c r="AN358" i="15"/>
  <c r="AO358" i="15"/>
  <c r="AP358" i="15"/>
  <c r="AQ358" i="15"/>
  <c r="AR358" i="15"/>
  <c r="AS358" i="15"/>
  <c r="AT358" i="15"/>
  <c r="AU358" i="15"/>
  <c r="AV358" i="15"/>
  <c r="AW358" i="15"/>
  <c r="AX358" i="15"/>
  <c r="AY358" i="15"/>
  <c r="AZ358" i="15"/>
  <c r="D359" i="15"/>
  <c r="E359" i="15"/>
  <c r="F359" i="15"/>
  <c r="G359" i="15"/>
  <c r="H359" i="15"/>
  <c r="I359" i="15"/>
  <c r="J359" i="15"/>
  <c r="K359" i="15"/>
  <c r="L359" i="15"/>
  <c r="M359" i="15"/>
  <c r="N359" i="15"/>
  <c r="O359" i="15"/>
  <c r="P359" i="15"/>
  <c r="Q359" i="15"/>
  <c r="R359" i="15"/>
  <c r="S359" i="15"/>
  <c r="T359" i="15"/>
  <c r="U359" i="15"/>
  <c r="V359" i="15"/>
  <c r="W359" i="15"/>
  <c r="X359" i="15"/>
  <c r="Y359" i="15"/>
  <c r="Z359" i="15"/>
  <c r="AA359" i="15"/>
  <c r="AB359" i="15"/>
  <c r="AC359" i="15"/>
  <c r="AD359" i="15"/>
  <c r="AE359" i="15"/>
  <c r="AF359" i="15"/>
  <c r="AG359" i="15"/>
  <c r="AH359" i="15"/>
  <c r="AI359" i="15"/>
  <c r="AJ359" i="15"/>
  <c r="AK359" i="15"/>
  <c r="AL359" i="15"/>
  <c r="AM359" i="15"/>
  <c r="AN359" i="15"/>
  <c r="AO359" i="15"/>
  <c r="AP359" i="15"/>
  <c r="AQ359" i="15"/>
  <c r="AR359" i="15"/>
  <c r="AS359" i="15"/>
  <c r="AT359" i="15"/>
  <c r="AU359" i="15"/>
  <c r="AV359" i="15"/>
  <c r="AW359" i="15"/>
  <c r="AX359" i="15"/>
  <c r="AY359" i="15"/>
  <c r="AZ359" i="15"/>
  <c r="D360" i="15"/>
  <c r="E360" i="15"/>
  <c r="F360" i="15"/>
  <c r="G360" i="15"/>
  <c r="H360" i="15"/>
  <c r="I360" i="15"/>
  <c r="J360" i="15"/>
  <c r="K360" i="15"/>
  <c r="L360" i="15"/>
  <c r="M360" i="15"/>
  <c r="N360" i="15"/>
  <c r="O360" i="15"/>
  <c r="P360" i="15"/>
  <c r="Q360" i="15"/>
  <c r="R360" i="15"/>
  <c r="S360" i="15"/>
  <c r="T360" i="15"/>
  <c r="U360" i="15"/>
  <c r="V360" i="15"/>
  <c r="W360" i="15"/>
  <c r="X360" i="15"/>
  <c r="Y360" i="15"/>
  <c r="Z360" i="15"/>
  <c r="AA360" i="15"/>
  <c r="AB360" i="15"/>
  <c r="AC360" i="15"/>
  <c r="AD360" i="15"/>
  <c r="AE360" i="15"/>
  <c r="AF360" i="15"/>
  <c r="AG360" i="15"/>
  <c r="AH360" i="15"/>
  <c r="AI360" i="15"/>
  <c r="AJ360" i="15"/>
  <c r="AK360" i="15"/>
  <c r="AL360" i="15"/>
  <c r="AM360" i="15"/>
  <c r="AN360" i="15"/>
  <c r="AO360" i="15"/>
  <c r="AP360" i="15"/>
  <c r="AQ360" i="15"/>
  <c r="AR360" i="15"/>
  <c r="AS360" i="15"/>
  <c r="AT360" i="15"/>
  <c r="AU360" i="15"/>
  <c r="AV360" i="15"/>
  <c r="AW360" i="15"/>
  <c r="AX360" i="15"/>
  <c r="AY360" i="15"/>
  <c r="AZ360"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NAVA Anthony</author>
    <author>tc={96C9001C-D633-4B40-99D2-9A5283912876}</author>
    <author>tc={5E882DBA-C689-4496-B8E5-7ADFDD1E0BCC}</author>
    <author>LI Gracie</author>
    <author>tc={5A38558E-2D03-4CD5-B6F9-F9CA325684FE}</author>
    <author>tc={1EF30318-7526-4BF7-A6FD-9543D37BF40D}</author>
    <author>tc={BDC92093-B9DB-4750-8A64-5ADB90BB17BF}</author>
    <author>JODOIN Joel</author>
    <author>tc={E43C6972-4540-4F8D-B004-CE870635A2EB}</author>
    <author>tc={03783EB1-668C-4AAF-9676-13F332F1B207}</author>
    <author>ZHU Emily</author>
    <author>tc={5127285B-70E6-4FF8-A444-DD17038B5FD4}</author>
  </authors>
  <commentList>
    <comment ref="C6" authorId="0" shapeId="0" xr:uid="{56950BA3-2262-47A2-94B6-C8B1F0750C0D}">
      <text>
        <r>
          <rPr>
            <b/>
            <sz val="9"/>
            <color indexed="81"/>
            <rFont val="Tahoma"/>
            <family val="2"/>
          </rPr>
          <t>NAVA Anthony:</t>
        </r>
        <r>
          <rPr>
            <sz val="9"/>
            <color indexed="81"/>
            <rFont val="Tahoma"/>
            <family val="2"/>
          </rPr>
          <t xml:space="preserve">
OM&amp;A from 2014 is being recovered as transition costs in 2016-2019</t>
        </r>
      </text>
    </comment>
    <comment ref="L6" authorId="1" shapeId="0" xr:uid="{96C9001C-D633-4B40-99D2-9A5283912876}">
      <text>
        <t>[Threaded comment]
Your version of Excel allows you to read this threaded comment; however, any edits to it will get removed if the file is opened in a newer version of Excel. Learn more: https://go.microsoft.com/fwlink/?linkid=870924
Comment:
    Escalate 2024-27 by OEB inflation and Judy's forecast</t>
      </text>
    </comment>
    <comment ref="I9" authorId="2" shapeId="0" xr:uid="{5E882DBA-C689-4496-B8E5-7ADFDD1E0BCC}">
      <text>
        <t>[Threaded comment]
Your version of Excel allows you to read this threaded comment; however, any edits to it will get removed if the file is opened in a newer version of Excel. Learn more: https://go.microsoft.com/fwlink/?linkid=870924
Comment:
    The capital costs for debt and equity are calculated herein by applying the approved rates times the applicable portion of the Rate Base. This may not be quite accurate since the debt and equity are paid off in a slightly asynchronous manner. However, the difference shoudl be minor.</t>
      </text>
    </comment>
    <comment ref="E24" authorId="0" shapeId="0" xr:uid="{86337AEE-982F-4323-8A23-B6504C5655DB}">
      <text>
        <r>
          <rPr>
            <b/>
            <sz val="9"/>
            <color indexed="81"/>
            <rFont val="Tahoma"/>
            <family val="2"/>
          </rPr>
          <t>NAVA Anthony:</t>
        </r>
        <r>
          <rPr>
            <sz val="9"/>
            <color indexed="81"/>
            <rFont val="Tahoma"/>
            <family val="2"/>
          </rPr>
          <t xml:space="preserve">
Z:\2018-23 BP\Subs\B2M\1. Inputs
B2M - OMA Inputs -md-rev-oct24'2016 20161105 MP Update - Sept 27'2017 SH 20171012.xlsx
</t>
        </r>
      </text>
    </comment>
    <comment ref="G24" authorId="0" shapeId="0" xr:uid="{27C8855E-097C-4B5C-AD40-B9E8849A958A}">
      <text>
        <r>
          <rPr>
            <sz val="9"/>
            <color indexed="81"/>
            <rFont val="Tahoma"/>
            <family val="2"/>
          </rPr>
          <t>BP Models\OEB\B2M\2020-2024\1. Rate Filing Model\1. Inputs\4. OM&amp;A</t>
        </r>
      </text>
    </comment>
    <comment ref="H24" authorId="0" shapeId="0" xr:uid="{B855FC46-16D4-43B7-8CA7-4A5B372B94D7}">
      <text>
        <r>
          <rPr>
            <sz val="9"/>
            <color indexed="81"/>
            <rFont val="Tahoma"/>
            <family val="2"/>
          </rPr>
          <t>BP Models\OEB\B2M\2020-2024\1. Rate Filing Model\1. Inputs\4. OM&amp;A</t>
        </r>
      </text>
    </comment>
    <comment ref="I24" authorId="0" shapeId="0" xr:uid="{D9CD22E7-725D-4229-8F84-1D4AE409DB9B}">
      <text>
        <r>
          <rPr>
            <b/>
            <sz val="9"/>
            <color indexed="81"/>
            <rFont val="Tahoma"/>
            <family val="2"/>
          </rPr>
          <t xml:space="preserve">GL: </t>
        </r>
        <r>
          <rPr>
            <sz val="9"/>
            <color indexed="81"/>
            <rFont val="Tahoma"/>
            <family val="2"/>
          </rPr>
          <t>2020-10-16 Confirmed that a portion is already covered in Corporate Cost Allocations -- adding in the difference per e-mail. 
\\vortex-ho3\FinanceBusinessPlanning\BP Models\2020-2024\2. December Board\2. Subsidiary Models\B2M\Inputs\RE  B2M   NRP Corporate Costs.msg</t>
        </r>
      </text>
    </comment>
    <comment ref="J24" authorId="0" shapeId="0" xr:uid="{2BB72ED6-2F69-4F29-826A-6CE200651C4C}">
      <text>
        <r>
          <rPr>
            <sz val="9"/>
            <color indexed="81"/>
            <rFont val="Tahoma"/>
            <family val="2"/>
          </rPr>
          <t>BP Models\OEB\B2M\2020-2024\1. Rate Filing Model\1. Inputs\4. OM&amp;A</t>
        </r>
      </text>
    </comment>
    <comment ref="K24" authorId="3" shapeId="0" xr:uid="{DF99D4D1-D252-4DBB-BCF6-35221190F03B}">
      <text>
        <r>
          <rPr>
            <b/>
            <sz val="9"/>
            <color indexed="81"/>
            <rFont val="Tahoma"/>
            <family val="2"/>
          </rPr>
          <t>LI Gracie:</t>
        </r>
        <r>
          <rPr>
            <sz val="9"/>
            <color indexed="81"/>
            <rFont val="Tahoma"/>
            <family val="2"/>
          </rPr>
          <t xml:space="preserve">
Incorporated into corporate cost allocations. </t>
        </r>
      </text>
    </comment>
    <comment ref="CH24" authorId="0" shapeId="0" xr:uid="{07E56632-90B7-4969-BB50-D6E0D1726569}">
      <text>
        <r>
          <rPr>
            <b/>
            <sz val="9"/>
            <color indexed="81"/>
            <rFont val="Tahoma"/>
            <family val="2"/>
          </rPr>
          <t>NAVA Anthony:</t>
        </r>
        <r>
          <rPr>
            <sz val="9"/>
            <color indexed="81"/>
            <rFont val="Tahoma"/>
            <family val="2"/>
          </rPr>
          <t xml:space="preserve">
Y:\2017-21(22) BP\Subs\B2M\INputs</t>
        </r>
      </text>
    </comment>
    <comment ref="A25" authorId="0" shapeId="0" xr:uid="{6006811A-54CF-4298-9348-6A60B6498843}">
      <text>
        <r>
          <rPr>
            <b/>
            <sz val="9"/>
            <color indexed="81"/>
            <rFont val="Tahoma"/>
            <family val="2"/>
          </rPr>
          <t>NAVA Anthony:</t>
        </r>
        <r>
          <rPr>
            <sz val="9"/>
            <color indexed="81"/>
            <rFont val="Tahoma"/>
            <family val="2"/>
          </rPr>
          <t xml:space="preserve">
From B2M costs tab - 2014 $ - row 309
link to inflation</t>
        </r>
      </text>
    </comment>
    <comment ref="E25" authorId="0" shapeId="0" xr:uid="{EC1FDA21-CD4A-4609-BC18-40FFE532649F}">
      <text>
        <r>
          <rPr>
            <b/>
            <sz val="9"/>
            <color indexed="81"/>
            <rFont val="Tahoma"/>
            <family val="2"/>
          </rPr>
          <t>NAVA Anthony:</t>
        </r>
        <r>
          <rPr>
            <sz val="9"/>
            <color indexed="81"/>
            <rFont val="Tahoma"/>
            <family val="2"/>
          </rPr>
          <t xml:space="preserve">
Z:\2018-23 BP\Subs\B2M\1. Inputs
B2M - OMA Inputs -md-rev-oct24'2016 20161105 MP Update - Sept 27'2017 SH 20171012.xlsx
</t>
        </r>
      </text>
    </comment>
    <comment ref="G25" authorId="0" shapeId="0" xr:uid="{4E017122-B3FE-4A8C-9C52-B1573761C0CF}">
      <text>
        <r>
          <rPr>
            <sz val="9"/>
            <color indexed="81"/>
            <rFont val="Tahoma"/>
            <family val="2"/>
          </rPr>
          <t>BP Models\OEB\B2M\2020-2024\1. Rate Filing Model\1. Inputs\4. OM&amp;A</t>
        </r>
      </text>
    </comment>
    <comment ref="H25" authorId="0" shapeId="0" xr:uid="{88740A9B-86C1-48F4-82FE-E5FEA06B33A4}">
      <text>
        <r>
          <rPr>
            <sz val="9"/>
            <color indexed="81"/>
            <rFont val="Tahoma"/>
            <family val="2"/>
          </rPr>
          <t>BP Models\OEB\B2M\2020-2024\1. Rate Filing Model\1. Inputs\4. OM&amp;A</t>
        </r>
      </text>
    </comment>
    <comment ref="I25" authorId="0" shapeId="0" xr:uid="{D236D7BE-86DF-4F57-ABF0-280FAE69EEA2}">
      <text>
        <r>
          <rPr>
            <sz val="9"/>
            <color indexed="81"/>
            <rFont val="Tahoma"/>
            <family val="2"/>
          </rPr>
          <t>From Andrew Clegg's Corporate Costs 2020-11-03.
\\vortex-ho3\FinanceBusinessPlanning\BP Models\2021-2025\2. December Board\2. Subsidiary Models\3. B2M\1. Inputs\2021-27_Corp Allocation to Subs.xlsx</t>
        </r>
      </text>
    </comment>
    <comment ref="K25" authorId="3" shapeId="0" xr:uid="{90225255-7EC2-45FC-9510-4E3F9ACACAD1}">
      <text>
        <r>
          <rPr>
            <b/>
            <sz val="9"/>
            <color indexed="81"/>
            <rFont val="Tahoma"/>
            <family val="2"/>
          </rPr>
          <t>LI Gracie:</t>
        </r>
        <r>
          <rPr>
            <sz val="9"/>
            <color indexed="81"/>
            <rFont val="Tahoma"/>
            <family val="2"/>
          </rPr>
          <t xml:space="preserve">
Per Andrew's Corporate Cost Allocations Octover 25th.</t>
        </r>
      </text>
    </comment>
    <comment ref="L25" authorId="4" shapeId="0" xr:uid="{5A38558E-2D03-4CD5-B6F9-F9CA325684FE}">
      <text>
        <t>[Threaded comment]
Your version of Excel allows you to read this threaded comment; however, any edits to it will get removed if the file is opened in a newer version of Excel. Learn more: https://go.microsoft.com/fwlink/?linkid=870924
Comment:
    Per Andrew's Corporate Cost Allocations October 24th.</t>
      </text>
    </comment>
    <comment ref="CH25" authorId="0" shapeId="0" xr:uid="{392353A9-C9C7-45D9-9CCF-9C83D976339C}">
      <text>
        <r>
          <rPr>
            <b/>
            <sz val="9"/>
            <color indexed="81"/>
            <rFont val="Tahoma"/>
            <family val="2"/>
          </rPr>
          <t>NAVA Anthony:</t>
        </r>
        <r>
          <rPr>
            <sz val="9"/>
            <color indexed="81"/>
            <rFont val="Tahoma"/>
            <family val="2"/>
          </rPr>
          <t xml:space="preserve">
Y:\2017-21(22) BP\Subs\B2M\INputs</t>
        </r>
      </text>
    </comment>
    <comment ref="E26" authorId="0" shapeId="0" xr:uid="{9DA15792-15CA-4CF8-8C9B-831C2C36847B}">
      <text>
        <r>
          <rPr>
            <b/>
            <sz val="9"/>
            <color indexed="81"/>
            <rFont val="Tahoma"/>
            <family val="2"/>
          </rPr>
          <t>NAVA Anthony:</t>
        </r>
        <r>
          <rPr>
            <sz val="9"/>
            <color indexed="81"/>
            <rFont val="Tahoma"/>
            <family val="2"/>
          </rPr>
          <t xml:space="preserve">
Z:\2018-23 BP\Subs\B2M\1. Inputs
B2M - OMA Inputs -md-rev-oct24'2016 20161105 MP Update - Sept 27'2017 SH 20171012.xlsx
</t>
        </r>
      </text>
    </comment>
    <comment ref="G26" authorId="0" shapeId="0" xr:uid="{CC585451-314E-4060-A6FC-A0279F4C9406}">
      <text>
        <r>
          <rPr>
            <sz val="9"/>
            <color indexed="81"/>
            <rFont val="Tahoma"/>
            <family val="2"/>
          </rPr>
          <t>BP Models\OEB\B2M\2020-2024\1. Rate Filing Model\1. Inputs\4. OM&amp;A</t>
        </r>
      </text>
    </comment>
    <comment ref="CH26" authorId="0" shapeId="0" xr:uid="{B014E406-039B-46BB-A590-F694A0FF09F0}">
      <text>
        <r>
          <rPr>
            <b/>
            <sz val="9"/>
            <color indexed="81"/>
            <rFont val="Tahoma"/>
            <family val="2"/>
          </rPr>
          <t>NAVA Anthony:</t>
        </r>
        <r>
          <rPr>
            <sz val="9"/>
            <color indexed="81"/>
            <rFont val="Tahoma"/>
            <family val="2"/>
          </rPr>
          <t xml:space="preserve">
Y:\2017-21(22) BP\Subs\B2M\INputs</t>
        </r>
      </text>
    </comment>
    <comment ref="E38" authorId="0" shapeId="0" xr:uid="{717263DD-F1B8-4C64-9FC7-235203FEAC3E}">
      <text>
        <r>
          <rPr>
            <b/>
            <sz val="9"/>
            <color indexed="81"/>
            <rFont val="Tahoma"/>
            <family val="2"/>
          </rPr>
          <t>NAVA Anthony:</t>
        </r>
        <r>
          <rPr>
            <sz val="9"/>
            <color indexed="81"/>
            <rFont val="Tahoma"/>
            <family val="2"/>
          </rPr>
          <t xml:space="preserve">
Z:\2018-23 BP\Subs\B2M\1. Inputs
B2M - OMA Inputs -md-rev-oct24'2016 20161105 MP Update - Sept 27'2017 SH 20171012.xlsx
OLD NUMBERS - not updated as per Scot/Jeff Smith 10/26/2017</t>
        </r>
      </text>
    </comment>
    <comment ref="G38" authorId="0" shapeId="0" xr:uid="{CB3D9438-3D3A-4431-9089-D5F4087EFA17}">
      <text>
        <r>
          <rPr>
            <sz val="9"/>
            <color indexed="81"/>
            <rFont val="Tahoma"/>
            <family val="2"/>
          </rPr>
          <t>BP Models\OEB\B2M\2020-2024\1. Rate Filing Model\1. Inputs\4. OM&amp;A</t>
        </r>
      </text>
    </comment>
    <comment ref="I38" authorId="3" shapeId="0" xr:uid="{BD4749E4-7D3E-4B17-8639-E98F46A5B87F}">
      <text>
        <r>
          <rPr>
            <b/>
            <sz val="9"/>
            <color indexed="81"/>
            <rFont val="Tahoma"/>
            <family val="2"/>
          </rPr>
          <t>LI Gracie:</t>
        </r>
        <r>
          <rPr>
            <sz val="9"/>
            <color indexed="81"/>
            <rFont val="Tahoma"/>
            <family val="2"/>
          </rPr>
          <t xml:space="preserve">
2020-10-01 Updated with latest accomplishment file.
</t>
        </r>
      </text>
    </comment>
    <comment ref="K38" authorId="5" shapeId="0" xr:uid="{1EF30318-7526-4BF7-A6FD-9543D37BF40D}">
      <text>
        <t>[Threaded comment]
Your version of Excel allows you to read this threaded comment; however, any edits to it will get removed if the file is opened in a newer version of Excel. Learn more: https://go.microsoft.com/fwlink/?linkid=870924
Comment:
    Updated to Accomplishment File 2023-9-11</t>
      </text>
    </comment>
    <comment ref="CH38" authorId="0" shapeId="0" xr:uid="{6AEDCC94-A6CB-4C43-930C-0AA1141F91EC}">
      <text>
        <r>
          <rPr>
            <b/>
            <sz val="9"/>
            <color indexed="81"/>
            <rFont val="Tahoma"/>
            <family val="2"/>
          </rPr>
          <t>NAVA Anthony:</t>
        </r>
        <r>
          <rPr>
            <sz val="9"/>
            <color indexed="81"/>
            <rFont val="Tahoma"/>
            <family val="2"/>
          </rPr>
          <t xml:space="preserve">
Y:\2017-21(22) BP\Subs\B2M\INputs</t>
        </r>
      </text>
    </comment>
    <comment ref="E39" authorId="0" shapeId="0" xr:uid="{6B924A44-F8BF-4424-AD30-BA71D95A60EF}">
      <text>
        <r>
          <rPr>
            <b/>
            <sz val="9"/>
            <color indexed="81"/>
            <rFont val="Tahoma"/>
            <family val="2"/>
          </rPr>
          <t>NAVA Anthony:</t>
        </r>
        <r>
          <rPr>
            <sz val="9"/>
            <color indexed="81"/>
            <rFont val="Tahoma"/>
            <family val="2"/>
          </rPr>
          <t xml:space="preserve">
Z:\2018-23 BP\Subs\B2M\1. Inputs
B2M - OMA Inputs -md-rev-oct24'2016 20161105 MP Update - Sept 27'2017 SH 20171012.xlsx
OLD NUMBERS - not updated as per Scot/Jeff Smith 10/26/2017</t>
        </r>
      </text>
    </comment>
    <comment ref="G39" authorId="0" shapeId="0" xr:uid="{F5938029-B30F-49A3-8786-B4C1F0160874}">
      <text>
        <r>
          <rPr>
            <sz val="9"/>
            <color indexed="81"/>
            <rFont val="Tahoma"/>
            <family val="2"/>
          </rPr>
          <t>BP Models\OEB\B2M\2020-2024\1. Rate Filing Model\1. Inputs\4. OM&amp;A</t>
        </r>
      </text>
    </comment>
    <comment ref="I39" authorId="3" shapeId="0" xr:uid="{DBF21668-230E-4AF0-BC05-CC84E3E72312}">
      <text>
        <r>
          <rPr>
            <b/>
            <sz val="9"/>
            <color indexed="81"/>
            <rFont val="Tahoma"/>
            <family val="2"/>
          </rPr>
          <t xml:space="preserve">JAS:
</t>
        </r>
        <r>
          <rPr>
            <sz val="9"/>
            <color indexed="81"/>
            <rFont val="Tahoma"/>
            <family val="2"/>
          </rPr>
          <t xml:space="preserve">Updated from 2021 - 2028 with numbers from latest forecast from Planning 2020-11-06
</t>
        </r>
        <r>
          <rPr>
            <b/>
            <sz val="9"/>
            <color indexed="81"/>
            <rFont val="Tahoma"/>
            <family val="2"/>
          </rPr>
          <t xml:space="preserve">
LI Gracie:
</t>
        </r>
        <r>
          <rPr>
            <sz val="9"/>
            <color indexed="81"/>
            <rFont val="Tahoma"/>
            <family val="2"/>
          </rPr>
          <t>2020-10-01 Updated with latest accomplishment file. 
Higher Forestry from Bruce X Milton Vegetation Management Maintenance.</t>
        </r>
      </text>
    </comment>
    <comment ref="CH39" authorId="0" shapeId="0" xr:uid="{3373B3D5-28F1-48DC-8C7A-B955959CE202}">
      <text>
        <r>
          <rPr>
            <b/>
            <sz val="9"/>
            <color indexed="81"/>
            <rFont val="Tahoma"/>
            <family val="2"/>
          </rPr>
          <t>NAVA Anthony:</t>
        </r>
        <r>
          <rPr>
            <sz val="9"/>
            <color indexed="81"/>
            <rFont val="Tahoma"/>
            <family val="2"/>
          </rPr>
          <t xml:space="preserve">
Y:\2017-21(22) BP\Subs\B2M\INputs</t>
        </r>
      </text>
    </comment>
    <comment ref="E42" authorId="0" shapeId="0" xr:uid="{227C2654-D3FC-4024-BD0E-8CF987A61083}">
      <text>
        <r>
          <rPr>
            <b/>
            <sz val="9"/>
            <color indexed="81"/>
            <rFont val="Tahoma"/>
            <family val="2"/>
          </rPr>
          <t>NAVA Anthony:</t>
        </r>
        <r>
          <rPr>
            <sz val="9"/>
            <color indexed="81"/>
            <rFont val="Tahoma"/>
            <family val="2"/>
          </rPr>
          <t xml:space="preserve">
Z:\2018-23 BP\Subs\B2M\1. Inputs
B2M - OMA Inputs -md-rev-oct24'2016 20161105 MP Update - Sept 27'2017 SH 20171012.xlsx
</t>
        </r>
      </text>
    </comment>
    <comment ref="G42" authorId="0" shapeId="0" xr:uid="{FE6499CE-38D9-4192-9027-F949A6CCA14E}">
      <text>
        <r>
          <rPr>
            <sz val="9"/>
            <color indexed="81"/>
            <rFont val="Tahoma"/>
            <family val="2"/>
          </rPr>
          <t>BP Models\OEB\B2M\2020-2024\1. Rate Filing Model\1. Inputs\4. OM&amp;A</t>
        </r>
      </text>
    </comment>
    <comment ref="H42" authorId="0" shapeId="0" xr:uid="{2F1E830F-EB21-4DCB-8EBF-29F875726E4A}">
      <text>
        <r>
          <rPr>
            <sz val="9"/>
            <color indexed="81"/>
            <rFont val="Tahoma"/>
            <family val="2"/>
          </rPr>
          <t>BP Models\OEB\B2M\2020-2024\1. Rate Filing Model\1. Inputs\4. OM&amp;A</t>
        </r>
      </text>
    </comment>
    <comment ref="I42" authorId="3" shapeId="0" xr:uid="{57D1A439-C19D-4FC2-9B1B-63038646D6AA}">
      <text>
        <r>
          <rPr>
            <sz val="9"/>
            <color indexed="81"/>
            <rFont val="Tahoma"/>
            <family val="2"/>
          </rPr>
          <t>\\vortex-ho3\FinanceBusinessPlanning\BP Models\2021-2025\2. December Board\2. Subsidiary Models\3. B2M\1. Inputs\2021-27_InsuranceCosts.xlsx
2020-09-19
Received 2021 insurance cost from Karin and escalated by 2% for future years. Confirmed with Karin.</t>
        </r>
      </text>
    </comment>
    <comment ref="CH42" authorId="0" shapeId="0" xr:uid="{252AFF09-22C8-4066-B39E-E754D1888A26}">
      <text>
        <r>
          <rPr>
            <b/>
            <sz val="9"/>
            <color indexed="81"/>
            <rFont val="Tahoma"/>
            <family val="2"/>
          </rPr>
          <t>NAVA Anthony:</t>
        </r>
        <r>
          <rPr>
            <sz val="9"/>
            <color indexed="81"/>
            <rFont val="Tahoma"/>
            <family val="2"/>
          </rPr>
          <t xml:space="preserve">
Y:\2017-21(22) BP\Subs\B2M\INputs</t>
        </r>
      </text>
    </comment>
    <comment ref="G43" authorId="0" shapeId="0" xr:uid="{03460C73-751A-4762-ACAE-FC815019F381}">
      <text>
        <r>
          <rPr>
            <sz val="9"/>
            <color indexed="81"/>
            <rFont val="Tahoma"/>
            <family val="2"/>
          </rPr>
          <t>BP Models\OEB\B2M\2020-2024\1. Rate Filing Model\1. Inputs\4. OM&amp;A</t>
        </r>
      </text>
    </comment>
    <comment ref="H43" authorId="0" shapeId="0" xr:uid="{EB38AC6A-6E71-479C-95C1-E110A530989E}">
      <text>
        <r>
          <rPr>
            <sz val="9"/>
            <color indexed="81"/>
            <rFont val="Tahoma"/>
            <family val="2"/>
          </rPr>
          <t>BP Models\OEB\B2M\2020-2024\1. Rate Filing Model\1. Inputs\4. OM&amp;A</t>
        </r>
      </text>
    </comment>
    <comment ref="I43" authorId="3" shapeId="0" xr:uid="{0C88DCC9-FC7A-4F8A-86BF-F947CDD3CA62}">
      <text>
        <r>
          <rPr>
            <b/>
            <sz val="9"/>
            <color indexed="81"/>
            <rFont val="Tahoma"/>
            <family val="2"/>
          </rPr>
          <t>LI Gracie:</t>
        </r>
        <r>
          <rPr>
            <sz val="9"/>
            <color indexed="81"/>
            <rFont val="Tahoma"/>
            <family val="2"/>
          </rPr>
          <t xml:space="preserve">
OM&amp;A Inputs from Jeff 2020-08-21</t>
        </r>
      </text>
    </comment>
    <comment ref="CH43" authorId="0" shapeId="0" xr:uid="{B8A674DA-6D9F-4C3E-A211-B34E16C7E756}">
      <text>
        <r>
          <rPr>
            <b/>
            <sz val="9"/>
            <color indexed="81"/>
            <rFont val="Tahoma"/>
            <family val="2"/>
          </rPr>
          <t>NAVA Anthony:</t>
        </r>
        <r>
          <rPr>
            <sz val="9"/>
            <color indexed="81"/>
            <rFont val="Tahoma"/>
            <family val="2"/>
          </rPr>
          <t xml:space="preserve">
Y:\2017-21(22) BP\Subs\B2M\INputs</t>
        </r>
      </text>
    </comment>
    <comment ref="G44" authorId="0" shapeId="0" xr:uid="{BF35A1B5-3FC5-4D64-8E46-898BF5654824}">
      <text>
        <r>
          <rPr>
            <sz val="9"/>
            <color indexed="81"/>
            <rFont val="Tahoma"/>
            <family val="2"/>
          </rPr>
          <t>BP Models\OEB\B2M\2020-2024\1. Rate Filing Model\1. Inputs\4. OM&amp;A</t>
        </r>
      </text>
    </comment>
    <comment ref="H44" authorId="0" shapeId="0" xr:uid="{A5CBAA63-4417-4EE8-A25E-D3D09754B08F}">
      <text>
        <r>
          <rPr>
            <sz val="9"/>
            <color indexed="81"/>
            <rFont val="Tahoma"/>
            <family val="2"/>
          </rPr>
          <t>BP Models\OEB\B2M\2020-2024\1. Rate Filing Model\1. Inputs\4. OM&amp;A</t>
        </r>
      </text>
    </comment>
    <comment ref="CH44" authorId="0" shapeId="0" xr:uid="{ABE0FF7E-5B69-4811-9725-D3D40ECDE2C8}">
      <text>
        <r>
          <rPr>
            <b/>
            <sz val="9"/>
            <color indexed="81"/>
            <rFont val="Tahoma"/>
            <family val="2"/>
          </rPr>
          <t>NAVA Anthony:</t>
        </r>
        <r>
          <rPr>
            <sz val="9"/>
            <color indexed="81"/>
            <rFont val="Tahoma"/>
            <family val="2"/>
          </rPr>
          <t xml:space="preserve">
Y:\2017-21(22) BP\Subs\B2M\INputs</t>
        </r>
      </text>
    </comment>
    <comment ref="G45" authorId="0" shapeId="0" xr:uid="{B515892F-E09A-4CC9-AF8C-6892BB7720FE}">
      <text>
        <r>
          <rPr>
            <sz val="9"/>
            <color indexed="81"/>
            <rFont val="Tahoma"/>
            <family val="2"/>
          </rPr>
          <t>BP Models\OEB\B2M\2020-2024\1. Rate Filing Model\1. Inputs\4. OM&amp;A</t>
        </r>
      </text>
    </comment>
    <comment ref="H45" authorId="0" shapeId="0" xr:uid="{572DF15D-8EAD-4C49-8FDB-BA5B8462C939}">
      <text>
        <r>
          <rPr>
            <sz val="9"/>
            <color indexed="81"/>
            <rFont val="Tahoma"/>
            <family val="2"/>
          </rPr>
          <t>BP Models\OEB\B2M\2020-2024\1. Rate Filing Model\1. Inputs\4. OM&amp;A</t>
        </r>
      </text>
    </comment>
    <comment ref="I45" authorId="3" shapeId="0" xr:uid="{DC003C73-F31E-407E-94B5-68C2DD897036}">
      <text>
        <r>
          <rPr>
            <sz val="9"/>
            <color indexed="81"/>
            <rFont val="Tahoma"/>
            <family val="2"/>
          </rPr>
          <t xml:space="preserve">Updated based on Samir's note on B2M audit fees. 
2021-10-06 SC: One of the reason for the disparity in the 2021 fees vs what we have in our plan is that the plan was based on prior year fees which were low and there was some discussion between KPMG and executive mgmt and the audit committee to get KPMG fees more in line with our peers. </t>
        </r>
      </text>
    </comment>
    <comment ref="J45" authorId="6" shapeId="0" xr:uid="{BDC92093-B9DB-4750-8A64-5ADB90BB17BF}">
      <text>
        <t>[Threaded comment]
Your version of Excel allows you to read this threaded comment; however, any edits to it will get removed if the file is opened in a newer version of Excel. Learn more: https://go.microsoft.com/fwlink/?linkid=870924
Comment:
    Re-added to above.</t>
      </text>
    </comment>
    <comment ref="CH45" authorId="0" shapeId="0" xr:uid="{5E4399BB-4A56-4CF7-8065-28D0D88BF99E}">
      <text>
        <r>
          <rPr>
            <b/>
            <sz val="9"/>
            <color indexed="81"/>
            <rFont val="Tahoma"/>
            <family val="2"/>
          </rPr>
          <t>NAVA Anthony:</t>
        </r>
        <r>
          <rPr>
            <sz val="9"/>
            <color indexed="81"/>
            <rFont val="Tahoma"/>
            <family val="2"/>
          </rPr>
          <t xml:space="preserve">
Y:\2017-21(22) BP\Subs\B2M\INputs</t>
        </r>
      </text>
    </comment>
    <comment ref="G46" authorId="0" shapeId="0" xr:uid="{CEE8C0C7-FDB7-46F0-AEF5-ABE6AF478290}">
      <text>
        <r>
          <rPr>
            <sz val="9"/>
            <color indexed="81"/>
            <rFont val="Tahoma"/>
            <family val="2"/>
          </rPr>
          <t>BP Models\OEB\B2M\2020-2024\1. Rate Filing Model\1. Inputs\4. OM&amp;A</t>
        </r>
      </text>
    </comment>
    <comment ref="H46" authorId="0" shapeId="0" xr:uid="{176BF981-038D-4023-A185-034A20E991C6}">
      <text>
        <r>
          <rPr>
            <sz val="9"/>
            <color indexed="81"/>
            <rFont val="Tahoma"/>
            <family val="2"/>
          </rPr>
          <t>BP Models\OEB\B2M\2020-2024\1. Rate Filing Model\1. Inputs\4. OM&amp;A</t>
        </r>
      </text>
    </comment>
    <comment ref="I46" authorId="3" shapeId="0" xr:uid="{6192D9FD-FADD-47D3-91F0-11675D0F6F1D}">
      <text>
        <r>
          <rPr>
            <b/>
            <sz val="9"/>
            <color indexed="81"/>
            <rFont val="Tahoma"/>
            <family val="2"/>
          </rPr>
          <t>LI Gracie:</t>
        </r>
        <r>
          <rPr>
            <sz val="9"/>
            <color indexed="81"/>
            <rFont val="Tahoma"/>
            <family val="2"/>
          </rPr>
          <t xml:space="preserve">
OM&amp;A Inputs from Jeff 2020-08-21</t>
        </r>
      </text>
    </comment>
    <comment ref="CH46" authorId="0" shapeId="0" xr:uid="{44CA0598-46C3-4729-857D-A229816B4806}">
      <text>
        <r>
          <rPr>
            <b/>
            <sz val="9"/>
            <color indexed="81"/>
            <rFont val="Tahoma"/>
            <family val="2"/>
          </rPr>
          <t>NAVA Anthony:</t>
        </r>
        <r>
          <rPr>
            <sz val="9"/>
            <color indexed="81"/>
            <rFont val="Tahoma"/>
            <family val="2"/>
          </rPr>
          <t xml:space="preserve">
Y:\2017-21(22) BP\Subs\B2M\INputs</t>
        </r>
      </text>
    </comment>
    <comment ref="G47" authorId="0" shapeId="0" xr:uid="{8C229C40-A8CD-411C-A779-67D982980CDE}">
      <text>
        <r>
          <rPr>
            <sz val="9"/>
            <color indexed="81"/>
            <rFont val="Tahoma"/>
            <family val="2"/>
          </rPr>
          <t>BP Models\OEB\B2M\2020-2024\1. Rate Filing Model\1. Inputs\4. OM&amp;A</t>
        </r>
      </text>
    </comment>
    <comment ref="H47" authorId="0" shapeId="0" xr:uid="{CC080CC5-CCD2-4666-9350-0B53F33E16D8}">
      <text>
        <r>
          <rPr>
            <sz val="9"/>
            <color indexed="81"/>
            <rFont val="Tahoma"/>
            <family val="2"/>
          </rPr>
          <t>BP Models\OEB\B2M\2020-2024\1. Rate Filing Model\1. Inputs\4. OM&amp;A</t>
        </r>
      </text>
    </comment>
    <comment ref="I47" authorId="3" shapeId="0" xr:uid="{C163376C-5BCA-4ADE-A648-5283EC2C9C6E}">
      <text>
        <r>
          <rPr>
            <b/>
            <sz val="9"/>
            <color indexed="81"/>
            <rFont val="Tahoma"/>
            <family val="2"/>
          </rPr>
          <t>LI Gracie:</t>
        </r>
        <r>
          <rPr>
            <sz val="9"/>
            <color indexed="81"/>
            <rFont val="Tahoma"/>
            <family val="2"/>
          </rPr>
          <t xml:space="preserve">
OM&amp;A Inputs from Jeff 2020-08-21</t>
        </r>
      </text>
    </comment>
    <comment ref="CH47" authorId="0" shapeId="0" xr:uid="{4C0BA2E0-5949-4E8D-A7EA-DEB9E9564D4A}">
      <text>
        <r>
          <rPr>
            <b/>
            <sz val="9"/>
            <color indexed="81"/>
            <rFont val="Tahoma"/>
            <family val="2"/>
          </rPr>
          <t>NAVA Anthony:</t>
        </r>
        <r>
          <rPr>
            <sz val="9"/>
            <color indexed="81"/>
            <rFont val="Tahoma"/>
            <family val="2"/>
          </rPr>
          <t xml:space="preserve">
Y:\2017-21(22) BP\Subs\B2M\INputs</t>
        </r>
      </text>
    </comment>
    <comment ref="D48" authorId="0" shapeId="0" xr:uid="{B827B878-7809-427A-8279-B49996A65128}">
      <text>
        <r>
          <rPr>
            <b/>
            <sz val="9"/>
            <color indexed="81"/>
            <rFont val="Tahoma"/>
            <family val="2"/>
          </rPr>
          <t>NAVA Anthony:</t>
        </r>
        <r>
          <rPr>
            <sz val="9"/>
            <color indexed="81"/>
            <rFont val="Tahoma"/>
            <family val="2"/>
          </rPr>
          <t xml:space="preserve">
Added as per Scot Hutchinson's email dated 03/05/2015</t>
        </r>
      </text>
    </comment>
    <comment ref="G48" authorId="0" shapeId="0" xr:uid="{C1C105F3-DAC0-42CD-A0FC-366203622BA1}">
      <text>
        <r>
          <rPr>
            <sz val="9"/>
            <color indexed="81"/>
            <rFont val="Tahoma"/>
            <family val="2"/>
          </rPr>
          <t>BP Models\OEB\B2M\2020-2024\1. Rate Filing Model\1. Inputs\4. OM&amp;A</t>
        </r>
      </text>
    </comment>
    <comment ref="H48" authorId="0" shapeId="0" xr:uid="{3672709B-1C73-4CE4-93C6-146AD2FBFA9D}">
      <text>
        <r>
          <rPr>
            <sz val="9"/>
            <color indexed="81"/>
            <rFont val="Tahoma"/>
            <family val="2"/>
          </rPr>
          <t>BP Models\OEB\B2M\2020-2024\1. Rate Filing Model\1. Inputs\4. OM&amp;A</t>
        </r>
      </text>
    </comment>
    <comment ref="I48" authorId="3" shapeId="0" xr:uid="{FF588DF2-D9D7-4108-A481-925FDC249BA8}">
      <text>
        <r>
          <rPr>
            <b/>
            <sz val="9"/>
            <color indexed="81"/>
            <rFont val="Tahoma"/>
            <family val="2"/>
          </rPr>
          <t>LI Gracie:</t>
        </r>
        <r>
          <rPr>
            <sz val="9"/>
            <color indexed="81"/>
            <rFont val="Tahoma"/>
            <family val="2"/>
          </rPr>
          <t xml:space="preserve">
OM&amp;A Inputs from Jeff 2020-08-21</t>
        </r>
      </text>
    </comment>
    <comment ref="CH48" authorId="0" shapeId="0" xr:uid="{41C4D636-CE7D-41A3-B1E3-33ACBE871BD5}">
      <text>
        <r>
          <rPr>
            <b/>
            <sz val="9"/>
            <color indexed="81"/>
            <rFont val="Tahoma"/>
            <family val="2"/>
          </rPr>
          <t>NAVA Anthony:</t>
        </r>
        <r>
          <rPr>
            <sz val="9"/>
            <color indexed="81"/>
            <rFont val="Tahoma"/>
            <family val="2"/>
          </rPr>
          <t xml:space="preserve">
Y:\2017-21(22) BP\Subs\B2M\INputs</t>
        </r>
      </text>
    </comment>
    <comment ref="A54" authorId="7" shapeId="0" xr:uid="{7AA33E8D-5192-4019-9C14-F417DB5A67B0}">
      <text>
        <r>
          <rPr>
            <b/>
            <sz val="9"/>
            <color indexed="81"/>
            <rFont val="Tahoma"/>
            <family val="2"/>
          </rPr>
          <t>JODOIN Joel:</t>
        </r>
        <r>
          <rPr>
            <sz val="9"/>
            <color indexed="81"/>
            <rFont val="Tahoma"/>
            <family val="2"/>
          </rPr>
          <t xml:space="preserve">
per jeff smith oct 27 2014</t>
        </r>
      </text>
    </comment>
    <comment ref="A80" authorId="8" shapeId="0" xr:uid="{E43C6972-4540-4F8D-B004-CE870635A2EB}">
      <text>
        <t>[Threaded comment]
Your version of Excel allows you to read this threaded comment; however, any edits to it will get removed if the file is opened in a newer version of Excel. Learn more: https://go.microsoft.com/fwlink/?linkid=870924
Comment:
    During roll-over the formula needs to take into account option to include acquisition difference for accumulated depreciation. 
=IF($A$60,'Inputs and Assumptions'!$D$23+'Inputs and Assumptions'!L23,'Inputs and Assumptions'!L23)</t>
      </text>
    </comment>
    <comment ref="J87" authorId="3" shapeId="0" xr:uid="{77AD82C6-9181-4362-B5F8-EB800C9E34A6}">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J94" authorId="3" shapeId="0" xr:uid="{F7E73584-0152-4978-8EF1-0344C1EA0671}">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K94" authorId="3" shapeId="0" xr:uid="{274027D5-1C4F-4ED4-9F0F-0A397034BEFA}">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L94" authorId="3" shapeId="0" xr:uid="{0AA94503-60ED-4C96-944E-C158891D17B6}">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M94" authorId="3" shapeId="0" xr:uid="{94D60F55-5082-42A5-983E-03A6B8DE5A7F}">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N94" authorId="3" shapeId="0" xr:uid="{3F919D56-F08E-4899-8602-1F087BEE2796}">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O94" authorId="3" shapeId="0" xr:uid="{7D2AC70F-A0CA-4425-81D5-A7C5E0D7BDCC}">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P94" authorId="3" shapeId="0" xr:uid="{FF46AFC9-E5D7-46C1-AB05-F99EB53FA278}">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Q94" authorId="3" shapeId="0" xr:uid="{41F327CE-2257-4427-83ED-2D259D0C4291}">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R94" authorId="3" shapeId="0" xr:uid="{2A6C1766-54D2-422A-9594-1169F572F980}">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S94" authorId="3" shapeId="0" xr:uid="{9A543898-F11A-4995-80D9-BE995BD1C1FA}">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T94" authorId="3" shapeId="0" xr:uid="{11766682-293B-4EAA-8E15-8DE53695F5F6}">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U94" authorId="3" shapeId="0" xr:uid="{A6515E3B-DC2C-4A08-BF84-7D9D847B87BF}">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V94" authorId="3" shapeId="0" xr:uid="{DC19AB29-DE70-4E8A-BDE7-95FD1C09E552}">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W94" authorId="3" shapeId="0" xr:uid="{06FB784C-F3FB-4C3C-832D-B2C97257C2C1}">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X94" authorId="3" shapeId="0" xr:uid="{0DB5D421-D412-4E6E-970B-6A00663B830C}">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Y94" authorId="3" shapeId="0" xr:uid="{D2E4F4A4-BE23-4487-8A43-9E8E768049A0}">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Z94" authorId="3" shapeId="0" xr:uid="{621CCCCD-21D2-41CF-B6CE-9F008A6728C8}">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AA94" authorId="3" shapeId="0" xr:uid="{59DAFFDD-70EF-4A1E-932E-48C9F3D0A106}">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AB94" authorId="3" shapeId="0" xr:uid="{EBF1C7B7-FFD8-4319-BE34-632E716FE5F3}">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AC94" authorId="3" shapeId="0" xr:uid="{48FE758C-9B35-43F4-8882-9985C322A140}">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AD94" authorId="3" shapeId="0" xr:uid="{BD6ADF31-B037-4C6E-AB81-8E7D02B41318}">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AE94" authorId="3" shapeId="0" xr:uid="{86E21543-649B-4AC5-87E6-0394EEF7CF42}">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AF94" authorId="3" shapeId="0" xr:uid="{37428087-5902-4130-A18C-528C2C4971DA}">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AG94" authorId="3" shapeId="0" xr:uid="{03CC091B-EDE7-4628-BEF1-A25D4D975376}">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AH94" authorId="3" shapeId="0" xr:uid="{15907B3C-50D3-48E8-85F1-9A4E0F699153}">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AI94" authorId="3" shapeId="0" xr:uid="{37987149-60FF-4E35-979F-CAE21C5EBB09}">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AJ94" authorId="3" shapeId="0" xr:uid="{E52DDA76-4A6E-4450-9CEB-4C798458326A}">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AK94" authorId="3" shapeId="0" xr:uid="{8CE15A44-6FA0-42BB-8EF5-DAFC519F3810}">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AL94" authorId="3" shapeId="0" xr:uid="{B22B4364-11C3-44A3-BED0-53A2DD583A81}">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AM94" authorId="3" shapeId="0" xr:uid="{D361883B-1F5D-43F6-AD36-D85539690590}">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AN94" authorId="3" shapeId="0" xr:uid="{F1FB4CF1-CDCC-493D-98C7-67C23CD6E811}">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AO94" authorId="3" shapeId="0" xr:uid="{D4ABF140-8C8B-41C1-85C9-9176B70175D3}">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AP94" authorId="3" shapeId="0" xr:uid="{2BAEA229-6416-483B-A87F-208AB1F4D84F}">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AQ94" authorId="3" shapeId="0" xr:uid="{233F8A5C-6129-4B0F-902E-0403953153DD}">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AR94" authorId="3" shapeId="0" xr:uid="{AA0DA0E2-4458-4ED8-B707-1E04E2AFC4C5}">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AS94" authorId="3" shapeId="0" xr:uid="{DC909638-7E6F-478A-AADD-92312AC8E4FF}">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AT94" authorId="3" shapeId="0" xr:uid="{E2B35703-5CF4-4439-89D3-016C3924F815}">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AU94" authorId="3" shapeId="0" xr:uid="{5573087D-A4EF-4670-B8D8-0DCA0924297B}">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AV94" authorId="3" shapeId="0" xr:uid="{77D01E2B-398D-41A6-A54E-FE1FEC8B00B4}">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AW94" authorId="3" shapeId="0" xr:uid="{7C68A884-D718-4039-8441-8B4F5E71EE0D}">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AX94" authorId="3" shapeId="0" xr:uid="{E9C03E92-513F-428A-8764-E96FCB8BEF40}">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AY94" authorId="3" shapeId="0" xr:uid="{08DF0315-2DE5-45F6-9CED-ED4423DC6A3B}">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AZ94" authorId="3" shapeId="0" xr:uid="{8E68C02A-2958-4B20-A591-11530F1AD8A5}">
      <text>
        <r>
          <rPr>
            <b/>
            <sz val="9"/>
            <color indexed="81"/>
            <rFont val="Tahoma"/>
            <family val="2"/>
          </rPr>
          <t>LI Gracie:</t>
        </r>
        <r>
          <rPr>
            <sz val="9"/>
            <color indexed="81"/>
            <rFont val="Tahoma"/>
            <family val="2"/>
          </rPr>
          <t xml:space="preserve">
$260.09M includes the negative asset. To calculate depreciation, negative asset needs to be excluded and calculated on $281M. See FA_USofA1720 tab for more details.</t>
        </r>
      </text>
    </comment>
    <comment ref="I185" authorId="9" shapeId="0" xr:uid="{03783EB1-668C-4AAF-9676-13F332F1B207}">
      <text>
        <t>[Threaded comment]
Your version of Excel allows you to read this threaded comment; however, any edits to it will get removed if the file is opened in a newer version of Excel. Learn more: https://go.microsoft.com/fwlink/?linkid=870924
Comment:
    Long term debt from financial statements</t>
      </text>
    </comment>
    <comment ref="G215" authorId="10" shapeId="0" xr:uid="{DAB06F50-3721-4626-8B83-5B40D23A5442}">
      <text>
        <r>
          <rPr>
            <b/>
            <sz val="9"/>
            <color indexed="81"/>
            <rFont val="Tahoma"/>
            <family val="2"/>
          </rPr>
          <t>ZHU Emily:</t>
        </r>
        <r>
          <rPr>
            <sz val="9"/>
            <color indexed="81"/>
            <rFont val="Tahoma"/>
            <family val="2"/>
          </rPr>
          <t xml:space="preserve">
Removed for 2019-2024 as managing director costs have been deducted on the tax return from 2017 onwards</t>
        </r>
      </text>
    </comment>
    <comment ref="D216" authorId="0" shapeId="0" xr:uid="{D70918E0-C3A1-4A2C-9859-B36939CDFBCC}">
      <text>
        <r>
          <rPr>
            <b/>
            <sz val="9"/>
            <color indexed="81"/>
            <rFont val="Tahoma"/>
            <family val="2"/>
          </rPr>
          <t>NAVA Anthony:</t>
        </r>
        <r>
          <rPr>
            <sz val="9"/>
            <color indexed="81"/>
            <rFont val="Tahoma"/>
            <family val="2"/>
          </rPr>
          <t xml:space="preserve">
Update after Rollforward</t>
        </r>
      </text>
    </comment>
    <comment ref="D236" authorId="0" shapeId="0" xr:uid="{6EF8767E-AE29-4D3A-B1D5-5E9A5C1413E5}">
      <text>
        <r>
          <rPr>
            <b/>
            <sz val="9"/>
            <color indexed="81"/>
            <rFont val="Tahoma"/>
            <family val="2"/>
          </rPr>
          <t>NAVA Anthony:</t>
        </r>
        <r>
          <rPr>
            <sz val="9"/>
            <color indexed="81"/>
            <rFont val="Tahoma"/>
            <family val="2"/>
          </rPr>
          <t xml:space="preserve">
Update after Rollforward</t>
        </r>
      </text>
    </comment>
    <comment ref="G256" authorId="10" shapeId="0" xr:uid="{52BF584D-B5EC-486B-ABFB-78766F0E6045}">
      <text>
        <r>
          <rPr>
            <b/>
            <sz val="9"/>
            <color indexed="81"/>
            <rFont val="Tahoma"/>
            <family val="2"/>
          </rPr>
          <t>ZHU Emily:</t>
        </r>
        <r>
          <rPr>
            <sz val="9"/>
            <color indexed="81"/>
            <rFont val="Tahoma"/>
            <family val="2"/>
          </rPr>
          <t xml:space="preserve">
Updated to agree to T2</t>
        </r>
      </text>
    </comment>
    <comment ref="D258" authorId="0" shapeId="0" xr:uid="{6E4B4572-2834-4B54-BBB7-322A9DA0B64C}">
      <text>
        <r>
          <rPr>
            <b/>
            <sz val="9"/>
            <color indexed="81"/>
            <rFont val="Tahoma"/>
            <family val="2"/>
          </rPr>
          <t>NAVA Anthony:</t>
        </r>
        <r>
          <rPr>
            <sz val="9"/>
            <color indexed="81"/>
            <rFont val="Tahoma"/>
            <family val="2"/>
          </rPr>
          <t xml:space="preserve">
Update after Rollforward</t>
        </r>
      </text>
    </comment>
    <comment ref="O279" authorId="11" shapeId="0" xr:uid="{5127285B-70E6-4FF8-A444-DD17038B5FD4}">
      <text>
        <t>[Threaded comment]
Your version of Excel allows you to read this threaded comment; however, any edits to it will get removed if the file is opened in a newer version of Excel. Learn more: https://go.microsoft.com/fwlink/?linkid=870924
Comment:
    Changed 14.1 to 5% from 2027 onward per tax team</t>
      </text>
    </comment>
    <comment ref="G326" authorId="10" shapeId="0" xr:uid="{D1573DBF-1E83-495A-AAF0-282A044C8B76}">
      <text>
        <r>
          <rPr>
            <b/>
            <sz val="9"/>
            <color indexed="81"/>
            <rFont val="Tahoma"/>
            <family val="2"/>
          </rPr>
          <t>ZHU Emily:</t>
        </r>
        <r>
          <rPr>
            <sz val="9"/>
            <color indexed="81"/>
            <rFont val="Tahoma"/>
            <family val="2"/>
          </rPr>
          <t xml:space="preserve">
Updated to agree to T2</t>
        </r>
      </text>
    </comment>
  </commentList>
</comments>
</file>

<file path=xl/sharedStrings.xml><?xml version="1.0" encoding="utf-8"?>
<sst xmlns="http://schemas.openxmlformats.org/spreadsheetml/2006/main" count="504" uniqueCount="240">
  <si>
    <t>Bruce to Milton Partnership</t>
  </si>
  <si>
    <t>Cost of Long-Term Debt Capital</t>
  </si>
  <si>
    <t xml:space="preserve"> Test Year (2025) </t>
  </si>
  <si>
    <t>Year ending December 31</t>
  </si>
  <si>
    <t>Premium</t>
  </si>
  <si>
    <t>Net Capital Employed</t>
  </si>
  <si>
    <t>Principal</t>
  </si>
  <si>
    <t>Discount</t>
  </si>
  <si>
    <t>Per $100</t>
  </si>
  <si>
    <t>Total Amount Outstanding</t>
  </si>
  <si>
    <t>Projected</t>
  </si>
  <si>
    <t>Amount</t>
  </si>
  <si>
    <t>and</t>
  </si>
  <si>
    <t>Total</t>
  </si>
  <si>
    <t>at</t>
  </si>
  <si>
    <t xml:space="preserve">Avg. Monthly </t>
  </si>
  <si>
    <t>Carrying</t>
  </si>
  <si>
    <t>Average</t>
  </si>
  <si>
    <t>Line</t>
  </si>
  <si>
    <t>Offering</t>
  </si>
  <si>
    <t>Coupon</t>
  </si>
  <si>
    <t>Maturity</t>
  </si>
  <si>
    <t>Offered</t>
  </si>
  <si>
    <t>Expenses</t>
  </si>
  <si>
    <t>Effective</t>
  </si>
  <si>
    <t>Averages</t>
  </si>
  <si>
    <t>Cost</t>
  </si>
  <si>
    <t>Embedded</t>
  </si>
  <si>
    <t>No.</t>
  </si>
  <si>
    <t>Date</t>
  </si>
  <si>
    <t>Rate</t>
  </si>
  <si>
    <t>($Millions)</t>
  </si>
  <si>
    <t>(Dollars)</t>
  </si>
  <si>
    <t>Cost Rate</t>
  </si>
  <si>
    <t>Cost Rates</t>
  </si>
  <si>
    <t>(a)</t>
  </si>
  <si>
    <t>(b)</t>
  </si>
  <si>
    <t>(c)</t>
  </si>
  <si>
    <t>(d)</t>
  </si>
  <si>
    <t>(e)</t>
  </si>
  <si>
    <t>(f)</t>
  </si>
  <si>
    <t>(g)</t>
  </si>
  <si>
    <t>(h)</t>
  </si>
  <si>
    <t>(i)</t>
  </si>
  <si>
    <t>(j)</t>
  </si>
  <si>
    <t>(k)</t>
  </si>
  <si>
    <t>(l)</t>
  </si>
  <si>
    <t>(m)</t>
  </si>
  <si>
    <t>Subtotal</t>
  </si>
  <si>
    <t>Treasury OM&amp;A costs</t>
  </si>
  <si>
    <t>Other financing-related fees</t>
  </si>
  <si>
    <t>Note 1 - All debt is 3rd party issued debt with fixed rates</t>
  </si>
  <si>
    <t xml:space="preserve"> Test Year (2026) </t>
  </si>
  <si>
    <t>Year</t>
  </si>
  <si>
    <t>Years for Inflation Calc  (In Service Year - Partnership year)</t>
  </si>
  <si>
    <t>Revenue Requirement ($M) - Inflate</t>
  </si>
  <si>
    <t>OM&amp;A</t>
  </si>
  <si>
    <t>Transition Costs</t>
  </si>
  <si>
    <t>Depreciation</t>
  </si>
  <si>
    <t>Return on Debt</t>
  </si>
  <si>
    <t>Return on Equity</t>
  </si>
  <si>
    <t>Income tax</t>
  </si>
  <si>
    <t>Calculations Below:</t>
  </si>
  <si>
    <t>Source Input</t>
  </si>
  <si>
    <t>Manual Adjustment/Input</t>
  </si>
  <si>
    <t>Intentionally left blank - removed formulas</t>
  </si>
  <si>
    <t>Items rolling up to revenue requirement</t>
  </si>
  <si>
    <t>Operations and Maintenance - For external Revenues</t>
  </si>
  <si>
    <t>Internal/External</t>
  </si>
  <si>
    <t>Maintenance Costs (shift from HONI) - see detail below</t>
  </si>
  <si>
    <t>Operating</t>
  </si>
  <si>
    <t>Internal</t>
  </si>
  <si>
    <t>Jeff A. Smith</t>
  </si>
  <si>
    <t>B2M - OMA Inputs -md-rev-oct24'2016 20161105 SHMP.xlsx</t>
  </si>
  <si>
    <t>Per Black and Veatch Cost Allocation (v35)</t>
  </si>
  <si>
    <t>per Andrew Clegg</t>
  </si>
  <si>
    <t>Shared Asset Study (Tx + Dx Allocation)</t>
  </si>
  <si>
    <t xml:space="preserve">per JRAP </t>
  </si>
  <si>
    <t>Management Costs (incremental - see below)</t>
  </si>
  <si>
    <t>OM&amp;A costs to B2M</t>
  </si>
  <si>
    <t>Impact of Tx 2015-2016 Decision</t>
  </si>
  <si>
    <t>Net OMA costs</t>
  </si>
  <si>
    <t>Maintenance Costs (shift from HONI) ($M)</t>
  </si>
  <si>
    <t>Provincial Lines subtotal</t>
  </si>
  <si>
    <t>Per accomplishment file</t>
  </si>
  <si>
    <t>Forestry subtotal</t>
  </si>
  <si>
    <t>Average of Forestry line from accomplishment file per Jeff</t>
  </si>
  <si>
    <t>Insurance</t>
  </si>
  <si>
    <t>External</t>
  </si>
  <si>
    <t>Regulatory</t>
  </si>
  <si>
    <t>Other Admin - Other</t>
  </si>
  <si>
    <t>Other Admin - Audit Fees</t>
  </si>
  <si>
    <t>Managing Director</t>
  </si>
  <si>
    <t>Advisory Committee - include as part of Managing Director in Exhibits</t>
  </si>
  <si>
    <t>Office Lease</t>
  </si>
  <si>
    <t>Management Costs Subtotal</t>
  </si>
  <si>
    <t>B2M one-time setup costs - (Transition Costs)</t>
  </si>
  <si>
    <t>Depreciation on Assets (Total)</t>
  </si>
  <si>
    <t>Depreciation Calculation - Land</t>
  </si>
  <si>
    <t>Opening Gross Book Value (BV)</t>
  </si>
  <si>
    <t>Add: In-Service Additions</t>
  </si>
  <si>
    <t>Sale of Fixed Assets</t>
  </si>
  <si>
    <t>Ending Gross BV</t>
  </si>
  <si>
    <t>Opening Accumulated Depreciation</t>
  </si>
  <si>
    <t>Add: Depreciation from In-Service Additions</t>
  </si>
  <si>
    <t>Depreciation on Existing Assets</t>
  </si>
  <si>
    <t>Ending Accumulated Depreciation</t>
  </si>
  <si>
    <t>Depreciation Calculation - Land Rights</t>
  </si>
  <si>
    <t>Depreciation Calculation - Towers and Fixtures</t>
  </si>
  <si>
    <t>Depreciation Calculation - Overhead Lines</t>
  </si>
  <si>
    <t>Depreciation Calculation - Roads and Trails</t>
  </si>
  <si>
    <t xml:space="preserve">Depreciation Calculation - Buildings and Fixtures </t>
  </si>
  <si>
    <t>Depreciation Calculation - Communication Equipment</t>
  </si>
  <si>
    <t>Depreciation Calculation - TOTAL</t>
  </si>
  <si>
    <t>Interest Rates</t>
  </si>
  <si>
    <t>Cost of Long-Term Debt (%)</t>
  </si>
  <si>
    <t>Cost of Short-Term Debt (%)</t>
  </si>
  <si>
    <t>Return on Equity (per Tx 2013 Settlement)</t>
  </si>
  <si>
    <t>Rate Base Components Summary</t>
  </si>
  <si>
    <t>Long-Term Debt</t>
  </si>
  <si>
    <t>Short-Term Debt</t>
  </si>
  <si>
    <t>Equity</t>
  </si>
  <si>
    <t>Total Rate Base</t>
  </si>
  <si>
    <t>Components</t>
  </si>
  <si>
    <t>Gross Fixed Assets</t>
  </si>
  <si>
    <t>Less: Acc Dep</t>
  </si>
  <si>
    <t>Year End Rate Base</t>
  </si>
  <si>
    <t>Average Rate Base</t>
  </si>
  <si>
    <t>Working Capital</t>
  </si>
  <si>
    <t>Rate Base</t>
  </si>
  <si>
    <t>Calc of Working Capital</t>
  </si>
  <si>
    <t>Days in year</t>
  </si>
  <si>
    <t>Revenue lag days</t>
  </si>
  <si>
    <t>Expense lead days</t>
  </si>
  <si>
    <t>Net lag days</t>
  </si>
  <si>
    <t>OM&amp;A, excl one-time setup costs already incurred</t>
  </si>
  <si>
    <t>Interest on long-term debt</t>
  </si>
  <si>
    <t>Income taxes</t>
  </si>
  <si>
    <t>Annualized cash working capital</t>
  </si>
  <si>
    <t>Total cash working capital</t>
  </si>
  <si>
    <t>Links to BP Template tab</t>
  </si>
  <si>
    <t>Total tax rate (%)</t>
  </si>
  <si>
    <t>GPCo's and LPCo's Percentage</t>
  </si>
  <si>
    <t>Taxable Income Calculation</t>
  </si>
  <si>
    <t>EBIT</t>
  </si>
  <si>
    <t>Add Depreciation</t>
  </si>
  <si>
    <t>Add Managing Director Costs</t>
  </si>
  <si>
    <t>Less 20(1)(e) Deductions</t>
  </si>
  <si>
    <t>Less CCA</t>
  </si>
  <si>
    <t>--&gt; used average CCA</t>
  </si>
  <si>
    <t>Add transitional cost recovery</t>
  </si>
  <si>
    <t>Taxable Net Income</t>
  </si>
  <si>
    <t>Less Income Taxes in rates</t>
  </si>
  <si>
    <t>Amount to be allocated to partners on pro-rata basis</t>
  </si>
  <si>
    <t>GPCo &amp; LPCo's Percentage</t>
  </si>
  <si>
    <t>Taxable Income Allocated to GPCO &amp; LPCO</t>
  </si>
  <si>
    <t>Add Amount of Taxes Allocated to GP and LP</t>
  </si>
  <si>
    <t>Taxable Income for GPCo and LPCo</t>
  </si>
  <si>
    <t>Loss (utilization)/Carryforward to future years</t>
  </si>
  <si>
    <t>Taxable Income Allocated to GPCo and LPCo</t>
  </si>
  <si>
    <t>Tax Rate</t>
  </si>
  <si>
    <t>Tax Expense</t>
  </si>
  <si>
    <t>Grossed up Cash Taxes</t>
  </si>
  <si>
    <t>Loss Carryforward tracking sheet</t>
  </si>
  <si>
    <t>Opening Losses CF</t>
  </si>
  <si>
    <t>~ no loss C/F</t>
  </si>
  <si>
    <t>Losses in the year</t>
  </si>
  <si>
    <t>Closing Loss CF</t>
  </si>
  <si>
    <t>Breakdown of Taxes</t>
  </si>
  <si>
    <t xml:space="preserve">Federal </t>
  </si>
  <si>
    <t>Ontario</t>
  </si>
  <si>
    <t>Corporate Minimum Tax</t>
  </si>
  <si>
    <t>Taxes Allocated to GP Co</t>
  </si>
  <si>
    <t>Amount to be allocated based on equity</t>
  </si>
  <si>
    <t>GPCO's percentage</t>
  </si>
  <si>
    <t>Amount allocated to GPCO</t>
  </si>
  <si>
    <t>Add Taxes in Rates</t>
  </si>
  <si>
    <t>GPCO Accounting Income</t>
  </si>
  <si>
    <t>Corporate Minimum Tax Rate</t>
  </si>
  <si>
    <t>Corporate Minimum Tax Expected/(refunded)</t>
  </si>
  <si>
    <t>Opening CMT Credit Carryforward</t>
  </si>
  <si>
    <t>~ no C/F</t>
  </si>
  <si>
    <t>CMT Credit Incurred/(utilized)</t>
  </si>
  <si>
    <t>Closing CMT Credit Carryforward</t>
  </si>
  <si>
    <t>Grossed up CMT</t>
  </si>
  <si>
    <t>GPCO &amp; LPCo Tax expense and CMT (grossed up for RR)</t>
  </si>
  <si>
    <t>CCA Claim calculation - Lines</t>
  </si>
  <si>
    <t>Opening UCC Pool</t>
  </si>
  <si>
    <t>Accelerated CCA Incentive</t>
  </si>
  <si>
    <t>Eligible Additions</t>
  </si>
  <si>
    <t># times</t>
  </si>
  <si>
    <t>Half Year Rule</t>
  </si>
  <si>
    <t>Available UCC</t>
  </si>
  <si>
    <t>Calculated CCA (CCA Claim)</t>
  </si>
  <si>
    <t>Bonus CCA (CCA Claim)</t>
  </si>
  <si>
    <t>Ending UCC</t>
  </si>
  <si>
    <t>CCA Claim calculation - EASEMENTS (PRE-2017)</t>
  </si>
  <si>
    <t xml:space="preserve">Note: Assume 100% of the in-service additions in the year were acquired in the year. </t>
  </si>
  <si>
    <t>CCA Claim calculation - EASEMENTS (POST-2017)</t>
  </si>
  <si>
    <t>CCA Claim calculation - Class 1 - Old Assets</t>
  </si>
  <si>
    <t>Total CCA</t>
  </si>
  <si>
    <t>Timing Differences</t>
  </si>
  <si>
    <t>CCA + Other timing differences</t>
  </si>
  <si>
    <t>Total Timing Differences</t>
  </si>
  <si>
    <t>Tax Gross Up</t>
  </si>
  <si>
    <t>Tax Gross Up -Return on Equity $</t>
  </si>
  <si>
    <t>INCOME ALLOCATION</t>
  </si>
  <si>
    <t>HO GPCo(Taxable Corporation Percentage)</t>
  </si>
  <si>
    <t>HO LPCo</t>
  </si>
  <si>
    <t>SON Percentage (Non-Taxable Corporation Percentage)</t>
  </si>
  <si>
    <t>Taxes on Negative Tax Basis in LPCo (Does not apply to GPCo)</t>
  </si>
  <si>
    <t>INITIAL INVESTMENT - ACB</t>
  </si>
  <si>
    <t>Add:  Capital Contributions</t>
  </si>
  <si>
    <t>Add:  Estimated Pick-up of its share of taxable income from B2M LP</t>
  </si>
  <si>
    <t>Estimated At Risk</t>
  </si>
  <si>
    <t>Less:  Distributions</t>
  </si>
  <si>
    <t>Sub Total</t>
  </si>
  <si>
    <t>Less:  Taxable losses allocated from B2M LP</t>
  </si>
  <si>
    <t>CLOSING ACB of LPCo INVESTMENT IN B2M LP</t>
  </si>
  <si>
    <t>Capital gain if ACB of HO LPCo becomes negative</t>
  </si>
  <si>
    <t>ACB after Capital Gain</t>
  </si>
  <si>
    <t>Tax rate</t>
  </si>
  <si>
    <t>Tax cost</t>
  </si>
  <si>
    <t>ESTIMATED CASH DISTRIBUTIONS [EXTRACT FROM AGREED ON TEMPLATE]</t>
  </si>
  <si>
    <t>GAAP Income before taxes (EBT)</t>
  </si>
  <si>
    <t>Loan Repayments</t>
  </si>
  <si>
    <t>Distributable Cash</t>
  </si>
  <si>
    <r>
      <t xml:space="preserve">Plus Negative Tax Allowance </t>
    </r>
    <r>
      <rPr>
        <sz val="8"/>
        <color rgb="FFFF0000"/>
        <rFont val="Arial"/>
        <family val="2"/>
      </rPr>
      <t>(Less HOI BtM Tax Amount)</t>
    </r>
  </si>
  <si>
    <t>Notional Distributable Cash for Allocation</t>
  </si>
  <si>
    <t>SON Share of Distributable Cash</t>
  </si>
  <si>
    <t>HONI Share of Notional Distributable Cash</t>
  </si>
  <si>
    <r>
      <t xml:space="preserve">Plus HOI BtM Tax Amount </t>
    </r>
    <r>
      <rPr>
        <sz val="8"/>
        <color rgb="FFFF0000"/>
        <rFont val="Arial"/>
        <family val="2"/>
      </rPr>
      <t>(Less Negative Tax Allowance</t>
    </r>
    <r>
      <rPr>
        <sz val="8"/>
        <rFont val="Arial"/>
        <family val="2"/>
      </rPr>
      <t>)</t>
    </r>
  </si>
  <si>
    <t>HO Share Distributable Cash with Tax Adjustments</t>
  </si>
  <si>
    <t>Allocable to GPCo</t>
  </si>
  <si>
    <t>Allocable to HO LPCo</t>
  </si>
  <si>
    <t>check</t>
  </si>
  <si>
    <t>Cash Distributed</t>
  </si>
  <si>
    <t>Cash Available</t>
  </si>
  <si>
    <t>B2M LP</t>
  </si>
  <si>
    <t>NOT UPDATED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</si>
</sst>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_(* #,##0.0_);_(* \(#,##0.0\);_(* &quot;-&quot;??_);_(@_)"/>
    <numFmt numFmtId="167" formatCode="0.0\ \ _);\(0.0\)\ \ "/>
    <numFmt numFmtId="168" formatCode="0.00%\ _);\(0.00%\)\ "/>
    <numFmt numFmtId="169" formatCode="d\-mmm\-yy\ \ \ \ "/>
    <numFmt numFmtId="170" formatCode="0.000%\ _);\(0.000%\)\ "/>
    <numFmt numFmtId="171" formatCode="0.00\ \ _);\(0.00\)\ \ "/>
    <numFmt numFmtId="172" formatCode="#,##0.0_);\(#,##0.0\)"/>
    <numFmt numFmtId="173" formatCode="_(* #,##0_);_(* \(#,##0\);_(* &quot;-&quot;??_);_(@_)"/>
    <numFmt numFmtId="174" formatCode="#,##0.000_);\(#,##0.000\)"/>
    <numFmt numFmtId="175" formatCode="_(&quot;$&quot;* #,##0_);_(&quot;$&quot;* \(#,##0\);_(&quot;$&quot;* &quot;-&quot;??_);_(@_)"/>
    <numFmt numFmtId="176" formatCode="#,##0.00000_);\(#,##0.00000\)"/>
    <numFmt numFmtId="177" formatCode="0.0\x"/>
    <numFmt numFmtId="178" formatCode="#,##0;&quot;\&quot;&quot;\&quot;&quot;\&quot;&quot;\&quot;\(#,##0&quot;\&quot;&quot;\&quot;&quot;\&quot;&quot;\&quot;\)"/>
    <numFmt numFmtId="179" formatCode="&quot;\&quot;&quot;\&quot;&quot;\&quot;&quot;\&quot;\$#,##0.00;&quot;\&quot;&quot;\&quot;&quot;\&quot;&quot;\&quot;\(&quot;\&quot;&quot;\&quot;&quot;\&quot;&quot;\&quot;\$#,##0.00&quot;\&quot;&quot;\&quot;&quot;\&quot;&quot;\&quot;\)"/>
    <numFmt numFmtId="180" formatCode="&quot;\&quot;&quot;\&quot;&quot;\&quot;&quot;\&quot;\$#,##0;&quot;\&quot;&quot;\&quot;&quot;\&quot;&quot;\&quot;\(&quot;\&quot;&quot;\&quot;&quot;\&quot;&quot;\&quot;\$#,##0&quot;\&quot;&quot;\&quot;&quot;\&quot;&quot;\&quot;\)"/>
    <numFmt numFmtId="181" formatCode="#,##0.000"/>
    <numFmt numFmtId="182" formatCode="0.00\x"/>
    <numFmt numFmtId="183" formatCode="#,##0.0"/>
    <numFmt numFmtId="184" formatCode="#,##0,;\(#,##0,\)"/>
    <numFmt numFmtId="185" formatCode="#,##0.0\ ;\(#,##0.0\)"/>
    <numFmt numFmtId="186" formatCode="General;;"/>
    <numFmt numFmtId="187" formatCode="[$-409]mmmm\ d\,\ yyyy;@"/>
    <numFmt numFmtId="188" formatCode="m/yy"/>
    <numFmt numFmtId="189" formatCode="0.0\ \ "/>
    <numFmt numFmtId="190" formatCode="* #,##0.00;* \-#,##0.00;* &quot;-&quot;??;@"/>
    <numFmt numFmtId="191" formatCode="_(* #,##0.000000_);_(* \(#,##0.000000\);_(* &quot;-&quot;??_);_(@_)"/>
    <numFmt numFmtId="192" formatCode="0.00_)"/>
    <numFmt numFmtId="193" formatCode="#,##0.0000,;\(#,##0.0000,\)"/>
    <numFmt numFmtId="194" formatCode="mm/yy"/>
    <numFmt numFmtId="195" formatCode="&quot; &quot;#,##0.00&quot; &quot;;&quot;-&quot;#,##0.00&quot; &quot;;&quot; -&quot;00&quot; &quot;;&quot; &quot;@&quot; &quot;"/>
    <numFmt numFmtId="196" formatCode="[$-F800]dddd\,\ mmmm\ dd\,\ yyyy"/>
    <numFmt numFmtId="197" formatCode="_ * #,##0_ ;_ * \-#,##0_ ;_ * &quot;-&quot;_ ;_ @_ "/>
    <numFmt numFmtId="198" formatCode="_ * #,##0.00_ ;_ * \-#,##0.00_ ;_ * &quot;-&quot;??_ ;_ @_ "/>
    <numFmt numFmtId="199" formatCode="#,##0.00&quot;¢/kWh&quot;"/>
    <numFmt numFmtId="200" formatCode="0.000000"/>
    <numFmt numFmtId="201" formatCode="#,##0;\(#,##0\)"/>
    <numFmt numFmtId="202" formatCode="_-* #,##0_-;\-* #,##0_-;_-* &quot;-&quot;??_-;_-@_-"/>
    <numFmt numFmtId="203" formatCode="mm/dd/yy"/>
    <numFmt numFmtId="204" formatCode="0_);\(0\)"/>
    <numFmt numFmtId="205" formatCode="&quot;$&quot;#,##0.0"/>
    <numFmt numFmtId="206" formatCode="0.0%"/>
    <numFmt numFmtId="207" formatCode="General_)"/>
    <numFmt numFmtId="208" formatCode="#,##0.0_);\(#,##0.0\);&quot;-&quot;?"/>
    <numFmt numFmtId="209" formatCode="_(&quot;CHF&quot;* #,##0.00_);_(&quot;CHF&quot;* \(#,##0.00\);_(&quot;CHF&quot;* &quot;-&quot;??_);_(@_)"/>
    <numFmt numFmtId="210" formatCode="_(&quot;CHF&quot;* #,##0_);_(&quot;CHF&quot;* \(#,##0\);_(&quot;CHF&quot;* &quot;-&quot;_);_(@_)"/>
    <numFmt numFmtId="211" formatCode="_(&quot;R$ &quot;* #,##0.00_);_(&quot;R$ &quot;* \(#,##0.00\);_(&quot;R$ &quot;* &quot;-&quot;??_);_(@_)"/>
    <numFmt numFmtId="212" formatCode="&quot;$&quot;#,##0\ ;\(&quot;$&quot;#,##0\)"/>
    <numFmt numFmtId="213" formatCode="mmm\-d\-yyyy"/>
    <numFmt numFmtId="214" formatCode="mmm\-yyyy"/>
    <numFmt numFmtId="215" formatCode="d\-mmm\-yyyy"/>
    <numFmt numFmtId="216" formatCode="_([$€-2]* #,##0.00_);_([$€-2]* \(#,##0.00\);_([$€-2]* &quot;-&quot;??_)"/>
    <numFmt numFmtId="217" formatCode="_-[$€-2]* #,##0.00_-;\-[$€-2]* #,##0.00_-;_-[$€-2]* &quot;-&quot;??_-"/>
    <numFmt numFmtId="218" formatCode="_ * #,##0.00_)\ &quot;$&quot;_ ;_ * \(#,##0.00\)\ &quot;$&quot;_ ;_ * &quot;-&quot;??_)\ &quot;$&quot;_ ;_ @_ "/>
    <numFmt numFmtId="219" formatCode="#,##0,_);\(#,##0,\)"/>
    <numFmt numFmtId="220" formatCode="#,##0.0_);[Red]\(#,##0.0\)"/>
    <numFmt numFmtId="221" formatCode="#,##0.00\x_);[Red]\(#,##0.00\x\);&quot;--  &quot;"/>
    <numFmt numFmtId="222" formatCode="_-* #,##0_-;\-* #,##0_-;_-* &quot;-&quot;_-;_-@_-"/>
    <numFmt numFmtId="223" formatCode="#,###,##0.0;\(#,###,##0.0\)"/>
    <numFmt numFmtId="224" formatCode="#,##0.0\ ;\(#,##0.0\)\ "/>
    <numFmt numFmtId="225" formatCode="0.0"/>
    <numFmt numFmtId="226" formatCode="_(* #,##0.000_);_(* \(#,##0.000\);_(* &quot;-&quot;??_);_(@_)"/>
    <numFmt numFmtId="227" formatCode="0.000"/>
    <numFmt numFmtId="228" formatCode="0.00000000%"/>
    <numFmt numFmtId="229" formatCode="_(* #,##0.00000_);_(* \(#,##0.00000\);_(* &quot;-&quot;?????_);_(@_)"/>
    <numFmt numFmtId="230" formatCode="_(* #,##0.0000_);_(* \(#,##0.0000\);_(* &quot;-&quot;??_);_(@_)"/>
    <numFmt numFmtId="231" formatCode="0.000\ \ _);\(0.000\)\ \ "/>
    <numFmt numFmtId="232" formatCode="0.000000000000000000%"/>
    <numFmt numFmtId="233" formatCode="0.0000%"/>
    <numFmt numFmtId="234" formatCode="0.0_);\(0.0\)"/>
    <numFmt numFmtId="235" formatCode="0.00000\ \ _);\(0.00000\)\ \ "/>
    <numFmt numFmtId="236" formatCode="_(* #,##0.0_);_(* \(#,##0.0\);_(* &quot;-&quot;?_);_(@_)"/>
  </numFmts>
  <fonts count="16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Helv"/>
    </font>
    <font>
      <sz val="8"/>
      <name val="Arial"/>
      <family val="2"/>
    </font>
    <font>
      <b/>
      <sz val="10"/>
      <name val="Helv"/>
    </font>
    <font>
      <sz val="10"/>
      <name val="Arial"/>
      <family val="2"/>
    </font>
    <font>
      <u/>
      <sz val="10"/>
      <name val="Helv"/>
    </font>
    <font>
      <sz val="9"/>
      <name val="Arial"/>
      <family val="2"/>
    </font>
    <font>
      <sz val="10"/>
      <name val="Times New Roman"/>
      <family val="1"/>
    </font>
    <font>
      <b/>
      <sz val="12"/>
      <name val="Arial"/>
      <family val="2"/>
    </font>
    <font>
      <sz val="8"/>
      <name val="Times New Roman"/>
      <family val="1"/>
    </font>
    <font>
      <sz val="10"/>
      <name val="MS Sans Serif"/>
      <family val="2"/>
    </font>
    <font>
      <b/>
      <sz val="10"/>
      <name val="MS Sans Serif"/>
      <family val="2"/>
    </font>
    <font>
      <sz val="11"/>
      <color indexed="8"/>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Helv"/>
    </font>
    <font>
      <b/>
      <sz val="10"/>
      <name val="Arial"/>
      <family val="2"/>
    </font>
    <font>
      <b/>
      <sz val="8"/>
      <name val="Arial"/>
      <family val="2"/>
    </font>
    <font>
      <u/>
      <sz val="10"/>
      <color indexed="12"/>
      <name val="Arial"/>
      <family val="2"/>
    </font>
    <font>
      <b/>
      <sz val="9"/>
      <name val="Arial"/>
      <family val="2"/>
    </font>
    <font>
      <b/>
      <sz val="12"/>
      <name val="Tms Rmn"/>
    </font>
    <font>
      <sz val="8"/>
      <color indexed="12"/>
      <name val="Tms Rmn"/>
    </font>
    <font>
      <b/>
      <i/>
      <sz val="9"/>
      <name val="Arial"/>
      <family val="2"/>
    </font>
    <font>
      <b/>
      <i/>
      <sz val="8"/>
      <name val="Arial"/>
      <family val="2"/>
    </font>
    <font>
      <b/>
      <sz val="8"/>
      <name val="Book Antiqua"/>
      <family val="1"/>
    </font>
    <font>
      <sz val="11"/>
      <color indexed="12"/>
      <name val="Book Antiqua"/>
      <family val="1"/>
    </font>
    <font>
      <sz val="8"/>
      <name val="Palatino"/>
    </font>
    <font>
      <sz val="7"/>
      <name val="Arial"/>
      <family val="2"/>
    </font>
    <font>
      <b/>
      <sz val="8"/>
      <name val="Palatino"/>
    </font>
    <font>
      <sz val="8"/>
      <color indexed="10"/>
      <name val="Book Antiqua"/>
      <family val="1"/>
    </font>
    <font>
      <b/>
      <sz val="10"/>
      <name val="Palatino"/>
    </font>
    <font>
      <sz val="8"/>
      <name val="Book Antiqua"/>
      <family val="1"/>
    </font>
    <font>
      <sz val="8"/>
      <color indexed="9"/>
      <name val="Times New Roman"/>
      <family val="1"/>
    </font>
    <font>
      <sz val="12"/>
      <name val="Arial MT"/>
    </font>
    <font>
      <b/>
      <sz val="13"/>
      <name val="Book Antiqua"/>
      <family val="1"/>
    </font>
    <font>
      <b/>
      <u/>
      <sz val="9"/>
      <name val="Arial"/>
      <family val="2"/>
    </font>
    <font>
      <b/>
      <sz val="18"/>
      <name val="Palatino"/>
    </font>
    <font>
      <b/>
      <sz val="14"/>
      <name val="Palatino"/>
    </font>
    <font>
      <b/>
      <sz val="7"/>
      <name val="Arial"/>
      <family val="2"/>
    </font>
    <font>
      <b/>
      <sz val="8"/>
      <color indexed="8"/>
      <name val="Arial"/>
      <family val="2"/>
    </font>
    <font>
      <sz val="8"/>
      <color indexed="8"/>
      <name val="Arial"/>
      <family val="2"/>
    </font>
    <font>
      <b/>
      <i/>
      <sz val="10"/>
      <name val="Arial"/>
      <family val="2"/>
    </font>
    <font>
      <sz val="11"/>
      <color indexed="9"/>
      <name val="Calibri"/>
      <family val="2"/>
    </font>
    <font>
      <sz val="11"/>
      <color indexed="23"/>
      <name val="Calibri"/>
      <family val="2"/>
    </font>
    <font>
      <sz val="8"/>
      <color indexed="9"/>
      <name val="Arial"/>
      <family val="2"/>
    </font>
    <font>
      <sz val="11"/>
      <color indexed="20"/>
      <name val="Calibri"/>
      <family val="2"/>
    </font>
    <font>
      <sz val="11"/>
      <color indexed="36"/>
      <name val="Calibri"/>
      <family val="2"/>
    </font>
    <font>
      <sz val="8"/>
      <color indexed="20"/>
      <name val="Arial"/>
      <family val="2"/>
    </font>
    <font>
      <b/>
      <sz val="11"/>
      <color indexed="10"/>
      <name val="Calibri"/>
      <family val="2"/>
    </font>
    <font>
      <b/>
      <sz val="11"/>
      <color indexed="52"/>
      <name val="Calibri"/>
      <family val="2"/>
    </font>
    <font>
      <b/>
      <sz val="8"/>
      <color indexed="52"/>
      <name val="Arial"/>
      <family val="2"/>
    </font>
    <font>
      <b/>
      <sz val="11"/>
      <color indexed="9"/>
      <name val="Calibri"/>
      <family val="2"/>
    </font>
    <font>
      <b/>
      <sz val="11"/>
      <color indexed="23"/>
      <name val="Calibri"/>
      <family val="2"/>
    </font>
    <font>
      <b/>
      <sz val="8"/>
      <color indexed="9"/>
      <name val="Arial"/>
      <family val="2"/>
    </font>
    <font>
      <sz val="10"/>
      <name val="Comic Sans MS"/>
      <family val="4"/>
    </font>
    <font>
      <sz val="12"/>
      <color indexed="8"/>
      <name val="Arial"/>
      <family val="2"/>
    </font>
    <font>
      <sz val="10"/>
      <color indexed="8"/>
      <name val="Arial"/>
      <family val="2"/>
    </font>
    <font>
      <i/>
      <sz val="11"/>
      <color indexed="23"/>
      <name val="Calibri"/>
      <family val="2"/>
    </font>
    <font>
      <i/>
      <sz val="11"/>
      <color indexed="55"/>
      <name val="Calibri"/>
      <family val="2"/>
    </font>
    <font>
      <i/>
      <sz val="8"/>
      <color indexed="23"/>
      <name val="Arial"/>
      <family val="2"/>
    </font>
    <font>
      <sz val="11"/>
      <color indexed="17"/>
      <name val="Calibri"/>
      <family val="2"/>
    </font>
    <font>
      <sz val="11"/>
      <color indexed="58"/>
      <name val="Calibri"/>
      <family val="2"/>
    </font>
    <font>
      <sz val="8"/>
      <color indexed="17"/>
      <name val="Arial"/>
      <family val="2"/>
    </font>
    <font>
      <b/>
      <sz val="15"/>
      <color indexed="62"/>
      <name val="Calibri"/>
      <family val="2"/>
    </font>
    <font>
      <b/>
      <sz val="15"/>
      <color indexed="56"/>
      <name val="Calibri"/>
      <family val="2"/>
    </font>
    <font>
      <b/>
      <sz val="15"/>
      <color indexed="56"/>
      <name val="Arial"/>
      <family val="2"/>
    </font>
    <font>
      <b/>
      <sz val="13"/>
      <color indexed="62"/>
      <name val="Calibri"/>
      <family val="2"/>
    </font>
    <font>
      <b/>
      <sz val="13"/>
      <color indexed="56"/>
      <name val="Calibri"/>
      <family val="2"/>
    </font>
    <font>
      <b/>
      <sz val="13"/>
      <color indexed="56"/>
      <name val="Arial"/>
      <family val="2"/>
    </font>
    <font>
      <b/>
      <sz val="11"/>
      <color indexed="62"/>
      <name val="Calibri"/>
      <family val="2"/>
    </font>
    <font>
      <b/>
      <sz val="11"/>
      <color indexed="56"/>
      <name val="Calibri"/>
      <family val="2"/>
    </font>
    <font>
      <b/>
      <sz val="11"/>
      <color indexed="56"/>
      <name val="Arial"/>
      <family val="2"/>
    </font>
    <font>
      <u/>
      <sz val="11"/>
      <color theme="10"/>
      <name val="Calibri"/>
      <family val="2"/>
      <scheme val="minor"/>
    </font>
    <font>
      <u/>
      <sz val="7.5"/>
      <color indexed="12"/>
      <name val="Arial"/>
      <family val="2"/>
    </font>
    <font>
      <u/>
      <sz val="11"/>
      <color theme="10"/>
      <name val="Calibri"/>
      <family val="2"/>
    </font>
    <font>
      <u/>
      <sz val="10"/>
      <color indexed="12"/>
      <name val="MS Sans Serif"/>
      <family val="2"/>
    </font>
    <font>
      <u/>
      <sz val="9.6"/>
      <color indexed="12"/>
      <name val="Arial"/>
      <family val="2"/>
    </font>
    <font>
      <u/>
      <sz val="9"/>
      <color indexed="12"/>
      <name val="Arial"/>
      <family val="2"/>
    </font>
    <font>
      <sz val="11"/>
      <color indexed="62"/>
      <name val="Calibri"/>
      <family val="2"/>
    </font>
    <font>
      <sz val="8"/>
      <color indexed="62"/>
      <name val="Arial"/>
      <family val="2"/>
    </font>
    <font>
      <sz val="11"/>
      <color indexed="10"/>
      <name val="Calibri"/>
      <family val="2"/>
    </font>
    <font>
      <sz val="11"/>
      <color indexed="52"/>
      <name val="Calibri"/>
      <family val="2"/>
    </font>
    <font>
      <sz val="8"/>
      <color indexed="52"/>
      <name val="Arial"/>
      <family val="2"/>
    </font>
    <font>
      <sz val="11"/>
      <color indexed="19"/>
      <name val="Calibri"/>
      <family val="2"/>
    </font>
    <font>
      <sz val="11"/>
      <color indexed="60"/>
      <name val="Calibri"/>
      <family val="2"/>
    </font>
    <font>
      <sz val="8"/>
      <color indexed="60"/>
      <name val="Arial"/>
      <family val="2"/>
    </font>
    <font>
      <b/>
      <i/>
      <sz val="16"/>
      <name val="Helv"/>
    </font>
    <font>
      <sz val="10"/>
      <name val="Tahoma"/>
      <family val="2"/>
    </font>
    <font>
      <sz val="10"/>
      <color theme="1"/>
      <name val="Arial"/>
      <family val="2"/>
    </font>
    <font>
      <sz val="12"/>
      <color theme="1"/>
      <name val="Arial"/>
      <family val="2"/>
    </font>
    <font>
      <sz val="10"/>
      <color indexed="12"/>
      <name val="Times New Roman"/>
      <family val="1"/>
    </font>
    <font>
      <b/>
      <sz val="11"/>
      <color indexed="63"/>
      <name val="Calibri"/>
      <family val="2"/>
    </font>
    <font>
      <b/>
      <sz val="8"/>
      <color indexed="63"/>
      <name val="Arial"/>
      <family val="2"/>
    </font>
    <font>
      <b/>
      <sz val="18"/>
      <color indexed="62"/>
      <name val="Cambria"/>
      <family val="2"/>
    </font>
    <font>
      <b/>
      <sz val="18"/>
      <color indexed="56"/>
      <name val="Cambria"/>
      <family val="2"/>
    </font>
    <font>
      <b/>
      <sz val="11"/>
      <color indexed="8"/>
      <name val="Calibri"/>
      <family val="2"/>
    </font>
    <font>
      <sz val="11"/>
      <color indexed="53"/>
      <name val="Calibri"/>
      <family val="2"/>
    </font>
    <font>
      <sz val="8"/>
      <color indexed="10"/>
      <name val="Arial"/>
      <family val="2"/>
    </font>
    <font>
      <sz val="10"/>
      <color theme="1"/>
      <name val="Calibri"/>
      <family val="2"/>
      <scheme val="minor"/>
    </font>
    <font>
      <sz val="8"/>
      <color theme="1"/>
      <name val="Calibri"/>
      <family val="2"/>
      <scheme val="minor"/>
    </font>
    <font>
      <sz val="10"/>
      <color rgb="FF000000"/>
      <name val="Arial"/>
      <family val="2"/>
    </font>
    <font>
      <sz val="10"/>
      <color rgb="FF000000"/>
      <name val="Helv"/>
    </font>
    <font>
      <sz val="10"/>
      <color theme="0"/>
      <name val="Helv"/>
    </font>
    <font>
      <sz val="10"/>
      <name val="Univers (WN)"/>
    </font>
    <font>
      <sz val="8.5"/>
      <name val="MS Sans Serif"/>
      <family val="2"/>
    </font>
    <font>
      <sz val="10"/>
      <name val="Geneva"/>
    </font>
    <font>
      <sz val="12"/>
      <name val="New Century Schlbk"/>
    </font>
    <font>
      <sz val="8"/>
      <color indexed="18"/>
      <name val="Arial"/>
      <family val="2"/>
    </font>
    <font>
      <sz val="12"/>
      <name val="¹ÙÅÁÃ¼"/>
      <charset val="129"/>
    </font>
    <font>
      <sz val="12"/>
      <name val="Helv"/>
    </font>
    <font>
      <sz val="12"/>
      <name val="Tms Rmn"/>
    </font>
    <font>
      <sz val="12"/>
      <name val="±¼¸²Ã¼"/>
      <charset val="129"/>
    </font>
    <font>
      <sz val="5.5"/>
      <name val="Helv"/>
      <family val="2"/>
    </font>
    <font>
      <b/>
      <sz val="6"/>
      <name val="Helv"/>
    </font>
    <font>
      <sz val="9"/>
      <name val="Trebuchet MS"/>
      <family val="2"/>
    </font>
    <font>
      <sz val="12"/>
      <color indexed="24"/>
      <name val="Arial"/>
      <family val="2"/>
    </font>
    <font>
      <i/>
      <sz val="8"/>
      <color indexed="17"/>
      <name val="Arial"/>
      <family val="2"/>
    </font>
    <font>
      <sz val="12"/>
      <name val="Arial"/>
      <family val="2"/>
    </font>
    <font>
      <sz val="10"/>
      <name val="Courier"/>
      <family val="3"/>
    </font>
    <font>
      <sz val="10"/>
      <name val="tms rmn"/>
    </font>
    <font>
      <sz val="7"/>
      <name val="Small Fonts"/>
      <family val="2"/>
    </font>
    <font>
      <sz val="9"/>
      <color indexed="8"/>
      <name val="Arial"/>
      <family val="2"/>
    </font>
    <font>
      <b/>
      <i/>
      <sz val="10"/>
      <color indexed="8"/>
      <name val="Arial"/>
      <family val="2"/>
    </font>
    <font>
      <b/>
      <sz val="10"/>
      <color indexed="9"/>
      <name val="Arial"/>
      <family val="2"/>
    </font>
    <font>
      <b/>
      <sz val="10"/>
      <color indexed="17"/>
      <name val="Arial"/>
      <family val="2"/>
    </font>
    <font>
      <b/>
      <sz val="10"/>
      <color indexed="13"/>
      <name val="Arial"/>
      <family val="2"/>
    </font>
    <font>
      <b/>
      <sz val="8.5"/>
      <color indexed="9"/>
      <name val="MS Sans Serif"/>
      <family val="2"/>
    </font>
    <font>
      <b/>
      <sz val="16"/>
      <name val="Arial"/>
      <family val="2"/>
    </font>
    <font>
      <sz val="10"/>
      <color indexed="8"/>
      <name val="Times New Roman"/>
      <family val="1"/>
    </font>
    <font>
      <b/>
      <sz val="10"/>
      <color indexed="8"/>
      <name val="Arial"/>
      <family val="2"/>
    </font>
    <font>
      <b/>
      <u/>
      <sz val="12"/>
      <name val="Arial"/>
      <family val="2"/>
    </font>
    <font>
      <b/>
      <u/>
      <sz val="8"/>
      <color theme="1"/>
      <name val="Arial"/>
      <family val="2"/>
    </font>
    <font>
      <b/>
      <sz val="9"/>
      <color indexed="81"/>
      <name val="Tahoma"/>
      <family val="2"/>
    </font>
    <font>
      <sz val="9"/>
      <color indexed="81"/>
      <name val="Tahoma"/>
      <family val="2"/>
    </font>
    <font>
      <sz val="8"/>
      <color theme="1"/>
      <name val="Arial"/>
      <family val="2"/>
    </font>
    <font>
      <b/>
      <sz val="8"/>
      <color theme="1"/>
      <name val="Arial"/>
      <family val="2"/>
    </font>
    <font>
      <sz val="8"/>
      <color theme="0"/>
      <name val="Arial"/>
      <family val="2"/>
    </font>
    <font>
      <sz val="8"/>
      <color rgb="FF0000FF"/>
      <name val="Arial"/>
      <family val="2"/>
    </font>
    <font>
      <sz val="8"/>
      <color rgb="FFFF0000"/>
      <name val="Arial"/>
      <family val="2"/>
    </font>
    <font>
      <sz val="8"/>
      <color theme="1" tint="0.24994659260841701"/>
      <name val="Arial"/>
      <family val="2"/>
    </font>
    <font>
      <sz val="11"/>
      <color rgb="FF000000"/>
      <name val="Calibri"/>
      <family val="2"/>
      <scheme val="minor"/>
    </font>
    <font>
      <sz val="8"/>
      <color theme="0" tint="-0.14999847407452621"/>
      <name val="Arial"/>
      <family val="2"/>
    </font>
    <font>
      <b/>
      <i/>
      <sz val="8"/>
      <color theme="1"/>
      <name val="Arial"/>
      <family val="2"/>
    </font>
    <font>
      <i/>
      <sz val="8"/>
      <color theme="1"/>
      <name val="Arial"/>
      <family val="2"/>
    </font>
    <font>
      <b/>
      <sz val="9"/>
      <color theme="1"/>
      <name val="Arial"/>
      <family val="2"/>
    </font>
    <font>
      <sz val="8"/>
      <name val="Calibri"/>
      <family val="2"/>
      <scheme val="minor"/>
    </font>
    <font>
      <b/>
      <sz val="8"/>
      <color rgb="FFFF0000"/>
      <name val="Arial"/>
      <family val="2"/>
    </font>
    <font>
      <sz val="8"/>
      <color rgb="FF000000"/>
      <name val="Segoe UI"/>
      <family val="2"/>
    </font>
  </fonts>
  <fills count="9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1"/>
        <bgColor indexed="64"/>
      </patternFill>
    </fill>
    <fill>
      <patternFill patternType="lightGray">
        <fgColor indexed="13"/>
      </patternFill>
    </fill>
    <fill>
      <patternFill patternType="solid">
        <fgColor indexed="31"/>
      </patternFill>
    </fill>
    <fill>
      <patternFill patternType="solid">
        <fgColor indexed="44"/>
      </patternFill>
    </fill>
    <fill>
      <patternFill patternType="solid">
        <fgColor indexed="12"/>
      </patternFill>
    </fill>
    <fill>
      <patternFill patternType="solid">
        <fgColor indexed="45"/>
      </patternFill>
    </fill>
    <fill>
      <patternFill patternType="solid">
        <fgColor indexed="29"/>
      </patternFill>
    </fill>
    <fill>
      <patternFill patternType="solid">
        <fgColor indexed="14"/>
      </patternFill>
    </fill>
    <fill>
      <patternFill patternType="solid">
        <fgColor indexed="42"/>
      </patternFill>
    </fill>
    <fill>
      <patternFill patternType="solid">
        <fgColor indexed="26"/>
      </patternFill>
    </fill>
    <fill>
      <patternFill patternType="solid">
        <fgColor indexed="13"/>
      </patternFill>
    </fill>
    <fill>
      <patternFill patternType="solid">
        <fgColor indexed="46"/>
      </patternFill>
    </fill>
    <fill>
      <patternFill patternType="solid">
        <fgColor indexed="47"/>
      </patternFill>
    </fill>
    <fill>
      <patternFill patternType="solid">
        <fgColor indexed="15"/>
      </patternFill>
    </fill>
    <fill>
      <patternFill patternType="solid">
        <fgColor indexed="27"/>
      </patternFill>
    </fill>
    <fill>
      <patternFill patternType="solid">
        <fgColor indexed="16"/>
      </patternFill>
    </fill>
    <fill>
      <patternFill patternType="solid">
        <fgColor indexed="11"/>
      </patternFill>
    </fill>
    <fill>
      <patternFill patternType="solid">
        <fgColor indexed="43"/>
      </patternFill>
    </fill>
    <fill>
      <patternFill patternType="solid">
        <fgColor indexed="22"/>
      </patternFill>
    </fill>
    <fill>
      <patternFill patternType="solid">
        <fgColor indexed="51"/>
      </patternFill>
    </fill>
    <fill>
      <patternFill patternType="solid">
        <fgColor indexed="30"/>
      </patternFill>
    </fill>
    <fill>
      <patternFill patternType="solid">
        <fgColor indexed="53"/>
      </patternFill>
    </fill>
    <fill>
      <patternFill patternType="solid">
        <fgColor indexed="21"/>
      </patternFill>
    </fill>
    <fill>
      <patternFill patternType="solid">
        <fgColor indexed="36"/>
      </patternFill>
    </fill>
    <fill>
      <patternFill patternType="solid">
        <fgColor indexed="49"/>
      </patternFill>
    </fill>
    <fill>
      <patternFill patternType="solid">
        <fgColor indexed="52"/>
      </patternFill>
    </fill>
    <fill>
      <patternFill patternType="solid">
        <fgColor indexed="56"/>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9"/>
      </patternFill>
    </fill>
    <fill>
      <patternFill patternType="solid">
        <fgColor indexed="55"/>
      </patternFill>
    </fill>
    <fill>
      <patternFill patternType="solid">
        <fgColor indexed="65"/>
        <bgColor indexed="64"/>
      </patternFill>
    </fill>
    <fill>
      <patternFill patternType="solid">
        <fgColor indexed="17"/>
      </patternFill>
    </fill>
    <fill>
      <patternFill patternType="solid">
        <fgColor indexed="12"/>
        <bgColor indexed="64"/>
      </patternFill>
    </fill>
    <fill>
      <patternFill patternType="solid">
        <fgColor indexed="11"/>
        <bgColor indexed="64"/>
      </patternFill>
    </fill>
    <fill>
      <patternFill patternType="lightGray"/>
    </fill>
    <fill>
      <patternFill patternType="solid">
        <fgColor rgb="FFFFFF00"/>
        <bgColor indexed="64"/>
      </patternFill>
    </fill>
    <fill>
      <patternFill patternType="solid">
        <fgColor rgb="FFFF0000"/>
        <bgColor indexed="64"/>
      </patternFill>
    </fill>
    <fill>
      <patternFill patternType="solid">
        <fgColor rgb="FFCCFFCC"/>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FFB9B9"/>
        <bgColor indexed="64"/>
      </patternFill>
    </fill>
    <fill>
      <patternFill patternType="solid">
        <fgColor theme="8" tint="0.59999389629810485"/>
        <bgColor indexed="64"/>
      </patternFill>
    </fill>
    <fill>
      <patternFill patternType="solid">
        <fgColor rgb="FFFFFFCC"/>
        <bgColor indexed="64"/>
      </patternFill>
    </fill>
    <fill>
      <patternFill patternType="solid">
        <fgColor theme="8" tint="0.39997558519241921"/>
        <bgColor indexed="64"/>
      </patternFill>
    </fill>
    <fill>
      <patternFill patternType="solid">
        <fgColor rgb="FF00B050"/>
        <bgColor indexed="64"/>
      </patternFill>
    </fill>
    <fill>
      <patternFill patternType="solid">
        <fgColor rgb="FF00B0F0"/>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3"/>
        <bgColor indexed="64"/>
      </patternFill>
    </fill>
    <fill>
      <patternFill patternType="solid">
        <fgColor theme="4" tint="-0.249977111117893"/>
        <bgColor indexed="64"/>
      </patternFill>
    </fill>
    <fill>
      <patternFill patternType="solid">
        <fgColor theme="3" tint="0.39997558519241921"/>
        <bgColor indexed="64"/>
      </patternFill>
    </fill>
  </fills>
  <borders count="63">
    <border>
      <left/>
      <right/>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8"/>
      </right>
      <top style="thin">
        <color indexed="8"/>
      </top>
      <bottom/>
      <diagonal/>
    </border>
    <border>
      <left style="thick">
        <color indexed="64"/>
      </left>
      <right style="thin">
        <color indexed="64"/>
      </right>
      <top/>
      <bottom/>
      <diagonal/>
    </border>
    <border>
      <left style="thin">
        <color indexed="23"/>
      </left>
      <right style="thin">
        <color indexed="23"/>
      </right>
      <top style="thin">
        <color indexed="23"/>
      </top>
      <bottom style="thin">
        <color indexed="23"/>
      </bottom>
      <diagonal/>
    </border>
    <border>
      <left style="thin">
        <color indexed="55"/>
      </left>
      <right style="thin">
        <color indexed="55"/>
      </right>
      <top style="thin">
        <color indexed="55"/>
      </top>
      <bottom style="thin">
        <color indexed="55"/>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62"/>
      </bottom>
      <diagonal/>
    </border>
    <border>
      <left/>
      <right/>
      <top/>
      <bottom style="thick">
        <color indexed="49"/>
      </bottom>
      <diagonal/>
    </border>
    <border>
      <left/>
      <right/>
      <top/>
      <bottom style="thick">
        <color indexed="27"/>
      </bottom>
      <diagonal/>
    </border>
    <border>
      <left/>
      <right/>
      <top/>
      <bottom style="thick">
        <color indexed="22"/>
      </bottom>
      <diagonal/>
    </border>
    <border>
      <left/>
      <right/>
      <top/>
      <bottom style="thick">
        <color indexed="16"/>
      </bottom>
      <diagonal/>
    </border>
    <border>
      <left/>
      <right/>
      <top/>
      <bottom style="medium">
        <color indexed="27"/>
      </bottom>
      <diagonal/>
    </border>
    <border>
      <left/>
      <right/>
      <top/>
      <bottom style="medium">
        <color indexed="30"/>
      </bottom>
      <diagonal/>
    </border>
    <border>
      <left/>
      <right/>
      <top/>
      <bottom style="medium">
        <color indexed="16"/>
      </bottom>
      <diagonal/>
    </border>
    <border>
      <left/>
      <right/>
      <top/>
      <bottom style="double">
        <color indexed="1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24"/>
      </left>
      <right style="thin">
        <color indexed="24"/>
      </right>
      <top style="thin">
        <color indexed="24"/>
      </top>
      <bottom style="thin">
        <color indexed="24"/>
      </bottom>
      <diagonal/>
    </border>
    <border>
      <left/>
      <right/>
      <top style="dotted">
        <color indexed="64"/>
      </top>
      <bottom style="dotted">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9"/>
      </top>
      <bottom style="double">
        <color indexed="49"/>
      </bottom>
      <diagonal/>
    </border>
    <border>
      <left style="thin">
        <color indexed="64"/>
      </left>
      <right/>
      <top/>
      <bottom/>
      <diagonal/>
    </border>
    <border>
      <left/>
      <right/>
      <top style="medium">
        <color indexed="64"/>
      </top>
      <bottom style="thin">
        <color indexed="64"/>
      </bottom>
      <diagonal/>
    </border>
    <border>
      <left/>
      <right/>
      <top/>
      <bottom style="thin">
        <color indexed="8"/>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rgb="FFFF0000"/>
      </left>
      <right style="thin">
        <color rgb="FFFF0000"/>
      </right>
      <top style="thin">
        <color rgb="FFFF0000"/>
      </top>
      <bottom style="thin">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s>
  <cellStyleXfs count="60560">
    <xf numFmtId="0" fontId="0" fillId="0" borderId="0"/>
    <xf numFmtId="43" fontId="6" fillId="0" borderId="0" applyFont="0" applyFill="0" applyBorder="0" applyAlignment="0" applyProtection="0"/>
    <xf numFmtId="0" fontId="7" fillId="0" borderId="0"/>
    <xf numFmtId="43" fontId="10"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173" fontId="6" fillId="0" borderId="0"/>
    <xf numFmtId="173" fontId="6" fillId="0" borderId="0"/>
    <xf numFmtId="173" fontId="6" fillId="0" borderId="0"/>
    <xf numFmtId="175" fontId="12" fillId="0" borderId="0"/>
    <xf numFmtId="172" fontId="6" fillId="0" borderId="0" applyFont="0" applyFill="0" applyBorder="0" applyAlignment="0" applyProtection="0"/>
    <xf numFmtId="166" fontId="6" fillId="0" borderId="0" applyFont="0" applyFill="0" applyBorder="0" applyAlignment="0" applyProtection="0"/>
    <xf numFmtId="39" fontId="6" fillId="0" borderId="0" applyFont="0" applyFill="0" applyBorder="0" applyAlignment="0" applyProtection="0"/>
    <xf numFmtId="175" fontId="6" fillId="0" borderId="0" applyFont="0" applyFill="0" applyBorder="0" applyAlignment="0" applyProtection="0"/>
    <xf numFmtId="176" fontId="6" fillId="0" borderId="0" applyFont="0" applyFill="0" applyBorder="0" applyAlignment="0" applyProtection="0"/>
    <xf numFmtId="177" fontId="6" fillId="0" borderId="0" applyFont="0" applyFill="0" applyBorder="0" applyAlignment="0" applyProtection="0"/>
    <xf numFmtId="174" fontId="6" fillId="0" borderId="0" applyFont="0" applyFill="0" applyBorder="0" applyAlignment="0" applyProtection="0"/>
    <xf numFmtId="0" fontId="6" fillId="0" borderId="0" applyFont="0" applyFill="0" applyBorder="0" applyAlignment="0" applyProtection="0"/>
    <xf numFmtId="174" fontId="6" fillId="0" borderId="0" applyFont="0" applyFill="0" applyBorder="0" applyAlignment="0" applyProtection="0"/>
    <xf numFmtId="178" fontId="13" fillId="0" borderId="0"/>
    <xf numFmtId="44" fontId="6" fillId="0" borderId="0" applyFont="0" applyFill="0" applyBorder="0" applyAlignment="0" applyProtection="0"/>
    <xf numFmtId="179" fontId="13" fillId="0" borderId="0"/>
    <xf numFmtId="180" fontId="13" fillId="0" borderId="0"/>
    <xf numFmtId="38" fontId="8" fillId="2" borderId="0" applyNumberFormat="0" applyBorder="0" applyAlignment="0" applyProtection="0"/>
    <xf numFmtId="0" fontId="14" fillId="0" borderId="5" applyNumberFormat="0" applyAlignment="0" applyProtection="0">
      <alignment horizontal="left" vertical="center"/>
    </xf>
    <xf numFmtId="0" fontId="14" fillId="0" borderId="4">
      <alignment horizontal="left" vertical="center"/>
    </xf>
    <xf numFmtId="10" fontId="8" fillId="3" borderId="6" applyNumberFormat="0" applyBorder="0" applyAlignment="0" applyProtection="0"/>
    <xf numFmtId="164" fontId="12" fillId="0" borderId="0"/>
    <xf numFmtId="181" fontId="6" fillId="0" borderId="0"/>
    <xf numFmtId="0" fontId="6" fillId="0" borderId="0"/>
    <xf numFmtId="0" fontId="6" fillId="0" borderId="0"/>
    <xf numFmtId="7" fontId="13" fillId="0" borderId="0"/>
    <xf numFmtId="37" fontId="15" fillId="4" borderId="0">
      <alignment horizontal="right"/>
    </xf>
    <xf numFmtId="10" fontId="6" fillId="0" borderId="0" applyFont="0" applyFill="0" applyBorder="0" applyAlignment="0" applyProtection="0"/>
    <xf numFmtId="9" fontId="6" fillId="0" borderId="0" applyFont="0" applyFill="0" applyBorder="0" applyAlignment="0" applyProtection="0"/>
    <xf numFmtId="0" fontId="16" fillId="0" borderId="0" applyNumberFormat="0" applyFont="0" applyFill="0" applyBorder="0" applyAlignment="0" applyProtection="0">
      <alignment horizontal="left"/>
    </xf>
    <xf numFmtId="15" fontId="16" fillId="0" borderId="0" applyFont="0" applyFill="0" applyBorder="0" applyAlignment="0" applyProtection="0"/>
    <xf numFmtId="4" fontId="16" fillId="0" borderId="0" applyFont="0" applyFill="0" applyBorder="0" applyAlignment="0" applyProtection="0"/>
    <xf numFmtId="0" fontId="17" fillId="0" borderId="7">
      <alignment horizontal="center"/>
    </xf>
    <xf numFmtId="3" fontId="16" fillId="0" borderId="0" applyFont="0" applyFill="0" applyBorder="0" applyAlignment="0" applyProtection="0"/>
    <xf numFmtId="0" fontId="16" fillId="5" borderId="0" applyNumberFormat="0" applyFont="0" applyBorder="0" applyAlignment="0" applyProtection="0"/>
    <xf numFmtId="1" fontId="6" fillId="0" borderId="0"/>
    <xf numFmtId="0" fontId="6" fillId="0" borderId="0" applyFont="0" applyFill="0" applyBorder="0" applyAlignment="0" applyProtection="0"/>
    <xf numFmtId="0" fontId="6" fillId="0" borderId="0">
      <alignment vertical="top"/>
    </xf>
    <xf numFmtId="0" fontId="6" fillId="0" borderId="0">
      <alignment vertical="top"/>
    </xf>
    <xf numFmtId="182" fontId="6" fillId="0" borderId="0"/>
    <xf numFmtId="182" fontId="6" fillId="0" borderId="0"/>
    <xf numFmtId="182" fontId="6" fillId="0" borderId="0"/>
    <xf numFmtId="0"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2" fontId="6" fillId="0" borderId="0" applyFont="0" applyFill="0" applyBorder="0" applyAlignment="0" applyProtection="0"/>
    <xf numFmtId="172"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39" fontId="6" fillId="0" borderId="0" applyFont="0" applyFill="0" applyBorder="0" applyAlignment="0" applyProtection="0"/>
    <xf numFmtId="39"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43" fontId="1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181" fontId="6" fillId="0" borderId="0"/>
    <xf numFmtId="181"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7" fontId="13" fillId="0" borderId="0"/>
    <xf numFmtId="7" fontId="13" fillId="0" borderId="0"/>
    <xf numFmtId="10" fontId="6" fillId="0" borderId="0" applyFont="0" applyFill="0" applyBorder="0" applyAlignment="0" applyProtection="0"/>
    <xf numFmtId="10"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 fontId="6" fillId="0" borderId="0"/>
    <xf numFmtId="1" fontId="6" fillId="0" borderId="0"/>
    <xf numFmtId="0" fontId="6" fillId="0" borderId="0" applyFont="0" applyFill="0" applyBorder="0" applyAlignment="0" applyProtection="0"/>
    <xf numFmtId="0" fontId="6" fillId="0" borderId="0" applyFont="0" applyFill="0" applyBorder="0" applyAlignment="0" applyProtection="0"/>
    <xf numFmtId="0" fontId="6" fillId="0" borderId="0">
      <alignment vertical="top"/>
    </xf>
    <xf numFmtId="0" fontId="6" fillId="0" borderId="0">
      <alignment vertical="top"/>
    </xf>
    <xf numFmtId="0" fontId="6" fillId="0" borderId="0">
      <alignment vertical="top"/>
    </xf>
    <xf numFmtId="0" fontId="6" fillId="0" borderId="0">
      <alignment vertical="top"/>
    </xf>
    <xf numFmtId="182" fontId="6" fillId="0" borderId="0"/>
    <xf numFmtId="182" fontId="6" fillId="0" borderId="0"/>
    <xf numFmtId="182" fontId="6" fillId="0" borderId="0"/>
    <xf numFmtId="182" fontId="6" fillId="0" borderId="0"/>
    <xf numFmtId="182" fontId="6" fillId="0" borderId="0"/>
    <xf numFmtId="182" fontId="6" fillId="0" borderId="0"/>
    <xf numFmtId="0" fontId="6" fillId="0" borderId="0"/>
    <xf numFmtId="173" fontId="6" fillId="0" borderId="0"/>
    <xf numFmtId="173" fontId="6" fillId="0" borderId="0"/>
    <xf numFmtId="173" fontId="6" fillId="0" borderId="0"/>
    <xf numFmtId="172" fontId="6" fillId="0" borderId="0" applyFont="0" applyFill="0" applyBorder="0" applyAlignment="0" applyProtection="0"/>
    <xf numFmtId="166" fontId="6" fillId="0" borderId="0" applyFont="0" applyFill="0" applyBorder="0" applyAlignment="0" applyProtection="0"/>
    <xf numFmtId="39" fontId="6" fillId="0" borderId="0" applyFont="0" applyFill="0" applyBorder="0" applyAlignment="0" applyProtection="0"/>
    <xf numFmtId="175" fontId="6" fillId="0" borderId="0" applyFont="0" applyFill="0" applyBorder="0" applyAlignment="0" applyProtection="0"/>
    <xf numFmtId="176" fontId="6" fillId="0" borderId="0" applyFont="0" applyFill="0" applyBorder="0" applyAlignment="0" applyProtection="0"/>
    <xf numFmtId="177" fontId="6" fillId="0" borderId="0" applyFont="0" applyFill="0" applyBorder="0" applyAlignment="0" applyProtection="0"/>
    <xf numFmtId="174" fontId="6" fillId="0" borderId="0" applyFont="0" applyFill="0" applyBorder="0" applyAlignment="0" applyProtection="0"/>
    <xf numFmtId="0" fontId="6" fillId="0" borderId="0" applyFont="0" applyFill="0" applyBorder="0" applyAlignment="0" applyProtection="0"/>
    <xf numFmtId="174" fontId="6" fillId="0" borderId="0" applyFont="0" applyFill="0" applyBorder="0" applyAlignment="0" applyProtection="0"/>
    <xf numFmtId="43" fontId="6" fillId="0" borderId="0" applyFont="0" applyFill="0" applyBorder="0" applyAlignment="0" applyProtection="0"/>
    <xf numFmtId="181"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9" fontId="6" fillId="0" borderId="0" applyFont="0" applyFill="0" applyBorder="0" applyAlignment="0" applyProtection="0"/>
    <xf numFmtId="10"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 fontId="6" fillId="0" borderId="0"/>
    <xf numFmtId="0" fontId="6" fillId="0" borderId="0" applyFont="0" applyFill="0" applyBorder="0" applyAlignment="0" applyProtection="0"/>
    <xf numFmtId="0" fontId="6" fillId="0" borderId="0">
      <alignment vertical="top"/>
    </xf>
    <xf numFmtId="0" fontId="6" fillId="0" borderId="0">
      <alignment vertical="top"/>
    </xf>
    <xf numFmtId="182" fontId="6" fillId="0" borderId="0"/>
    <xf numFmtId="182"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6" fillId="0" borderId="0"/>
    <xf numFmtId="0" fontId="6" fillId="0" borderId="0"/>
    <xf numFmtId="0" fontId="6" fillId="0" borderId="0"/>
    <xf numFmtId="0" fontId="6" fillId="0" borderId="0" applyFont="0" applyFill="0" applyBorder="0" applyAlignment="0" applyProtection="0"/>
    <xf numFmtId="173" fontId="6" fillId="0" borderId="0"/>
    <xf numFmtId="173" fontId="6" fillId="0" borderId="0"/>
    <xf numFmtId="173" fontId="6" fillId="0" borderId="0"/>
    <xf numFmtId="172" fontId="6" fillId="0" borderId="0" applyFont="0" applyFill="0" applyBorder="0" applyAlignment="0" applyProtection="0"/>
    <xf numFmtId="166" fontId="6" fillId="0" borderId="0" applyFont="0" applyFill="0" applyBorder="0" applyAlignment="0" applyProtection="0"/>
    <xf numFmtId="39" fontId="6" fillId="0" borderId="0" applyFont="0" applyFill="0" applyBorder="0" applyAlignment="0" applyProtection="0"/>
    <xf numFmtId="175" fontId="6" fillId="0" borderId="0" applyFont="0" applyFill="0" applyBorder="0" applyAlignment="0" applyProtection="0"/>
    <xf numFmtId="176" fontId="6" fillId="0" borderId="0" applyFont="0" applyFill="0" applyBorder="0" applyAlignment="0" applyProtection="0"/>
    <xf numFmtId="177" fontId="6" fillId="0" borderId="0" applyFont="0" applyFill="0" applyBorder="0" applyAlignment="0" applyProtection="0"/>
    <xf numFmtId="174" fontId="6" fillId="0" borderId="0" applyFont="0" applyFill="0" applyBorder="0" applyAlignment="0" applyProtection="0"/>
    <xf numFmtId="0" fontId="6" fillId="0" borderId="0">
      <alignment vertical="top"/>
    </xf>
    <xf numFmtId="0" fontId="6" fillId="0" borderId="0">
      <alignment vertical="top"/>
    </xf>
    <xf numFmtId="183" fontId="40" fillId="0" borderId="0"/>
    <xf numFmtId="0" fontId="41" fillId="0" borderId="0" applyNumberFormat="0" applyFill="0" applyBorder="0" applyAlignment="0" applyProtection="0"/>
    <xf numFmtId="0" fontId="42" fillId="0" borderId="0" applyNumberFormat="0" applyFill="0" applyBorder="0" applyAlignment="0" applyProtection="0"/>
    <xf numFmtId="0" fontId="8" fillId="0" borderId="0" applyNumberFormat="0" applyFill="0" applyBorder="0" applyAlignment="0" applyProtection="0"/>
    <xf numFmtId="0" fontId="43" fillId="0" borderId="0" applyNumberFormat="0" applyFill="0" applyBorder="0" applyAlignment="0" applyProtection="0"/>
    <xf numFmtId="0" fontId="8" fillId="0" borderId="0" applyNumberFormat="0" applyFill="0" applyBorder="0" applyAlignment="0" applyProtection="0"/>
    <xf numFmtId="0" fontId="44" fillId="0" borderId="1" applyNumberFormat="0" applyFill="0" applyBorder="0" applyAlignment="0" applyProtection="0">
      <alignment horizontal="center"/>
    </xf>
    <xf numFmtId="8" fontId="45" fillId="0" borderId="17">
      <protection locked="0"/>
    </xf>
    <xf numFmtId="0" fontId="46" fillId="0" borderId="0" applyNumberFormat="0">
      <alignment horizontal="right"/>
    </xf>
    <xf numFmtId="0" fontId="47" fillId="0" borderId="0" applyNumberFormat="0" applyFill="0" applyBorder="0" applyAlignment="0" applyProtection="0"/>
    <xf numFmtId="0" fontId="48" fillId="0" borderId="0">
      <alignment horizontal="center"/>
    </xf>
    <xf numFmtId="0" fontId="48" fillId="0" borderId="0">
      <alignment horizontal="center"/>
    </xf>
    <xf numFmtId="0" fontId="49" fillId="0" borderId="0" applyNumberFormat="0" applyFill="0" applyBorder="0" applyAlignment="0" applyProtection="0"/>
    <xf numFmtId="0" fontId="8" fillId="0" borderId="0" applyNumberFormat="0" applyFill="0" applyBorder="0" applyAlignment="0" applyProtection="0"/>
    <xf numFmtId="0" fontId="37" fillId="0" borderId="0" applyNumberFormat="0" applyFill="0" applyBorder="0" applyAlignment="0" applyProtection="0"/>
    <xf numFmtId="185" fontId="8" fillId="0" borderId="0" applyNumberFormat="0" applyFill="0" applyBorder="0" applyAlignment="0" applyProtection="0"/>
    <xf numFmtId="0" fontId="50" fillId="0" borderId="0"/>
    <xf numFmtId="181" fontId="6" fillId="0" borderId="0"/>
    <xf numFmtId="0" fontId="6" fillId="0" borderId="0"/>
    <xf numFmtId="0" fontId="8" fillId="0" borderId="0" applyNumberFormat="0" applyFill="0" applyBorder="0" applyAlignment="0" applyProtection="0"/>
    <xf numFmtId="0" fontId="37" fillId="0" borderId="0" applyNumberFormat="0" applyFill="0" applyBorder="0" applyAlignment="0" applyProtection="0"/>
    <xf numFmtId="185" fontId="43" fillId="0" borderId="0" applyNumberFormat="0" applyFill="0" applyBorder="0" applyAlignment="0" applyProtection="0"/>
    <xf numFmtId="185" fontId="37" fillId="0" borderId="0" applyNumberFormat="0" applyFill="0" applyBorder="0" applyAlignment="0" applyProtection="0"/>
    <xf numFmtId="0" fontId="51" fillId="0" borderId="0" applyNumberFormat="0" applyFill="0" applyBorder="0" applyAlignment="0" applyProtection="0"/>
    <xf numFmtId="185" fontId="8" fillId="0" borderId="0" applyNumberFormat="0" applyFill="0" applyBorder="0" applyAlignment="0" applyProtection="0"/>
    <xf numFmtId="184" fontId="52" fillId="37" borderId="0">
      <alignment horizontal="right"/>
    </xf>
    <xf numFmtId="9" fontId="6" fillId="0" borderId="0" applyFont="0" applyFill="0" applyBorder="0" applyAlignment="0" applyProtection="0"/>
    <xf numFmtId="10" fontId="6" fillId="0" borderId="0" applyFont="0" applyFill="0" applyBorder="0" applyAlignment="0" applyProtection="0"/>
    <xf numFmtId="0" fontId="53" fillId="0" borderId="0"/>
    <xf numFmtId="0" fontId="13" fillId="0" borderId="0">
      <alignment vertical="top"/>
    </xf>
    <xf numFmtId="1" fontId="6" fillId="0" borderId="0"/>
    <xf numFmtId="0" fontId="54" fillId="0" borderId="0" applyNumberFormat="0" applyFill="0" applyBorder="0" applyAlignment="0" applyProtection="0">
      <alignment horizontal="centerContinuous"/>
    </xf>
    <xf numFmtId="0" fontId="14" fillId="0" borderId="0" applyNumberFormat="0" applyFill="0" applyBorder="0" applyAlignment="0" applyProtection="0"/>
    <xf numFmtId="0" fontId="55" fillId="0" borderId="0" applyNumberFormat="0" applyFill="0" applyBorder="0" applyAlignment="0" applyProtection="0"/>
    <xf numFmtId="186" fontId="56" fillId="0" borderId="0">
      <alignment horizontal="center"/>
    </xf>
    <xf numFmtId="0" fontId="57" fillId="0" borderId="0">
      <alignment horizontal="center"/>
    </xf>
    <xf numFmtId="0" fontId="58" fillId="0" borderId="0" applyNumberFormat="0" applyFill="0" applyBorder="0" applyAlignment="0" applyProtection="0"/>
    <xf numFmtId="0" fontId="39" fillId="0" borderId="0" applyNumberFormat="0" applyFill="0" applyBorder="0" applyAlignment="0" applyProtection="0"/>
    <xf numFmtId="182" fontId="6" fillId="0" borderId="0"/>
    <xf numFmtId="182" fontId="6" fillId="0" borderId="0"/>
    <xf numFmtId="182" fontId="6" fillId="0" borderId="0"/>
    <xf numFmtId="0" fontId="51" fillId="38" borderId="18" applyNumberFormat="0" applyFont="0" applyBorder="0" applyAlignment="0" applyProtection="0">
      <alignment horizontal="right"/>
    </xf>
    <xf numFmtId="0" fontId="6" fillId="0" borderId="0"/>
    <xf numFmtId="0" fontId="49" fillId="0" borderId="0" applyNumberFormat="0" applyFill="0" applyBorder="0" applyAlignment="0" applyProtection="0"/>
    <xf numFmtId="9" fontId="6" fillId="0" borderId="0" applyFont="0" applyFill="0" applyBorder="0" applyAlignment="0" applyProtection="0"/>
    <xf numFmtId="0" fontId="54" fillId="0" borderId="0" applyNumberFormat="0" applyFill="0" applyBorder="0" applyAlignment="0" applyProtection="0">
      <alignment horizontal="centerContinuous"/>
    </xf>
    <xf numFmtId="43" fontId="6" fillId="0" borderId="0" applyFont="0" applyFill="0" applyBorder="0" applyAlignment="0" applyProtection="0"/>
    <xf numFmtId="44" fontId="6" fillId="0" borderId="0" applyFont="0" applyFill="0" applyBorder="0" applyAlignment="0" applyProtection="0"/>
    <xf numFmtId="187" fontId="6" fillId="0" borderId="0"/>
    <xf numFmtId="43" fontId="61" fillId="0" borderId="0" applyFont="0" applyFill="0" applyBorder="0" applyAlignment="0" applyProtection="0"/>
    <xf numFmtId="9" fontId="61" fillId="0" borderId="0" applyFont="0" applyFill="0" applyBorder="0" applyAlignment="0" applyProtection="0"/>
    <xf numFmtId="187" fontId="38" fillId="0" borderId="0" applyNumberFormat="0" applyFill="0" applyBorder="0" applyAlignment="0" applyProtection="0">
      <alignment vertical="top"/>
      <protection locked="0"/>
    </xf>
    <xf numFmtId="0"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5" fontId="12" fillId="0" borderId="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39"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39"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88"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88"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88"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18" fillId="39"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18" fillId="40" borderId="0" applyNumberFormat="0" applyBorder="0" applyAlignment="0" applyProtection="0"/>
    <xf numFmtId="187" fontId="18" fillId="39" borderId="0" applyNumberFormat="0" applyBorder="0" applyAlignment="0" applyProtection="0"/>
    <xf numFmtId="187" fontId="18" fillId="39" borderId="0" applyNumberFormat="0" applyBorder="0" applyAlignment="0" applyProtection="0"/>
    <xf numFmtId="0" fontId="18" fillId="39" borderId="0" applyNumberFormat="0" applyBorder="0" applyAlignment="0" applyProtection="0"/>
    <xf numFmtId="187" fontId="18" fillId="39" borderId="0" applyNumberFormat="0" applyBorder="0" applyAlignment="0" applyProtection="0"/>
    <xf numFmtId="187" fontId="18" fillId="40" borderId="0" applyNumberFormat="0" applyBorder="0" applyAlignment="0" applyProtection="0"/>
    <xf numFmtId="0" fontId="18" fillId="40" borderId="0" applyNumberFormat="0" applyBorder="0" applyAlignment="0" applyProtection="0"/>
    <xf numFmtId="187" fontId="18" fillId="40" borderId="0" applyNumberFormat="0" applyBorder="0" applyAlignment="0" applyProtection="0"/>
    <xf numFmtId="187" fontId="18" fillId="41" borderId="0" applyNumberFormat="0" applyBorder="0" applyAlignment="0" applyProtection="0"/>
    <xf numFmtId="0" fontId="18" fillId="41" borderId="0" applyNumberFormat="0" applyBorder="0" applyAlignment="0" applyProtection="0"/>
    <xf numFmtId="187" fontId="18" fillId="41" borderId="0" applyNumberFormat="0" applyBorder="0" applyAlignment="0" applyProtection="0"/>
    <xf numFmtId="187" fontId="18" fillId="40" borderId="0" applyNumberFormat="0" applyBorder="0" applyAlignment="0" applyProtection="0"/>
    <xf numFmtId="0" fontId="18" fillId="40" borderId="0" applyNumberFormat="0" applyBorder="0" applyAlignment="0" applyProtection="0"/>
    <xf numFmtId="0" fontId="18" fillId="41" borderId="0" applyNumberFormat="0" applyBorder="0" applyAlignment="0" applyProtection="0"/>
    <xf numFmtId="187" fontId="18" fillId="40" borderId="0" applyNumberFormat="0" applyBorder="0" applyAlignment="0" applyProtection="0"/>
    <xf numFmtId="187" fontId="18" fillId="39" borderId="0" applyNumberFormat="0" applyBorder="0" applyAlignment="0" applyProtection="0"/>
    <xf numFmtId="187" fontId="18" fillId="39" borderId="0" applyNumberFormat="0" applyBorder="0" applyAlignment="0" applyProtection="0"/>
    <xf numFmtId="0" fontId="18" fillId="39" borderId="0" applyNumberFormat="0" applyBorder="0" applyAlignment="0" applyProtection="0"/>
    <xf numFmtId="187" fontId="18" fillId="39" borderId="0" applyNumberFormat="0" applyBorder="0" applyAlignment="0" applyProtection="0"/>
    <xf numFmtId="187" fontId="18" fillId="41" borderId="0" applyNumberFormat="0" applyBorder="0" applyAlignment="0" applyProtection="0"/>
    <xf numFmtId="187" fontId="18" fillId="41" borderId="0" applyNumberFormat="0" applyBorder="0" applyAlignment="0" applyProtection="0"/>
    <xf numFmtId="0" fontId="18" fillId="39" borderId="0" applyNumberFormat="0" applyBorder="0" applyAlignment="0" applyProtection="0"/>
    <xf numFmtId="0" fontId="18" fillId="41" borderId="0" applyNumberFormat="0" applyBorder="0" applyAlignment="0" applyProtection="0"/>
    <xf numFmtId="187" fontId="18" fillId="41"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18" fillId="39"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60" fillId="39" borderId="0" applyNumberFormat="0" applyBorder="0" applyAlignment="0" applyProtection="0"/>
    <xf numFmtId="187" fontId="60" fillId="39"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60" fillId="39" borderId="0" applyNumberFormat="0" applyBorder="0" applyAlignment="0" applyProtection="0"/>
    <xf numFmtId="0" fontId="60" fillId="39" borderId="0" applyNumberFormat="0" applyBorder="0" applyAlignment="0" applyProtection="0"/>
    <xf numFmtId="187" fontId="60" fillId="39"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60" fillId="39" borderId="0" applyNumberFormat="0" applyBorder="0" applyAlignment="0" applyProtection="0"/>
    <xf numFmtId="0" fontId="18" fillId="39"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18" fillId="39"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187"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18" fillId="42"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18" fillId="43" borderId="0" applyNumberFormat="0" applyBorder="0" applyAlignment="0" applyProtection="0"/>
    <xf numFmtId="187" fontId="18" fillId="42" borderId="0" applyNumberFormat="0" applyBorder="0" applyAlignment="0" applyProtection="0"/>
    <xf numFmtId="187" fontId="18" fillId="42" borderId="0" applyNumberFormat="0" applyBorder="0" applyAlignment="0" applyProtection="0"/>
    <xf numFmtId="0" fontId="18" fillId="42" borderId="0" applyNumberFormat="0" applyBorder="0" applyAlignment="0" applyProtection="0"/>
    <xf numFmtId="187" fontId="18" fillId="42" borderId="0" applyNumberFormat="0" applyBorder="0" applyAlignment="0" applyProtection="0"/>
    <xf numFmtId="187" fontId="18" fillId="43" borderId="0" applyNumberFormat="0" applyBorder="0" applyAlignment="0" applyProtection="0"/>
    <xf numFmtId="0" fontId="18" fillId="43" borderId="0" applyNumberFormat="0" applyBorder="0" applyAlignment="0" applyProtection="0"/>
    <xf numFmtId="187" fontId="18" fillId="43" borderId="0" applyNumberFormat="0" applyBorder="0" applyAlignment="0" applyProtection="0"/>
    <xf numFmtId="187" fontId="18" fillId="44" borderId="0" applyNumberFormat="0" applyBorder="0" applyAlignment="0" applyProtection="0"/>
    <xf numFmtId="0" fontId="18" fillId="44" borderId="0" applyNumberFormat="0" applyBorder="0" applyAlignment="0" applyProtection="0"/>
    <xf numFmtId="187" fontId="18" fillId="44" borderId="0" applyNumberFormat="0" applyBorder="0" applyAlignment="0" applyProtection="0"/>
    <xf numFmtId="187" fontId="18" fillId="43" borderId="0" applyNumberFormat="0" applyBorder="0" applyAlignment="0" applyProtection="0"/>
    <xf numFmtId="0" fontId="18" fillId="43" borderId="0" applyNumberFormat="0" applyBorder="0" applyAlignment="0" applyProtection="0"/>
    <xf numFmtId="0" fontId="18" fillId="44" borderId="0" applyNumberFormat="0" applyBorder="0" applyAlignment="0" applyProtection="0"/>
    <xf numFmtId="187" fontId="18" fillId="43" borderId="0" applyNumberFormat="0" applyBorder="0" applyAlignment="0" applyProtection="0"/>
    <xf numFmtId="187" fontId="18" fillId="42" borderId="0" applyNumberFormat="0" applyBorder="0" applyAlignment="0" applyProtection="0"/>
    <xf numFmtId="187" fontId="18" fillId="42" borderId="0" applyNumberFormat="0" applyBorder="0" applyAlignment="0" applyProtection="0"/>
    <xf numFmtId="0" fontId="18" fillId="42" borderId="0" applyNumberFormat="0" applyBorder="0" applyAlignment="0" applyProtection="0"/>
    <xf numFmtId="187" fontId="18" fillId="42" borderId="0" applyNumberFormat="0" applyBorder="0" applyAlignment="0" applyProtection="0"/>
    <xf numFmtId="187" fontId="18" fillId="44" borderId="0" applyNumberFormat="0" applyBorder="0" applyAlignment="0" applyProtection="0"/>
    <xf numFmtId="187" fontId="18" fillId="44" borderId="0" applyNumberFormat="0" applyBorder="0" applyAlignment="0" applyProtection="0"/>
    <xf numFmtId="0" fontId="18" fillId="42" borderId="0" applyNumberFormat="0" applyBorder="0" applyAlignment="0" applyProtection="0"/>
    <xf numFmtId="0" fontId="18" fillId="44" borderId="0" applyNumberFormat="0" applyBorder="0" applyAlignment="0" applyProtection="0"/>
    <xf numFmtId="187" fontId="18" fillId="44"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18"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60" fillId="42" borderId="0" applyNumberFormat="0" applyBorder="0" applyAlignment="0" applyProtection="0"/>
    <xf numFmtId="187" fontId="60"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60" fillId="42" borderId="0" applyNumberFormat="0" applyBorder="0" applyAlignment="0" applyProtection="0"/>
    <xf numFmtId="0" fontId="60" fillId="42" borderId="0" applyNumberFormat="0" applyBorder="0" applyAlignment="0" applyProtection="0"/>
    <xf numFmtId="187" fontId="60" fillId="42"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60" fillId="42" borderId="0" applyNumberFormat="0" applyBorder="0" applyAlignment="0" applyProtection="0"/>
    <xf numFmtId="0" fontId="18"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18"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187"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18" fillId="45"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18" fillId="46" borderId="0" applyNumberFormat="0" applyBorder="0" applyAlignment="0" applyProtection="0"/>
    <xf numFmtId="187" fontId="18" fillId="45" borderId="0" applyNumberFormat="0" applyBorder="0" applyAlignment="0" applyProtection="0"/>
    <xf numFmtId="187" fontId="18" fillId="45" borderId="0" applyNumberFormat="0" applyBorder="0" applyAlignment="0" applyProtection="0"/>
    <xf numFmtId="0" fontId="18" fillId="45" borderId="0" applyNumberFormat="0" applyBorder="0" applyAlignment="0" applyProtection="0"/>
    <xf numFmtId="187" fontId="18" fillId="45" borderId="0" applyNumberFormat="0" applyBorder="0" applyAlignment="0" applyProtection="0"/>
    <xf numFmtId="187" fontId="18" fillId="46" borderId="0" applyNumberFormat="0" applyBorder="0" applyAlignment="0" applyProtection="0"/>
    <xf numFmtId="0" fontId="18" fillId="46" borderId="0" applyNumberFormat="0" applyBorder="0" applyAlignment="0" applyProtection="0"/>
    <xf numFmtId="187" fontId="18" fillId="46" borderId="0" applyNumberFormat="0" applyBorder="0" applyAlignment="0" applyProtection="0"/>
    <xf numFmtId="187" fontId="18" fillId="47" borderId="0" applyNumberFormat="0" applyBorder="0" applyAlignment="0" applyProtection="0"/>
    <xf numFmtId="0" fontId="18" fillId="47" borderId="0" applyNumberFormat="0" applyBorder="0" applyAlignment="0" applyProtection="0"/>
    <xf numFmtId="187" fontId="18" fillId="47" borderId="0" applyNumberFormat="0" applyBorder="0" applyAlignment="0" applyProtection="0"/>
    <xf numFmtId="187" fontId="18" fillId="46" borderId="0" applyNumberFormat="0" applyBorder="0" applyAlignment="0" applyProtection="0"/>
    <xf numFmtId="0" fontId="18" fillId="46" borderId="0" applyNumberFormat="0" applyBorder="0" applyAlignment="0" applyProtection="0"/>
    <xf numFmtId="0" fontId="18" fillId="47" borderId="0" applyNumberFormat="0" applyBorder="0" applyAlignment="0" applyProtection="0"/>
    <xf numFmtId="187" fontId="18" fillId="46" borderId="0" applyNumberFormat="0" applyBorder="0" applyAlignment="0" applyProtection="0"/>
    <xf numFmtId="187" fontId="18" fillId="45" borderId="0" applyNumberFormat="0" applyBorder="0" applyAlignment="0" applyProtection="0"/>
    <xf numFmtId="187" fontId="18" fillId="45" borderId="0" applyNumberFormat="0" applyBorder="0" applyAlignment="0" applyProtection="0"/>
    <xf numFmtId="0" fontId="18" fillId="45" borderId="0" applyNumberFormat="0" applyBorder="0" applyAlignment="0" applyProtection="0"/>
    <xf numFmtId="187" fontId="18" fillId="45" borderId="0" applyNumberFormat="0" applyBorder="0" applyAlignment="0" applyProtection="0"/>
    <xf numFmtId="187" fontId="18" fillId="47" borderId="0" applyNumberFormat="0" applyBorder="0" applyAlignment="0" applyProtection="0"/>
    <xf numFmtId="187" fontId="18" fillId="47" borderId="0" applyNumberFormat="0" applyBorder="0" applyAlignment="0" applyProtection="0"/>
    <xf numFmtId="0" fontId="18" fillId="45" borderId="0" applyNumberFormat="0" applyBorder="0" applyAlignment="0" applyProtection="0"/>
    <xf numFmtId="0" fontId="18" fillId="47" borderId="0" applyNumberFormat="0" applyBorder="0" applyAlignment="0" applyProtection="0"/>
    <xf numFmtId="187" fontId="18" fillId="47"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18" fillId="45"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60" fillId="45" borderId="0" applyNumberFormat="0" applyBorder="0" applyAlignment="0" applyProtection="0"/>
    <xf numFmtId="187" fontId="60" fillId="45"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60" fillId="45" borderId="0" applyNumberFormat="0" applyBorder="0" applyAlignment="0" applyProtection="0"/>
    <xf numFmtId="0" fontId="60" fillId="45" borderId="0" applyNumberFormat="0" applyBorder="0" applyAlignment="0" applyProtection="0"/>
    <xf numFmtId="187" fontId="60" fillId="45"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60" fillId="45" borderId="0" applyNumberFormat="0" applyBorder="0" applyAlignment="0" applyProtection="0"/>
    <xf numFmtId="0" fontId="18" fillId="45"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18" fillId="45"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187"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18" fillId="48"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18" fillId="49" borderId="0" applyNumberFormat="0" applyBorder="0" applyAlignment="0" applyProtection="0"/>
    <xf numFmtId="187" fontId="18" fillId="48" borderId="0" applyNumberFormat="0" applyBorder="0" applyAlignment="0" applyProtection="0"/>
    <xf numFmtId="187" fontId="18" fillId="48" borderId="0" applyNumberFormat="0" applyBorder="0" applyAlignment="0" applyProtection="0"/>
    <xf numFmtId="0" fontId="18" fillId="48" borderId="0" applyNumberFormat="0" applyBorder="0" applyAlignment="0" applyProtection="0"/>
    <xf numFmtId="187" fontId="18" fillId="48" borderId="0" applyNumberFormat="0" applyBorder="0" applyAlignment="0" applyProtection="0"/>
    <xf numFmtId="187" fontId="18" fillId="49" borderId="0" applyNumberFormat="0" applyBorder="0" applyAlignment="0" applyProtection="0"/>
    <xf numFmtId="0" fontId="18" fillId="49" borderId="0" applyNumberFormat="0" applyBorder="0" applyAlignment="0" applyProtection="0"/>
    <xf numFmtId="187" fontId="18" fillId="49" borderId="0" applyNumberFormat="0" applyBorder="0" applyAlignment="0" applyProtection="0"/>
    <xf numFmtId="187" fontId="18" fillId="50" borderId="0" applyNumberFormat="0" applyBorder="0" applyAlignment="0" applyProtection="0"/>
    <xf numFmtId="0" fontId="18" fillId="50" borderId="0" applyNumberFormat="0" applyBorder="0" applyAlignment="0" applyProtection="0"/>
    <xf numFmtId="187" fontId="18" fillId="50" borderId="0" applyNumberFormat="0" applyBorder="0" applyAlignment="0" applyProtection="0"/>
    <xf numFmtId="187" fontId="18" fillId="49" borderId="0" applyNumberFormat="0" applyBorder="0" applyAlignment="0" applyProtection="0"/>
    <xf numFmtId="0" fontId="18" fillId="49" borderId="0" applyNumberFormat="0" applyBorder="0" applyAlignment="0" applyProtection="0"/>
    <xf numFmtId="0" fontId="18" fillId="50" borderId="0" applyNumberFormat="0" applyBorder="0" applyAlignment="0" applyProtection="0"/>
    <xf numFmtId="187" fontId="18" fillId="49" borderId="0" applyNumberFormat="0" applyBorder="0" applyAlignment="0" applyProtection="0"/>
    <xf numFmtId="187" fontId="18" fillId="48" borderId="0" applyNumberFormat="0" applyBorder="0" applyAlignment="0" applyProtection="0"/>
    <xf numFmtId="187" fontId="18" fillId="48" borderId="0" applyNumberFormat="0" applyBorder="0" applyAlignment="0" applyProtection="0"/>
    <xf numFmtId="0" fontId="18" fillId="48" borderId="0" applyNumberFormat="0" applyBorder="0" applyAlignment="0" applyProtection="0"/>
    <xf numFmtId="187" fontId="18" fillId="48" borderId="0" applyNumberFormat="0" applyBorder="0" applyAlignment="0" applyProtection="0"/>
    <xf numFmtId="187" fontId="18" fillId="50" borderId="0" applyNumberFormat="0" applyBorder="0" applyAlignment="0" applyProtection="0"/>
    <xf numFmtId="187" fontId="18" fillId="50" borderId="0" applyNumberFormat="0" applyBorder="0" applyAlignment="0" applyProtection="0"/>
    <xf numFmtId="0" fontId="18" fillId="48" borderId="0" applyNumberFormat="0" applyBorder="0" applyAlignment="0" applyProtection="0"/>
    <xf numFmtId="0" fontId="18" fillId="50" borderId="0" applyNumberFormat="0" applyBorder="0" applyAlignment="0" applyProtection="0"/>
    <xf numFmtId="187" fontId="18" fillId="50"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18" fillId="48"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60" fillId="48" borderId="0" applyNumberFormat="0" applyBorder="0" applyAlignment="0" applyProtection="0"/>
    <xf numFmtId="187" fontId="60" fillId="48"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60" fillId="48" borderId="0" applyNumberFormat="0" applyBorder="0" applyAlignment="0" applyProtection="0"/>
    <xf numFmtId="0" fontId="60" fillId="48" borderId="0" applyNumberFormat="0" applyBorder="0" applyAlignment="0" applyProtection="0"/>
    <xf numFmtId="187" fontId="60" fillId="48"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60" fillId="48" borderId="0" applyNumberFormat="0" applyBorder="0" applyAlignment="0" applyProtection="0"/>
    <xf numFmtId="0" fontId="18" fillId="48"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18" fillId="48"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187"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18" fillId="51"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18" fillId="51" borderId="0" applyNumberFormat="0" applyBorder="0" applyAlignment="0" applyProtection="0"/>
    <xf numFmtId="187" fontId="18" fillId="51" borderId="0" applyNumberFormat="0" applyBorder="0" applyAlignment="0" applyProtection="0"/>
    <xf numFmtId="0" fontId="18" fillId="51" borderId="0" applyNumberFormat="0" applyBorder="0" applyAlignment="0" applyProtection="0"/>
    <xf numFmtId="187" fontId="18" fillId="51" borderId="0" applyNumberFormat="0" applyBorder="0" applyAlignment="0" applyProtection="0"/>
    <xf numFmtId="187" fontId="18" fillId="41" borderId="0" applyNumberFormat="0" applyBorder="0" applyAlignment="0" applyProtection="0"/>
    <xf numFmtId="0" fontId="18" fillId="41" borderId="0" applyNumberFormat="0" applyBorder="0" applyAlignment="0" applyProtection="0"/>
    <xf numFmtId="187" fontId="18" fillId="41" borderId="0" applyNumberFormat="0" applyBorder="0" applyAlignment="0" applyProtection="0"/>
    <xf numFmtId="187" fontId="18" fillId="51" borderId="0" applyNumberFormat="0" applyBorder="0" applyAlignment="0" applyProtection="0"/>
    <xf numFmtId="0" fontId="18" fillId="51" borderId="0" applyNumberFormat="0" applyBorder="0" applyAlignment="0" applyProtection="0"/>
    <xf numFmtId="0" fontId="18" fillId="41" borderId="0" applyNumberFormat="0" applyBorder="0" applyAlignment="0" applyProtection="0"/>
    <xf numFmtId="187" fontId="18" fillId="51" borderId="0" applyNumberFormat="0" applyBorder="0" applyAlignment="0" applyProtection="0"/>
    <xf numFmtId="187" fontId="18" fillId="41" borderId="0" applyNumberFormat="0" applyBorder="0" applyAlignment="0" applyProtection="0"/>
    <xf numFmtId="187" fontId="18" fillId="41" borderId="0" applyNumberFormat="0" applyBorder="0" applyAlignment="0" applyProtection="0"/>
    <xf numFmtId="0" fontId="18" fillId="51" borderId="0" applyNumberFormat="0" applyBorder="0" applyAlignment="0" applyProtection="0"/>
    <xf numFmtId="0" fontId="18" fillId="41" borderId="0" applyNumberFormat="0" applyBorder="0" applyAlignment="0" applyProtection="0"/>
    <xf numFmtId="187" fontId="18" fillId="41"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18" fillId="5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60" fillId="51" borderId="0" applyNumberFormat="0" applyBorder="0" applyAlignment="0" applyProtection="0"/>
    <xf numFmtId="187" fontId="60" fillId="5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60" fillId="51" borderId="0" applyNumberFormat="0" applyBorder="0" applyAlignment="0" applyProtection="0"/>
    <xf numFmtId="0" fontId="60" fillId="51" borderId="0" applyNumberFormat="0" applyBorder="0" applyAlignment="0" applyProtection="0"/>
    <xf numFmtId="187" fontId="60" fillId="51"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60" fillId="51" borderId="0" applyNumberFormat="0" applyBorder="0" applyAlignment="0" applyProtection="0"/>
    <xf numFmtId="0" fontId="18" fillId="5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18" fillId="5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18" fillId="5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187"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18" fillId="49"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18" fillId="46" borderId="0" applyNumberFormat="0" applyBorder="0" applyAlignment="0" applyProtection="0"/>
    <xf numFmtId="187" fontId="18" fillId="49" borderId="0" applyNumberFormat="0" applyBorder="0" applyAlignment="0" applyProtection="0"/>
    <xf numFmtId="187" fontId="18" fillId="49" borderId="0" applyNumberFormat="0" applyBorder="0" applyAlignment="0" applyProtection="0"/>
    <xf numFmtId="0" fontId="18" fillId="49" borderId="0" applyNumberFormat="0" applyBorder="0" applyAlignment="0" applyProtection="0"/>
    <xf numFmtId="187" fontId="18" fillId="49" borderId="0" applyNumberFormat="0" applyBorder="0" applyAlignment="0" applyProtection="0"/>
    <xf numFmtId="187" fontId="18" fillId="46" borderId="0" applyNumberFormat="0" applyBorder="0" applyAlignment="0" applyProtection="0"/>
    <xf numFmtId="0" fontId="18" fillId="46" borderId="0" applyNumberFormat="0" applyBorder="0" applyAlignment="0" applyProtection="0"/>
    <xf numFmtId="187" fontId="18" fillId="46" borderId="0" applyNumberFormat="0" applyBorder="0" applyAlignment="0" applyProtection="0"/>
    <xf numFmtId="187" fontId="18" fillId="49" borderId="0" applyNumberFormat="0" applyBorder="0" applyAlignment="0" applyProtection="0"/>
    <xf numFmtId="187" fontId="18" fillId="49" borderId="0" applyNumberFormat="0" applyBorder="0" applyAlignment="0" applyProtection="0"/>
    <xf numFmtId="0" fontId="18" fillId="49" borderId="0" applyNumberFormat="0" applyBorder="0" applyAlignment="0" applyProtection="0"/>
    <xf numFmtId="187" fontId="18" fillId="49"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18" fillId="49"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60" fillId="49" borderId="0" applyNumberFormat="0" applyBorder="0" applyAlignment="0" applyProtection="0"/>
    <xf numFmtId="187" fontId="60" fillId="49"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60" fillId="49" borderId="0" applyNumberFormat="0" applyBorder="0" applyAlignment="0" applyProtection="0"/>
    <xf numFmtId="0" fontId="60" fillId="49" borderId="0" applyNumberFormat="0" applyBorder="0" applyAlignment="0" applyProtection="0"/>
    <xf numFmtId="187" fontId="60" fillId="49"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60" fillId="49" borderId="0" applyNumberFormat="0" applyBorder="0" applyAlignment="0" applyProtection="0"/>
    <xf numFmtId="0" fontId="18" fillId="49"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18" fillId="49"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18" fillId="49"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187"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18" fillId="40"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18" fillId="51" borderId="0" applyNumberFormat="0" applyBorder="0" applyAlignment="0" applyProtection="0"/>
    <xf numFmtId="187" fontId="18" fillId="40" borderId="0" applyNumberFormat="0" applyBorder="0" applyAlignment="0" applyProtection="0"/>
    <xf numFmtId="187" fontId="18" fillId="40" borderId="0" applyNumberFormat="0" applyBorder="0" applyAlignment="0" applyProtection="0"/>
    <xf numFmtId="0" fontId="18" fillId="40" borderId="0" applyNumberFormat="0" applyBorder="0" applyAlignment="0" applyProtection="0"/>
    <xf numFmtId="187" fontId="18" fillId="40" borderId="0" applyNumberFormat="0" applyBorder="0" applyAlignment="0" applyProtection="0"/>
    <xf numFmtId="187" fontId="18" fillId="51" borderId="0" applyNumberFormat="0" applyBorder="0" applyAlignment="0" applyProtection="0"/>
    <xf numFmtId="0" fontId="18" fillId="51" borderId="0" applyNumberFormat="0" applyBorder="0" applyAlignment="0" applyProtection="0"/>
    <xf numFmtId="187" fontId="18" fillId="51" borderId="0" applyNumberFormat="0" applyBorder="0" applyAlignment="0" applyProtection="0"/>
    <xf numFmtId="187" fontId="18" fillId="52" borderId="0" applyNumberFormat="0" applyBorder="0" applyAlignment="0" applyProtection="0"/>
    <xf numFmtId="0" fontId="18" fillId="52" borderId="0" applyNumberFormat="0" applyBorder="0" applyAlignment="0" applyProtection="0"/>
    <xf numFmtId="187" fontId="18" fillId="52" borderId="0" applyNumberFormat="0" applyBorder="0" applyAlignment="0" applyProtection="0"/>
    <xf numFmtId="187" fontId="18" fillId="51" borderId="0" applyNumberFormat="0" applyBorder="0" applyAlignment="0" applyProtection="0"/>
    <xf numFmtId="0" fontId="18" fillId="51" borderId="0" applyNumberFormat="0" applyBorder="0" applyAlignment="0" applyProtection="0"/>
    <xf numFmtId="0" fontId="18" fillId="52" borderId="0" applyNumberFormat="0" applyBorder="0" applyAlignment="0" applyProtection="0"/>
    <xf numFmtId="187" fontId="18" fillId="51" borderId="0" applyNumberFormat="0" applyBorder="0" applyAlignment="0" applyProtection="0"/>
    <xf numFmtId="187" fontId="18" fillId="40" borderId="0" applyNumberFormat="0" applyBorder="0" applyAlignment="0" applyProtection="0"/>
    <xf numFmtId="187" fontId="18" fillId="40" borderId="0" applyNumberFormat="0" applyBorder="0" applyAlignment="0" applyProtection="0"/>
    <xf numFmtId="0" fontId="18" fillId="40" borderId="0" applyNumberFormat="0" applyBorder="0" applyAlignment="0" applyProtection="0"/>
    <xf numFmtId="187" fontId="18" fillId="40" borderId="0" applyNumberFormat="0" applyBorder="0" applyAlignment="0" applyProtection="0"/>
    <xf numFmtId="187" fontId="18" fillId="52" borderId="0" applyNumberFormat="0" applyBorder="0" applyAlignment="0" applyProtection="0"/>
    <xf numFmtId="187" fontId="18" fillId="52" borderId="0" applyNumberFormat="0" applyBorder="0" applyAlignment="0" applyProtection="0"/>
    <xf numFmtId="0" fontId="18" fillId="40" borderId="0" applyNumberFormat="0" applyBorder="0" applyAlignment="0" applyProtection="0"/>
    <xf numFmtId="0" fontId="18" fillId="52" borderId="0" applyNumberFormat="0" applyBorder="0" applyAlignment="0" applyProtection="0"/>
    <xf numFmtId="187" fontId="18" fillId="52"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18" fillId="40"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60" fillId="40" borderId="0" applyNumberFormat="0" applyBorder="0" applyAlignment="0" applyProtection="0"/>
    <xf numFmtId="187" fontId="60" fillId="40"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60" fillId="40" borderId="0" applyNumberFormat="0" applyBorder="0" applyAlignment="0" applyProtection="0"/>
    <xf numFmtId="0" fontId="60" fillId="40" borderId="0" applyNumberFormat="0" applyBorder="0" applyAlignment="0" applyProtection="0"/>
    <xf numFmtId="187" fontId="60" fillId="40"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60" fillId="40" borderId="0" applyNumberFormat="0" applyBorder="0" applyAlignment="0" applyProtection="0"/>
    <xf numFmtId="0" fontId="18" fillId="40"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18" fillId="40"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187"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18" fillId="43"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18" fillId="43" borderId="0" applyNumberFormat="0" applyBorder="0" applyAlignment="0" applyProtection="0"/>
    <xf numFmtId="187" fontId="18" fillId="43" borderId="0" applyNumberFormat="0" applyBorder="0" applyAlignment="0" applyProtection="0"/>
    <xf numFmtId="0" fontId="18" fillId="43" borderId="0" applyNumberFormat="0" applyBorder="0" applyAlignment="0" applyProtection="0"/>
    <xf numFmtId="187" fontId="18" fillId="43" borderId="0" applyNumberFormat="0" applyBorder="0" applyAlignment="0" applyProtection="0"/>
    <xf numFmtId="187" fontId="18" fillId="44" borderId="0" applyNumberFormat="0" applyBorder="0" applyAlignment="0" applyProtection="0"/>
    <xf numFmtId="0" fontId="18" fillId="44" borderId="0" applyNumberFormat="0" applyBorder="0" applyAlignment="0" applyProtection="0"/>
    <xf numFmtId="187" fontId="18" fillId="44" borderId="0" applyNumberFormat="0" applyBorder="0" applyAlignment="0" applyProtection="0"/>
    <xf numFmtId="187" fontId="18" fillId="43" borderId="0" applyNumberFormat="0" applyBorder="0" applyAlignment="0" applyProtection="0"/>
    <xf numFmtId="0" fontId="18" fillId="43" borderId="0" applyNumberFormat="0" applyBorder="0" applyAlignment="0" applyProtection="0"/>
    <xf numFmtId="0" fontId="18" fillId="44" borderId="0" applyNumberFormat="0" applyBorder="0" applyAlignment="0" applyProtection="0"/>
    <xf numFmtId="187" fontId="18" fillId="43" borderId="0" applyNumberFormat="0" applyBorder="0" applyAlignment="0" applyProtection="0"/>
    <xf numFmtId="187" fontId="18" fillId="44" borderId="0" applyNumberFormat="0" applyBorder="0" applyAlignment="0" applyProtection="0"/>
    <xf numFmtId="187" fontId="18" fillId="44" borderId="0" applyNumberFormat="0" applyBorder="0" applyAlignment="0" applyProtection="0"/>
    <xf numFmtId="0" fontId="18" fillId="43" borderId="0" applyNumberFormat="0" applyBorder="0" applyAlignment="0" applyProtection="0"/>
    <xf numFmtId="0" fontId="18" fillId="44" borderId="0" applyNumberFormat="0" applyBorder="0" applyAlignment="0" applyProtection="0"/>
    <xf numFmtId="187" fontId="18" fillId="44"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18" fillId="43"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60" fillId="43" borderId="0" applyNumberFormat="0" applyBorder="0" applyAlignment="0" applyProtection="0"/>
    <xf numFmtId="187" fontId="60" fillId="43"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60" fillId="43" borderId="0" applyNumberFormat="0" applyBorder="0" applyAlignment="0" applyProtection="0"/>
    <xf numFmtId="0" fontId="60" fillId="43" borderId="0" applyNumberFormat="0" applyBorder="0" applyAlignment="0" applyProtection="0"/>
    <xf numFmtId="187" fontId="60" fillId="43"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60" fillId="43" borderId="0" applyNumberFormat="0" applyBorder="0" applyAlignment="0" applyProtection="0"/>
    <xf numFmtId="0" fontId="18" fillId="43"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18" fillId="43"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18" fillId="43"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187"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18" fillId="5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18" fillId="54" borderId="0" applyNumberFormat="0" applyBorder="0" applyAlignment="0" applyProtection="0"/>
    <xf numFmtId="187" fontId="18" fillId="53" borderId="0" applyNumberFormat="0" applyBorder="0" applyAlignment="0" applyProtection="0"/>
    <xf numFmtId="187" fontId="18" fillId="53" borderId="0" applyNumberFormat="0" applyBorder="0" applyAlignment="0" applyProtection="0"/>
    <xf numFmtId="0" fontId="18" fillId="53" borderId="0" applyNumberFormat="0" applyBorder="0" applyAlignment="0" applyProtection="0"/>
    <xf numFmtId="187" fontId="18" fillId="53" borderId="0" applyNumberFormat="0" applyBorder="0" applyAlignment="0" applyProtection="0"/>
    <xf numFmtId="187" fontId="18" fillId="54" borderId="0" applyNumberFormat="0" applyBorder="0" applyAlignment="0" applyProtection="0"/>
    <xf numFmtId="0" fontId="18" fillId="54" borderId="0" applyNumberFormat="0" applyBorder="0" applyAlignment="0" applyProtection="0"/>
    <xf numFmtId="187" fontId="18" fillId="54" borderId="0" applyNumberFormat="0" applyBorder="0" applyAlignment="0" applyProtection="0"/>
    <xf numFmtId="187" fontId="18" fillId="47" borderId="0" applyNumberFormat="0" applyBorder="0" applyAlignment="0" applyProtection="0"/>
    <xf numFmtId="0" fontId="18" fillId="47" borderId="0" applyNumberFormat="0" applyBorder="0" applyAlignment="0" applyProtection="0"/>
    <xf numFmtId="187" fontId="18" fillId="47" borderId="0" applyNumberFormat="0" applyBorder="0" applyAlignment="0" applyProtection="0"/>
    <xf numFmtId="187" fontId="18" fillId="54" borderId="0" applyNumberFormat="0" applyBorder="0" applyAlignment="0" applyProtection="0"/>
    <xf numFmtId="0" fontId="18" fillId="54" borderId="0" applyNumberFormat="0" applyBorder="0" applyAlignment="0" applyProtection="0"/>
    <xf numFmtId="0" fontId="18" fillId="47" borderId="0" applyNumberFormat="0" applyBorder="0" applyAlignment="0" applyProtection="0"/>
    <xf numFmtId="187" fontId="18" fillId="54" borderId="0" applyNumberFormat="0" applyBorder="0" applyAlignment="0" applyProtection="0"/>
    <xf numFmtId="187" fontId="18" fillId="53" borderId="0" applyNumberFormat="0" applyBorder="0" applyAlignment="0" applyProtection="0"/>
    <xf numFmtId="187" fontId="18" fillId="53" borderId="0" applyNumberFormat="0" applyBorder="0" applyAlignment="0" applyProtection="0"/>
    <xf numFmtId="0" fontId="18" fillId="53" borderId="0" applyNumberFormat="0" applyBorder="0" applyAlignment="0" applyProtection="0"/>
    <xf numFmtId="187" fontId="18" fillId="53" borderId="0" applyNumberFormat="0" applyBorder="0" applyAlignment="0" applyProtection="0"/>
    <xf numFmtId="187" fontId="18" fillId="47" borderId="0" applyNumberFormat="0" applyBorder="0" applyAlignment="0" applyProtection="0"/>
    <xf numFmtId="187" fontId="18" fillId="47" borderId="0" applyNumberFormat="0" applyBorder="0" applyAlignment="0" applyProtection="0"/>
    <xf numFmtId="0" fontId="18" fillId="53" borderId="0" applyNumberFormat="0" applyBorder="0" applyAlignment="0" applyProtection="0"/>
    <xf numFmtId="0" fontId="18" fillId="47" borderId="0" applyNumberFormat="0" applyBorder="0" applyAlignment="0" applyProtection="0"/>
    <xf numFmtId="187" fontId="18" fillId="47"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18" fillId="5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60" fillId="53" borderId="0" applyNumberFormat="0" applyBorder="0" applyAlignment="0" applyProtection="0"/>
    <xf numFmtId="187" fontId="60" fillId="5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60" fillId="53" borderId="0" applyNumberFormat="0" applyBorder="0" applyAlignment="0" applyProtection="0"/>
    <xf numFmtId="0" fontId="60" fillId="53" borderId="0" applyNumberFormat="0" applyBorder="0" applyAlignment="0" applyProtection="0"/>
    <xf numFmtId="187" fontId="60" fillId="5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60" fillId="53" borderId="0" applyNumberFormat="0" applyBorder="0" applyAlignment="0" applyProtection="0"/>
    <xf numFmtId="0" fontId="18" fillId="5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18" fillId="5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187"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18" fillId="48"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18" fillId="42" borderId="0" applyNumberFormat="0" applyBorder="0" applyAlignment="0" applyProtection="0"/>
    <xf numFmtId="187" fontId="18" fillId="48" borderId="0" applyNumberFormat="0" applyBorder="0" applyAlignment="0" applyProtection="0"/>
    <xf numFmtId="187" fontId="18" fillId="48" borderId="0" applyNumberFormat="0" applyBorder="0" applyAlignment="0" applyProtection="0"/>
    <xf numFmtId="0" fontId="18" fillId="48" borderId="0" applyNumberFormat="0" applyBorder="0" applyAlignment="0" applyProtection="0"/>
    <xf numFmtId="187" fontId="18" fillId="48" borderId="0" applyNumberFormat="0" applyBorder="0" applyAlignment="0" applyProtection="0"/>
    <xf numFmtId="187" fontId="18" fillId="42" borderId="0" applyNumberFormat="0" applyBorder="0" applyAlignment="0" applyProtection="0"/>
    <xf numFmtId="0" fontId="18" fillId="42" borderId="0" applyNumberFormat="0" applyBorder="0" applyAlignment="0" applyProtection="0"/>
    <xf numFmtId="187" fontId="18" fillId="42" borderId="0" applyNumberFormat="0" applyBorder="0" applyAlignment="0" applyProtection="0"/>
    <xf numFmtId="187" fontId="18" fillId="55" borderId="0" applyNumberFormat="0" applyBorder="0" applyAlignment="0" applyProtection="0"/>
    <xf numFmtId="0" fontId="18" fillId="55" borderId="0" applyNumberFormat="0" applyBorder="0" applyAlignment="0" applyProtection="0"/>
    <xf numFmtId="187" fontId="18" fillId="55" borderId="0" applyNumberFormat="0" applyBorder="0" applyAlignment="0" applyProtection="0"/>
    <xf numFmtId="187" fontId="18" fillId="42" borderId="0" applyNumberFormat="0" applyBorder="0" applyAlignment="0" applyProtection="0"/>
    <xf numFmtId="0" fontId="18" fillId="42" borderId="0" applyNumberFormat="0" applyBorder="0" applyAlignment="0" applyProtection="0"/>
    <xf numFmtId="0" fontId="18" fillId="55" borderId="0" applyNumberFormat="0" applyBorder="0" applyAlignment="0" applyProtection="0"/>
    <xf numFmtId="187" fontId="18" fillId="42" borderId="0" applyNumberFormat="0" applyBorder="0" applyAlignment="0" applyProtection="0"/>
    <xf numFmtId="187" fontId="18" fillId="48" borderId="0" applyNumberFormat="0" applyBorder="0" applyAlignment="0" applyProtection="0"/>
    <xf numFmtId="187" fontId="18" fillId="48" borderId="0" applyNumberFormat="0" applyBorder="0" applyAlignment="0" applyProtection="0"/>
    <xf numFmtId="0" fontId="18" fillId="48" borderId="0" applyNumberFormat="0" applyBorder="0" applyAlignment="0" applyProtection="0"/>
    <xf numFmtId="187" fontId="18" fillId="48" borderId="0" applyNumberFormat="0" applyBorder="0" applyAlignment="0" applyProtection="0"/>
    <xf numFmtId="187" fontId="18" fillId="55" borderId="0" applyNumberFormat="0" applyBorder="0" applyAlignment="0" applyProtection="0"/>
    <xf numFmtId="187" fontId="18" fillId="55" borderId="0" applyNumberFormat="0" applyBorder="0" applyAlignment="0" applyProtection="0"/>
    <xf numFmtId="0" fontId="18" fillId="48" borderId="0" applyNumberFormat="0" applyBorder="0" applyAlignment="0" applyProtection="0"/>
    <xf numFmtId="0" fontId="18" fillId="55" borderId="0" applyNumberFormat="0" applyBorder="0" applyAlignment="0" applyProtection="0"/>
    <xf numFmtId="187" fontId="18" fillId="55"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18" fillId="48"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60" fillId="48" borderId="0" applyNumberFormat="0" applyBorder="0" applyAlignment="0" applyProtection="0"/>
    <xf numFmtId="187" fontId="60" fillId="48"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60" fillId="48" borderId="0" applyNumberFormat="0" applyBorder="0" applyAlignment="0" applyProtection="0"/>
    <xf numFmtId="0" fontId="60" fillId="48" borderId="0" applyNumberFormat="0" applyBorder="0" applyAlignment="0" applyProtection="0"/>
    <xf numFmtId="187" fontId="60" fillId="48"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60" fillId="48" borderId="0" applyNumberFormat="0" applyBorder="0" applyAlignment="0" applyProtection="0"/>
    <xf numFmtId="0" fontId="18" fillId="48"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18" fillId="48"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187"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18" fillId="40"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18" fillId="51" borderId="0" applyNumberFormat="0" applyBorder="0" applyAlignment="0" applyProtection="0"/>
    <xf numFmtId="187" fontId="18" fillId="40" borderId="0" applyNumberFormat="0" applyBorder="0" applyAlignment="0" applyProtection="0"/>
    <xf numFmtId="187" fontId="18" fillId="40" borderId="0" applyNumberFormat="0" applyBorder="0" applyAlignment="0" applyProtection="0"/>
    <xf numFmtId="0" fontId="18" fillId="40" borderId="0" applyNumberFormat="0" applyBorder="0" applyAlignment="0" applyProtection="0"/>
    <xf numFmtId="187" fontId="18" fillId="40" borderId="0" applyNumberFormat="0" applyBorder="0" applyAlignment="0" applyProtection="0"/>
    <xf numFmtId="187" fontId="18" fillId="51" borderId="0" applyNumberFormat="0" applyBorder="0" applyAlignment="0" applyProtection="0"/>
    <xf numFmtId="0" fontId="18" fillId="51" borderId="0" applyNumberFormat="0" applyBorder="0" applyAlignment="0" applyProtection="0"/>
    <xf numFmtId="187" fontId="18" fillId="51" borderId="0" applyNumberFormat="0" applyBorder="0" applyAlignment="0" applyProtection="0"/>
    <xf numFmtId="187" fontId="18" fillId="41" borderId="0" applyNumberFormat="0" applyBorder="0" applyAlignment="0" applyProtection="0"/>
    <xf numFmtId="0" fontId="18" fillId="41" borderId="0" applyNumberFormat="0" applyBorder="0" applyAlignment="0" applyProtection="0"/>
    <xf numFmtId="187" fontId="18" fillId="41" borderId="0" applyNumberFormat="0" applyBorder="0" applyAlignment="0" applyProtection="0"/>
    <xf numFmtId="187" fontId="18" fillId="51" borderId="0" applyNumberFormat="0" applyBorder="0" applyAlignment="0" applyProtection="0"/>
    <xf numFmtId="0" fontId="18" fillId="51" borderId="0" applyNumberFormat="0" applyBorder="0" applyAlignment="0" applyProtection="0"/>
    <xf numFmtId="0" fontId="18" fillId="41" borderId="0" applyNumberFormat="0" applyBorder="0" applyAlignment="0" applyProtection="0"/>
    <xf numFmtId="187" fontId="18" fillId="51" borderId="0" applyNumberFormat="0" applyBorder="0" applyAlignment="0" applyProtection="0"/>
    <xf numFmtId="187" fontId="18" fillId="40" borderId="0" applyNumberFormat="0" applyBorder="0" applyAlignment="0" applyProtection="0"/>
    <xf numFmtId="187" fontId="18" fillId="40" borderId="0" applyNumberFormat="0" applyBorder="0" applyAlignment="0" applyProtection="0"/>
    <xf numFmtId="0" fontId="18" fillId="40" borderId="0" applyNumberFormat="0" applyBorder="0" applyAlignment="0" applyProtection="0"/>
    <xf numFmtId="187" fontId="18" fillId="40" borderId="0" applyNumberFormat="0" applyBorder="0" applyAlignment="0" applyProtection="0"/>
    <xf numFmtId="187" fontId="18" fillId="41" borderId="0" applyNumberFormat="0" applyBorder="0" applyAlignment="0" applyProtection="0"/>
    <xf numFmtId="187" fontId="18" fillId="41" borderId="0" applyNumberFormat="0" applyBorder="0" applyAlignment="0" applyProtection="0"/>
    <xf numFmtId="0" fontId="18" fillId="40" borderId="0" applyNumberFormat="0" applyBorder="0" applyAlignment="0" applyProtection="0"/>
    <xf numFmtId="0" fontId="18" fillId="41" borderId="0" applyNumberFormat="0" applyBorder="0" applyAlignment="0" applyProtection="0"/>
    <xf numFmtId="187" fontId="18" fillId="4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18" fillId="40"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60" fillId="40" borderId="0" applyNumberFormat="0" applyBorder="0" applyAlignment="0" applyProtection="0"/>
    <xf numFmtId="187" fontId="60" fillId="40"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60" fillId="40" borderId="0" applyNumberFormat="0" applyBorder="0" applyAlignment="0" applyProtection="0"/>
    <xf numFmtId="0" fontId="60" fillId="40" borderId="0" applyNumberFormat="0" applyBorder="0" applyAlignment="0" applyProtection="0"/>
    <xf numFmtId="187" fontId="60" fillId="40"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60" fillId="40" borderId="0" applyNumberFormat="0" applyBorder="0" applyAlignment="0" applyProtection="0"/>
    <xf numFmtId="0" fontId="18" fillId="40"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18" fillId="40"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187"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18" fillId="56"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18" fillId="46" borderId="0" applyNumberFormat="0" applyBorder="0" applyAlignment="0" applyProtection="0"/>
    <xf numFmtId="187" fontId="18" fillId="56" borderId="0" applyNumberFormat="0" applyBorder="0" applyAlignment="0" applyProtection="0"/>
    <xf numFmtId="187" fontId="18" fillId="56" borderId="0" applyNumberFormat="0" applyBorder="0" applyAlignment="0" applyProtection="0"/>
    <xf numFmtId="0" fontId="18" fillId="56" borderId="0" applyNumberFormat="0" applyBorder="0" applyAlignment="0" applyProtection="0"/>
    <xf numFmtId="187" fontId="18" fillId="56" borderId="0" applyNumberFormat="0" applyBorder="0" applyAlignment="0" applyProtection="0"/>
    <xf numFmtId="187" fontId="18" fillId="46" borderId="0" applyNumberFormat="0" applyBorder="0" applyAlignment="0" applyProtection="0"/>
    <xf numFmtId="0" fontId="18" fillId="46" borderId="0" applyNumberFormat="0" applyBorder="0" applyAlignment="0" applyProtection="0"/>
    <xf numFmtId="187" fontId="18" fillId="46" borderId="0" applyNumberFormat="0" applyBorder="0" applyAlignment="0" applyProtection="0"/>
    <xf numFmtId="187" fontId="18" fillId="49" borderId="0" applyNumberFormat="0" applyBorder="0" applyAlignment="0" applyProtection="0"/>
    <xf numFmtId="0" fontId="18" fillId="49" borderId="0" applyNumberFormat="0" applyBorder="0" applyAlignment="0" applyProtection="0"/>
    <xf numFmtId="187" fontId="18" fillId="49" borderId="0" applyNumberFormat="0" applyBorder="0" applyAlignment="0" applyProtection="0"/>
    <xf numFmtId="187" fontId="18" fillId="46" borderId="0" applyNumberFormat="0" applyBorder="0" applyAlignment="0" applyProtection="0"/>
    <xf numFmtId="0" fontId="18" fillId="46" borderId="0" applyNumberFormat="0" applyBorder="0" applyAlignment="0" applyProtection="0"/>
    <xf numFmtId="0" fontId="18" fillId="49" borderId="0" applyNumberFormat="0" applyBorder="0" applyAlignment="0" applyProtection="0"/>
    <xf numFmtId="187" fontId="18" fillId="46" borderId="0" applyNumberFormat="0" applyBorder="0" applyAlignment="0" applyProtection="0"/>
    <xf numFmtId="187" fontId="18" fillId="56" borderId="0" applyNumberFormat="0" applyBorder="0" applyAlignment="0" applyProtection="0"/>
    <xf numFmtId="187" fontId="18" fillId="56" borderId="0" applyNumberFormat="0" applyBorder="0" applyAlignment="0" applyProtection="0"/>
    <xf numFmtId="0" fontId="18" fillId="56" borderId="0" applyNumberFormat="0" applyBorder="0" applyAlignment="0" applyProtection="0"/>
    <xf numFmtId="187" fontId="18" fillId="56" borderId="0" applyNumberFormat="0" applyBorder="0" applyAlignment="0" applyProtection="0"/>
    <xf numFmtId="187" fontId="18" fillId="49" borderId="0" applyNumberFormat="0" applyBorder="0" applyAlignment="0" applyProtection="0"/>
    <xf numFmtId="187" fontId="18" fillId="49" borderId="0" applyNumberFormat="0" applyBorder="0" applyAlignment="0" applyProtection="0"/>
    <xf numFmtId="0" fontId="18" fillId="56" borderId="0" applyNumberFormat="0" applyBorder="0" applyAlignment="0" applyProtection="0"/>
    <xf numFmtId="0" fontId="18" fillId="49" borderId="0" applyNumberFormat="0" applyBorder="0" applyAlignment="0" applyProtection="0"/>
    <xf numFmtId="187" fontId="18" fillId="49"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18" fillId="56"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60" fillId="56" borderId="0" applyNumberFormat="0" applyBorder="0" applyAlignment="0" applyProtection="0"/>
    <xf numFmtId="187" fontId="60" fillId="56"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60" fillId="56" borderId="0" applyNumberFormat="0" applyBorder="0" applyAlignment="0" applyProtection="0"/>
    <xf numFmtId="0" fontId="60" fillId="56" borderId="0" applyNumberFormat="0" applyBorder="0" applyAlignment="0" applyProtection="0"/>
    <xf numFmtId="187" fontId="60" fillId="56"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60" fillId="56" borderId="0" applyNumberFormat="0" applyBorder="0" applyAlignment="0" applyProtection="0"/>
    <xf numFmtId="0" fontId="18" fillId="56"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18" fillId="56"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187"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187" fontId="34" fillId="16" borderId="0" applyNumberFormat="0" applyBorder="0" applyAlignment="0" applyProtection="0"/>
    <xf numFmtId="187" fontId="62" fillId="51" borderId="0" applyNumberFormat="0" applyBorder="0" applyAlignment="0" applyProtection="0"/>
    <xf numFmtId="187" fontId="62" fillId="57" borderId="0" applyNumberFormat="0" applyBorder="0" applyAlignment="0" applyProtection="0"/>
    <xf numFmtId="187" fontId="62" fillId="57" borderId="0" applyNumberFormat="0" applyBorder="0" applyAlignment="0" applyProtection="0"/>
    <xf numFmtId="0" fontId="62" fillId="57" borderId="0" applyNumberFormat="0" applyBorder="0" applyAlignment="0" applyProtection="0"/>
    <xf numFmtId="187" fontId="62" fillId="57" borderId="0" applyNumberFormat="0" applyBorder="0" applyAlignment="0" applyProtection="0"/>
    <xf numFmtId="187" fontId="62" fillId="51" borderId="0" applyNumberFormat="0" applyBorder="0" applyAlignment="0" applyProtection="0"/>
    <xf numFmtId="0" fontId="62" fillId="51" borderId="0" applyNumberFormat="0" applyBorder="0" applyAlignment="0" applyProtection="0"/>
    <xf numFmtId="187" fontId="62" fillId="51" borderId="0" applyNumberFormat="0" applyBorder="0" applyAlignment="0" applyProtection="0"/>
    <xf numFmtId="187" fontId="63" fillId="52" borderId="0" applyNumberFormat="0" applyBorder="0" applyAlignment="0" applyProtection="0"/>
    <xf numFmtId="0" fontId="63" fillId="52" borderId="0" applyNumberFormat="0" applyBorder="0" applyAlignment="0" applyProtection="0"/>
    <xf numFmtId="187" fontId="63" fillId="52" borderId="0" applyNumberFormat="0" applyBorder="0" applyAlignment="0" applyProtection="0"/>
    <xf numFmtId="187" fontId="62" fillId="51" borderId="0" applyNumberFormat="0" applyBorder="0" applyAlignment="0" applyProtection="0"/>
    <xf numFmtId="0" fontId="62" fillId="51" borderId="0" applyNumberFormat="0" applyBorder="0" applyAlignment="0" applyProtection="0"/>
    <xf numFmtId="0" fontId="63" fillId="52" borderId="0" applyNumberFormat="0" applyBorder="0" applyAlignment="0" applyProtection="0"/>
    <xf numFmtId="187" fontId="62" fillId="51" borderId="0" applyNumberFormat="0" applyBorder="0" applyAlignment="0" applyProtection="0"/>
    <xf numFmtId="187" fontId="62" fillId="57" borderId="0" applyNumberFormat="0" applyBorder="0" applyAlignment="0" applyProtection="0"/>
    <xf numFmtId="187" fontId="62" fillId="57" borderId="0" applyNumberFormat="0" applyBorder="0" applyAlignment="0" applyProtection="0"/>
    <xf numFmtId="0" fontId="62" fillId="57" borderId="0" applyNumberFormat="0" applyBorder="0" applyAlignment="0" applyProtection="0"/>
    <xf numFmtId="187" fontId="62" fillId="57" borderId="0" applyNumberFormat="0" applyBorder="0" applyAlignment="0" applyProtection="0"/>
    <xf numFmtId="187" fontId="63" fillId="52" borderId="0" applyNumberFormat="0" applyBorder="0" applyAlignment="0" applyProtection="0"/>
    <xf numFmtId="187" fontId="63" fillId="52" borderId="0" applyNumberFormat="0" applyBorder="0" applyAlignment="0" applyProtection="0"/>
    <xf numFmtId="0" fontId="62" fillId="57" borderId="0" applyNumberFormat="0" applyBorder="0" applyAlignment="0" applyProtection="0"/>
    <xf numFmtId="0" fontId="63" fillId="52" borderId="0" applyNumberFormat="0" applyBorder="0" applyAlignment="0" applyProtection="0"/>
    <xf numFmtId="187" fontId="63" fillId="52" borderId="0" applyNumberFormat="0" applyBorder="0" applyAlignment="0" applyProtection="0"/>
    <xf numFmtId="187" fontId="64" fillId="57" borderId="0" applyNumberFormat="0" applyBorder="0" applyAlignment="0" applyProtection="0"/>
    <xf numFmtId="187" fontId="34" fillId="16" borderId="0" applyNumberFormat="0" applyBorder="0" applyAlignment="0" applyProtection="0"/>
    <xf numFmtId="0" fontId="34" fillId="16" borderId="0" applyNumberFormat="0" applyBorder="0" applyAlignment="0" applyProtection="0"/>
    <xf numFmtId="187" fontId="34" fillId="16" borderId="0" applyNumberFormat="0" applyBorder="0" applyAlignment="0" applyProtection="0"/>
    <xf numFmtId="187" fontId="64" fillId="57" borderId="0" applyNumberFormat="0" applyBorder="0" applyAlignment="0" applyProtection="0"/>
    <xf numFmtId="0" fontId="64" fillId="57" borderId="0" applyNumberFormat="0" applyBorder="0" applyAlignment="0" applyProtection="0"/>
    <xf numFmtId="187" fontId="64" fillId="57" borderId="0" applyNumberFormat="0" applyBorder="0" applyAlignment="0" applyProtection="0"/>
    <xf numFmtId="187" fontId="64" fillId="57" borderId="0" applyNumberFormat="0" applyBorder="0" applyAlignment="0" applyProtection="0"/>
    <xf numFmtId="0" fontId="62" fillId="57" borderId="0" applyNumberFormat="0" applyBorder="0" applyAlignment="0" applyProtection="0"/>
    <xf numFmtId="0" fontId="34" fillId="16" borderId="0" applyNumberFormat="0" applyBorder="0" applyAlignment="0" applyProtection="0"/>
    <xf numFmtId="187" fontId="64"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187" fontId="34" fillId="16" borderId="0" applyNumberFormat="0" applyBorder="0" applyAlignment="0" applyProtection="0"/>
    <xf numFmtId="0" fontId="62" fillId="57" borderId="0" applyNumberFormat="0" applyBorder="0" applyAlignment="0" applyProtection="0"/>
    <xf numFmtId="187" fontId="34" fillId="20" borderId="0" applyNumberFormat="0" applyBorder="0" applyAlignment="0" applyProtection="0"/>
    <xf numFmtId="187" fontId="62" fillId="58" borderId="0" applyNumberFormat="0" applyBorder="0" applyAlignment="0" applyProtection="0"/>
    <xf numFmtId="187" fontId="62" fillId="43" borderId="0" applyNumberFormat="0" applyBorder="0" applyAlignment="0" applyProtection="0"/>
    <xf numFmtId="187" fontId="62" fillId="43" borderId="0" applyNumberFormat="0" applyBorder="0" applyAlignment="0" applyProtection="0"/>
    <xf numFmtId="0" fontId="62" fillId="43" borderId="0" applyNumberFormat="0" applyBorder="0" applyAlignment="0" applyProtection="0"/>
    <xf numFmtId="187" fontId="62" fillId="43" borderId="0" applyNumberFormat="0" applyBorder="0" applyAlignment="0" applyProtection="0"/>
    <xf numFmtId="187" fontId="62" fillId="58" borderId="0" applyNumberFormat="0" applyBorder="0" applyAlignment="0" applyProtection="0"/>
    <xf numFmtId="0" fontId="62" fillId="58" borderId="0" applyNumberFormat="0" applyBorder="0" applyAlignment="0" applyProtection="0"/>
    <xf numFmtId="187" fontId="62" fillId="58" borderId="0" applyNumberFormat="0" applyBorder="0" applyAlignment="0" applyProtection="0"/>
    <xf numFmtId="187" fontId="63" fillId="59" borderId="0" applyNumberFormat="0" applyBorder="0" applyAlignment="0" applyProtection="0"/>
    <xf numFmtId="0" fontId="63" fillId="59" borderId="0" applyNumberFormat="0" applyBorder="0" applyAlignment="0" applyProtection="0"/>
    <xf numFmtId="187" fontId="63" fillId="59" borderId="0" applyNumberFormat="0" applyBorder="0" applyAlignment="0" applyProtection="0"/>
    <xf numFmtId="187" fontId="62" fillId="58" borderId="0" applyNumberFormat="0" applyBorder="0" applyAlignment="0" applyProtection="0"/>
    <xf numFmtId="0" fontId="62" fillId="58" borderId="0" applyNumberFormat="0" applyBorder="0" applyAlignment="0" applyProtection="0"/>
    <xf numFmtId="0" fontId="63" fillId="59" borderId="0" applyNumberFormat="0" applyBorder="0" applyAlignment="0" applyProtection="0"/>
    <xf numFmtId="187" fontId="62" fillId="58" borderId="0" applyNumberFormat="0" applyBorder="0" applyAlignment="0" applyProtection="0"/>
    <xf numFmtId="187" fontId="62" fillId="43" borderId="0" applyNumberFormat="0" applyBorder="0" applyAlignment="0" applyProtection="0"/>
    <xf numFmtId="187" fontId="62" fillId="43" borderId="0" applyNumberFormat="0" applyBorder="0" applyAlignment="0" applyProtection="0"/>
    <xf numFmtId="0" fontId="62" fillId="43" borderId="0" applyNumberFormat="0" applyBorder="0" applyAlignment="0" applyProtection="0"/>
    <xf numFmtId="187" fontId="62" fillId="43" borderId="0" applyNumberFormat="0" applyBorder="0" applyAlignment="0" applyProtection="0"/>
    <xf numFmtId="187" fontId="63" fillId="59" borderId="0" applyNumberFormat="0" applyBorder="0" applyAlignment="0" applyProtection="0"/>
    <xf numFmtId="187" fontId="63" fillId="59" borderId="0" applyNumberFormat="0" applyBorder="0" applyAlignment="0" applyProtection="0"/>
    <xf numFmtId="0" fontId="62" fillId="43" borderId="0" applyNumberFormat="0" applyBorder="0" applyAlignment="0" applyProtection="0"/>
    <xf numFmtId="0" fontId="63" fillId="59" borderId="0" applyNumberFormat="0" applyBorder="0" applyAlignment="0" applyProtection="0"/>
    <xf numFmtId="187" fontId="63" fillId="59" borderId="0" applyNumberFormat="0" applyBorder="0" applyAlignment="0" applyProtection="0"/>
    <xf numFmtId="187" fontId="64" fillId="43" borderId="0" applyNumberFormat="0" applyBorder="0" applyAlignment="0" applyProtection="0"/>
    <xf numFmtId="187" fontId="34" fillId="20" borderId="0" applyNumberFormat="0" applyBorder="0" applyAlignment="0" applyProtection="0"/>
    <xf numFmtId="0" fontId="34" fillId="20" borderId="0" applyNumberFormat="0" applyBorder="0" applyAlignment="0" applyProtection="0"/>
    <xf numFmtId="187" fontId="34" fillId="20" borderId="0" applyNumberFormat="0" applyBorder="0" applyAlignment="0" applyProtection="0"/>
    <xf numFmtId="187" fontId="64" fillId="43" borderId="0" applyNumberFormat="0" applyBorder="0" applyAlignment="0" applyProtection="0"/>
    <xf numFmtId="0" fontId="64" fillId="43" borderId="0" applyNumberFormat="0" applyBorder="0" applyAlignment="0" applyProtection="0"/>
    <xf numFmtId="187" fontId="64" fillId="43" borderId="0" applyNumberFormat="0" applyBorder="0" applyAlignment="0" applyProtection="0"/>
    <xf numFmtId="187" fontId="64" fillId="43" borderId="0" applyNumberFormat="0" applyBorder="0" applyAlignment="0" applyProtection="0"/>
    <xf numFmtId="0" fontId="62" fillId="43" borderId="0" applyNumberFormat="0" applyBorder="0" applyAlignment="0" applyProtection="0"/>
    <xf numFmtId="0" fontId="34" fillId="20" borderId="0" applyNumberFormat="0" applyBorder="0" applyAlignment="0" applyProtection="0"/>
    <xf numFmtId="187" fontId="64"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187" fontId="34" fillId="20" borderId="0" applyNumberFormat="0" applyBorder="0" applyAlignment="0" applyProtection="0"/>
    <xf numFmtId="0" fontId="62" fillId="43" borderId="0" applyNumberFormat="0" applyBorder="0" applyAlignment="0" applyProtection="0"/>
    <xf numFmtId="187" fontId="34" fillId="24" borderId="0" applyNumberFormat="0" applyBorder="0" applyAlignment="0" applyProtection="0"/>
    <xf numFmtId="187" fontId="62" fillId="56" borderId="0" applyNumberFormat="0" applyBorder="0" applyAlignment="0" applyProtection="0"/>
    <xf numFmtId="187" fontId="62" fillId="53" borderId="0" applyNumberFormat="0" applyBorder="0" applyAlignment="0" applyProtection="0"/>
    <xf numFmtId="187" fontId="62" fillId="53" borderId="0" applyNumberFormat="0" applyBorder="0" applyAlignment="0" applyProtection="0"/>
    <xf numFmtId="0" fontId="62" fillId="53" borderId="0" applyNumberFormat="0" applyBorder="0" applyAlignment="0" applyProtection="0"/>
    <xf numFmtId="187" fontId="62" fillId="53" borderId="0" applyNumberFormat="0" applyBorder="0" applyAlignment="0" applyProtection="0"/>
    <xf numFmtId="187" fontId="62" fillId="56" borderId="0" applyNumberFormat="0" applyBorder="0" applyAlignment="0" applyProtection="0"/>
    <xf numFmtId="0" fontId="62" fillId="56" borderId="0" applyNumberFormat="0" applyBorder="0" applyAlignment="0" applyProtection="0"/>
    <xf numFmtId="187" fontId="62" fillId="56" borderId="0" applyNumberFormat="0" applyBorder="0" applyAlignment="0" applyProtection="0"/>
    <xf numFmtId="187" fontId="63" fillId="47" borderId="0" applyNumberFormat="0" applyBorder="0" applyAlignment="0" applyProtection="0"/>
    <xf numFmtId="0" fontId="63" fillId="47" borderId="0" applyNumberFormat="0" applyBorder="0" applyAlignment="0" applyProtection="0"/>
    <xf numFmtId="187" fontId="63" fillId="47" borderId="0" applyNumberFormat="0" applyBorder="0" applyAlignment="0" applyProtection="0"/>
    <xf numFmtId="187" fontId="62" fillId="56" borderId="0" applyNumberFormat="0" applyBorder="0" applyAlignment="0" applyProtection="0"/>
    <xf numFmtId="0" fontId="62" fillId="56" borderId="0" applyNumberFormat="0" applyBorder="0" applyAlignment="0" applyProtection="0"/>
    <xf numFmtId="0" fontId="63" fillId="47" borderId="0" applyNumberFormat="0" applyBorder="0" applyAlignment="0" applyProtection="0"/>
    <xf numFmtId="187" fontId="62" fillId="56" borderId="0" applyNumberFormat="0" applyBorder="0" applyAlignment="0" applyProtection="0"/>
    <xf numFmtId="187" fontId="62" fillId="53" borderId="0" applyNumberFormat="0" applyBorder="0" applyAlignment="0" applyProtection="0"/>
    <xf numFmtId="187" fontId="62" fillId="53" borderId="0" applyNumberFormat="0" applyBorder="0" applyAlignment="0" applyProtection="0"/>
    <xf numFmtId="0" fontId="62" fillId="53" borderId="0" applyNumberFormat="0" applyBorder="0" applyAlignment="0" applyProtection="0"/>
    <xf numFmtId="187" fontId="62" fillId="53" borderId="0" applyNumberFormat="0" applyBorder="0" applyAlignment="0" applyProtection="0"/>
    <xf numFmtId="187" fontId="63" fillId="47" borderId="0" applyNumberFormat="0" applyBorder="0" applyAlignment="0" applyProtection="0"/>
    <xf numFmtId="187" fontId="63" fillId="47" borderId="0" applyNumberFormat="0" applyBorder="0" applyAlignment="0" applyProtection="0"/>
    <xf numFmtId="0" fontId="62" fillId="53" borderId="0" applyNumberFormat="0" applyBorder="0" applyAlignment="0" applyProtection="0"/>
    <xf numFmtId="0" fontId="63" fillId="47" borderId="0" applyNumberFormat="0" applyBorder="0" applyAlignment="0" applyProtection="0"/>
    <xf numFmtId="187" fontId="63" fillId="47" borderId="0" applyNumberFormat="0" applyBorder="0" applyAlignment="0" applyProtection="0"/>
    <xf numFmtId="187" fontId="64" fillId="53" borderId="0" applyNumberFormat="0" applyBorder="0" applyAlignment="0" applyProtection="0"/>
    <xf numFmtId="187" fontId="34" fillId="24" borderId="0" applyNumberFormat="0" applyBorder="0" applyAlignment="0" applyProtection="0"/>
    <xf numFmtId="0" fontId="34" fillId="24" borderId="0" applyNumberFormat="0" applyBorder="0" applyAlignment="0" applyProtection="0"/>
    <xf numFmtId="187" fontId="34" fillId="24" borderId="0" applyNumberFormat="0" applyBorder="0" applyAlignment="0" applyProtection="0"/>
    <xf numFmtId="187" fontId="64" fillId="53" borderId="0" applyNumberFormat="0" applyBorder="0" applyAlignment="0" applyProtection="0"/>
    <xf numFmtId="0" fontId="64" fillId="53" borderId="0" applyNumberFormat="0" applyBorder="0" applyAlignment="0" applyProtection="0"/>
    <xf numFmtId="187" fontId="64" fillId="53" borderId="0" applyNumberFormat="0" applyBorder="0" applyAlignment="0" applyProtection="0"/>
    <xf numFmtId="187" fontId="64" fillId="53" borderId="0" applyNumberFormat="0" applyBorder="0" applyAlignment="0" applyProtection="0"/>
    <xf numFmtId="0" fontId="62" fillId="53" borderId="0" applyNumberFormat="0" applyBorder="0" applyAlignment="0" applyProtection="0"/>
    <xf numFmtId="0" fontId="34" fillId="24" borderId="0" applyNumberFormat="0" applyBorder="0" applyAlignment="0" applyProtection="0"/>
    <xf numFmtId="187" fontId="64"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187" fontId="34" fillId="24" borderId="0" applyNumberFormat="0" applyBorder="0" applyAlignment="0" applyProtection="0"/>
    <xf numFmtId="0" fontId="62" fillId="53" borderId="0" applyNumberFormat="0" applyBorder="0" applyAlignment="0" applyProtection="0"/>
    <xf numFmtId="187" fontId="34" fillId="28" borderId="0" applyNumberFormat="0" applyBorder="0" applyAlignment="0" applyProtection="0"/>
    <xf numFmtId="187" fontId="62" fillId="42" borderId="0" applyNumberFormat="0" applyBorder="0" applyAlignment="0" applyProtection="0"/>
    <xf numFmtId="187" fontId="62" fillId="60" borderId="0" applyNumberFormat="0" applyBorder="0" applyAlignment="0" applyProtection="0"/>
    <xf numFmtId="187" fontId="62" fillId="60" borderId="0" applyNumberFormat="0" applyBorder="0" applyAlignment="0" applyProtection="0"/>
    <xf numFmtId="0" fontId="62" fillId="60" borderId="0" applyNumberFormat="0" applyBorder="0" applyAlignment="0" applyProtection="0"/>
    <xf numFmtId="187" fontId="62" fillId="60" borderId="0" applyNumberFormat="0" applyBorder="0" applyAlignment="0" applyProtection="0"/>
    <xf numFmtId="187" fontId="62" fillId="42" borderId="0" applyNumberFormat="0" applyBorder="0" applyAlignment="0" applyProtection="0"/>
    <xf numFmtId="0" fontId="62" fillId="42" borderId="0" applyNumberFormat="0" applyBorder="0" applyAlignment="0" applyProtection="0"/>
    <xf numFmtId="187" fontId="62" fillId="42" borderId="0" applyNumberFormat="0" applyBorder="0" applyAlignment="0" applyProtection="0"/>
    <xf numFmtId="187" fontId="63" fillId="55" borderId="0" applyNumberFormat="0" applyBorder="0" applyAlignment="0" applyProtection="0"/>
    <xf numFmtId="0" fontId="63" fillId="55" borderId="0" applyNumberFormat="0" applyBorder="0" applyAlignment="0" applyProtection="0"/>
    <xf numFmtId="187" fontId="63" fillId="55" borderId="0" applyNumberFormat="0" applyBorder="0" applyAlignment="0" applyProtection="0"/>
    <xf numFmtId="187" fontId="62" fillId="42" borderId="0" applyNumberFormat="0" applyBorder="0" applyAlignment="0" applyProtection="0"/>
    <xf numFmtId="0" fontId="62" fillId="42" borderId="0" applyNumberFormat="0" applyBorder="0" applyAlignment="0" applyProtection="0"/>
    <xf numFmtId="0" fontId="63" fillId="55" borderId="0" applyNumberFormat="0" applyBorder="0" applyAlignment="0" applyProtection="0"/>
    <xf numFmtId="187" fontId="62" fillId="42" borderId="0" applyNumberFormat="0" applyBorder="0" applyAlignment="0" applyProtection="0"/>
    <xf numFmtId="187" fontId="62" fillId="60" borderId="0" applyNumberFormat="0" applyBorder="0" applyAlignment="0" applyProtection="0"/>
    <xf numFmtId="187" fontId="62" fillId="60" borderId="0" applyNumberFormat="0" applyBorder="0" applyAlignment="0" applyProtection="0"/>
    <xf numFmtId="0" fontId="62" fillId="60" borderId="0" applyNumberFormat="0" applyBorder="0" applyAlignment="0" applyProtection="0"/>
    <xf numFmtId="187" fontId="62" fillId="60" borderId="0" applyNumberFormat="0" applyBorder="0" applyAlignment="0" applyProtection="0"/>
    <xf numFmtId="187" fontId="63" fillId="55" borderId="0" applyNumberFormat="0" applyBorder="0" applyAlignment="0" applyProtection="0"/>
    <xf numFmtId="187" fontId="63" fillId="55" borderId="0" applyNumberFormat="0" applyBorder="0" applyAlignment="0" applyProtection="0"/>
    <xf numFmtId="0" fontId="62" fillId="60" borderId="0" applyNumberFormat="0" applyBorder="0" applyAlignment="0" applyProtection="0"/>
    <xf numFmtId="0" fontId="63" fillId="55" borderId="0" applyNumberFormat="0" applyBorder="0" applyAlignment="0" applyProtection="0"/>
    <xf numFmtId="187" fontId="63" fillId="55" borderId="0" applyNumberFormat="0" applyBorder="0" applyAlignment="0" applyProtection="0"/>
    <xf numFmtId="187" fontId="64" fillId="60" borderId="0" applyNumberFormat="0" applyBorder="0" applyAlignment="0" applyProtection="0"/>
    <xf numFmtId="187" fontId="34" fillId="28" borderId="0" applyNumberFormat="0" applyBorder="0" applyAlignment="0" applyProtection="0"/>
    <xf numFmtId="0" fontId="34" fillId="28" borderId="0" applyNumberFormat="0" applyBorder="0" applyAlignment="0" applyProtection="0"/>
    <xf numFmtId="187" fontId="34" fillId="28" borderId="0" applyNumberFormat="0" applyBorder="0" applyAlignment="0" applyProtection="0"/>
    <xf numFmtId="187" fontId="64" fillId="60" borderId="0" applyNumberFormat="0" applyBorder="0" applyAlignment="0" applyProtection="0"/>
    <xf numFmtId="0" fontId="64" fillId="60" borderId="0" applyNumberFormat="0" applyBorder="0" applyAlignment="0" applyProtection="0"/>
    <xf numFmtId="187" fontId="64" fillId="60" borderId="0" applyNumberFormat="0" applyBorder="0" applyAlignment="0" applyProtection="0"/>
    <xf numFmtId="187" fontId="64" fillId="60" borderId="0" applyNumberFormat="0" applyBorder="0" applyAlignment="0" applyProtection="0"/>
    <xf numFmtId="0" fontId="62" fillId="60" borderId="0" applyNumberFormat="0" applyBorder="0" applyAlignment="0" applyProtection="0"/>
    <xf numFmtId="0" fontId="34" fillId="28" borderId="0" applyNumberFormat="0" applyBorder="0" applyAlignment="0" applyProtection="0"/>
    <xf numFmtId="187" fontId="64" fillId="60" borderId="0" applyNumberFormat="0" applyBorder="0" applyAlignment="0" applyProtection="0"/>
    <xf numFmtId="0" fontId="62" fillId="60" borderId="0" applyNumberFormat="0" applyBorder="0" applyAlignment="0" applyProtection="0"/>
    <xf numFmtId="0" fontId="62" fillId="60" borderId="0" applyNumberFormat="0" applyBorder="0" applyAlignment="0" applyProtection="0"/>
    <xf numFmtId="187" fontId="34" fillId="28" borderId="0" applyNumberFormat="0" applyBorder="0" applyAlignment="0" applyProtection="0"/>
    <xf numFmtId="0" fontId="62" fillId="60" borderId="0" applyNumberFormat="0" applyBorder="0" applyAlignment="0" applyProtection="0"/>
    <xf numFmtId="187" fontId="34" fillId="32" borderId="0" applyNumberFormat="0" applyBorder="0" applyAlignment="0" applyProtection="0"/>
    <xf numFmtId="187" fontId="62" fillId="51" borderId="0" applyNumberFormat="0" applyBorder="0" applyAlignment="0" applyProtection="0"/>
    <xf numFmtId="187" fontId="62" fillId="61" borderId="0" applyNumberFormat="0" applyBorder="0" applyAlignment="0" applyProtection="0"/>
    <xf numFmtId="187" fontId="62" fillId="61" borderId="0" applyNumberFormat="0" applyBorder="0" applyAlignment="0" applyProtection="0"/>
    <xf numFmtId="0" fontId="62" fillId="61" borderId="0" applyNumberFormat="0" applyBorder="0" applyAlignment="0" applyProtection="0"/>
    <xf numFmtId="187" fontId="62" fillId="61" borderId="0" applyNumberFormat="0" applyBorder="0" applyAlignment="0" applyProtection="0"/>
    <xf numFmtId="187" fontId="62" fillId="51" borderId="0" applyNumberFormat="0" applyBorder="0" applyAlignment="0" applyProtection="0"/>
    <xf numFmtId="0" fontId="62" fillId="51" borderId="0" applyNumberFormat="0" applyBorder="0" applyAlignment="0" applyProtection="0"/>
    <xf numFmtId="187" fontId="62" fillId="51" borderId="0" applyNumberFormat="0" applyBorder="0" applyAlignment="0" applyProtection="0"/>
    <xf numFmtId="187" fontId="63" fillId="52" borderId="0" applyNumberFormat="0" applyBorder="0" applyAlignment="0" applyProtection="0"/>
    <xf numFmtId="0" fontId="63" fillId="52" borderId="0" applyNumberFormat="0" applyBorder="0" applyAlignment="0" applyProtection="0"/>
    <xf numFmtId="187" fontId="63" fillId="52" borderId="0" applyNumberFormat="0" applyBorder="0" applyAlignment="0" applyProtection="0"/>
    <xf numFmtId="187" fontId="62" fillId="51" borderId="0" applyNumberFormat="0" applyBorder="0" applyAlignment="0" applyProtection="0"/>
    <xf numFmtId="0" fontId="62" fillId="51" borderId="0" applyNumberFormat="0" applyBorder="0" applyAlignment="0" applyProtection="0"/>
    <xf numFmtId="0" fontId="63" fillId="52" borderId="0" applyNumberFormat="0" applyBorder="0" applyAlignment="0" applyProtection="0"/>
    <xf numFmtId="187" fontId="62" fillId="51" borderId="0" applyNumberFormat="0" applyBorder="0" applyAlignment="0" applyProtection="0"/>
    <xf numFmtId="187" fontId="62" fillId="61" borderId="0" applyNumberFormat="0" applyBorder="0" applyAlignment="0" applyProtection="0"/>
    <xf numFmtId="187" fontId="62" fillId="61" borderId="0" applyNumberFormat="0" applyBorder="0" applyAlignment="0" applyProtection="0"/>
    <xf numFmtId="0" fontId="62" fillId="61" borderId="0" applyNumberFormat="0" applyBorder="0" applyAlignment="0" applyProtection="0"/>
    <xf numFmtId="187" fontId="62" fillId="61" borderId="0" applyNumberFormat="0" applyBorder="0" applyAlignment="0" applyProtection="0"/>
    <xf numFmtId="187" fontId="63" fillId="52" borderId="0" applyNumberFormat="0" applyBorder="0" applyAlignment="0" applyProtection="0"/>
    <xf numFmtId="187" fontId="63" fillId="52" borderId="0" applyNumberFormat="0" applyBorder="0" applyAlignment="0" applyProtection="0"/>
    <xf numFmtId="0" fontId="62" fillId="61" borderId="0" applyNumberFormat="0" applyBorder="0" applyAlignment="0" applyProtection="0"/>
    <xf numFmtId="0" fontId="63" fillId="52" borderId="0" applyNumberFormat="0" applyBorder="0" applyAlignment="0" applyProtection="0"/>
    <xf numFmtId="187" fontId="63" fillId="52" borderId="0" applyNumberFormat="0" applyBorder="0" applyAlignment="0" applyProtection="0"/>
    <xf numFmtId="187" fontId="64" fillId="61" borderId="0" applyNumberFormat="0" applyBorder="0" applyAlignment="0" applyProtection="0"/>
    <xf numFmtId="187" fontId="34" fillId="32" borderId="0" applyNumberFormat="0" applyBorder="0" applyAlignment="0" applyProtection="0"/>
    <xf numFmtId="0" fontId="34" fillId="32" borderId="0" applyNumberFormat="0" applyBorder="0" applyAlignment="0" applyProtection="0"/>
    <xf numFmtId="187" fontId="34" fillId="32" borderId="0" applyNumberFormat="0" applyBorder="0" applyAlignment="0" applyProtection="0"/>
    <xf numFmtId="187" fontId="64" fillId="61" borderId="0" applyNumberFormat="0" applyBorder="0" applyAlignment="0" applyProtection="0"/>
    <xf numFmtId="0" fontId="64" fillId="61" borderId="0" applyNumberFormat="0" applyBorder="0" applyAlignment="0" applyProtection="0"/>
    <xf numFmtId="187" fontId="64" fillId="61" borderId="0" applyNumberFormat="0" applyBorder="0" applyAlignment="0" applyProtection="0"/>
    <xf numFmtId="187" fontId="64" fillId="61" borderId="0" applyNumberFormat="0" applyBorder="0" applyAlignment="0" applyProtection="0"/>
    <xf numFmtId="0" fontId="62" fillId="61" borderId="0" applyNumberFormat="0" applyBorder="0" applyAlignment="0" applyProtection="0"/>
    <xf numFmtId="0" fontId="34" fillId="32" borderId="0" applyNumberFormat="0" applyBorder="0" applyAlignment="0" applyProtection="0"/>
    <xf numFmtId="187" fontId="64" fillId="61"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187" fontId="34" fillId="32" borderId="0" applyNumberFormat="0" applyBorder="0" applyAlignment="0" applyProtection="0"/>
    <xf numFmtId="0" fontId="62" fillId="61" borderId="0" applyNumberFormat="0" applyBorder="0" applyAlignment="0" applyProtection="0"/>
    <xf numFmtId="187" fontId="34" fillId="36" borderId="0" applyNumberFormat="0" applyBorder="0" applyAlignment="0" applyProtection="0"/>
    <xf numFmtId="187" fontId="62" fillId="43" borderId="0" applyNumberFormat="0" applyBorder="0" applyAlignment="0" applyProtection="0"/>
    <xf numFmtId="187" fontId="62" fillId="62" borderId="0" applyNumberFormat="0" applyBorder="0" applyAlignment="0" applyProtection="0"/>
    <xf numFmtId="187" fontId="62" fillId="62" borderId="0" applyNumberFormat="0" applyBorder="0" applyAlignment="0" applyProtection="0"/>
    <xf numFmtId="0" fontId="62" fillId="62" borderId="0" applyNumberFormat="0" applyBorder="0" applyAlignment="0" applyProtection="0"/>
    <xf numFmtId="187" fontId="62" fillId="62" borderId="0" applyNumberFormat="0" applyBorder="0" applyAlignment="0" applyProtection="0"/>
    <xf numFmtId="187" fontId="62" fillId="43" borderId="0" applyNumberFormat="0" applyBorder="0" applyAlignment="0" applyProtection="0"/>
    <xf numFmtId="0" fontId="62" fillId="43" borderId="0" applyNumberFormat="0" applyBorder="0" applyAlignment="0" applyProtection="0"/>
    <xf numFmtId="187" fontId="62" fillId="43" borderId="0" applyNumberFormat="0" applyBorder="0" applyAlignment="0" applyProtection="0"/>
    <xf numFmtId="187" fontId="63" fillId="49" borderId="0" applyNumberFormat="0" applyBorder="0" applyAlignment="0" applyProtection="0"/>
    <xf numFmtId="0" fontId="63" fillId="49" borderId="0" applyNumberFormat="0" applyBorder="0" applyAlignment="0" applyProtection="0"/>
    <xf numFmtId="187" fontId="63" fillId="49" borderId="0" applyNumberFormat="0" applyBorder="0" applyAlignment="0" applyProtection="0"/>
    <xf numFmtId="187" fontId="62" fillId="43" borderId="0" applyNumberFormat="0" applyBorder="0" applyAlignment="0" applyProtection="0"/>
    <xf numFmtId="0" fontId="62" fillId="43" borderId="0" applyNumberFormat="0" applyBorder="0" applyAlignment="0" applyProtection="0"/>
    <xf numFmtId="0" fontId="63" fillId="49" borderId="0" applyNumberFormat="0" applyBorder="0" applyAlignment="0" applyProtection="0"/>
    <xf numFmtId="187" fontId="62" fillId="43" borderId="0" applyNumberFormat="0" applyBorder="0" applyAlignment="0" applyProtection="0"/>
    <xf numFmtId="187" fontId="62" fillId="62" borderId="0" applyNumberFormat="0" applyBorder="0" applyAlignment="0" applyProtection="0"/>
    <xf numFmtId="187" fontId="62" fillId="62" borderId="0" applyNumberFormat="0" applyBorder="0" applyAlignment="0" applyProtection="0"/>
    <xf numFmtId="0" fontId="62" fillId="62" borderId="0" applyNumberFormat="0" applyBorder="0" applyAlignment="0" applyProtection="0"/>
    <xf numFmtId="187" fontId="62" fillId="62" borderId="0" applyNumberFormat="0" applyBorder="0" applyAlignment="0" applyProtection="0"/>
    <xf numFmtId="187" fontId="63" fillId="49" borderId="0" applyNumberFormat="0" applyBorder="0" applyAlignment="0" applyProtection="0"/>
    <xf numFmtId="187" fontId="63" fillId="49" borderId="0" applyNumberFormat="0" applyBorder="0" applyAlignment="0" applyProtection="0"/>
    <xf numFmtId="0" fontId="62" fillId="62" borderId="0" applyNumberFormat="0" applyBorder="0" applyAlignment="0" applyProtection="0"/>
    <xf numFmtId="0" fontId="63" fillId="49" borderId="0" applyNumberFormat="0" applyBorder="0" applyAlignment="0" applyProtection="0"/>
    <xf numFmtId="187" fontId="63" fillId="49" borderId="0" applyNumberFormat="0" applyBorder="0" applyAlignment="0" applyProtection="0"/>
    <xf numFmtId="187" fontId="64" fillId="62" borderId="0" applyNumberFormat="0" applyBorder="0" applyAlignment="0" applyProtection="0"/>
    <xf numFmtId="187" fontId="34" fillId="36" borderId="0" applyNumberFormat="0" applyBorder="0" applyAlignment="0" applyProtection="0"/>
    <xf numFmtId="0" fontId="34" fillId="36" borderId="0" applyNumberFormat="0" applyBorder="0" applyAlignment="0" applyProtection="0"/>
    <xf numFmtId="187" fontId="34" fillId="36" borderId="0" applyNumberFormat="0" applyBorder="0" applyAlignment="0" applyProtection="0"/>
    <xf numFmtId="187" fontId="64" fillId="62" borderId="0" applyNumberFormat="0" applyBorder="0" applyAlignment="0" applyProtection="0"/>
    <xf numFmtId="0" fontId="64" fillId="62" borderId="0" applyNumberFormat="0" applyBorder="0" applyAlignment="0" applyProtection="0"/>
    <xf numFmtId="187" fontId="64" fillId="62" borderId="0" applyNumberFormat="0" applyBorder="0" applyAlignment="0" applyProtection="0"/>
    <xf numFmtId="187" fontId="64" fillId="62" borderId="0" applyNumberFormat="0" applyBorder="0" applyAlignment="0" applyProtection="0"/>
    <xf numFmtId="0" fontId="62" fillId="62" borderId="0" applyNumberFormat="0" applyBorder="0" applyAlignment="0" applyProtection="0"/>
    <xf numFmtId="0" fontId="34" fillId="36" borderId="0" applyNumberFormat="0" applyBorder="0" applyAlignment="0" applyProtection="0"/>
    <xf numFmtId="187" fontId="64" fillId="62" borderId="0" applyNumberFormat="0" applyBorder="0" applyAlignment="0" applyProtection="0"/>
    <xf numFmtId="0" fontId="62" fillId="62" borderId="0" applyNumberFormat="0" applyBorder="0" applyAlignment="0" applyProtection="0"/>
    <xf numFmtId="0" fontId="62" fillId="62" borderId="0" applyNumberFormat="0" applyBorder="0" applyAlignment="0" applyProtection="0"/>
    <xf numFmtId="187" fontId="34" fillId="36" borderId="0" applyNumberFormat="0" applyBorder="0" applyAlignment="0" applyProtection="0"/>
    <xf numFmtId="0" fontId="62" fillId="62" borderId="0" applyNumberFormat="0" applyBorder="0" applyAlignment="0" applyProtection="0"/>
    <xf numFmtId="187" fontId="34" fillId="13" borderId="0" applyNumberFormat="0" applyBorder="0" applyAlignment="0" applyProtection="0"/>
    <xf numFmtId="187" fontId="62" fillId="63" borderId="0" applyNumberFormat="0" applyBorder="0" applyAlignment="0" applyProtection="0"/>
    <xf numFmtId="187" fontId="62" fillId="64" borderId="0" applyNumberFormat="0" applyBorder="0" applyAlignment="0" applyProtection="0"/>
    <xf numFmtId="187" fontId="62" fillId="64" borderId="0" applyNumberFormat="0" applyBorder="0" applyAlignment="0" applyProtection="0"/>
    <xf numFmtId="0" fontId="62" fillId="64" borderId="0" applyNumberFormat="0" applyBorder="0" applyAlignment="0" applyProtection="0"/>
    <xf numFmtId="187" fontId="62" fillId="64" borderId="0" applyNumberFormat="0" applyBorder="0" applyAlignment="0" applyProtection="0"/>
    <xf numFmtId="187" fontId="62" fillId="63" borderId="0" applyNumberFormat="0" applyBorder="0" applyAlignment="0" applyProtection="0"/>
    <xf numFmtId="0" fontId="62" fillId="63" borderId="0" applyNumberFormat="0" applyBorder="0" applyAlignment="0" applyProtection="0"/>
    <xf numFmtId="187" fontId="62" fillId="63" borderId="0" applyNumberFormat="0" applyBorder="0" applyAlignment="0" applyProtection="0"/>
    <xf numFmtId="187" fontId="63" fillId="61" borderId="0" applyNumberFormat="0" applyBorder="0" applyAlignment="0" applyProtection="0"/>
    <xf numFmtId="0" fontId="63" fillId="61" borderId="0" applyNumberFormat="0" applyBorder="0" applyAlignment="0" applyProtection="0"/>
    <xf numFmtId="187" fontId="63" fillId="61" borderId="0" applyNumberFormat="0" applyBorder="0" applyAlignment="0" applyProtection="0"/>
    <xf numFmtId="187" fontId="62" fillId="63" borderId="0" applyNumberFormat="0" applyBorder="0" applyAlignment="0" applyProtection="0"/>
    <xf numFmtId="0" fontId="62" fillId="63" borderId="0" applyNumberFormat="0" applyBorder="0" applyAlignment="0" applyProtection="0"/>
    <xf numFmtId="0" fontId="63" fillId="61" borderId="0" applyNumberFormat="0" applyBorder="0" applyAlignment="0" applyProtection="0"/>
    <xf numFmtId="187" fontId="62" fillId="63" borderId="0" applyNumberFormat="0" applyBorder="0" applyAlignment="0" applyProtection="0"/>
    <xf numFmtId="187" fontId="62" fillId="64" borderId="0" applyNumberFormat="0" applyBorder="0" applyAlignment="0" applyProtection="0"/>
    <xf numFmtId="187" fontId="62" fillId="64" borderId="0" applyNumberFormat="0" applyBorder="0" applyAlignment="0" applyProtection="0"/>
    <xf numFmtId="0" fontId="62" fillId="64" borderId="0" applyNumberFormat="0" applyBorder="0" applyAlignment="0" applyProtection="0"/>
    <xf numFmtId="187" fontId="62" fillId="64" borderId="0" applyNumberFormat="0" applyBorder="0" applyAlignment="0" applyProtection="0"/>
    <xf numFmtId="187" fontId="63" fillId="61" borderId="0" applyNumberFormat="0" applyBorder="0" applyAlignment="0" applyProtection="0"/>
    <xf numFmtId="187" fontId="63" fillId="61" borderId="0" applyNumberFormat="0" applyBorder="0" applyAlignment="0" applyProtection="0"/>
    <xf numFmtId="0" fontId="62" fillId="64" borderId="0" applyNumberFormat="0" applyBorder="0" applyAlignment="0" applyProtection="0"/>
    <xf numFmtId="0" fontId="63" fillId="61" borderId="0" applyNumberFormat="0" applyBorder="0" applyAlignment="0" applyProtection="0"/>
    <xf numFmtId="187" fontId="63" fillId="61" borderId="0" applyNumberFormat="0" applyBorder="0" applyAlignment="0" applyProtection="0"/>
    <xf numFmtId="187" fontId="64" fillId="64" borderId="0" applyNumberFormat="0" applyBorder="0" applyAlignment="0" applyProtection="0"/>
    <xf numFmtId="187" fontId="34" fillId="13" borderId="0" applyNumberFormat="0" applyBorder="0" applyAlignment="0" applyProtection="0"/>
    <xf numFmtId="0" fontId="34" fillId="13" borderId="0" applyNumberFormat="0" applyBorder="0" applyAlignment="0" applyProtection="0"/>
    <xf numFmtId="187" fontId="34" fillId="13" borderId="0" applyNumberFormat="0" applyBorder="0" applyAlignment="0" applyProtection="0"/>
    <xf numFmtId="187" fontId="64" fillId="64" borderId="0" applyNumberFormat="0" applyBorder="0" applyAlignment="0" applyProtection="0"/>
    <xf numFmtId="0" fontId="64" fillId="64" borderId="0" applyNumberFormat="0" applyBorder="0" applyAlignment="0" applyProtection="0"/>
    <xf numFmtId="187" fontId="64" fillId="64" borderId="0" applyNumberFormat="0" applyBorder="0" applyAlignment="0" applyProtection="0"/>
    <xf numFmtId="187" fontId="64" fillId="64" borderId="0" applyNumberFormat="0" applyBorder="0" applyAlignment="0" applyProtection="0"/>
    <xf numFmtId="0" fontId="62" fillId="64" borderId="0" applyNumberFormat="0" applyBorder="0" applyAlignment="0" applyProtection="0"/>
    <xf numFmtId="0" fontId="34" fillId="13" borderId="0" applyNumberFormat="0" applyBorder="0" applyAlignment="0" applyProtection="0"/>
    <xf numFmtId="187" fontId="64" fillId="64" borderId="0" applyNumberFormat="0" applyBorder="0" applyAlignment="0" applyProtection="0"/>
    <xf numFmtId="0" fontId="62" fillId="64" borderId="0" applyNumberFormat="0" applyBorder="0" applyAlignment="0" applyProtection="0"/>
    <xf numFmtId="0" fontId="62" fillId="64" borderId="0" applyNumberFormat="0" applyBorder="0" applyAlignment="0" applyProtection="0"/>
    <xf numFmtId="187" fontId="34" fillId="13" borderId="0" applyNumberFormat="0" applyBorder="0" applyAlignment="0" applyProtection="0"/>
    <xf numFmtId="0" fontId="62" fillId="64" borderId="0" applyNumberFormat="0" applyBorder="0" applyAlignment="0" applyProtection="0"/>
    <xf numFmtId="187" fontId="34" fillId="17" borderId="0" applyNumberFormat="0" applyBorder="0" applyAlignment="0" applyProtection="0"/>
    <xf numFmtId="187" fontId="62" fillId="58" borderId="0" applyNumberFormat="0" applyBorder="0" applyAlignment="0" applyProtection="0"/>
    <xf numFmtId="187" fontId="62" fillId="65" borderId="0" applyNumberFormat="0" applyBorder="0" applyAlignment="0" applyProtection="0"/>
    <xf numFmtId="187" fontId="62" fillId="65" borderId="0" applyNumberFormat="0" applyBorder="0" applyAlignment="0" applyProtection="0"/>
    <xf numFmtId="0" fontId="62" fillId="65" borderId="0" applyNumberFormat="0" applyBorder="0" applyAlignment="0" applyProtection="0"/>
    <xf numFmtId="187" fontId="62" fillId="65" borderId="0" applyNumberFormat="0" applyBorder="0" applyAlignment="0" applyProtection="0"/>
    <xf numFmtId="187" fontId="62" fillId="58" borderId="0" applyNumberFormat="0" applyBorder="0" applyAlignment="0" applyProtection="0"/>
    <xf numFmtId="0" fontId="62" fillId="58" borderId="0" applyNumberFormat="0" applyBorder="0" applyAlignment="0" applyProtection="0"/>
    <xf numFmtId="187" fontId="62" fillId="58" borderId="0" applyNumberFormat="0" applyBorder="0" applyAlignment="0" applyProtection="0"/>
    <xf numFmtId="187" fontId="63" fillId="58" borderId="0" applyNumberFormat="0" applyBorder="0" applyAlignment="0" applyProtection="0"/>
    <xf numFmtId="0" fontId="63" fillId="58" borderId="0" applyNumberFormat="0" applyBorder="0" applyAlignment="0" applyProtection="0"/>
    <xf numFmtId="187" fontId="63" fillId="58" borderId="0" applyNumberFormat="0" applyBorder="0" applyAlignment="0" applyProtection="0"/>
    <xf numFmtId="187" fontId="62" fillId="58" borderId="0" applyNumberFormat="0" applyBorder="0" applyAlignment="0" applyProtection="0"/>
    <xf numFmtId="0" fontId="62" fillId="58" borderId="0" applyNumberFormat="0" applyBorder="0" applyAlignment="0" applyProtection="0"/>
    <xf numFmtId="0" fontId="63" fillId="58" borderId="0" applyNumberFormat="0" applyBorder="0" applyAlignment="0" applyProtection="0"/>
    <xf numFmtId="187" fontId="62" fillId="58" borderId="0" applyNumberFormat="0" applyBorder="0" applyAlignment="0" applyProtection="0"/>
    <xf numFmtId="187" fontId="62" fillId="65" borderId="0" applyNumberFormat="0" applyBorder="0" applyAlignment="0" applyProtection="0"/>
    <xf numFmtId="187" fontId="62" fillId="65" borderId="0" applyNumberFormat="0" applyBorder="0" applyAlignment="0" applyProtection="0"/>
    <xf numFmtId="0" fontId="62" fillId="65" borderId="0" applyNumberFormat="0" applyBorder="0" applyAlignment="0" applyProtection="0"/>
    <xf numFmtId="187" fontId="62" fillId="65" borderId="0" applyNumberFormat="0" applyBorder="0" applyAlignment="0" applyProtection="0"/>
    <xf numFmtId="187" fontId="63" fillId="58" borderId="0" applyNumberFormat="0" applyBorder="0" applyAlignment="0" applyProtection="0"/>
    <xf numFmtId="187" fontId="63" fillId="58" borderId="0" applyNumberFormat="0" applyBorder="0" applyAlignment="0" applyProtection="0"/>
    <xf numFmtId="0" fontId="62" fillId="65" borderId="0" applyNumberFormat="0" applyBorder="0" applyAlignment="0" applyProtection="0"/>
    <xf numFmtId="0" fontId="63" fillId="58" borderId="0" applyNumberFormat="0" applyBorder="0" applyAlignment="0" applyProtection="0"/>
    <xf numFmtId="187" fontId="63" fillId="58" borderId="0" applyNumberFormat="0" applyBorder="0" applyAlignment="0" applyProtection="0"/>
    <xf numFmtId="187" fontId="64" fillId="65" borderId="0" applyNumberFormat="0" applyBorder="0" applyAlignment="0" applyProtection="0"/>
    <xf numFmtId="187" fontId="34" fillId="17" borderId="0" applyNumberFormat="0" applyBorder="0" applyAlignment="0" applyProtection="0"/>
    <xf numFmtId="0" fontId="34" fillId="17" borderId="0" applyNumberFormat="0" applyBorder="0" applyAlignment="0" applyProtection="0"/>
    <xf numFmtId="187" fontId="34" fillId="17" borderId="0" applyNumberFormat="0" applyBorder="0" applyAlignment="0" applyProtection="0"/>
    <xf numFmtId="187" fontId="64" fillId="65" borderId="0" applyNumberFormat="0" applyBorder="0" applyAlignment="0" applyProtection="0"/>
    <xf numFmtId="0" fontId="64" fillId="65" borderId="0" applyNumberFormat="0" applyBorder="0" applyAlignment="0" applyProtection="0"/>
    <xf numFmtId="187" fontId="64" fillId="65" borderId="0" applyNumberFormat="0" applyBorder="0" applyAlignment="0" applyProtection="0"/>
    <xf numFmtId="187" fontId="64" fillId="65" borderId="0" applyNumberFormat="0" applyBorder="0" applyAlignment="0" applyProtection="0"/>
    <xf numFmtId="0" fontId="62" fillId="65" borderId="0" applyNumberFormat="0" applyBorder="0" applyAlignment="0" applyProtection="0"/>
    <xf numFmtId="0" fontId="34" fillId="17" borderId="0" applyNumberFormat="0" applyBorder="0" applyAlignment="0" applyProtection="0"/>
    <xf numFmtId="187" fontId="64" fillId="65" borderId="0" applyNumberFormat="0" applyBorder="0" applyAlignment="0" applyProtection="0"/>
    <xf numFmtId="0" fontId="62" fillId="65" borderId="0" applyNumberFormat="0" applyBorder="0" applyAlignment="0" applyProtection="0"/>
    <xf numFmtId="0" fontId="62" fillId="65" borderId="0" applyNumberFormat="0" applyBorder="0" applyAlignment="0" applyProtection="0"/>
    <xf numFmtId="187" fontId="34" fillId="17" borderId="0" applyNumberFormat="0" applyBorder="0" applyAlignment="0" applyProtection="0"/>
    <xf numFmtId="0" fontId="62" fillId="65" borderId="0" applyNumberFormat="0" applyBorder="0" applyAlignment="0" applyProtection="0"/>
    <xf numFmtId="187" fontId="34" fillId="21" borderId="0" applyNumberFormat="0" applyBorder="0" applyAlignment="0" applyProtection="0"/>
    <xf numFmtId="187" fontId="62" fillId="56" borderId="0" applyNumberFormat="0" applyBorder="0" applyAlignment="0" applyProtection="0"/>
    <xf numFmtId="187" fontId="62" fillId="66" borderId="0" applyNumberFormat="0" applyBorder="0" applyAlignment="0" applyProtection="0"/>
    <xf numFmtId="187" fontId="62" fillId="66" borderId="0" applyNumberFormat="0" applyBorder="0" applyAlignment="0" applyProtection="0"/>
    <xf numFmtId="0" fontId="62" fillId="66" borderId="0" applyNumberFormat="0" applyBorder="0" applyAlignment="0" applyProtection="0"/>
    <xf numFmtId="187" fontId="62" fillId="66" borderId="0" applyNumberFormat="0" applyBorder="0" applyAlignment="0" applyProtection="0"/>
    <xf numFmtId="187" fontId="62" fillId="56" borderId="0" applyNumberFormat="0" applyBorder="0" applyAlignment="0" applyProtection="0"/>
    <xf numFmtId="0" fontId="62" fillId="56" borderId="0" applyNumberFormat="0" applyBorder="0" applyAlignment="0" applyProtection="0"/>
    <xf numFmtId="187" fontId="62" fillId="56" borderId="0" applyNumberFormat="0" applyBorder="0" applyAlignment="0" applyProtection="0"/>
    <xf numFmtId="187" fontId="63" fillId="47" borderId="0" applyNumberFormat="0" applyBorder="0" applyAlignment="0" applyProtection="0"/>
    <xf numFmtId="0" fontId="63" fillId="47" borderId="0" applyNumberFormat="0" applyBorder="0" applyAlignment="0" applyProtection="0"/>
    <xf numFmtId="187" fontId="63" fillId="47" borderId="0" applyNumberFormat="0" applyBorder="0" applyAlignment="0" applyProtection="0"/>
    <xf numFmtId="187" fontId="62" fillId="56" borderId="0" applyNumberFormat="0" applyBorder="0" applyAlignment="0" applyProtection="0"/>
    <xf numFmtId="0" fontId="62" fillId="56" borderId="0" applyNumberFormat="0" applyBorder="0" applyAlignment="0" applyProtection="0"/>
    <xf numFmtId="0" fontId="63" fillId="47" borderId="0" applyNumberFormat="0" applyBorder="0" applyAlignment="0" applyProtection="0"/>
    <xf numFmtId="187" fontId="62" fillId="56" borderId="0" applyNumberFormat="0" applyBorder="0" applyAlignment="0" applyProtection="0"/>
    <xf numFmtId="187" fontId="62" fillId="66" borderId="0" applyNumberFormat="0" applyBorder="0" applyAlignment="0" applyProtection="0"/>
    <xf numFmtId="187" fontId="62" fillId="66" borderId="0" applyNumberFormat="0" applyBorder="0" applyAlignment="0" applyProtection="0"/>
    <xf numFmtId="0" fontId="62" fillId="66" borderId="0" applyNumberFormat="0" applyBorder="0" applyAlignment="0" applyProtection="0"/>
    <xf numFmtId="187" fontId="62" fillId="66" borderId="0" applyNumberFormat="0" applyBorder="0" applyAlignment="0" applyProtection="0"/>
    <xf numFmtId="187" fontId="63" fillId="47" borderId="0" applyNumberFormat="0" applyBorder="0" applyAlignment="0" applyProtection="0"/>
    <xf numFmtId="187" fontId="63" fillId="47" borderId="0" applyNumberFormat="0" applyBorder="0" applyAlignment="0" applyProtection="0"/>
    <xf numFmtId="0" fontId="62" fillId="66" borderId="0" applyNumberFormat="0" applyBorder="0" applyAlignment="0" applyProtection="0"/>
    <xf numFmtId="0" fontId="63" fillId="47" borderId="0" applyNumberFormat="0" applyBorder="0" applyAlignment="0" applyProtection="0"/>
    <xf numFmtId="187" fontId="63" fillId="47" borderId="0" applyNumberFormat="0" applyBorder="0" applyAlignment="0" applyProtection="0"/>
    <xf numFmtId="187" fontId="64" fillId="66" borderId="0" applyNumberFormat="0" applyBorder="0" applyAlignment="0" applyProtection="0"/>
    <xf numFmtId="187" fontId="34" fillId="21" borderId="0" applyNumberFormat="0" applyBorder="0" applyAlignment="0" applyProtection="0"/>
    <xf numFmtId="0" fontId="34" fillId="21" borderId="0" applyNumberFormat="0" applyBorder="0" applyAlignment="0" applyProtection="0"/>
    <xf numFmtId="187" fontId="34" fillId="21" borderId="0" applyNumberFormat="0" applyBorder="0" applyAlignment="0" applyProtection="0"/>
    <xf numFmtId="187" fontId="64" fillId="66" borderId="0" applyNumberFormat="0" applyBorder="0" applyAlignment="0" applyProtection="0"/>
    <xf numFmtId="0" fontId="64" fillId="66" borderId="0" applyNumberFormat="0" applyBorder="0" applyAlignment="0" applyProtection="0"/>
    <xf numFmtId="187" fontId="64" fillId="66" borderId="0" applyNumberFormat="0" applyBorder="0" applyAlignment="0" applyProtection="0"/>
    <xf numFmtId="187" fontId="64" fillId="66" borderId="0" applyNumberFormat="0" applyBorder="0" applyAlignment="0" applyProtection="0"/>
    <xf numFmtId="0" fontId="62" fillId="66" borderId="0" applyNumberFormat="0" applyBorder="0" applyAlignment="0" applyProtection="0"/>
    <xf numFmtId="0" fontId="34" fillId="21" borderId="0" applyNumberFormat="0" applyBorder="0" applyAlignment="0" applyProtection="0"/>
    <xf numFmtId="187" fontId="64" fillId="66" borderId="0" applyNumberFormat="0" applyBorder="0" applyAlignment="0" applyProtection="0"/>
    <xf numFmtId="0" fontId="62" fillId="66" borderId="0" applyNumberFormat="0" applyBorder="0" applyAlignment="0" applyProtection="0"/>
    <xf numFmtId="0" fontId="62" fillId="66" borderId="0" applyNumberFormat="0" applyBorder="0" applyAlignment="0" applyProtection="0"/>
    <xf numFmtId="187" fontId="34" fillId="21" borderId="0" applyNumberFormat="0" applyBorder="0" applyAlignment="0" applyProtection="0"/>
    <xf numFmtId="0" fontId="62" fillId="66" borderId="0" applyNumberFormat="0" applyBorder="0" applyAlignment="0" applyProtection="0"/>
    <xf numFmtId="187" fontId="34" fillId="25" borderId="0" applyNumberFormat="0" applyBorder="0" applyAlignment="0" applyProtection="0"/>
    <xf numFmtId="187" fontId="62" fillId="67" borderId="0" applyNumberFormat="0" applyBorder="0" applyAlignment="0" applyProtection="0"/>
    <xf numFmtId="187" fontId="62" fillId="60" borderId="0" applyNumberFormat="0" applyBorder="0" applyAlignment="0" applyProtection="0"/>
    <xf numFmtId="187" fontId="62" fillId="60" borderId="0" applyNumberFormat="0" applyBorder="0" applyAlignment="0" applyProtection="0"/>
    <xf numFmtId="0" fontId="62" fillId="60" borderId="0" applyNumberFormat="0" applyBorder="0" applyAlignment="0" applyProtection="0"/>
    <xf numFmtId="187" fontId="62" fillId="60" borderId="0" applyNumberFormat="0" applyBorder="0" applyAlignment="0" applyProtection="0"/>
    <xf numFmtId="187" fontId="62" fillId="67" borderId="0" applyNumberFormat="0" applyBorder="0" applyAlignment="0" applyProtection="0"/>
    <xf numFmtId="0" fontId="62" fillId="67" borderId="0" applyNumberFormat="0" applyBorder="0" applyAlignment="0" applyProtection="0"/>
    <xf numFmtId="187" fontId="62" fillId="67" borderId="0" applyNumberFormat="0" applyBorder="0" applyAlignment="0" applyProtection="0"/>
    <xf numFmtId="187" fontId="63" fillId="67" borderId="0" applyNumberFormat="0" applyBorder="0" applyAlignment="0" applyProtection="0"/>
    <xf numFmtId="0" fontId="63" fillId="67" borderId="0" applyNumberFormat="0" applyBorder="0" applyAlignment="0" applyProtection="0"/>
    <xf numFmtId="187" fontId="63" fillId="67" borderId="0" applyNumberFormat="0" applyBorder="0" applyAlignment="0" applyProtection="0"/>
    <xf numFmtId="187" fontId="62" fillId="67" borderId="0" applyNumberFormat="0" applyBorder="0" applyAlignment="0" applyProtection="0"/>
    <xf numFmtId="0" fontId="62" fillId="67" borderId="0" applyNumberFormat="0" applyBorder="0" applyAlignment="0" applyProtection="0"/>
    <xf numFmtId="0" fontId="63" fillId="67" borderId="0" applyNumberFormat="0" applyBorder="0" applyAlignment="0" applyProtection="0"/>
    <xf numFmtId="187" fontId="62" fillId="67" borderId="0" applyNumberFormat="0" applyBorder="0" applyAlignment="0" applyProtection="0"/>
    <xf numFmtId="187" fontId="62" fillId="60" borderId="0" applyNumberFormat="0" applyBorder="0" applyAlignment="0" applyProtection="0"/>
    <xf numFmtId="187" fontId="62" fillId="60" borderId="0" applyNumberFormat="0" applyBorder="0" applyAlignment="0" applyProtection="0"/>
    <xf numFmtId="0" fontId="62" fillId="60" borderId="0" applyNumberFormat="0" applyBorder="0" applyAlignment="0" applyProtection="0"/>
    <xf numFmtId="187" fontId="62" fillId="60" borderId="0" applyNumberFormat="0" applyBorder="0" applyAlignment="0" applyProtection="0"/>
    <xf numFmtId="187" fontId="63" fillId="67" borderId="0" applyNumberFormat="0" applyBorder="0" applyAlignment="0" applyProtection="0"/>
    <xf numFmtId="187" fontId="63" fillId="67" borderId="0" applyNumberFormat="0" applyBorder="0" applyAlignment="0" applyProtection="0"/>
    <xf numFmtId="0" fontId="62" fillId="60" borderId="0" applyNumberFormat="0" applyBorder="0" applyAlignment="0" applyProtection="0"/>
    <xf numFmtId="0" fontId="63" fillId="67" borderId="0" applyNumberFormat="0" applyBorder="0" applyAlignment="0" applyProtection="0"/>
    <xf numFmtId="187" fontId="63" fillId="67" borderId="0" applyNumberFormat="0" applyBorder="0" applyAlignment="0" applyProtection="0"/>
    <xf numFmtId="187" fontId="64" fillId="60" borderId="0" applyNumberFormat="0" applyBorder="0" applyAlignment="0" applyProtection="0"/>
    <xf numFmtId="187" fontId="34" fillId="25" borderId="0" applyNumberFormat="0" applyBorder="0" applyAlignment="0" applyProtection="0"/>
    <xf numFmtId="0" fontId="34" fillId="25" borderId="0" applyNumberFormat="0" applyBorder="0" applyAlignment="0" applyProtection="0"/>
    <xf numFmtId="187" fontId="34" fillId="25" borderId="0" applyNumberFormat="0" applyBorder="0" applyAlignment="0" applyProtection="0"/>
    <xf numFmtId="187" fontId="64" fillId="60" borderId="0" applyNumberFormat="0" applyBorder="0" applyAlignment="0" applyProtection="0"/>
    <xf numFmtId="0" fontId="64" fillId="60" borderId="0" applyNumberFormat="0" applyBorder="0" applyAlignment="0" applyProtection="0"/>
    <xf numFmtId="187" fontId="64" fillId="60" borderId="0" applyNumberFormat="0" applyBorder="0" applyAlignment="0" applyProtection="0"/>
    <xf numFmtId="187" fontId="64" fillId="60" borderId="0" applyNumberFormat="0" applyBorder="0" applyAlignment="0" applyProtection="0"/>
    <xf numFmtId="0" fontId="62" fillId="60" borderId="0" applyNumberFormat="0" applyBorder="0" applyAlignment="0" applyProtection="0"/>
    <xf numFmtId="0" fontId="34" fillId="25" borderId="0" applyNumberFormat="0" applyBorder="0" applyAlignment="0" applyProtection="0"/>
    <xf numFmtId="187" fontId="64" fillId="60" borderId="0" applyNumberFormat="0" applyBorder="0" applyAlignment="0" applyProtection="0"/>
    <xf numFmtId="0" fontId="62" fillId="60" borderId="0" applyNumberFormat="0" applyBorder="0" applyAlignment="0" applyProtection="0"/>
    <xf numFmtId="0" fontId="62" fillId="60" borderId="0" applyNumberFormat="0" applyBorder="0" applyAlignment="0" applyProtection="0"/>
    <xf numFmtId="187" fontId="34" fillId="25" borderId="0" applyNumberFormat="0" applyBorder="0" applyAlignment="0" applyProtection="0"/>
    <xf numFmtId="0" fontId="62" fillId="60" borderId="0" applyNumberFormat="0" applyBorder="0" applyAlignment="0" applyProtection="0"/>
    <xf numFmtId="187" fontId="34" fillId="29" borderId="0" applyNumberFormat="0" applyBorder="0" applyAlignment="0" applyProtection="0"/>
    <xf numFmtId="187" fontId="62" fillId="61" borderId="0" applyNumberFormat="0" applyBorder="0" applyAlignment="0" applyProtection="0"/>
    <xf numFmtId="187" fontId="62" fillId="61" borderId="0" applyNumberFormat="0" applyBorder="0" applyAlignment="0" applyProtection="0"/>
    <xf numFmtId="0" fontId="62" fillId="61" borderId="0" applyNumberFormat="0" applyBorder="0" applyAlignment="0" applyProtection="0"/>
    <xf numFmtId="187" fontId="62" fillId="61" borderId="0" applyNumberFormat="0" applyBorder="0" applyAlignment="0" applyProtection="0"/>
    <xf numFmtId="187" fontId="63" fillId="61" borderId="0" applyNumberFormat="0" applyBorder="0" applyAlignment="0" applyProtection="0"/>
    <xf numFmtId="0" fontId="63" fillId="61" borderId="0" applyNumberFormat="0" applyBorder="0" applyAlignment="0" applyProtection="0"/>
    <xf numFmtId="187" fontId="63" fillId="61" borderId="0" applyNumberFormat="0" applyBorder="0" applyAlignment="0" applyProtection="0"/>
    <xf numFmtId="187" fontId="62" fillId="61" borderId="0" applyNumberFormat="0" applyBorder="0" applyAlignment="0" applyProtection="0"/>
    <xf numFmtId="0" fontId="62" fillId="61" borderId="0" applyNumberFormat="0" applyBorder="0" applyAlignment="0" applyProtection="0"/>
    <xf numFmtId="0" fontId="63" fillId="61" borderId="0" applyNumberFormat="0" applyBorder="0" applyAlignment="0" applyProtection="0"/>
    <xf numFmtId="187" fontId="62" fillId="61" borderId="0" applyNumberFormat="0" applyBorder="0" applyAlignment="0" applyProtection="0"/>
    <xf numFmtId="187" fontId="63" fillId="61" borderId="0" applyNumberFormat="0" applyBorder="0" applyAlignment="0" applyProtection="0"/>
    <xf numFmtId="187" fontId="63" fillId="61" borderId="0" applyNumberFormat="0" applyBorder="0" applyAlignment="0" applyProtection="0"/>
    <xf numFmtId="0" fontId="62" fillId="61" borderId="0" applyNumberFormat="0" applyBorder="0" applyAlignment="0" applyProtection="0"/>
    <xf numFmtId="0" fontId="63" fillId="61" borderId="0" applyNumberFormat="0" applyBorder="0" applyAlignment="0" applyProtection="0"/>
    <xf numFmtId="187" fontId="63" fillId="61" borderId="0" applyNumberFormat="0" applyBorder="0" applyAlignment="0" applyProtection="0"/>
    <xf numFmtId="187" fontId="64" fillId="61" borderId="0" applyNumberFormat="0" applyBorder="0" applyAlignment="0" applyProtection="0"/>
    <xf numFmtId="187" fontId="34" fillId="29" borderId="0" applyNumberFormat="0" applyBorder="0" applyAlignment="0" applyProtection="0"/>
    <xf numFmtId="0" fontId="34" fillId="29" borderId="0" applyNumberFormat="0" applyBorder="0" applyAlignment="0" applyProtection="0"/>
    <xf numFmtId="187" fontId="34" fillId="29" borderId="0" applyNumberFormat="0" applyBorder="0" applyAlignment="0" applyProtection="0"/>
    <xf numFmtId="187" fontId="64" fillId="61" borderId="0" applyNumberFormat="0" applyBorder="0" applyAlignment="0" applyProtection="0"/>
    <xf numFmtId="0" fontId="64" fillId="61" borderId="0" applyNumberFormat="0" applyBorder="0" applyAlignment="0" applyProtection="0"/>
    <xf numFmtId="187" fontId="64" fillId="61" borderId="0" applyNumberFormat="0" applyBorder="0" applyAlignment="0" applyProtection="0"/>
    <xf numFmtId="187" fontId="64" fillId="61" borderId="0" applyNumberFormat="0" applyBorder="0" applyAlignment="0" applyProtection="0"/>
    <xf numFmtId="0" fontId="62" fillId="61" borderId="0" applyNumberFormat="0" applyBorder="0" applyAlignment="0" applyProtection="0"/>
    <xf numFmtId="0" fontId="34" fillId="29" borderId="0" applyNumberFormat="0" applyBorder="0" applyAlignment="0" applyProtection="0"/>
    <xf numFmtId="187" fontId="64" fillId="61"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187" fontId="34" fillId="29" borderId="0" applyNumberFormat="0" applyBorder="0" applyAlignment="0" applyProtection="0"/>
    <xf numFmtId="0" fontId="62" fillId="61" borderId="0" applyNumberFormat="0" applyBorder="0" applyAlignment="0" applyProtection="0"/>
    <xf numFmtId="187" fontId="34" fillId="33" borderId="0" applyNumberFormat="0" applyBorder="0" applyAlignment="0" applyProtection="0"/>
    <xf numFmtId="187" fontId="62" fillId="65" borderId="0" applyNumberFormat="0" applyBorder="0" applyAlignment="0" applyProtection="0"/>
    <xf numFmtId="187" fontId="62" fillId="58" borderId="0" applyNumberFormat="0" applyBorder="0" applyAlignment="0" applyProtection="0"/>
    <xf numFmtId="187" fontId="62" fillId="58" borderId="0" applyNumberFormat="0" applyBorder="0" applyAlignment="0" applyProtection="0"/>
    <xf numFmtId="0" fontId="62" fillId="58" borderId="0" applyNumberFormat="0" applyBorder="0" applyAlignment="0" applyProtection="0"/>
    <xf numFmtId="187" fontId="62" fillId="58" borderId="0" applyNumberFormat="0" applyBorder="0" applyAlignment="0" applyProtection="0"/>
    <xf numFmtId="187" fontId="62" fillId="65" borderId="0" applyNumberFormat="0" applyBorder="0" applyAlignment="0" applyProtection="0"/>
    <xf numFmtId="0" fontId="62" fillId="65" borderId="0" applyNumberFormat="0" applyBorder="0" applyAlignment="0" applyProtection="0"/>
    <xf numFmtId="187" fontId="62" fillId="65" borderId="0" applyNumberFormat="0" applyBorder="0" applyAlignment="0" applyProtection="0"/>
    <xf numFmtId="187" fontId="63" fillId="58" borderId="0" applyNumberFormat="0" applyBorder="0" applyAlignment="0" applyProtection="0"/>
    <xf numFmtId="0" fontId="63" fillId="58" borderId="0" applyNumberFormat="0" applyBorder="0" applyAlignment="0" applyProtection="0"/>
    <xf numFmtId="187" fontId="63" fillId="58" borderId="0" applyNumberFormat="0" applyBorder="0" applyAlignment="0" applyProtection="0"/>
    <xf numFmtId="187" fontId="62" fillId="65" borderId="0" applyNumberFormat="0" applyBorder="0" applyAlignment="0" applyProtection="0"/>
    <xf numFmtId="0" fontId="62" fillId="65" borderId="0" applyNumberFormat="0" applyBorder="0" applyAlignment="0" applyProtection="0"/>
    <xf numFmtId="0" fontId="63" fillId="58" borderId="0" applyNumberFormat="0" applyBorder="0" applyAlignment="0" applyProtection="0"/>
    <xf numFmtId="187" fontId="62" fillId="65" borderId="0" applyNumberFormat="0" applyBorder="0" applyAlignment="0" applyProtection="0"/>
    <xf numFmtId="187" fontId="62" fillId="58" borderId="0" applyNumberFormat="0" applyBorder="0" applyAlignment="0" applyProtection="0"/>
    <xf numFmtId="187" fontId="62" fillId="58" borderId="0" applyNumberFormat="0" applyBorder="0" applyAlignment="0" applyProtection="0"/>
    <xf numFmtId="0" fontId="62" fillId="58" borderId="0" applyNumberFormat="0" applyBorder="0" applyAlignment="0" applyProtection="0"/>
    <xf numFmtId="187" fontId="62" fillId="58" borderId="0" applyNumberFormat="0" applyBorder="0" applyAlignment="0" applyProtection="0"/>
    <xf numFmtId="187" fontId="63" fillId="58" borderId="0" applyNumberFormat="0" applyBorder="0" applyAlignment="0" applyProtection="0"/>
    <xf numFmtId="187" fontId="63" fillId="58" borderId="0" applyNumberFormat="0" applyBorder="0" applyAlignment="0" applyProtection="0"/>
    <xf numFmtId="0" fontId="62" fillId="58" borderId="0" applyNumberFormat="0" applyBorder="0" applyAlignment="0" applyProtection="0"/>
    <xf numFmtId="0" fontId="63" fillId="58" borderId="0" applyNumberFormat="0" applyBorder="0" applyAlignment="0" applyProtection="0"/>
    <xf numFmtId="187" fontId="63" fillId="58" borderId="0" applyNumberFormat="0" applyBorder="0" applyAlignment="0" applyProtection="0"/>
    <xf numFmtId="187" fontId="64" fillId="58" borderId="0" applyNumberFormat="0" applyBorder="0" applyAlignment="0" applyProtection="0"/>
    <xf numFmtId="187" fontId="34" fillId="33" borderId="0" applyNumberFormat="0" applyBorder="0" applyAlignment="0" applyProtection="0"/>
    <xf numFmtId="0" fontId="34" fillId="33" borderId="0" applyNumberFormat="0" applyBorder="0" applyAlignment="0" applyProtection="0"/>
    <xf numFmtId="187" fontId="34" fillId="33" borderId="0" applyNumberFormat="0" applyBorder="0" applyAlignment="0" applyProtection="0"/>
    <xf numFmtId="187" fontId="64" fillId="58" borderId="0" applyNumberFormat="0" applyBorder="0" applyAlignment="0" applyProtection="0"/>
    <xf numFmtId="0" fontId="64" fillId="58" borderId="0" applyNumberFormat="0" applyBorder="0" applyAlignment="0" applyProtection="0"/>
    <xf numFmtId="187" fontId="64" fillId="58" borderId="0" applyNumberFormat="0" applyBorder="0" applyAlignment="0" applyProtection="0"/>
    <xf numFmtId="187" fontId="64" fillId="58" borderId="0" applyNumberFormat="0" applyBorder="0" applyAlignment="0" applyProtection="0"/>
    <xf numFmtId="0" fontId="62" fillId="58" borderId="0" applyNumberFormat="0" applyBorder="0" applyAlignment="0" applyProtection="0"/>
    <xf numFmtId="0" fontId="34" fillId="33" borderId="0" applyNumberFormat="0" applyBorder="0" applyAlignment="0" applyProtection="0"/>
    <xf numFmtId="187" fontId="64" fillId="58" borderId="0" applyNumberFormat="0" applyBorder="0" applyAlignment="0" applyProtection="0"/>
    <xf numFmtId="0" fontId="62" fillId="58" borderId="0" applyNumberFormat="0" applyBorder="0" applyAlignment="0" applyProtection="0"/>
    <xf numFmtId="0" fontId="62" fillId="58" borderId="0" applyNumberFormat="0" applyBorder="0" applyAlignment="0" applyProtection="0"/>
    <xf numFmtId="187" fontId="34" fillId="33" borderId="0" applyNumberFormat="0" applyBorder="0" applyAlignment="0" applyProtection="0"/>
    <xf numFmtId="0" fontId="62" fillId="58" borderId="0" applyNumberFormat="0" applyBorder="0" applyAlignment="0" applyProtection="0"/>
    <xf numFmtId="187" fontId="24" fillId="7" borderId="0" applyNumberFormat="0" applyBorder="0" applyAlignment="0" applyProtection="0"/>
    <xf numFmtId="187" fontId="65" fillId="48" borderId="0" applyNumberFormat="0" applyBorder="0" applyAlignment="0" applyProtection="0"/>
    <xf numFmtId="187" fontId="65" fillId="42" borderId="0" applyNumberFormat="0" applyBorder="0" applyAlignment="0" applyProtection="0"/>
    <xf numFmtId="187" fontId="65" fillId="42" borderId="0" applyNumberFormat="0" applyBorder="0" applyAlignment="0" applyProtection="0"/>
    <xf numFmtId="0" fontId="65" fillId="42" borderId="0" applyNumberFormat="0" applyBorder="0" applyAlignment="0" applyProtection="0"/>
    <xf numFmtId="187" fontId="65" fillId="42" borderId="0" applyNumberFormat="0" applyBorder="0" applyAlignment="0" applyProtection="0"/>
    <xf numFmtId="187" fontId="65" fillId="48" borderId="0" applyNumberFormat="0" applyBorder="0" applyAlignment="0" applyProtection="0"/>
    <xf numFmtId="0" fontId="65" fillId="48" borderId="0" applyNumberFormat="0" applyBorder="0" applyAlignment="0" applyProtection="0"/>
    <xf numFmtId="187" fontId="65" fillId="48" borderId="0" applyNumberFormat="0" applyBorder="0" applyAlignment="0" applyProtection="0"/>
    <xf numFmtId="187" fontId="66" fillId="42" borderId="0" applyNumberFormat="0" applyBorder="0" applyAlignment="0" applyProtection="0"/>
    <xf numFmtId="0" fontId="66" fillId="42" borderId="0" applyNumberFormat="0" applyBorder="0" applyAlignment="0" applyProtection="0"/>
    <xf numFmtId="187" fontId="66" fillId="42" borderId="0" applyNumberFormat="0" applyBorder="0" applyAlignment="0" applyProtection="0"/>
    <xf numFmtId="187" fontId="65" fillId="48" borderId="0" applyNumberFormat="0" applyBorder="0" applyAlignment="0" applyProtection="0"/>
    <xf numFmtId="0" fontId="65" fillId="48" borderId="0" applyNumberFormat="0" applyBorder="0" applyAlignment="0" applyProtection="0"/>
    <xf numFmtId="0" fontId="66" fillId="42" borderId="0" applyNumberFormat="0" applyBorder="0" applyAlignment="0" applyProtection="0"/>
    <xf numFmtId="187" fontId="65" fillId="48" borderId="0" applyNumberFormat="0" applyBorder="0" applyAlignment="0" applyProtection="0"/>
    <xf numFmtId="187" fontId="65" fillId="42" borderId="0" applyNumberFormat="0" applyBorder="0" applyAlignment="0" applyProtection="0"/>
    <xf numFmtId="187" fontId="65" fillId="42" borderId="0" applyNumberFormat="0" applyBorder="0" applyAlignment="0" applyProtection="0"/>
    <xf numFmtId="0" fontId="65" fillId="42" borderId="0" applyNumberFormat="0" applyBorder="0" applyAlignment="0" applyProtection="0"/>
    <xf numFmtId="187" fontId="65" fillId="42" borderId="0" applyNumberFormat="0" applyBorder="0" applyAlignment="0" applyProtection="0"/>
    <xf numFmtId="187" fontId="66" fillId="42" borderId="0" applyNumberFormat="0" applyBorder="0" applyAlignment="0" applyProtection="0"/>
    <xf numFmtId="187" fontId="66" fillId="42" borderId="0" applyNumberFormat="0" applyBorder="0" applyAlignment="0" applyProtection="0"/>
    <xf numFmtId="0" fontId="65" fillId="42" borderId="0" applyNumberFormat="0" applyBorder="0" applyAlignment="0" applyProtection="0"/>
    <xf numFmtId="0" fontId="66" fillId="42" borderId="0" applyNumberFormat="0" applyBorder="0" applyAlignment="0" applyProtection="0"/>
    <xf numFmtId="187" fontId="66" fillId="42" borderId="0" applyNumberFormat="0" applyBorder="0" applyAlignment="0" applyProtection="0"/>
    <xf numFmtId="187" fontId="67" fillId="42" borderId="0" applyNumberFormat="0" applyBorder="0" applyAlignment="0" applyProtection="0"/>
    <xf numFmtId="187" fontId="24" fillId="7" borderId="0" applyNumberFormat="0" applyBorder="0" applyAlignment="0" applyProtection="0"/>
    <xf numFmtId="0" fontId="24" fillId="7" borderId="0" applyNumberFormat="0" applyBorder="0" applyAlignment="0" applyProtection="0"/>
    <xf numFmtId="187" fontId="24" fillId="7" borderId="0" applyNumberFormat="0" applyBorder="0" applyAlignment="0" applyProtection="0"/>
    <xf numFmtId="187" fontId="67" fillId="42" borderId="0" applyNumberFormat="0" applyBorder="0" applyAlignment="0" applyProtection="0"/>
    <xf numFmtId="0" fontId="67" fillId="42" borderId="0" applyNumberFormat="0" applyBorder="0" applyAlignment="0" applyProtection="0"/>
    <xf numFmtId="187" fontId="67" fillId="42" borderId="0" applyNumberFormat="0" applyBorder="0" applyAlignment="0" applyProtection="0"/>
    <xf numFmtId="187" fontId="67" fillId="42" borderId="0" applyNumberFormat="0" applyBorder="0" applyAlignment="0" applyProtection="0"/>
    <xf numFmtId="0" fontId="65" fillId="42" borderId="0" applyNumberFormat="0" applyBorder="0" applyAlignment="0" applyProtection="0"/>
    <xf numFmtId="0" fontId="24" fillId="7" borderId="0" applyNumberFormat="0" applyBorder="0" applyAlignment="0" applyProtection="0"/>
    <xf numFmtId="187" fontId="67"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187" fontId="24" fillId="7" borderId="0" applyNumberFormat="0" applyBorder="0" applyAlignment="0" applyProtection="0"/>
    <xf numFmtId="0" fontId="65" fillId="42" borderId="0" applyNumberFormat="0" applyBorder="0" applyAlignment="0" applyProtection="0"/>
    <xf numFmtId="187" fontId="41" fillId="0" borderId="0" applyNumberFormat="0" applyFill="0" applyBorder="0" applyAlignment="0" applyProtection="0"/>
    <xf numFmtId="187" fontId="41" fillId="0" borderId="0" applyNumberFormat="0" applyFill="0" applyBorder="0" applyAlignment="0" applyProtection="0"/>
    <xf numFmtId="0" fontId="41" fillId="0" borderId="0" applyNumberFormat="0" applyFill="0" applyBorder="0" applyAlignment="0" applyProtection="0"/>
    <xf numFmtId="187" fontId="41" fillId="0" borderId="0" applyNumberFormat="0" applyFill="0" applyBorder="0" applyAlignment="0" applyProtection="0"/>
    <xf numFmtId="187" fontId="42" fillId="0" borderId="0" applyNumberFormat="0" applyFill="0" applyBorder="0" applyAlignment="0" applyProtection="0"/>
    <xf numFmtId="187" fontId="42" fillId="0" borderId="0" applyNumberFormat="0" applyFill="0" applyBorder="0" applyAlignment="0" applyProtection="0"/>
    <xf numFmtId="187" fontId="42" fillId="0" borderId="0" applyNumberFormat="0" applyFill="0" applyBorder="0" applyAlignment="0" applyProtection="0"/>
    <xf numFmtId="187" fontId="42" fillId="0" borderId="0" applyNumberFormat="0" applyFill="0" applyBorder="0" applyAlignment="0" applyProtection="0"/>
    <xf numFmtId="0" fontId="42" fillId="0" borderId="0" applyNumberFormat="0" applyFill="0" applyBorder="0" applyAlignment="0" applyProtection="0"/>
    <xf numFmtId="187" fontId="42" fillId="0" borderId="0" applyNumberFormat="0" applyFill="0" applyBorder="0" applyAlignment="0" applyProtection="0"/>
    <xf numFmtId="187" fontId="42" fillId="0" borderId="0" applyNumberFormat="0" applyFill="0" applyBorder="0" applyAlignment="0" applyProtection="0"/>
    <xf numFmtId="0" fontId="42" fillId="0" borderId="0" applyNumberFormat="0" applyFill="0" applyBorder="0" applyAlignment="0" applyProtection="0"/>
    <xf numFmtId="187" fontId="42" fillId="0" borderId="0" applyNumberFormat="0" applyFill="0" applyBorder="0" applyAlignment="0" applyProtection="0"/>
    <xf numFmtId="187" fontId="42" fillId="0" borderId="0" applyNumberFormat="0" applyFill="0" applyBorder="0" applyAlignment="0" applyProtection="0"/>
    <xf numFmtId="187" fontId="42" fillId="0" borderId="0" applyNumberFormat="0" applyFill="0" applyBorder="0" applyAlignment="0" applyProtection="0"/>
    <xf numFmtId="0" fontId="42" fillId="0" borderId="0" applyNumberFormat="0" applyFill="0" applyBorder="0" applyAlignment="0" applyProtection="0"/>
    <xf numFmtId="187" fontId="42" fillId="0" borderId="0" applyNumberFormat="0" applyFill="0" applyBorder="0" applyAlignment="0" applyProtection="0"/>
    <xf numFmtId="187" fontId="42" fillId="0" borderId="0" applyNumberFormat="0" applyFill="0" applyBorder="0" applyAlignment="0" applyProtection="0"/>
    <xf numFmtId="187" fontId="42" fillId="0" borderId="0" applyNumberFormat="0" applyFill="0" applyBorder="0" applyAlignment="0" applyProtection="0"/>
    <xf numFmtId="0" fontId="42" fillId="0" borderId="0" applyNumberFormat="0" applyFill="0" applyBorder="0" applyAlignment="0" applyProtection="0"/>
    <xf numFmtId="187" fontId="42" fillId="0" borderId="0" applyNumberFormat="0" applyFill="0" applyBorder="0" applyAlignment="0" applyProtection="0"/>
    <xf numFmtId="187" fontId="42" fillId="0" borderId="0" applyNumberFormat="0" applyFill="0" applyBorder="0" applyAlignment="0" applyProtection="0"/>
    <xf numFmtId="0" fontId="42" fillId="0" borderId="0" applyNumberFormat="0" applyFill="0" applyBorder="0" applyAlignment="0" applyProtection="0"/>
    <xf numFmtId="187" fontId="42" fillId="0" borderId="0" applyNumberFormat="0" applyFill="0" applyBorder="0" applyAlignment="0" applyProtection="0"/>
    <xf numFmtId="0" fontId="42" fillId="0" borderId="0" applyNumberFormat="0" applyFill="0" applyBorder="0" applyAlignment="0" applyProtection="0"/>
    <xf numFmtId="187" fontId="42" fillId="0" borderId="0" applyNumberFormat="0" applyFill="0" applyBorder="0" applyAlignment="0" applyProtection="0"/>
    <xf numFmtId="187" fontId="42" fillId="0" borderId="0" applyNumberFormat="0" applyFill="0" applyBorder="0" applyAlignment="0" applyProtection="0"/>
    <xf numFmtId="0" fontId="42" fillId="0" borderId="0" applyNumberFormat="0" applyFill="0" applyBorder="0" applyAlignment="0" applyProtection="0"/>
    <xf numFmtId="187" fontId="42" fillId="0" borderId="0" applyNumberFormat="0" applyFill="0" applyBorder="0" applyAlignment="0" applyProtection="0"/>
    <xf numFmtId="187" fontId="28" fillId="10" borderId="11" applyNumberFormat="0" applyAlignment="0" applyProtection="0"/>
    <xf numFmtId="187" fontId="68" fillId="68" borderId="19" applyNumberFormat="0" applyAlignment="0" applyProtection="0"/>
    <xf numFmtId="187" fontId="69" fillId="55" borderId="19" applyNumberFormat="0" applyAlignment="0" applyProtection="0"/>
    <xf numFmtId="187" fontId="69" fillId="55" borderId="19" applyNumberFormat="0" applyAlignment="0" applyProtection="0"/>
    <xf numFmtId="0" fontId="69" fillId="55" borderId="19" applyNumberFormat="0" applyAlignment="0" applyProtection="0"/>
    <xf numFmtId="187" fontId="69" fillId="55" borderId="19" applyNumberFormat="0" applyAlignment="0" applyProtection="0"/>
    <xf numFmtId="187" fontId="68" fillId="68" borderId="19" applyNumberFormat="0" applyAlignment="0" applyProtection="0"/>
    <xf numFmtId="0" fontId="68" fillId="68" borderId="19" applyNumberFormat="0" applyAlignment="0" applyProtection="0"/>
    <xf numFmtId="187" fontId="68" fillId="68" borderId="19" applyNumberFormat="0" applyAlignment="0" applyProtection="0"/>
    <xf numFmtId="187" fontId="69" fillId="65" borderId="20" applyNumberFormat="0" applyAlignment="0" applyProtection="0"/>
    <xf numFmtId="0" fontId="69" fillId="65" borderId="20" applyNumberFormat="0" applyAlignment="0" applyProtection="0"/>
    <xf numFmtId="187" fontId="69" fillId="65" borderId="20" applyNumberFormat="0" applyAlignment="0" applyProtection="0"/>
    <xf numFmtId="187" fontId="68" fillId="68" borderId="19" applyNumberFormat="0" applyAlignment="0" applyProtection="0"/>
    <xf numFmtId="0" fontId="68" fillId="68" borderId="19" applyNumberFormat="0" applyAlignment="0" applyProtection="0"/>
    <xf numFmtId="0" fontId="69" fillId="65" borderId="20" applyNumberFormat="0" applyAlignment="0" applyProtection="0"/>
    <xf numFmtId="187" fontId="68" fillId="68" borderId="19" applyNumberFormat="0" applyAlignment="0" applyProtection="0"/>
    <xf numFmtId="187" fontId="69" fillId="55" borderId="19" applyNumberFormat="0" applyAlignment="0" applyProtection="0"/>
    <xf numFmtId="187" fontId="69" fillId="55" borderId="19" applyNumberFormat="0" applyAlignment="0" applyProtection="0"/>
    <xf numFmtId="0" fontId="69" fillId="55" borderId="19" applyNumberFormat="0" applyAlignment="0" applyProtection="0"/>
    <xf numFmtId="187" fontId="69" fillId="55" borderId="19" applyNumberFormat="0" applyAlignment="0" applyProtection="0"/>
    <xf numFmtId="187" fontId="69" fillId="65" borderId="20" applyNumberFormat="0" applyAlignment="0" applyProtection="0"/>
    <xf numFmtId="187" fontId="69" fillId="65" borderId="20" applyNumberFormat="0" applyAlignment="0" applyProtection="0"/>
    <xf numFmtId="0" fontId="69" fillId="55" borderId="19" applyNumberFormat="0" applyAlignment="0" applyProtection="0"/>
    <xf numFmtId="0" fontId="69" fillId="65" borderId="20" applyNumberFormat="0" applyAlignment="0" applyProtection="0"/>
    <xf numFmtId="187" fontId="69" fillId="65" borderId="20" applyNumberFormat="0" applyAlignment="0" applyProtection="0"/>
    <xf numFmtId="187" fontId="70" fillId="55" borderId="19" applyNumberFormat="0" applyAlignment="0" applyProtection="0"/>
    <xf numFmtId="187" fontId="28" fillId="10" borderId="11" applyNumberFormat="0" applyAlignment="0" applyProtection="0"/>
    <xf numFmtId="0" fontId="28" fillId="10" borderId="11" applyNumberFormat="0" applyAlignment="0" applyProtection="0"/>
    <xf numFmtId="187" fontId="28" fillId="10" borderId="11" applyNumberFormat="0" applyAlignment="0" applyProtection="0"/>
    <xf numFmtId="187" fontId="70" fillId="55" borderId="19" applyNumberFormat="0" applyAlignment="0" applyProtection="0"/>
    <xf numFmtId="0" fontId="70" fillId="55" borderId="19" applyNumberFormat="0" applyAlignment="0" applyProtection="0"/>
    <xf numFmtId="187" fontId="70" fillId="55" borderId="19" applyNumberFormat="0" applyAlignment="0" applyProtection="0"/>
    <xf numFmtId="187" fontId="70" fillId="55" borderId="19" applyNumberFormat="0" applyAlignment="0" applyProtection="0"/>
    <xf numFmtId="0" fontId="69" fillId="55" borderId="19" applyNumberFormat="0" applyAlignment="0" applyProtection="0"/>
    <xf numFmtId="0" fontId="28" fillId="10" borderId="11" applyNumberFormat="0" applyAlignment="0" applyProtection="0"/>
    <xf numFmtId="187" fontId="70" fillId="55" borderId="19" applyNumberFormat="0" applyAlignment="0" applyProtection="0"/>
    <xf numFmtId="0" fontId="69" fillId="55" borderId="19" applyNumberFormat="0" applyAlignment="0" applyProtection="0"/>
    <xf numFmtId="0" fontId="69" fillId="55" borderId="19" applyNumberFormat="0" applyAlignment="0" applyProtection="0"/>
    <xf numFmtId="187" fontId="28" fillId="10" borderId="11" applyNumberFormat="0" applyAlignment="0" applyProtection="0"/>
    <xf numFmtId="0" fontId="69" fillId="55" borderId="19" applyNumberFormat="0" applyAlignment="0" applyProtection="0"/>
    <xf numFmtId="187" fontId="30" fillId="11" borderId="14" applyNumberFormat="0" applyAlignment="0" applyProtection="0"/>
    <xf numFmtId="187" fontId="71" fillId="69" borderId="21" applyNumberFormat="0" applyAlignment="0" applyProtection="0"/>
    <xf numFmtId="187" fontId="71" fillId="69" borderId="21" applyNumberFormat="0" applyAlignment="0" applyProtection="0"/>
    <xf numFmtId="0" fontId="71" fillId="69" borderId="21" applyNumberFormat="0" applyAlignment="0" applyProtection="0"/>
    <xf numFmtId="187" fontId="71" fillId="69" borderId="21" applyNumberFormat="0" applyAlignment="0" applyProtection="0"/>
    <xf numFmtId="187" fontId="72" fillId="69" borderId="21" applyNumberFormat="0" applyAlignment="0" applyProtection="0"/>
    <xf numFmtId="0" fontId="72" fillId="69" borderId="21" applyNumberFormat="0" applyAlignment="0" applyProtection="0"/>
    <xf numFmtId="187" fontId="72" fillId="69" borderId="21" applyNumberFormat="0" applyAlignment="0" applyProtection="0"/>
    <xf numFmtId="187" fontId="71" fillId="69" borderId="21" applyNumberFormat="0" applyAlignment="0" applyProtection="0"/>
    <xf numFmtId="0" fontId="71" fillId="69" borderId="21" applyNumberFormat="0" applyAlignment="0" applyProtection="0"/>
    <xf numFmtId="0" fontId="72" fillId="69" borderId="21" applyNumberFormat="0" applyAlignment="0" applyProtection="0"/>
    <xf numFmtId="187" fontId="71" fillId="69" borderId="21" applyNumberFormat="0" applyAlignment="0" applyProtection="0"/>
    <xf numFmtId="187" fontId="72" fillId="69" borderId="21" applyNumberFormat="0" applyAlignment="0" applyProtection="0"/>
    <xf numFmtId="187" fontId="72" fillId="69" borderId="21" applyNumberFormat="0" applyAlignment="0" applyProtection="0"/>
    <xf numFmtId="0" fontId="71" fillId="69" borderId="21" applyNumberFormat="0" applyAlignment="0" applyProtection="0"/>
    <xf numFmtId="0" fontId="72" fillId="69" borderId="21" applyNumberFormat="0" applyAlignment="0" applyProtection="0"/>
    <xf numFmtId="187" fontId="72" fillId="69" borderId="21" applyNumberFormat="0" applyAlignment="0" applyProtection="0"/>
    <xf numFmtId="187" fontId="73" fillId="69" borderId="21" applyNumberFormat="0" applyAlignment="0" applyProtection="0"/>
    <xf numFmtId="187" fontId="30" fillId="11" borderId="14" applyNumberFormat="0" applyAlignment="0" applyProtection="0"/>
    <xf numFmtId="0" fontId="30" fillId="11" borderId="14" applyNumberFormat="0" applyAlignment="0" applyProtection="0"/>
    <xf numFmtId="187" fontId="30" fillId="11" borderId="14" applyNumberFormat="0" applyAlignment="0" applyProtection="0"/>
    <xf numFmtId="187" fontId="73" fillId="69" borderId="21" applyNumberFormat="0" applyAlignment="0" applyProtection="0"/>
    <xf numFmtId="0" fontId="73" fillId="69" borderId="21" applyNumberFormat="0" applyAlignment="0" applyProtection="0"/>
    <xf numFmtId="187" fontId="73" fillId="69" borderId="21" applyNumberFormat="0" applyAlignment="0" applyProtection="0"/>
    <xf numFmtId="187" fontId="73" fillId="69" borderId="21" applyNumberFormat="0" applyAlignment="0" applyProtection="0"/>
    <xf numFmtId="0" fontId="71" fillId="69" borderId="21" applyNumberFormat="0" applyAlignment="0" applyProtection="0"/>
    <xf numFmtId="0" fontId="30" fillId="11" borderId="14" applyNumberFormat="0" applyAlignment="0" applyProtection="0"/>
    <xf numFmtId="187" fontId="73" fillId="69" borderId="21" applyNumberFormat="0" applyAlignment="0" applyProtection="0"/>
    <xf numFmtId="0" fontId="71" fillId="69" borderId="21" applyNumberFormat="0" applyAlignment="0" applyProtection="0"/>
    <xf numFmtId="0" fontId="71" fillId="69" borderId="21" applyNumberFormat="0" applyAlignment="0" applyProtection="0"/>
    <xf numFmtId="0" fontId="71" fillId="69" borderId="21" applyNumberFormat="0" applyAlignment="0" applyProtection="0"/>
    <xf numFmtId="187" fontId="30" fillId="11" borderId="14" applyNumberFormat="0" applyAlignment="0" applyProtection="0"/>
    <xf numFmtId="0" fontId="71" fillId="69" borderId="21" applyNumberFormat="0" applyAlignment="0" applyProtection="0"/>
    <xf numFmtId="187" fontId="8" fillId="0" borderId="0" applyNumberFormat="0" applyFill="0" applyBorder="0" applyAlignment="0" applyProtection="0"/>
    <xf numFmtId="187" fontId="43" fillId="0" borderId="0" applyNumberFormat="0" applyFill="0" applyBorder="0" applyAlignment="0" applyProtection="0"/>
    <xf numFmtId="187" fontId="43" fillId="0" borderId="0" applyNumberFormat="0" applyFill="0" applyBorder="0" applyAlignment="0" applyProtection="0"/>
    <xf numFmtId="0" fontId="43" fillId="0" borderId="0" applyNumberFormat="0" applyFill="0" applyBorder="0" applyAlignment="0" applyProtection="0"/>
    <xf numFmtId="187" fontId="4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87" fontId="44" fillId="0" borderId="1" applyNumberFormat="0" applyFill="0" applyBorder="0" applyAlignment="0" applyProtection="0">
      <alignment horizontal="center"/>
    </xf>
    <xf numFmtId="187" fontId="44" fillId="0" borderId="1" applyNumberFormat="0" applyFill="0" applyBorder="0" applyAlignment="0" applyProtection="0">
      <alignment horizontal="center"/>
    </xf>
    <xf numFmtId="187" fontId="44" fillId="0" borderId="1" applyNumberFormat="0" applyFill="0" applyBorder="0" applyAlignment="0" applyProtection="0">
      <alignment horizontal="center"/>
    </xf>
    <xf numFmtId="187" fontId="44" fillId="0" borderId="1" applyNumberFormat="0" applyFill="0" applyBorder="0" applyAlignment="0" applyProtection="0">
      <alignment horizontal="center"/>
    </xf>
    <xf numFmtId="0" fontId="44" fillId="0" borderId="1" applyNumberFormat="0" applyFill="0" applyBorder="0" applyAlignment="0" applyProtection="0">
      <alignment horizontal="center"/>
    </xf>
    <xf numFmtId="187" fontId="44" fillId="0" borderId="1" applyNumberFormat="0" applyFill="0" applyBorder="0" applyAlignment="0" applyProtection="0">
      <alignment horizontal="center"/>
    </xf>
    <xf numFmtId="187" fontId="44" fillId="0" borderId="1" applyNumberFormat="0" applyFill="0" applyBorder="0" applyAlignment="0" applyProtection="0">
      <alignment horizontal="center"/>
    </xf>
    <xf numFmtId="0" fontId="44" fillId="0" borderId="1" applyNumberFormat="0" applyFill="0" applyBorder="0" applyAlignment="0" applyProtection="0">
      <alignment horizontal="center"/>
    </xf>
    <xf numFmtId="187" fontId="44" fillId="0" borderId="1" applyNumberFormat="0" applyFill="0" applyBorder="0" applyAlignment="0" applyProtection="0">
      <alignment horizontal="center"/>
    </xf>
    <xf numFmtId="187" fontId="44" fillId="0" borderId="1" applyNumberFormat="0" applyFill="0" applyBorder="0" applyAlignment="0" applyProtection="0">
      <alignment horizontal="center"/>
    </xf>
    <xf numFmtId="187" fontId="44" fillId="0" borderId="1" applyNumberFormat="0" applyFill="0" applyBorder="0" applyAlignment="0" applyProtection="0">
      <alignment horizontal="center"/>
    </xf>
    <xf numFmtId="0" fontId="44" fillId="0" borderId="1" applyNumberFormat="0" applyFill="0" applyBorder="0" applyAlignment="0" applyProtection="0">
      <alignment horizontal="center"/>
    </xf>
    <xf numFmtId="187" fontId="44" fillId="0" borderId="1" applyNumberFormat="0" applyFill="0" applyBorder="0" applyAlignment="0" applyProtection="0">
      <alignment horizontal="center"/>
    </xf>
    <xf numFmtId="187" fontId="44" fillId="0" borderId="1" applyNumberFormat="0" applyFill="0" applyBorder="0" applyAlignment="0" applyProtection="0">
      <alignment horizontal="center"/>
    </xf>
    <xf numFmtId="187" fontId="44" fillId="0" borderId="1" applyNumberFormat="0" applyFill="0" applyBorder="0" applyAlignment="0" applyProtection="0">
      <alignment horizontal="center"/>
    </xf>
    <xf numFmtId="0" fontId="44" fillId="0" borderId="1" applyNumberFormat="0" applyFill="0" applyBorder="0" applyAlignment="0" applyProtection="0">
      <alignment horizontal="center"/>
    </xf>
    <xf numFmtId="187" fontId="44" fillId="0" borderId="1" applyNumberFormat="0" applyFill="0" applyBorder="0" applyAlignment="0" applyProtection="0">
      <alignment horizontal="center"/>
    </xf>
    <xf numFmtId="187" fontId="44" fillId="0" borderId="1" applyNumberFormat="0" applyFill="0" applyBorder="0" applyAlignment="0" applyProtection="0">
      <alignment horizontal="center"/>
    </xf>
    <xf numFmtId="0" fontId="44" fillId="0" borderId="1" applyNumberFormat="0" applyFill="0" applyBorder="0" applyAlignment="0" applyProtection="0">
      <alignment horizontal="center"/>
    </xf>
    <xf numFmtId="187" fontId="44" fillId="0" borderId="1" applyNumberFormat="0" applyFill="0" applyBorder="0" applyAlignment="0" applyProtection="0">
      <alignment horizontal="center"/>
    </xf>
    <xf numFmtId="0" fontId="44" fillId="0" borderId="1" applyNumberFormat="0" applyFill="0" applyBorder="0" applyAlignment="0" applyProtection="0">
      <alignment horizontal="center"/>
    </xf>
    <xf numFmtId="187" fontId="44" fillId="0" borderId="1" applyNumberFormat="0" applyFill="0" applyBorder="0" applyAlignment="0" applyProtection="0">
      <alignment horizontal="center"/>
    </xf>
    <xf numFmtId="187" fontId="44" fillId="0" borderId="1" applyNumberFormat="0" applyFill="0" applyBorder="0" applyAlignment="0" applyProtection="0">
      <alignment horizontal="center"/>
    </xf>
    <xf numFmtId="0" fontId="44" fillId="0" borderId="1" applyNumberFormat="0" applyFill="0" applyBorder="0" applyAlignment="0" applyProtection="0">
      <alignment horizontal="center"/>
    </xf>
    <xf numFmtId="187" fontId="44" fillId="0" borderId="1" applyNumberFormat="0" applyFill="0" applyBorder="0" applyAlignment="0" applyProtection="0">
      <alignment horizontal="center"/>
    </xf>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61"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90" fontId="3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75" fillId="0" borderId="0" applyFont="0" applyFill="0" applyBorder="0" applyAlignment="0" applyProtection="0"/>
    <xf numFmtId="165" fontId="75" fillId="0" borderId="0" applyFont="0" applyFill="0" applyBorder="0" applyAlignment="0" applyProtection="0"/>
    <xf numFmtId="165" fontId="75" fillId="0" borderId="0" applyFont="0" applyFill="0" applyBorder="0" applyAlignment="0" applyProtection="0"/>
    <xf numFmtId="165" fontId="75" fillId="0" borderId="0" applyFont="0" applyFill="0" applyBorder="0" applyAlignment="0" applyProtection="0"/>
    <xf numFmtId="165" fontId="75" fillId="0" borderId="0" applyFont="0" applyFill="0" applyBorder="0" applyAlignment="0" applyProtection="0"/>
    <xf numFmtId="165" fontId="75" fillId="0" borderId="0" applyFont="0" applyFill="0" applyBorder="0" applyAlignment="0" applyProtection="0"/>
    <xf numFmtId="165" fontId="75" fillId="0" borderId="0" applyFont="0" applyFill="0" applyBorder="0" applyAlignment="0" applyProtection="0"/>
    <xf numFmtId="165" fontId="75" fillId="0" borderId="0" applyFont="0" applyFill="0" applyBorder="0" applyAlignment="0" applyProtection="0"/>
    <xf numFmtId="165" fontId="75"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165"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165" fontId="6" fillId="0" borderId="0" applyFont="0" applyFill="0" applyBorder="0" applyAlignment="0" applyProtection="0"/>
    <xf numFmtId="43" fontId="7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6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61"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12" fillId="0" borderId="0" applyFont="0" applyFill="0" applyBorder="0" applyAlignment="0" applyProtection="0"/>
    <xf numFmtId="43" fontId="61" fillId="0" borderId="0" applyFont="0" applyFill="0" applyBorder="0" applyAlignment="0" applyProtection="0"/>
    <xf numFmtId="187" fontId="13" fillId="0" borderId="0"/>
    <xf numFmtId="187" fontId="13" fillId="0" borderId="0"/>
    <xf numFmtId="0" fontId="13" fillId="0" borderId="0"/>
    <xf numFmtId="187" fontId="13" fillId="0" borderId="0"/>
    <xf numFmtId="44" fontId="6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6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6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61" fillId="0" borderId="0" applyFont="0" applyFill="0" applyBorder="0" applyAlignment="0" applyProtection="0"/>
    <xf numFmtId="164" fontId="6" fillId="0" borderId="0" applyFont="0" applyFill="0" applyBorder="0" applyAlignment="0" applyProtection="0"/>
    <xf numFmtId="44" fontId="61" fillId="0" borderId="0" applyFont="0" applyFill="0" applyBorder="0" applyAlignment="0" applyProtection="0"/>
    <xf numFmtId="44" fontId="61" fillId="0" borderId="0" applyFont="0" applyFill="0" applyBorder="0" applyAlignment="0" applyProtection="0"/>
    <xf numFmtId="44" fontId="61" fillId="0" borderId="0" applyFont="0" applyFill="0" applyBorder="0" applyAlignment="0" applyProtection="0"/>
    <xf numFmtId="44" fontId="12" fillId="0" borderId="0" applyFont="0" applyFill="0" applyBorder="0" applyAlignment="0" applyProtection="0"/>
    <xf numFmtId="44" fontId="61" fillId="0" borderId="0" applyFont="0" applyFill="0" applyBorder="0" applyAlignment="0" applyProtection="0"/>
    <xf numFmtId="44" fontId="61" fillId="0" borderId="0" applyFont="0" applyFill="0" applyBorder="0" applyAlignment="0" applyProtection="0"/>
    <xf numFmtId="44" fontId="12" fillId="0" borderId="0" applyFont="0" applyFill="0" applyBorder="0" applyAlignment="0" applyProtection="0"/>
    <xf numFmtId="44" fontId="61" fillId="0" borderId="0" applyFont="0" applyFill="0" applyBorder="0" applyAlignment="0" applyProtection="0"/>
    <xf numFmtId="6" fontId="6" fillId="0" borderId="0" applyFont="0" applyFill="0" applyBorder="0" applyAlignment="0" applyProtection="0"/>
    <xf numFmtId="6" fontId="6" fillId="0" borderId="0" applyFont="0" applyFill="0" applyBorder="0" applyAlignment="0" applyProtection="0"/>
    <xf numFmtId="6"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6" fontId="6" fillId="0" borderId="0" applyFont="0" applyFill="0" applyBorder="0" applyAlignment="0" applyProtection="0"/>
    <xf numFmtId="6" fontId="6" fillId="0" borderId="0" applyFont="0" applyFill="0" applyBorder="0" applyAlignment="0" applyProtection="0"/>
    <xf numFmtId="6"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61" fillId="0" borderId="0" applyFont="0" applyFill="0" applyBorder="0" applyAlignment="0" applyProtection="0"/>
    <xf numFmtId="44" fontId="61" fillId="0" borderId="0" applyFont="0" applyFill="0" applyBorder="0" applyAlignment="0" applyProtection="0"/>
    <xf numFmtId="44" fontId="61" fillId="0" borderId="0" applyFont="0" applyFill="0" applyBorder="0" applyAlignment="0" applyProtection="0"/>
    <xf numFmtId="44" fontId="61" fillId="0" borderId="0" applyFont="0" applyFill="0" applyBorder="0" applyAlignment="0" applyProtection="0"/>
    <xf numFmtId="44" fontId="12" fillId="0" borderId="0" applyFont="0" applyFill="0" applyBorder="0" applyAlignment="0" applyProtection="0"/>
    <xf numFmtId="44" fontId="61" fillId="0" borderId="0" applyFont="0" applyFill="0" applyBorder="0" applyAlignment="0" applyProtection="0"/>
    <xf numFmtId="44" fontId="61" fillId="0" borderId="0" applyFont="0" applyFill="0" applyBorder="0" applyAlignment="0" applyProtection="0"/>
    <xf numFmtId="44" fontId="61" fillId="0" borderId="0" applyFont="0" applyFill="0" applyBorder="0" applyAlignment="0" applyProtection="0"/>
    <xf numFmtId="44" fontId="61" fillId="0" borderId="0" applyFont="0" applyFill="0" applyBorder="0" applyAlignment="0" applyProtection="0"/>
    <xf numFmtId="44" fontId="6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61" fillId="0" borderId="0" applyFont="0" applyFill="0" applyBorder="0" applyAlignment="0" applyProtection="0"/>
    <xf numFmtId="44" fontId="61" fillId="0" borderId="0" applyFont="0" applyFill="0" applyBorder="0" applyAlignment="0" applyProtection="0"/>
    <xf numFmtId="44" fontId="6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1" fillId="0" borderId="0" applyFont="0" applyFill="0" applyBorder="0" applyAlignment="0" applyProtection="0"/>
    <xf numFmtId="44" fontId="61" fillId="0" borderId="0" applyFont="0" applyFill="0" applyBorder="0" applyAlignment="0" applyProtection="0"/>
    <xf numFmtId="44" fontId="61" fillId="0" borderId="0" applyFont="0" applyFill="0" applyBorder="0" applyAlignment="0" applyProtection="0"/>
    <xf numFmtId="44" fontId="6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61"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44" fontId="6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44" fontId="6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6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87" fontId="13" fillId="0" borderId="0"/>
    <xf numFmtId="187" fontId="13" fillId="0" borderId="0"/>
    <xf numFmtId="0" fontId="13" fillId="0" borderId="0"/>
    <xf numFmtId="187" fontId="13" fillId="0" borderId="0"/>
    <xf numFmtId="187" fontId="46" fillId="0" borderId="0" applyNumberFormat="0">
      <alignment horizontal="right"/>
    </xf>
    <xf numFmtId="187" fontId="46" fillId="0" borderId="0" applyNumberFormat="0">
      <alignment horizontal="right"/>
    </xf>
    <xf numFmtId="0" fontId="46" fillId="0" borderId="0" applyNumberFormat="0">
      <alignment horizontal="right"/>
    </xf>
    <xf numFmtId="187" fontId="46" fillId="0" borderId="0" applyNumberFormat="0">
      <alignment horizontal="right"/>
    </xf>
    <xf numFmtId="14" fontId="8" fillId="0" borderId="0" applyFont="0" applyFill="0" applyBorder="0" applyAlignment="0" applyProtection="0"/>
    <xf numFmtId="187" fontId="13" fillId="0" borderId="0"/>
    <xf numFmtId="187" fontId="13" fillId="0" borderId="0"/>
    <xf numFmtId="0" fontId="13" fillId="0" borderId="0"/>
    <xf numFmtId="187" fontId="13" fillId="0" borderId="0"/>
    <xf numFmtId="187" fontId="32" fillId="0" borderId="0" applyNumberFormat="0" applyFill="0" applyBorder="0" applyAlignment="0" applyProtection="0"/>
    <xf numFmtId="187" fontId="77" fillId="0" borderId="0" applyNumberFormat="0" applyFill="0" applyBorder="0" applyAlignment="0" applyProtection="0"/>
    <xf numFmtId="187" fontId="77" fillId="0" borderId="0" applyNumberFormat="0" applyFill="0" applyBorder="0" applyAlignment="0" applyProtection="0"/>
    <xf numFmtId="0" fontId="77" fillId="0" borderId="0" applyNumberFormat="0" applyFill="0" applyBorder="0" applyAlignment="0" applyProtection="0"/>
    <xf numFmtId="187" fontId="77" fillId="0" borderId="0" applyNumberFormat="0" applyFill="0" applyBorder="0" applyAlignment="0" applyProtection="0"/>
    <xf numFmtId="187" fontId="78" fillId="0" borderId="0" applyNumberFormat="0" applyFill="0" applyBorder="0" applyAlignment="0" applyProtection="0"/>
    <xf numFmtId="0" fontId="78" fillId="0" borderId="0" applyNumberFormat="0" applyFill="0" applyBorder="0" applyAlignment="0" applyProtection="0"/>
    <xf numFmtId="187" fontId="78" fillId="0" borderId="0" applyNumberFormat="0" applyFill="0" applyBorder="0" applyAlignment="0" applyProtection="0"/>
    <xf numFmtId="187" fontId="77" fillId="0" borderId="0" applyNumberFormat="0" applyFill="0" applyBorder="0" applyAlignment="0" applyProtection="0"/>
    <xf numFmtId="0" fontId="77" fillId="0" borderId="0" applyNumberFormat="0" applyFill="0" applyBorder="0" applyAlignment="0" applyProtection="0"/>
    <xf numFmtId="0" fontId="78" fillId="0" borderId="0" applyNumberFormat="0" applyFill="0" applyBorder="0" applyAlignment="0" applyProtection="0"/>
    <xf numFmtId="187" fontId="77" fillId="0" borderId="0" applyNumberFormat="0" applyFill="0" applyBorder="0" applyAlignment="0" applyProtection="0"/>
    <xf numFmtId="187" fontId="78" fillId="0" borderId="0" applyNumberFormat="0" applyFill="0" applyBorder="0" applyAlignment="0" applyProtection="0"/>
    <xf numFmtId="187" fontId="78" fillId="0" borderId="0" applyNumberFormat="0" applyFill="0" applyBorder="0" applyAlignment="0" applyProtection="0"/>
    <xf numFmtId="0" fontId="77" fillId="0" borderId="0" applyNumberFormat="0" applyFill="0" applyBorder="0" applyAlignment="0" applyProtection="0"/>
    <xf numFmtId="0" fontId="78" fillId="0" borderId="0" applyNumberFormat="0" applyFill="0" applyBorder="0" applyAlignment="0" applyProtection="0"/>
    <xf numFmtId="187" fontId="78" fillId="0" borderId="0" applyNumberFormat="0" applyFill="0" applyBorder="0" applyAlignment="0" applyProtection="0"/>
    <xf numFmtId="187" fontId="79" fillId="0" borderId="0" applyNumberFormat="0" applyFill="0" applyBorder="0" applyAlignment="0" applyProtection="0"/>
    <xf numFmtId="187" fontId="32" fillId="0" borderId="0" applyNumberFormat="0" applyFill="0" applyBorder="0" applyAlignment="0" applyProtection="0"/>
    <xf numFmtId="0" fontId="32" fillId="0" borderId="0" applyNumberFormat="0" applyFill="0" applyBorder="0" applyAlignment="0" applyProtection="0"/>
    <xf numFmtId="187" fontId="32" fillId="0" borderId="0" applyNumberFormat="0" applyFill="0" applyBorder="0" applyAlignment="0" applyProtection="0"/>
    <xf numFmtId="187" fontId="79" fillId="0" borderId="0" applyNumberFormat="0" applyFill="0" applyBorder="0" applyAlignment="0" applyProtection="0"/>
    <xf numFmtId="0" fontId="79" fillId="0" borderId="0" applyNumberFormat="0" applyFill="0" applyBorder="0" applyAlignment="0" applyProtection="0"/>
    <xf numFmtId="187" fontId="79" fillId="0" borderId="0" applyNumberFormat="0" applyFill="0" applyBorder="0" applyAlignment="0" applyProtection="0"/>
    <xf numFmtId="187" fontId="79" fillId="0" borderId="0" applyNumberFormat="0" applyFill="0" applyBorder="0" applyAlignment="0" applyProtection="0"/>
    <xf numFmtId="0" fontId="77" fillId="0" borderId="0" applyNumberFormat="0" applyFill="0" applyBorder="0" applyAlignment="0" applyProtection="0"/>
    <xf numFmtId="0" fontId="32" fillId="0" borderId="0" applyNumberFormat="0" applyFill="0" applyBorder="0" applyAlignment="0" applyProtection="0"/>
    <xf numFmtId="187" fontId="79"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7" fontId="32" fillId="0" borderId="0" applyNumberFormat="0" applyFill="0" applyBorder="0" applyAlignment="0" applyProtection="0"/>
    <xf numFmtId="0" fontId="77" fillId="0" borderId="0" applyNumberFormat="0" applyFill="0" applyBorder="0" applyAlignment="0" applyProtection="0"/>
    <xf numFmtId="187" fontId="47" fillId="0" borderId="0" applyNumberFormat="0" applyFill="0" applyBorder="0" applyAlignment="0" applyProtection="0"/>
    <xf numFmtId="187" fontId="47" fillId="0" borderId="0" applyNumberFormat="0" applyFill="0" applyBorder="0" applyAlignment="0" applyProtection="0"/>
    <xf numFmtId="187" fontId="47" fillId="0" borderId="0" applyNumberFormat="0" applyFill="0" applyBorder="0" applyAlignment="0" applyProtection="0"/>
    <xf numFmtId="187" fontId="47" fillId="0" borderId="0" applyNumberFormat="0" applyFill="0" applyBorder="0" applyAlignment="0" applyProtection="0"/>
    <xf numFmtId="0" fontId="47" fillId="0" borderId="0" applyNumberFormat="0" applyFill="0" applyBorder="0" applyAlignment="0" applyProtection="0"/>
    <xf numFmtId="187" fontId="47" fillId="0" borderId="0" applyNumberFormat="0" applyFill="0" applyBorder="0" applyAlignment="0" applyProtection="0"/>
    <xf numFmtId="187" fontId="47" fillId="0" borderId="0" applyNumberFormat="0" applyFill="0" applyBorder="0" applyAlignment="0" applyProtection="0"/>
    <xf numFmtId="0" fontId="47" fillId="0" borderId="0" applyNumberFormat="0" applyFill="0" applyBorder="0" applyAlignment="0" applyProtection="0"/>
    <xf numFmtId="187" fontId="47" fillId="0" borderId="0" applyNumberFormat="0" applyFill="0" applyBorder="0" applyAlignment="0" applyProtection="0"/>
    <xf numFmtId="187" fontId="47" fillId="0" borderId="0" applyNumberFormat="0" applyFill="0" applyBorder="0" applyAlignment="0" applyProtection="0"/>
    <xf numFmtId="187" fontId="47" fillId="0" borderId="0" applyNumberFormat="0" applyFill="0" applyBorder="0" applyAlignment="0" applyProtection="0"/>
    <xf numFmtId="0" fontId="47" fillId="0" borderId="0" applyNumberFormat="0" applyFill="0" applyBorder="0" applyAlignment="0" applyProtection="0"/>
    <xf numFmtId="187" fontId="47" fillId="0" borderId="0" applyNumberFormat="0" applyFill="0" applyBorder="0" applyAlignment="0" applyProtection="0"/>
    <xf numFmtId="187" fontId="47" fillId="0" borderId="0" applyNumberFormat="0" applyFill="0" applyBorder="0" applyAlignment="0" applyProtection="0"/>
    <xf numFmtId="187" fontId="47" fillId="0" borderId="0" applyNumberFormat="0" applyFill="0" applyBorder="0" applyAlignment="0" applyProtection="0"/>
    <xf numFmtId="0" fontId="47" fillId="0" borderId="0" applyNumberFormat="0" applyFill="0" applyBorder="0" applyAlignment="0" applyProtection="0"/>
    <xf numFmtId="187" fontId="47" fillId="0" borderId="0" applyNumberFormat="0" applyFill="0" applyBorder="0" applyAlignment="0" applyProtection="0"/>
    <xf numFmtId="187" fontId="47" fillId="0" borderId="0" applyNumberFormat="0" applyFill="0" applyBorder="0" applyAlignment="0" applyProtection="0"/>
    <xf numFmtId="0" fontId="47" fillId="0" borderId="0" applyNumberFormat="0" applyFill="0" applyBorder="0" applyAlignment="0" applyProtection="0"/>
    <xf numFmtId="187" fontId="47" fillId="0" borderId="0" applyNumberFormat="0" applyFill="0" applyBorder="0" applyAlignment="0" applyProtection="0"/>
    <xf numFmtId="0" fontId="47" fillId="0" borderId="0" applyNumberFormat="0" applyFill="0" applyBorder="0" applyAlignment="0" applyProtection="0"/>
    <xf numFmtId="187" fontId="47" fillId="0" borderId="0" applyNumberFormat="0" applyFill="0" applyBorder="0" applyAlignment="0" applyProtection="0"/>
    <xf numFmtId="187" fontId="47" fillId="0" borderId="0" applyNumberFormat="0" applyFill="0" applyBorder="0" applyAlignment="0" applyProtection="0"/>
    <xf numFmtId="0" fontId="47" fillId="0" borderId="0" applyNumberFormat="0" applyFill="0" applyBorder="0" applyAlignment="0" applyProtection="0"/>
    <xf numFmtId="187" fontId="47" fillId="0" borderId="0" applyNumberFormat="0" applyFill="0" applyBorder="0" applyAlignment="0" applyProtection="0"/>
    <xf numFmtId="187" fontId="23" fillId="6" borderId="0" applyNumberFormat="0" applyBorder="0" applyAlignment="0" applyProtection="0"/>
    <xf numFmtId="187" fontId="80" fillId="51" borderId="0" applyNumberFormat="0" applyBorder="0" applyAlignment="0" applyProtection="0"/>
    <xf numFmtId="187" fontId="80" fillId="45" borderId="0" applyNumberFormat="0" applyBorder="0" applyAlignment="0" applyProtection="0"/>
    <xf numFmtId="187" fontId="80" fillId="45" borderId="0" applyNumberFormat="0" applyBorder="0" applyAlignment="0" applyProtection="0"/>
    <xf numFmtId="0" fontId="80" fillId="45" borderId="0" applyNumberFormat="0" applyBorder="0" applyAlignment="0" applyProtection="0"/>
    <xf numFmtId="187" fontId="80" fillId="45" borderId="0" applyNumberFormat="0" applyBorder="0" applyAlignment="0" applyProtection="0"/>
    <xf numFmtId="187" fontId="80" fillId="51" borderId="0" applyNumberFormat="0" applyBorder="0" applyAlignment="0" applyProtection="0"/>
    <xf numFmtId="0" fontId="80" fillId="51" borderId="0" applyNumberFormat="0" applyBorder="0" applyAlignment="0" applyProtection="0"/>
    <xf numFmtId="187" fontId="80" fillId="51" borderId="0" applyNumberFormat="0" applyBorder="0" applyAlignment="0" applyProtection="0"/>
    <xf numFmtId="187" fontId="81" fillId="41" borderId="0" applyNumberFormat="0" applyBorder="0" applyAlignment="0" applyProtection="0"/>
    <xf numFmtId="0" fontId="81" fillId="41" borderId="0" applyNumberFormat="0" applyBorder="0" applyAlignment="0" applyProtection="0"/>
    <xf numFmtId="187" fontId="81" fillId="41" borderId="0" applyNumberFormat="0" applyBorder="0" applyAlignment="0" applyProtection="0"/>
    <xf numFmtId="187" fontId="80" fillId="51" borderId="0" applyNumberFormat="0" applyBorder="0" applyAlignment="0" applyProtection="0"/>
    <xf numFmtId="0" fontId="80" fillId="51" borderId="0" applyNumberFormat="0" applyBorder="0" applyAlignment="0" applyProtection="0"/>
    <xf numFmtId="0" fontId="81" fillId="41" borderId="0" applyNumberFormat="0" applyBorder="0" applyAlignment="0" applyProtection="0"/>
    <xf numFmtId="187" fontId="80" fillId="51" borderId="0" applyNumberFormat="0" applyBorder="0" applyAlignment="0" applyProtection="0"/>
    <xf numFmtId="187" fontId="80" fillId="45" borderId="0" applyNumberFormat="0" applyBorder="0" applyAlignment="0" applyProtection="0"/>
    <xf numFmtId="187" fontId="80" fillId="45" borderId="0" applyNumberFormat="0" applyBorder="0" applyAlignment="0" applyProtection="0"/>
    <xf numFmtId="0" fontId="80" fillId="45" borderId="0" applyNumberFormat="0" applyBorder="0" applyAlignment="0" applyProtection="0"/>
    <xf numFmtId="187" fontId="80" fillId="45" borderId="0" applyNumberFormat="0" applyBorder="0" applyAlignment="0" applyProtection="0"/>
    <xf numFmtId="187" fontId="81" fillId="41" borderId="0" applyNumberFormat="0" applyBorder="0" applyAlignment="0" applyProtection="0"/>
    <xf numFmtId="187" fontId="81" fillId="41" borderId="0" applyNumberFormat="0" applyBorder="0" applyAlignment="0" applyProtection="0"/>
    <xf numFmtId="0" fontId="80" fillId="45" borderId="0" applyNumberFormat="0" applyBorder="0" applyAlignment="0" applyProtection="0"/>
    <xf numFmtId="0" fontId="81" fillId="41" borderId="0" applyNumberFormat="0" applyBorder="0" applyAlignment="0" applyProtection="0"/>
    <xf numFmtId="187" fontId="81" fillId="41" borderId="0" applyNumberFormat="0" applyBorder="0" applyAlignment="0" applyProtection="0"/>
    <xf numFmtId="187" fontId="82" fillId="45" borderId="0" applyNumberFormat="0" applyBorder="0" applyAlignment="0" applyProtection="0"/>
    <xf numFmtId="187" fontId="23" fillId="6" borderId="0" applyNumberFormat="0" applyBorder="0" applyAlignment="0" applyProtection="0"/>
    <xf numFmtId="0" fontId="23" fillId="6" borderId="0" applyNumberFormat="0" applyBorder="0" applyAlignment="0" applyProtection="0"/>
    <xf numFmtId="187" fontId="23" fillId="6" borderId="0" applyNumberFormat="0" applyBorder="0" applyAlignment="0" applyProtection="0"/>
    <xf numFmtId="187" fontId="82" fillId="45" borderId="0" applyNumberFormat="0" applyBorder="0" applyAlignment="0" applyProtection="0"/>
    <xf numFmtId="0" fontId="82" fillId="45" borderId="0" applyNumberFormat="0" applyBorder="0" applyAlignment="0" applyProtection="0"/>
    <xf numFmtId="187" fontId="82" fillId="45" borderId="0" applyNumberFormat="0" applyBorder="0" applyAlignment="0" applyProtection="0"/>
    <xf numFmtId="187" fontId="82" fillId="45" borderId="0" applyNumberFormat="0" applyBorder="0" applyAlignment="0" applyProtection="0"/>
    <xf numFmtId="0" fontId="80" fillId="45" borderId="0" applyNumberFormat="0" applyBorder="0" applyAlignment="0" applyProtection="0"/>
    <xf numFmtId="0" fontId="23" fillId="6" borderId="0" applyNumberFormat="0" applyBorder="0" applyAlignment="0" applyProtection="0"/>
    <xf numFmtId="187" fontId="82" fillId="45" borderId="0" applyNumberFormat="0" applyBorder="0" applyAlignment="0" applyProtection="0"/>
    <xf numFmtId="0" fontId="80" fillId="45" borderId="0" applyNumberFormat="0" applyBorder="0" applyAlignment="0" applyProtection="0"/>
    <xf numFmtId="0" fontId="80" fillId="45" borderId="0" applyNumberFormat="0" applyBorder="0" applyAlignment="0" applyProtection="0"/>
    <xf numFmtId="187" fontId="23" fillId="6" borderId="0" applyNumberFormat="0" applyBorder="0" applyAlignment="0" applyProtection="0"/>
    <xf numFmtId="0" fontId="80" fillId="45" borderId="0" applyNumberFormat="0" applyBorder="0" applyAlignment="0" applyProtection="0"/>
    <xf numFmtId="38" fontId="8" fillId="2" borderId="0" applyNumberFormat="0" applyBorder="0" applyAlignment="0" applyProtection="0"/>
    <xf numFmtId="0" fontId="8" fillId="2" borderId="0" applyNumberFormat="0" applyBorder="0" applyAlignment="0" applyProtection="0"/>
    <xf numFmtId="187" fontId="14" fillId="0" borderId="5" applyNumberFormat="0" applyAlignment="0" applyProtection="0">
      <alignment horizontal="left" vertical="center"/>
    </xf>
    <xf numFmtId="187" fontId="14" fillId="0" borderId="5" applyNumberFormat="0" applyAlignment="0" applyProtection="0">
      <alignment horizontal="left" vertical="center"/>
    </xf>
    <xf numFmtId="0" fontId="14" fillId="0" borderId="5" applyNumberFormat="0" applyAlignment="0" applyProtection="0">
      <alignment horizontal="left" vertical="center"/>
    </xf>
    <xf numFmtId="187" fontId="14" fillId="0" borderId="5" applyNumberFormat="0" applyAlignment="0" applyProtection="0">
      <alignment horizontal="left" vertical="center"/>
    </xf>
    <xf numFmtId="187" fontId="14" fillId="0" borderId="4">
      <alignment horizontal="left" vertical="center"/>
    </xf>
    <xf numFmtId="187" fontId="14" fillId="0" borderId="4">
      <alignment horizontal="left" vertical="center"/>
    </xf>
    <xf numFmtId="0" fontId="14" fillId="0" borderId="4">
      <alignment horizontal="left" vertical="center"/>
    </xf>
    <xf numFmtId="187" fontId="14" fillId="0" borderId="4">
      <alignment horizontal="left" vertical="center"/>
    </xf>
    <xf numFmtId="187" fontId="48" fillId="0" borderId="0">
      <alignment horizontal="center"/>
    </xf>
    <xf numFmtId="187" fontId="48" fillId="0" borderId="0">
      <alignment horizontal="center"/>
    </xf>
    <xf numFmtId="0" fontId="48" fillId="0" borderId="0">
      <alignment horizontal="center"/>
    </xf>
    <xf numFmtId="187" fontId="48" fillId="0" borderId="0">
      <alignment horizontal="center"/>
    </xf>
    <xf numFmtId="187" fontId="48" fillId="0" borderId="0">
      <alignment horizontal="center"/>
    </xf>
    <xf numFmtId="187" fontId="20" fillId="0" borderId="8" applyNumberFormat="0" applyFill="0" applyAlignment="0" applyProtection="0"/>
    <xf numFmtId="187" fontId="83" fillId="0" borderId="22" applyNumberFormat="0" applyFill="0" applyAlignment="0" applyProtection="0"/>
    <xf numFmtId="187" fontId="84" fillId="0" borderId="23" applyNumberFormat="0" applyFill="0" applyAlignment="0" applyProtection="0"/>
    <xf numFmtId="187" fontId="84" fillId="0" borderId="23" applyNumberFormat="0" applyFill="0" applyAlignment="0" applyProtection="0"/>
    <xf numFmtId="0" fontId="84" fillId="0" borderId="23" applyNumberFormat="0" applyFill="0" applyAlignment="0" applyProtection="0"/>
    <xf numFmtId="187" fontId="84" fillId="0" borderId="23" applyNumberFormat="0" applyFill="0" applyAlignment="0" applyProtection="0"/>
    <xf numFmtId="187" fontId="83" fillId="0" borderId="22" applyNumberFormat="0" applyFill="0" applyAlignment="0" applyProtection="0"/>
    <xf numFmtId="0" fontId="83" fillId="0" borderId="22" applyNumberFormat="0" applyFill="0" applyAlignment="0" applyProtection="0"/>
    <xf numFmtId="187" fontId="83" fillId="0" borderId="22" applyNumberFormat="0" applyFill="0" applyAlignment="0" applyProtection="0"/>
    <xf numFmtId="187" fontId="83" fillId="0" borderId="24" applyNumberFormat="0" applyFill="0" applyAlignment="0" applyProtection="0"/>
    <xf numFmtId="0" fontId="83" fillId="0" borderId="24" applyNumberFormat="0" applyFill="0" applyAlignment="0" applyProtection="0"/>
    <xf numFmtId="187" fontId="83" fillId="0" borderId="24" applyNumberFormat="0" applyFill="0" applyAlignment="0" applyProtection="0"/>
    <xf numFmtId="187" fontId="83" fillId="0" borderId="22" applyNumberFormat="0" applyFill="0" applyAlignment="0" applyProtection="0"/>
    <xf numFmtId="0" fontId="83" fillId="0" borderId="22" applyNumberFormat="0" applyFill="0" applyAlignment="0" applyProtection="0"/>
    <xf numFmtId="0" fontId="83" fillId="0" borderId="24" applyNumberFormat="0" applyFill="0" applyAlignment="0" applyProtection="0"/>
    <xf numFmtId="187" fontId="83" fillId="0" borderId="22" applyNumberFormat="0" applyFill="0" applyAlignment="0" applyProtection="0"/>
    <xf numFmtId="187" fontId="84" fillId="0" borderId="23" applyNumberFormat="0" applyFill="0" applyAlignment="0" applyProtection="0"/>
    <xf numFmtId="187" fontId="84" fillId="0" borderId="23" applyNumberFormat="0" applyFill="0" applyAlignment="0" applyProtection="0"/>
    <xf numFmtId="0" fontId="84" fillId="0" borderId="23" applyNumberFormat="0" applyFill="0" applyAlignment="0" applyProtection="0"/>
    <xf numFmtId="187" fontId="84" fillId="0" borderId="23" applyNumberFormat="0" applyFill="0" applyAlignment="0" applyProtection="0"/>
    <xf numFmtId="187" fontId="83" fillId="0" borderId="24" applyNumberFormat="0" applyFill="0" applyAlignment="0" applyProtection="0"/>
    <xf numFmtId="187" fontId="83" fillId="0" borderId="24" applyNumberFormat="0" applyFill="0" applyAlignment="0" applyProtection="0"/>
    <xf numFmtId="0" fontId="84" fillId="0" borderId="23" applyNumberFormat="0" applyFill="0" applyAlignment="0" applyProtection="0"/>
    <xf numFmtId="0" fontId="83" fillId="0" borderId="24" applyNumberFormat="0" applyFill="0" applyAlignment="0" applyProtection="0"/>
    <xf numFmtId="187" fontId="83" fillId="0" borderId="24" applyNumberFormat="0" applyFill="0" applyAlignment="0" applyProtection="0"/>
    <xf numFmtId="187" fontId="85" fillId="0" borderId="23" applyNumberFormat="0" applyFill="0" applyAlignment="0" applyProtection="0"/>
    <xf numFmtId="187" fontId="20" fillId="0" borderId="8" applyNumberFormat="0" applyFill="0" applyAlignment="0" applyProtection="0"/>
    <xf numFmtId="0" fontId="20" fillId="0" borderId="8" applyNumberFormat="0" applyFill="0" applyAlignment="0" applyProtection="0"/>
    <xf numFmtId="187" fontId="20" fillId="0" borderId="8" applyNumberFormat="0" applyFill="0" applyAlignment="0" applyProtection="0"/>
    <xf numFmtId="187" fontId="85" fillId="0" borderId="23" applyNumberFormat="0" applyFill="0" applyAlignment="0" applyProtection="0"/>
    <xf numFmtId="0" fontId="85" fillId="0" borderId="23" applyNumberFormat="0" applyFill="0" applyAlignment="0" applyProtection="0"/>
    <xf numFmtId="187" fontId="85" fillId="0" borderId="23" applyNumberFormat="0" applyFill="0" applyAlignment="0" applyProtection="0"/>
    <xf numFmtId="187" fontId="85" fillId="0" borderId="23" applyNumberFormat="0" applyFill="0" applyAlignment="0" applyProtection="0"/>
    <xf numFmtId="0" fontId="84" fillId="0" borderId="23" applyNumberFormat="0" applyFill="0" applyAlignment="0" applyProtection="0"/>
    <xf numFmtId="0" fontId="20" fillId="0" borderId="8" applyNumberFormat="0" applyFill="0" applyAlignment="0" applyProtection="0"/>
    <xf numFmtId="187" fontId="85"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187" fontId="20" fillId="0" borderId="8" applyNumberFormat="0" applyFill="0" applyAlignment="0" applyProtection="0"/>
    <xf numFmtId="0" fontId="84" fillId="0" borderId="23" applyNumberFormat="0" applyFill="0" applyAlignment="0" applyProtection="0"/>
    <xf numFmtId="0" fontId="48" fillId="0" borderId="0">
      <alignment horizontal="center"/>
    </xf>
    <xf numFmtId="0" fontId="48" fillId="0" borderId="0">
      <alignment horizontal="center"/>
    </xf>
    <xf numFmtId="0" fontId="48" fillId="0" borderId="0">
      <alignment horizontal="center"/>
    </xf>
    <xf numFmtId="0" fontId="48" fillId="0" borderId="0">
      <alignment horizontal="center"/>
    </xf>
    <xf numFmtId="0" fontId="48" fillId="0" borderId="0">
      <alignment horizontal="center"/>
    </xf>
    <xf numFmtId="0" fontId="48" fillId="0" borderId="0">
      <alignment horizontal="center"/>
    </xf>
    <xf numFmtId="187" fontId="48" fillId="0" borderId="0">
      <alignment horizontal="center"/>
    </xf>
    <xf numFmtId="187" fontId="48" fillId="0" borderId="0">
      <alignment horizontal="center"/>
    </xf>
    <xf numFmtId="187" fontId="48" fillId="0" borderId="0">
      <alignment horizontal="center"/>
    </xf>
    <xf numFmtId="0" fontId="48" fillId="0" borderId="0">
      <alignment horizontal="center"/>
    </xf>
    <xf numFmtId="0" fontId="48" fillId="0" borderId="0">
      <alignment horizontal="center"/>
    </xf>
    <xf numFmtId="187" fontId="21" fillId="0" borderId="9" applyNumberFormat="0" applyFill="0" applyAlignment="0" applyProtection="0"/>
    <xf numFmtId="187" fontId="86" fillId="0" borderId="25" applyNumberFormat="0" applyFill="0" applyAlignment="0" applyProtection="0"/>
    <xf numFmtId="187" fontId="87" fillId="0" borderId="26" applyNumberFormat="0" applyFill="0" applyAlignment="0" applyProtection="0"/>
    <xf numFmtId="187" fontId="87" fillId="0" borderId="26" applyNumberFormat="0" applyFill="0" applyAlignment="0" applyProtection="0"/>
    <xf numFmtId="0" fontId="87" fillId="0" borderId="26" applyNumberFormat="0" applyFill="0" applyAlignment="0" applyProtection="0"/>
    <xf numFmtId="187" fontId="87" fillId="0" borderId="26" applyNumberFormat="0" applyFill="0" applyAlignment="0" applyProtection="0"/>
    <xf numFmtId="187" fontId="86" fillId="0" borderId="25" applyNumberFormat="0" applyFill="0" applyAlignment="0" applyProtection="0"/>
    <xf numFmtId="0" fontId="86" fillId="0" borderId="25" applyNumberFormat="0" applyFill="0" applyAlignment="0" applyProtection="0"/>
    <xf numFmtId="187" fontId="86" fillId="0" borderId="25" applyNumberFormat="0" applyFill="0" applyAlignment="0" applyProtection="0"/>
    <xf numFmtId="187" fontId="86" fillId="0" borderId="27" applyNumberFormat="0" applyFill="0" applyAlignment="0" applyProtection="0"/>
    <xf numFmtId="0" fontId="86" fillId="0" borderId="27" applyNumberFormat="0" applyFill="0" applyAlignment="0" applyProtection="0"/>
    <xf numFmtId="187" fontId="86" fillId="0" borderId="27" applyNumberFormat="0" applyFill="0" applyAlignment="0" applyProtection="0"/>
    <xf numFmtId="187" fontId="86" fillId="0" borderId="25" applyNumberFormat="0" applyFill="0" applyAlignment="0" applyProtection="0"/>
    <xf numFmtId="0" fontId="86" fillId="0" borderId="25" applyNumberFormat="0" applyFill="0" applyAlignment="0" applyProtection="0"/>
    <xf numFmtId="0" fontId="86" fillId="0" borderId="27" applyNumberFormat="0" applyFill="0" applyAlignment="0" applyProtection="0"/>
    <xf numFmtId="187" fontId="86" fillId="0" borderId="25" applyNumberFormat="0" applyFill="0" applyAlignment="0" applyProtection="0"/>
    <xf numFmtId="187" fontId="87" fillId="0" borderId="26" applyNumberFormat="0" applyFill="0" applyAlignment="0" applyProtection="0"/>
    <xf numFmtId="187" fontId="87" fillId="0" borderId="26" applyNumberFormat="0" applyFill="0" applyAlignment="0" applyProtection="0"/>
    <xf numFmtId="0" fontId="87" fillId="0" borderId="26" applyNumberFormat="0" applyFill="0" applyAlignment="0" applyProtection="0"/>
    <xf numFmtId="187" fontId="87" fillId="0" borderId="26" applyNumberFormat="0" applyFill="0" applyAlignment="0" applyProtection="0"/>
    <xf numFmtId="187" fontId="86" fillId="0" borderId="27" applyNumberFormat="0" applyFill="0" applyAlignment="0" applyProtection="0"/>
    <xf numFmtId="187" fontId="86" fillId="0" borderId="27" applyNumberFormat="0" applyFill="0" applyAlignment="0" applyProtection="0"/>
    <xf numFmtId="0" fontId="87" fillId="0" borderId="26" applyNumberFormat="0" applyFill="0" applyAlignment="0" applyProtection="0"/>
    <xf numFmtId="0" fontId="86" fillId="0" borderId="27" applyNumberFormat="0" applyFill="0" applyAlignment="0" applyProtection="0"/>
    <xf numFmtId="187" fontId="86" fillId="0" borderId="27" applyNumberFormat="0" applyFill="0" applyAlignment="0" applyProtection="0"/>
    <xf numFmtId="187" fontId="88" fillId="0" borderId="26" applyNumberFormat="0" applyFill="0" applyAlignment="0" applyProtection="0"/>
    <xf numFmtId="187" fontId="21" fillId="0" borderId="9" applyNumberFormat="0" applyFill="0" applyAlignment="0" applyProtection="0"/>
    <xf numFmtId="0" fontId="21" fillId="0" borderId="9" applyNumberFormat="0" applyFill="0" applyAlignment="0" applyProtection="0"/>
    <xf numFmtId="187" fontId="21" fillId="0" borderId="9" applyNumberFormat="0" applyFill="0" applyAlignment="0" applyProtection="0"/>
    <xf numFmtId="187" fontId="88" fillId="0" borderId="26" applyNumberFormat="0" applyFill="0" applyAlignment="0" applyProtection="0"/>
    <xf numFmtId="0" fontId="88" fillId="0" borderId="26" applyNumberFormat="0" applyFill="0" applyAlignment="0" applyProtection="0"/>
    <xf numFmtId="187" fontId="88" fillId="0" borderId="26" applyNumberFormat="0" applyFill="0" applyAlignment="0" applyProtection="0"/>
    <xf numFmtId="187" fontId="88" fillId="0" borderId="26" applyNumberFormat="0" applyFill="0" applyAlignment="0" applyProtection="0"/>
    <xf numFmtId="0" fontId="87" fillId="0" borderId="26" applyNumberFormat="0" applyFill="0" applyAlignment="0" applyProtection="0"/>
    <xf numFmtId="0" fontId="21" fillId="0" borderId="9" applyNumberFormat="0" applyFill="0" applyAlignment="0" applyProtection="0"/>
    <xf numFmtId="187" fontId="88" fillId="0" borderId="26" applyNumberFormat="0" applyFill="0" applyAlignment="0" applyProtection="0"/>
    <xf numFmtId="0" fontId="87" fillId="0" borderId="26" applyNumberFormat="0" applyFill="0" applyAlignment="0" applyProtection="0"/>
    <xf numFmtId="0" fontId="87" fillId="0" borderId="26" applyNumberFormat="0" applyFill="0" applyAlignment="0" applyProtection="0"/>
    <xf numFmtId="187" fontId="21" fillId="0" borderId="9" applyNumberFormat="0" applyFill="0" applyAlignment="0" applyProtection="0"/>
    <xf numFmtId="0" fontId="87" fillId="0" borderId="26" applyNumberFormat="0" applyFill="0" applyAlignment="0" applyProtection="0"/>
    <xf numFmtId="187" fontId="48" fillId="0" borderId="0">
      <alignment horizontal="center"/>
    </xf>
    <xf numFmtId="0" fontId="48" fillId="0" borderId="0">
      <alignment horizontal="center"/>
    </xf>
    <xf numFmtId="0" fontId="48" fillId="0" borderId="0">
      <alignment horizontal="center"/>
    </xf>
    <xf numFmtId="0" fontId="48" fillId="0" borderId="0">
      <alignment horizontal="center"/>
    </xf>
    <xf numFmtId="187" fontId="22" fillId="0" borderId="10" applyNumberFormat="0" applyFill="0" applyAlignment="0" applyProtection="0"/>
    <xf numFmtId="187" fontId="89" fillId="0" borderId="28" applyNumberFormat="0" applyFill="0" applyAlignment="0" applyProtection="0"/>
    <xf numFmtId="187" fontId="90" fillId="0" borderId="29" applyNumberFormat="0" applyFill="0" applyAlignment="0" applyProtection="0"/>
    <xf numFmtId="187" fontId="90" fillId="0" borderId="29" applyNumberFormat="0" applyFill="0" applyAlignment="0" applyProtection="0"/>
    <xf numFmtId="0" fontId="90" fillId="0" borderId="29" applyNumberFormat="0" applyFill="0" applyAlignment="0" applyProtection="0"/>
    <xf numFmtId="187" fontId="90" fillId="0" borderId="29" applyNumberFormat="0" applyFill="0" applyAlignment="0" applyProtection="0"/>
    <xf numFmtId="187" fontId="89" fillId="0" borderId="28" applyNumberFormat="0" applyFill="0" applyAlignment="0" applyProtection="0"/>
    <xf numFmtId="0" fontId="89" fillId="0" borderId="28" applyNumberFormat="0" applyFill="0" applyAlignment="0" applyProtection="0"/>
    <xf numFmtId="187" fontId="89" fillId="0" borderId="28" applyNumberFormat="0" applyFill="0" applyAlignment="0" applyProtection="0"/>
    <xf numFmtId="187" fontId="89" fillId="0" borderId="30" applyNumberFormat="0" applyFill="0" applyAlignment="0" applyProtection="0"/>
    <xf numFmtId="0" fontId="89" fillId="0" borderId="30" applyNumberFormat="0" applyFill="0" applyAlignment="0" applyProtection="0"/>
    <xf numFmtId="187" fontId="89" fillId="0" borderId="30" applyNumberFormat="0" applyFill="0" applyAlignment="0" applyProtection="0"/>
    <xf numFmtId="187" fontId="89" fillId="0" borderId="28" applyNumberFormat="0" applyFill="0" applyAlignment="0" applyProtection="0"/>
    <xf numFmtId="0" fontId="89" fillId="0" borderId="28" applyNumberFormat="0" applyFill="0" applyAlignment="0" applyProtection="0"/>
    <xf numFmtId="0" fontId="89" fillId="0" borderId="30" applyNumberFormat="0" applyFill="0" applyAlignment="0" applyProtection="0"/>
    <xf numFmtId="187" fontId="89" fillId="0" borderId="28" applyNumberFormat="0" applyFill="0" applyAlignment="0" applyProtection="0"/>
    <xf numFmtId="187" fontId="90" fillId="0" borderId="29" applyNumberFormat="0" applyFill="0" applyAlignment="0" applyProtection="0"/>
    <xf numFmtId="187" fontId="90" fillId="0" borderId="29" applyNumberFormat="0" applyFill="0" applyAlignment="0" applyProtection="0"/>
    <xf numFmtId="0" fontId="90" fillId="0" borderId="29" applyNumberFormat="0" applyFill="0" applyAlignment="0" applyProtection="0"/>
    <xf numFmtId="187" fontId="90" fillId="0" borderId="29" applyNumberFormat="0" applyFill="0" applyAlignment="0" applyProtection="0"/>
    <xf numFmtId="187" fontId="89" fillId="0" borderId="30" applyNumberFormat="0" applyFill="0" applyAlignment="0" applyProtection="0"/>
    <xf numFmtId="187" fontId="89" fillId="0" borderId="30" applyNumberFormat="0" applyFill="0" applyAlignment="0" applyProtection="0"/>
    <xf numFmtId="0" fontId="90" fillId="0" borderId="29" applyNumberFormat="0" applyFill="0" applyAlignment="0" applyProtection="0"/>
    <xf numFmtId="0" fontId="89" fillId="0" borderId="30" applyNumberFormat="0" applyFill="0" applyAlignment="0" applyProtection="0"/>
    <xf numFmtId="187" fontId="89" fillId="0" borderId="30" applyNumberFormat="0" applyFill="0" applyAlignment="0" applyProtection="0"/>
    <xf numFmtId="187" fontId="91" fillId="0" borderId="29" applyNumberFormat="0" applyFill="0" applyAlignment="0" applyProtection="0"/>
    <xf numFmtId="187" fontId="22" fillId="0" borderId="10" applyNumberFormat="0" applyFill="0" applyAlignment="0" applyProtection="0"/>
    <xf numFmtId="0" fontId="22" fillId="0" borderId="10" applyNumberFormat="0" applyFill="0" applyAlignment="0" applyProtection="0"/>
    <xf numFmtId="187" fontId="22" fillId="0" borderId="10" applyNumberFormat="0" applyFill="0" applyAlignment="0" applyProtection="0"/>
    <xf numFmtId="187" fontId="91" fillId="0" borderId="29" applyNumberFormat="0" applyFill="0" applyAlignment="0" applyProtection="0"/>
    <xf numFmtId="0" fontId="91" fillId="0" borderId="29" applyNumberFormat="0" applyFill="0" applyAlignment="0" applyProtection="0"/>
    <xf numFmtId="187" fontId="91" fillId="0" borderId="29" applyNumberFormat="0" applyFill="0" applyAlignment="0" applyProtection="0"/>
    <xf numFmtId="187" fontId="91" fillId="0" borderId="29" applyNumberFormat="0" applyFill="0" applyAlignment="0" applyProtection="0"/>
    <xf numFmtId="0" fontId="90" fillId="0" borderId="29" applyNumberFormat="0" applyFill="0" applyAlignment="0" applyProtection="0"/>
    <xf numFmtId="0" fontId="22" fillId="0" borderId="10" applyNumberFormat="0" applyFill="0" applyAlignment="0" applyProtection="0"/>
    <xf numFmtId="187" fontId="91" fillId="0" borderId="29" applyNumberFormat="0" applyFill="0" applyAlignment="0" applyProtection="0"/>
    <xf numFmtId="0" fontId="90" fillId="0" borderId="29" applyNumberFormat="0" applyFill="0" applyAlignment="0" applyProtection="0"/>
    <xf numFmtId="0" fontId="90" fillId="0" borderId="29" applyNumberFormat="0" applyFill="0" applyAlignment="0" applyProtection="0"/>
    <xf numFmtId="187" fontId="22" fillId="0" borderId="10" applyNumberFormat="0" applyFill="0" applyAlignment="0" applyProtection="0"/>
    <xf numFmtId="0" fontId="90" fillId="0" borderId="29" applyNumberFormat="0" applyFill="0" applyAlignment="0" applyProtection="0"/>
    <xf numFmtId="187" fontId="22" fillId="0" borderId="0" applyNumberFormat="0" applyFill="0" applyBorder="0" applyAlignment="0" applyProtection="0"/>
    <xf numFmtId="187" fontId="89" fillId="0" borderId="0" applyNumberFormat="0" applyFill="0" applyBorder="0" applyAlignment="0" applyProtection="0"/>
    <xf numFmtId="187" fontId="90" fillId="0" borderId="0" applyNumberFormat="0" applyFill="0" applyBorder="0" applyAlignment="0" applyProtection="0"/>
    <xf numFmtId="187" fontId="90" fillId="0" borderId="0" applyNumberFormat="0" applyFill="0" applyBorder="0" applyAlignment="0" applyProtection="0"/>
    <xf numFmtId="0" fontId="90" fillId="0" borderId="0" applyNumberFormat="0" applyFill="0" applyBorder="0" applyAlignment="0" applyProtection="0"/>
    <xf numFmtId="187" fontId="90" fillId="0" borderId="0" applyNumberFormat="0" applyFill="0" applyBorder="0" applyAlignment="0" applyProtection="0"/>
    <xf numFmtId="187" fontId="89" fillId="0" borderId="0" applyNumberFormat="0" applyFill="0" applyBorder="0" applyAlignment="0" applyProtection="0"/>
    <xf numFmtId="0" fontId="89" fillId="0" borderId="0" applyNumberFormat="0" applyFill="0" applyBorder="0" applyAlignment="0" applyProtection="0"/>
    <xf numFmtId="187" fontId="89" fillId="0" borderId="0" applyNumberFormat="0" applyFill="0" applyBorder="0" applyAlignment="0" applyProtection="0"/>
    <xf numFmtId="187" fontId="90" fillId="0" borderId="0" applyNumberFormat="0" applyFill="0" applyBorder="0" applyAlignment="0" applyProtection="0"/>
    <xf numFmtId="187" fontId="90" fillId="0" borderId="0" applyNumberFormat="0" applyFill="0" applyBorder="0" applyAlignment="0" applyProtection="0"/>
    <xf numFmtId="0" fontId="90" fillId="0" borderId="0" applyNumberFormat="0" applyFill="0" applyBorder="0" applyAlignment="0" applyProtection="0"/>
    <xf numFmtId="187" fontId="90" fillId="0" borderId="0" applyNumberFormat="0" applyFill="0" applyBorder="0" applyAlignment="0" applyProtection="0"/>
    <xf numFmtId="187" fontId="91" fillId="0" borderId="0" applyNumberFormat="0" applyFill="0" applyBorder="0" applyAlignment="0" applyProtection="0"/>
    <xf numFmtId="187" fontId="22" fillId="0" borderId="0" applyNumberFormat="0" applyFill="0" applyBorder="0" applyAlignment="0" applyProtection="0"/>
    <xf numFmtId="0" fontId="22" fillId="0" borderId="0" applyNumberFormat="0" applyFill="0" applyBorder="0" applyAlignment="0" applyProtection="0"/>
    <xf numFmtId="187" fontId="22" fillId="0" borderId="0" applyNumberFormat="0" applyFill="0" applyBorder="0" applyAlignment="0" applyProtection="0"/>
    <xf numFmtId="187" fontId="91" fillId="0" borderId="0" applyNumberFormat="0" applyFill="0" applyBorder="0" applyAlignment="0" applyProtection="0"/>
    <xf numFmtId="0" fontId="91" fillId="0" borderId="0" applyNumberFormat="0" applyFill="0" applyBorder="0" applyAlignment="0" applyProtection="0"/>
    <xf numFmtId="187" fontId="91" fillId="0" borderId="0" applyNumberFormat="0" applyFill="0" applyBorder="0" applyAlignment="0" applyProtection="0"/>
    <xf numFmtId="187" fontId="91" fillId="0" borderId="0" applyNumberFormat="0" applyFill="0" applyBorder="0" applyAlignment="0" applyProtection="0"/>
    <xf numFmtId="0" fontId="90" fillId="0" borderId="0" applyNumberFormat="0" applyFill="0" applyBorder="0" applyAlignment="0" applyProtection="0"/>
    <xf numFmtId="0" fontId="22" fillId="0" borderId="0" applyNumberFormat="0" applyFill="0" applyBorder="0" applyAlignment="0" applyProtection="0"/>
    <xf numFmtId="187" fontId="91"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7" fontId="22" fillId="0" borderId="0" applyNumberFormat="0" applyFill="0" applyBorder="0" applyAlignment="0" applyProtection="0"/>
    <xf numFmtId="0" fontId="90" fillId="0" borderId="0" applyNumberFormat="0" applyFill="0" applyBorder="0" applyAlignment="0" applyProtection="0"/>
    <xf numFmtId="187" fontId="48" fillId="0" borderId="0">
      <alignment horizontal="center"/>
    </xf>
    <xf numFmtId="187" fontId="48" fillId="0" borderId="0">
      <alignment horizontal="center"/>
    </xf>
    <xf numFmtId="0" fontId="48" fillId="0" borderId="0">
      <alignment horizontal="center"/>
    </xf>
    <xf numFmtId="0" fontId="48" fillId="0" borderId="0">
      <alignment horizontal="center"/>
    </xf>
    <xf numFmtId="0" fontId="48" fillId="0" borderId="0">
      <alignment horizontal="center"/>
    </xf>
    <xf numFmtId="0" fontId="92" fillId="0" borderId="0" applyNumberFormat="0" applyFill="0" applyBorder="0" applyAlignment="0" applyProtection="0"/>
    <xf numFmtId="187" fontId="38" fillId="0" borderId="0" applyNumberFormat="0" applyFill="0" applyBorder="0" applyAlignment="0" applyProtection="0">
      <alignment vertical="top"/>
      <protection locked="0"/>
    </xf>
    <xf numFmtId="187" fontId="93" fillId="0" borderId="0" applyNumberFormat="0" applyFill="0" applyBorder="0" applyAlignment="0" applyProtection="0">
      <alignment vertical="top"/>
      <protection locked="0"/>
    </xf>
    <xf numFmtId="0" fontId="94" fillId="0" borderId="0" applyNumberFormat="0" applyFill="0" applyBorder="0" applyAlignment="0" applyProtection="0">
      <alignment vertical="top"/>
      <protection locked="0"/>
    </xf>
    <xf numFmtId="187" fontId="93"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187" fontId="93" fillId="0" borderId="0" applyNumberFormat="0" applyFill="0" applyBorder="0" applyAlignment="0" applyProtection="0">
      <alignment vertical="top"/>
      <protection locked="0"/>
    </xf>
    <xf numFmtId="187" fontId="95" fillId="0" borderId="0" applyNumberFormat="0" applyFill="0" applyBorder="0" applyAlignment="0" applyProtection="0">
      <alignment vertical="top"/>
      <protection locked="0"/>
    </xf>
    <xf numFmtId="0" fontId="96" fillId="0" borderId="0" applyNumberFormat="0" applyFill="0" applyBorder="0" applyAlignment="0" applyProtection="0">
      <alignment vertical="top"/>
      <protection locked="0"/>
    </xf>
    <xf numFmtId="187" fontId="95"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187" fontId="95" fillId="0" borderId="0" applyNumberFormat="0" applyFill="0" applyBorder="0" applyAlignment="0" applyProtection="0">
      <alignment vertical="top"/>
      <protection locked="0"/>
    </xf>
    <xf numFmtId="187" fontId="95" fillId="0" borderId="0" applyNumberFormat="0" applyFill="0" applyBorder="0" applyAlignment="0" applyProtection="0">
      <alignment vertical="top"/>
      <protection locked="0"/>
    </xf>
    <xf numFmtId="187" fontId="95"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187" fontId="95" fillId="0" borderId="0" applyNumberFormat="0" applyFill="0" applyBorder="0" applyAlignment="0" applyProtection="0">
      <alignment vertical="top"/>
      <protection locked="0"/>
    </xf>
    <xf numFmtId="187" fontId="95"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187" fontId="95" fillId="0" borderId="0" applyNumberFormat="0" applyFill="0" applyBorder="0" applyAlignment="0" applyProtection="0">
      <alignment vertical="top"/>
      <protection locked="0"/>
    </xf>
    <xf numFmtId="187" fontId="97" fillId="0" borderId="0" applyNumberFormat="0" applyFill="0" applyBorder="0" applyAlignment="0" applyProtection="0">
      <alignment vertical="top"/>
      <protection locked="0"/>
    </xf>
    <xf numFmtId="187" fontId="97"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187" fontId="97" fillId="0" borderId="0" applyNumberFormat="0" applyFill="0" applyBorder="0" applyAlignment="0" applyProtection="0">
      <alignment vertical="top"/>
      <protection locked="0"/>
    </xf>
    <xf numFmtId="187" fontId="38" fillId="0" borderId="0" applyNumberFormat="0" applyFill="0" applyBorder="0" applyAlignment="0" applyProtection="0">
      <alignment vertical="top"/>
      <protection locked="0"/>
    </xf>
    <xf numFmtId="187" fontId="38"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187" fontId="38" fillId="0" borderId="0" applyNumberFormat="0" applyFill="0" applyBorder="0" applyAlignment="0" applyProtection="0">
      <alignment vertical="top"/>
      <protection locked="0"/>
    </xf>
    <xf numFmtId="187" fontId="38"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187" fontId="38" fillId="0" borderId="0" applyNumberFormat="0" applyFill="0" applyBorder="0" applyAlignment="0" applyProtection="0">
      <alignment vertical="top"/>
      <protection locked="0"/>
    </xf>
    <xf numFmtId="187" fontId="38"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10" fontId="8" fillId="3" borderId="6" applyNumberFormat="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87" fontId="98" fillId="54" borderId="19" applyNumberFormat="0" applyAlignment="0" applyProtection="0"/>
    <xf numFmtId="187" fontId="98" fillId="49" borderId="19" applyNumberFormat="0" applyAlignment="0" applyProtection="0"/>
    <xf numFmtId="187" fontId="98" fillId="49" borderId="19" applyNumberFormat="0" applyAlignment="0" applyProtection="0"/>
    <xf numFmtId="0" fontId="98" fillId="49" borderId="19" applyNumberFormat="0" applyAlignment="0" applyProtection="0"/>
    <xf numFmtId="187" fontId="98" fillId="49" borderId="19" applyNumberFormat="0" applyAlignment="0" applyProtection="0"/>
    <xf numFmtId="187" fontId="98" fillId="54" borderId="19" applyNumberFormat="0" applyAlignment="0" applyProtection="0"/>
    <xf numFmtId="187" fontId="98" fillId="54" borderId="19" applyNumberFormat="0" applyAlignment="0" applyProtection="0"/>
    <xf numFmtId="0" fontId="98" fillId="54" borderId="19" applyNumberFormat="0" applyAlignment="0" applyProtection="0"/>
    <xf numFmtId="187" fontId="98" fillId="54" borderId="19" applyNumberFormat="0" applyAlignment="0" applyProtection="0"/>
    <xf numFmtId="187" fontId="98" fillId="54" borderId="19" applyNumberFormat="0" applyAlignment="0" applyProtection="0"/>
    <xf numFmtId="0" fontId="98" fillId="54" borderId="19" applyNumberFormat="0" applyAlignment="0" applyProtection="0"/>
    <xf numFmtId="187" fontId="98" fillId="54" borderId="19" applyNumberFormat="0" applyAlignment="0" applyProtection="0"/>
    <xf numFmtId="187" fontId="98" fillId="49" borderId="20" applyNumberFormat="0" applyAlignment="0" applyProtection="0"/>
    <xf numFmtId="0" fontId="98" fillId="49" borderId="20" applyNumberFormat="0" applyAlignment="0" applyProtection="0"/>
    <xf numFmtId="187" fontId="98" fillId="49" borderId="20" applyNumberFormat="0" applyAlignment="0" applyProtection="0"/>
    <xf numFmtId="187" fontId="98" fillId="54" borderId="19" applyNumberFormat="0" applyAlignment="0" applyProtection="0"/>
    <xf numFmtId="0" fontId="98" fillId="49" borderId="19" applyNumberFormat="0" applyAlignment="0" applyProtection="0"/>
    <xf numFmtId="0" fontId="98" fillId="49" borderId="20" applyNumberFormat="0" applyAlignment="0" applyProtection="0"/>
    <xf numFmtId="187" fontId="98" fillId="54" borderId="19" applyNumberFormat="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0" fontId="98" fillId="49" borderId="19" applyNumberFormat="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0" fontId="98" fillId="49" borderId="19" applyNumberFormat="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87" fontId="98" fillId="49" borderId="20" applyNumberFormat="0" applyAlignment="0" applyProtection="0"/>
    <xf numFmtId="187" fontId="98" fillId="49" borderId="20" applyNumberFormat="0" applyAlignment="0" applyProtection="0"/>
    <xf numFmtId="0" fontId="98" fillId="49" borderId="19" applyNumberFormat="0" applyAlignment="0" applyProtection="0"/>
    <xf numFmtId="0" fontId="98" fillId="49" borderId="20" applyNumberFormat="0" applyAlignment="0" applyProtection="0"/>
    <xf numFmtId="187" fontId="98" fillId="49" borderId="20" applyNumberFormat="0" applyAlignment="0" applyProtection="0"/>
    <xf numFmtId="187" fontId="99" fillId="49" borderId="19" applyNumberFormat="0" applyAlignment="0" applyProtection="0"/>
    <xf numFmtId="187" fontId="26" fillId="9" borderId="11" applyNumberFormat="0" applyAlignment="0" applyProtection="0"/>
    <xf numFmtId="0" fontId="26" fillId="9" borderId="11" applyNumberFormat="0" applyAlignment="0" applyProtection="0"/>
    <xf numFmtId="187" fontId="26" fillId="9" borderId="11" applyNumberFormat="0" applyAlignment="0" applyProtection="0"/>
    <xf numFmtId="187" fontId="99" fillId="49" borderId="19" applyNumberFormat="0" applyAlignment="0" applyProtection="0"/>
    <xf numFmtId="0" fontId="99" fillId="49" borderId="19" applyNumberFormat="0" applyAlignment="0" applyProtection="0"/>
    <xf numFmtId="187" fontId="99" fillId="49" borderId="19" applyNumberFormat="0" applyAlignment="0" applyProtection="0"/>
    <xf numFmtId="187" fontId="99" fillId="49" borderId="19" applyNumberFormat="0" applyAlignment="0" applyProtection="0"/>
    <xf numFmtId="0" fontId="98" fillId="49" borderId="19" applyNumberFormat="0" applyAlignment="0" applyProtection="0"/>
    <xf numFmtId="0" fontId="26" fillId="9" borderId="11" applyNumberFormat="0" applyAlignment="0" applyProtection="0"/>
    <xf numFmtId="187" fontId="99" fillId="49" borderId="19" applyNumberFormat="0" applyAlignment="0" applyProtection="0"/>
    <xf numFmtId="187" fontId="26" fillId="9" borderId="11" applyNumberFormat="0" applyAlignment="0" applyProtection="0"/>
    <xf numFmtId="187" fontId="26" fillId="9" borderId="11" applyNumberFormat="0" applyAlignment="0" applyProtection="0"/>
    <xf numFmtId="0" fontId="98" fillId="49" borderId="19" applyNumberFormat="0" applyAlignment="0" applyProtection="0"/>
    <xf numFmtId="0" fontId="26" fillId="9" borderId="11" applyNumberFormat="0" applyAlignment="0" applyProtection="0"/>
    <xf numFmtId="187" fontId="26" fillId="9" borderId="11" applyNumberFormat="0" applyAlignment="0" applyProtection="0"/>
    <xf numFmtId="187" fontId="26" fillId="9" borderId="11" applyNumberFormat="0" applyAlignment="0" applyProtection="0"/>
    <xf numFmtId="187" fontId="26" fillId="9" borderId="11" applyNumberFormat="0" applyAlignment="0" applyProtection="0"/>
    <xf numFmtId="0" fontId="98" fillId="49" borderId="19" applyNumberFormat="0" applyAlignment="0" applyProtection="0"/>
    <xf numFmtId="0" fontId="26" fillId="9" borderId="11" applyNumberFormat="0" applyAlignment="0" applyProtection="0"/>
    <xf numFmtId="187" fontId="26" fillId="9" borderId="11" applyNumberFormat="0" applyAlignment="0" applyProtection="0"/>
    <xf numFmtId="187" fontId="98" fillId="54" borderId="19" applyNumberFormat="0" applyAlignment="0" applyProtection="0"/>
    <xf numFmtId="187" fontId="98" fillId="49" borderId="19" applyNumberFormat="0" applyAlignment="0" applyProtection="0"/>
    <xf numFmtId="187" fontId="98" fillId="49" borderId="19" applyNumberFormat="0" applyAlignment="0" applyProtection="0"/>
    <xf numFmtId="0" fontId="98" fillId="49" borderId="19" applyNumberFormat="0" applyAlignment="0" applyProtection="0"/>
    <xf numFmtId="187" fontId="98" fillId="49" borderId="19" applyNumberFormat="0" applyAlignment="0" applyProtection="0"/>
    <xf numFmtId="187" fontId="98" fillId="54" borderId="19" applyNumberFormat="0" applyAlignment="0" applyProtection="0"/>
    <xf numFmtId="187" fontId="98" fillId="54" borderId="19" applyNumberFormat="0" applyAlignment="0" applyProtection="0"/>
    <xf numFmtId="0" fontId="98" fillId="54" borderId="19" applyNumberFormat="0" applyAlignment="0" applyProtection="0"/>
    <xf numFmtId="187" fontId="98" fillId="54" borderId="19" applyNumberFormat="0" applyAlignment="0" applyProtection="0"/>
    <xf numFmtId="187" fontId="98" fillId="54" borderId="19" applyNumberFormat="0" applyAlignment="0" applyProtection="0"/>
    <xf numFmtId="0" fontId="98" fillId="54" borderId="19" applyNumberFormat="0" applyAlignment="0" applyProtection="0"/>
    <xf numFmtId="187" fontId="98" fillId="54" borderId="19" applyNumberFormat="0" applyAlignment="0" applyProtection="0"/>
    <xf numFmtId="187" fontId="98" fillId="49" borderId="20" applyNumberFormat="0" applyAlignment="0" applyProtection="0"/>
    <xf numFmtId="0" fontId="98" fillId="49" borderId="20" applyNumberFormat="0" applyAlignment="0" applyProtection="0"/>
    <xf numFmtId="187" fontId="98" fillId="49" borderId="20" applyNumberFormat="0" applyAlignment="0" applyProtection="0"/>
    <xf numFmtId="187" fontId="98" fillId="54" borderId="19" applyNumberFormat="0" applyAlignment="0" applyProtection="0"/>
    <xf numFmtId="0" fontId="98" fillId="49" borderId="19" applyNumberFormat="0" applyAlignment="0" applyProtection="0"/>
    <xf numFmtId="0" fontId="98" fillId="49" borderId="20" applyNumberFormat="0" applyAlignment="0" applyProtection="0"/>
    <xf numFmtId="187" fontId="98" fillId="54" borderId="19" applyNumberFormat="0" applyAlignment="0" applyProtection="0"/>
    <xf numFmtId="187" fontId="26" fillId="9" borderId="11" applyNumberFormat="0" applyAlignment="0" applyProtection="0"/>
    <xf numFmtId="187" fontId="26" fillId="9" borderId="11" applyNumberFormat="0" applyAlignment="0" applyProtection="0"/>
    <xf numFmtId="0" fontId="98" fillId="49" borderId="19" applyNumberFormat="0" applyAlignment="0" applyProtection="0"/>
    <xf numFmtId="0" fontId="26" fillId="9" borderId="11" applyNumberFormat="0" applyAlignment="0" applyProtection="0"/>
    <xf numFmtId="187" fontId="26" fillId="9" borderId="11" applyNumberFormat="0" applyAlignment="0" applyProtection="0"/>
    <xf numFmtId="187" fontId="26" fillId="9" borderId="11" applyNumberFormat="0" applyAlignment="0" applyProtection="0"/>
    <xf numFmtId="187" fontId="26" fillId="9" borderId="11" applyNumberFormat="0" applyAlignment="0" applyProtection="0"/>
    <xf numFmtId="0" fontId="98" fillId="49" borderId="19" applyNumberFormat="0" applyAlignment="0" applyProtection="0"/>
    <xf numFmtId="0" fontId="26" fillId="9" borderId="11" applyNumberFormat="0" applyAlignment="0" applyProtection="0"/>
    <xf numFmtId="187" fontId="26" fillId="9" borderId="11" applyNumberFormat="0" applyAlignment="0" applyProtection="0"/>
    <xf numFmtId="187" fontId="26" fillId="9" borderId="11" applyNumberFormat="0" applyAlignment="0" applyProtection="0"/>
    <xf numFmtId="187" fontId="26" fillId="9" borderId="11" applyNumberFormat="0" applyAlignment="0" applyProtection="0"/>
    <xf numFmtId="0" fontId="98" fillId="49" borderId="19" applyNumberFormat="0" applyAlignment="0" applyProtection="0"/>
    <xf numFmtId="0" fontId="26" fillId="9" borderId="11" applyNumberFormat="0" applyAlignment="0" applyProtection="0"/>
    <xf numFmtId="187" fontId="26" fillId="9" borderId="11" applyNumberFormat="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0" fontId="98" fillId="49" borderId="19" applyNumberFormat="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187" fontId="99" fillId="49" borderId="19" applyNumberFormat="0" applyAlignment="0" applyProtection="0"/>
    <xf numFmtId="0" fontId="99" fillId="49" borderId="19" applyNumberFormat="0" applyAlignment="0" applyProtection="0"/>
    <xf numFmtId="187" fontId="99" fillId="49" borderId="19" applyNumberFormat="0" applyAlignment="0" applyProtection="0"/>
    <xf numFmtId="187" fontId="99" fillId="49" borderId="19" applyNumberFormat="0" applyAlignment="0" applyProtection="0"/>
    <xf numFmtId="0" fontId="99" fillId="49" borderId="19" applyNumberFormat="0" applyAlignment="0" applyProtection="0"/>
    <xf numFmtId="187" fontId="99" fillId="49" borderId="19" applyNumberFormat="0" applyAlignment="0" applyProtection="0"/>
    <xf numFmtId="187" fontId="99" fillId="49" borderId="19" applyNumberFormat="0" applyAlignment="0" applyProtection="0"/>
    <xf numFmtId="187" fontId="26" fillId="9" borderId="11" applyNumberFormat="0" applyAlignment="0" applyProtection="0"/>
    <xf numFmtId="0" fontId="26" fillId="9" borderId="11" applyNumberFormat="0" applyAlignment="0" applyProtection="0"/>
    <xf numFmtId="187" fontId="26" fillId="9" borderId="11" applyNumberFormat="0" applyAlignment="0" applyProtection="0"/>
    <xf numFmtId="187" fontId="99" fillId="49" borderId="19" applyNumberFormat="0" applyAlignment="0" applyProtection="0"/>
    <xf numFmtId="0" fontId="99" fillId="49" borderId="19" applyNumberFormat="0" applyAlignment="0" applyProtection="0"/>
    <xf numFmtId="187" fontId="99" fillId="49" borderId="19" applyNumberFormat="0" applyAlignment="0" applyProtection="0"/>
    <xf numFmtId="0" fontId="26" fillId="9" borderId="11" applyNumberFormat="0" applyAlignment="0" applyProtection="0"/>
    <xf numFmtId="187" fontId="99" fillId="49" borderId="19" applyNumberFormat="0" applyAlignment="0" applyProtection="0"/>
    <xf numFmtId="187" fontId="99" fillId="49" borderId="19" applyNumberFormat="0" applyAlignment="0" applyProtection="0"/>
    <xf numFmtId="187" fontId="26" fillId="9" borderId="11" applyNumberFormat="0" applyAlignment="0" applyProtection="0"/>
    <xf numFmtId="0" fontId="26" fillId="9" borderId="11" applyNumberFormat="0" applyAlignment="0" applyProtection="0"/>
    <xf numFmtId="187" fontId="26" fillId="9" borderId="11" applyNumberFormat="0" applyAlignment="0" applyProtection="0"/>
    <xf numFmtId="187" fontId="99" fillId="49" borderId="19" applyNumberFormat="0" applyAlignment="0" applyProtection="0"/>
    <xf numFmtId="0" fontId="99" fillId="49" borderId="19" applyNumberFormat="0" applyAlignment="0" applyProtection="0"/>
    <xf numFmtId="187" fontId="99" fillId="49" borderId="19" applyNumberFormat="0" applyAlignment="0" applyProtection="0"/>
    <xf numFmtId="0" fontId="26" fillId="9" borderId="11" applyNumberFormat="0" applyAlignment="0" applyProtection="0"/>
    <xf numFmtId="187" fontId="99" fillId="49" borderId="19" applyNumberFormat="0" applyAlignment="0" applyProtection="0"/>
    <xf numFmtId="187" fontId="98" fillId="49" borderId="19" applyNumberFormat="0" applyAlignment="0" applyProtection="0"/>
    <xf numFmtId="187" fontId="98" fillId="49" borderId="19" applyNumberFormat="0" applyAlignment="0" applyProtection="0"/>
    <xf numFmtId="0" fontId="98" fillId="49" borderId="19" applyNumberFormat="0" applyAlignment="0" applyProtection="0"/>
    <xf numFmtId="187" fontId="98" fillId="49" borderId="19" applyNumberFormat="0" applyAlignment="0" applyProtection="0"/>
    <xf numFmtId="187" fontId="98" fillId="49" borderId="20" applyNumberFormat="0" applyAlignment="0" applyProtection="0"/>
    <xf numFmtId="0" fontId="98" fillId="49" borderId="20" applyNumberFormat="0" applyAlignment="0" applyProtection="0"/>
    <xf numFmtId="187" fontId="98" fillId="49" borderId="20" applyNumberFormat="0" applyAlignment="0" applyProtection="0"/>
    <xf numFmtId="187" fontId="98" fillId="49" borderId="19" applyNumberFormat="0" applyAlignment="0" applyProtection="0"/>
    <xf numFmtId="0" fontId="98" fillId="49" borderId="19" applyNumberFormat="0" applyAlignment="0" applyProtection="0"/>
    <xf numFmtId="0" fontId="98" fillId="49" borderId="20" applyNumberFormat="0" applyAlignment="0" applyProtection="0"/>
    <xf numFmtId="187" fontId="98" fillId="49" borderId="19" applyNumberFormat="0" applyAlignment="0" applyProtection="0"/>
    <xf numFmtId="187" fontId="99" fillId="49" borderId="19" applyNumberFormat="0" applyAlignment="0" applyProtection="0"/>
    <xf numFmtId="0" fontId="99" fillId="49" borderId="19" applyNumberFormat="0" applyAlignment="0" applyProtection="0"/>
    <xf numFmtId="187" fontId="99" fillId="49" borderId="19" applyNumberFormat="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187" fontId="26" fillId="9" borderId="11" applyNumberFormat="0" applyAlignment="0" applyProtection="0"/>
    <xf numFmtId="0" fontId="26" fillId="9" borderId="11" applyNumberFormat="0" applyAlignment="0" applyProtection="0"/>
    <xf numFmtId="187" fontId="26" fillId="9" borderId="11" applyNumberFormat="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98" fillId="49" borderId="20" applyNumberFormat="0" applyAlignment="0" applyProtection="0"/>
    <xf numFmtId="0" fontId="98" fillId="49" borderId="20" applyNumberFormat="0" applyAlignment="0" applyProtection="0"/>
    <xf numFmtId="0" fontId="98" fillId="49" borderId="20" applyNumberFormat="0" applyAlignment="0" applyProtection="0"/>
    <xf numFmtId="0" fontId="49" fillId="0" borderId="0" applyNumberFormat="0" applyFill="0" applyBorder="0" applyAlignment="0" applyProtection="0"/>
    <xf numFmtId="0" fontId="98" fillId="49" borderId="20" applyNumberFormat="0" applyAlignment="0" applyProtection="0"/>
    <xf numFmtId="0" fontId="98" fillId="49" borderId="20" applyNumberFormat="0" applyAlignment="0" applyProtection="0"/>
    <xf numFmtId="0" fontId="98" fillId="49" borderId="20" applyNumberFormat="0" applyAlignment="0" applyProtection="0"/>
    <xf numFmtId="0" fontId="98" fillId="49" borderId="20" applyNumberFormat="0" applyAlignment="0" applyProtection="0"/>
    <xf numFmtId="0" fontId="98" fillId="49" borderId="20" applyNumberFormat="0" applyAlignment="0" applyProtection="0"/>
    <xf numFmtId="0" fontId="98" fillId="49" borderId="20" applyNumberFormat="0" applyAlignment="0" applyProtection="0"/>
    <xf numFmtId="0" fontId="98" fillId="49" borderId="20" applyNumberFormat="0" applyAlignment="0" applyProtection="0"/>
    <xf numFmtId="187" fontId="26" fillId="9" borderId="11" applyNumberFormat="0" applyAlignment="0" applyProtection="0"/>
    <xf numFmtId="0" fontId="98" fillId="49" borderId="20" applyNumberFormat="0" applyAlignment="0" applyProtection="0"/>
    <xf numFmtId="187" fontId="26" fillId="9" borderId="11" applyNumberFormat="0" applyAlignment="0" applyProtection="0"/>
    <xf numFmtId="187" fontId="26" fillId="9" borderId="11" applyNumberFormat="0" applyAlignment="0" applyProtection="0"/>
    <xf numFmtId="0" fontId="26" fillId="9" borderId="11" applyNumberFormat="0" applyAlignment="0" applyProtection="0"/>
    <xf numFmtId="187" fontId="26" fillId="9" borderId="11" applyNumberFormat="0" applyAlignment="0" applyProtection="0"/>
    <xf numFmtId="0" fontId="49" fillId="0" borderId="0" applyNumberFormat="0" applyFill="0" applyBorder="0" applyAlignment="0" applyProtection="0"/>
    <xf numFmtId="0" fontId="98" fillId="49" borderId="20" applyNumberFormat="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98" fillId="49" borderId="19" applyNumberFormat="0" applyAlignment="0" applyProtection="0"/>
    <xf numFmtId="0" fontId="98" fillId="49" borderId="20" applyNumberFormat="0" applyAlignment="0" applyProtection="0"/>
    <xf numFmtId="0" fontId="98" fillId="49" borderId="19" applyNumberFormat="0" applyAlignment="0" applyProtection="0"/>
    <xf numFmtId="187" fontId="49" fillId="0" borderId="0" applyNumberFormat="0" applyFill="0" applyBorder="0" applyAlignment="0" applyProtection="0"/>
    <xf numFmtId="187" fontId="98" fillId="49" borderId="20" applyNumberFormat="0" applyAlignment="0" applyProtection="0"/>
    <xf numFmtId="0" fontId="98" fillId="49" borderId="20" applyNumberFormat="0" applyAlignment="0" applyProtection="0"/>
    <xf numFmtId="187" fontId="98" fillId="49" borderId="20" applyNumberFormat="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187" fontId="98" fillId="49" borderId="19" applyNumberFormat="0" applyAlignment="0" applyProtection="0"/>
    <xf numFmtId="0" fontId="98" fillId="49" borderId="19" applyNumberFormat="0" applyAlignment="0" applyProtection="0"/>
    <xf numFmtId="187" fontId="98" fillId="49" borderId="19" applyNumberFormat="0" applyAlignment="0" applyProtection="0"/>
    <xf numFmtId="187" fontId="98" fillId="49" borderId="19" applyNumberFormat="0" applyAlignment="0" applyProtection="0"/>
    <xf numFmtId="0" fontId="98" fillId="49" borderId="19" applyNumberFormat="0" applyAlignment="0" applyProtection="0"/>
    <xf numFmtId="187" fontId="98" fillId="49" borderId="19" applyNumberFormat="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98" fillId="49" borderId="19" applyNumberFormat="0" applyAlignment="0" applyProtection="0"/>
    <xf numFmtId="0" fontId="98" fillId="49" borderId="20" applyNumberFormat="0" applyAlignment="0" applyProtection="0"/>
    <xf numFmtId="187" fontId="98" fillId="49" borderId="19" applyNumberFormat="0" applyAlignment="0" applyProtection="0"/>
    <xf numFmtId="187" fontId="98" fillId="49" borderId="19" applyNumberFormat="0" applyAlignment="0" applyProtection="0"/>
    <xf numFmtId="0" fontId="98" fillId="49" borderId="19" applyNumberFormat="0" applyAlignment="0" applyProtection="0"/>
    <xf numFmtId="187" fontId="98" fillId="49" borderId="19" applyNumberFormat="0" applyAlignment="0" applyProtection="0"/>
    <xf numFmtId="0" fontId="98" fillId="49" borderId="19" applyNumberFormat="0" applyAlignment="0" applyProtection="0"/>
    <xf numFmtId="187"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0" fontId="98" fillId="49" borderId="19" applyNumberFormat="0" applyAlignment="0" applyProtection="0"/>
    <xf numFmtId="0" fontId="98" fillId="49" borderId="20"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20"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187" fontId="98" fillId="49" borderId="20" applyNumberFormat="0" applyAlignment="0" applyProtection="0"/>
    <xf numFmtId="0" fontId="98" fillId="49" borderId="20" applyNumberFormat="0" applyAlignment="0" applyProtection="0"/>
    <xf numFmtId="187" fontId="98" fillId="49" borderId="20" applyNumberFormat="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187" fontId="98" fillId="49" borderId="19" applyNumberFormat="0" applyAlignment="0" applyProtection="0"/>
    <xf numFmtId="0" fontId="98" fillId="49" borderId="19" applyNumberFormat="0" applyAlignment="0" applyProtection="0"/>
    <xf numFmtId="187" fontId="98" fillId="49" borderId="19" applyNumberFormat="0" applyAlignment="0" applyProtection="0"/>
    <xf numFmtId="187" fontId="98" fillId="49" borderId="19" applyNumberFormat="0" applyAlignment="0" applyProtection="0"/>
    <xf numFmtId="0" fontId="98" fillId="49" borderId="19" applyNumberFormat="0" applyAlignment="0" applyProtection="0"/>
    <xf numFmtId="187" fontId="98" fillId="49" borderId="19" applyNumberFormat="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98" fillId="49" borderId="19" applyNumberFormat="0" applyAlignment="0" applyProtection="0"/>
    <xf numFmtId="0" fontId="98" fillId="49" borderId="20" applyNumberFormat="0" applyAlignment="0" applyProtection="0"/>
    <xf numFmtId="187" fontId="98" fillId="49" borderId="19" applyNumberFormat="0" applyAlignment="0" applyProtection="0"/>
    <xf numFmtId="187" fontId="98" fillId="49" borderId="19" applyNumberFormat="0" applyAlignment="0" applyProtection="0"/>
    <xf numFmtId="0" fontId="98" fillId="49" borderId="19" applyNumberFormat="0" applyAlignment="0" applyProtection="0"/>
    <xf numFmtId="187" fontId="98" fillId="49" borderId="19" applyNumberFormat="0" applyAlignment="0" applyProtection="0"/>
    <xf numFmtId="0" fontId="98" fillId="49" borderId="19" applyNumberFormat="0" applyAlignment="0" applyProtection="0"/>
    <xf numFmtId="187"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87" fontId="26" fillId="9" borderId="11" applyNumberFormat="0" applyAlignment="0" applyProtection="0"/>
    <xf numFmtId="0" fontId="26" fillId="9" borderId="11" applyNumberFormat="0" applyAlignment="0" applyProtection="0"/>
    <xf numFmtId="187" fontId="26" fillId="9" borderId="11" applyNumberFormat="0" applyAlignment="0" applyProtection="0"/>
    <xf numFmtId="0" fontId="26" fillId="9" borderId="11" applyNumberFormat="0" applyAlignment="0" applyProtection="0"/>
    <xf numFmtId="187" fontId="26" fillId="9" borderId="11" applyNumberFormat="0" applyAlignment="0" applyProtection="0"/>
    <xf numFmtId="0" fontId="26" fillId="9" borderId="11" applyNumberFormat="0" applyAlignment="0" applyProtection="0"/>
    <xf numFmtId="0" fontId="49" fillId="0" borderId="0" applyNumberFormat="0" applyFill="0" applyBorder="0" applyAlignment="0" applyProtection="0"/>
    <xf numFmtId="0" fontId="98" fillId="49" borderId="19" applyNumberFormat="0" applyAlignment="0" applyProtection="0"/>
    <xf numFmtId="0" fontId="49" fillId="0" borderId="0" applyNumberFormat="0" applyFill="0" applyBorder="0" applyAlignment="0" applyProtection="0"/>
    <xf numFmtId="0" fontId="98" fillId="49" borderId="19" applyNumberFormat="0" applyAlignment="0" applyProtection="0"/>
    <xf numFmtId="187" fontId="26" fillId="9" borderId="11" applyNumberFormat="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98" fillId="49" borderId="20" applyNumberFormat="0" applyAlignment="0" applyProtection="0"/>
    <xf numFmtId="0" fontId="98" fillId="49" borderId="20" applyNumberFormat="0" applyAlignment="0" applyProtection="0"/>
    <xf numFmtId="0" fontId="98" fillId="49" borderId="20" applyNumberFormat="0" applyAlignment="0" applyProtection="0"/>
    <xf numFmtId="0" fontId="98" fillId="49" borderId="20" applyNumberFormat="0" applyAlignment="0" applyProtection="0"/>
    <xf numFmtId="0" fontId="98" fillId="49" borderId="20" applyNumberFormat="0" applyAlignment="0" applyProtection="0"/>
    <xf numFmtId="0" fontId="98" fillId="49" borderId="20" applyNumberFormat="0" applyAlignment="0" applyProtection="0"/>
    <xf numFmtId="0" fontId="98" fillId="49" borderId="20" applyNumberFormat="0" applyAlignment="0" applyProtection="0"/>
    <xf numFmtId="0" fontId="98" fillId="49" borderId="19" applyNumberFormat="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0" fontId="98" fillId="49" borderId="19" applyNumberFormat="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0" fontId="98" fillId="49" borderId="20" applyNumberFormat="0" applyAlignment="0" applyProtection="0"/>
    <xf numFmtId="0" fontId="98" fillId="49" borderId="20" applyNumberFormat="0" applyAlignment="0" applyProtection="0"/>
    <xf numFmtId="187" fontId="49" fillId="0" borderId="0" applyNumberFormat="0" applyFill="0" applyBorder="0" applyAlignment="0" applyProtection="0"/>
    <xf numFmtId="0" fontId="98" fillId="49" borderId="20" applyNumberFormat="0" applyAlignment="0" applyProtection="0"/>
    <xf numFmtId="187" fontId="98" fillId="49" borderId="20" applyNumberFormat="0" applyAlignment="0" applyProtection="0"/>
    <xf numFmtId="0" fontId="98" fillId="49" borderId="20" applyNumberFormat="0" applyAlignment="0" applyProtection="0"/>
    <xf numFmtId="187" fontId="98" fillId="49" borderId="20" applyNumberFormat="0" applyAlignment="0" applyProtection="0"/>
    <xf numFmtId="187" fontId="98" fillId="49" borderId="20" applyNumberFormat="0" applyAlignment="0" applyProtection="0"/>
    <xf numFmtId="0" fontId="98" fillId="49" borderId="20" applyNumberFormat="0" applyAlignment="0" applyProtection="0"/>
    <xf numFmtId="187" fontId="98" fillId="49" borderId="20" applyNumberFormat="0" applyAlignment="0" applyProtection="0"/>
    <xf numFmtId="187" fontId="98" fillId="49" borderId="20" applyNumberFormat="0" applyAlignment="0" applyProtection="0"/>
    <xf numFmtId="0" fontId="98" fillId="49" borderId="20" applyNumberFormat="0" applyAlignment="0" applyProtection="0"/>
    <xf numFmtId="187" fontId="98" fillId="49" borderId="20" applyNumberFormat="0" applyAlignment="0" applyProtection="0"/>
    <xf numFmtId="187" fontId="98" fillId="49" borderId="20" applyNumberFormat="0" applyAlignment="0" applyProtection="0"/>
    <xf numFmtId="0" fontId="98" fillId="49" borderId="20" applyNumberFormat="0" applyAlignment="0" applyProtection="0"/>
    <xf numFmtId="187" fontId="98" fillId="49" borderId="20" applyNumberFormat="0" applyAlignment="0" applyProtection="0"/>
    <xf numFmtId="187" fontId="98" fillId="49" borderId="20" applyNumberFormat="0" applyAlignment="0" applyProtection="0"/>
    <xf numFmtId="0" fontId="98" fillId="49" borderId="20" applyNumberFormat="0" applyAlignment="0" applyProtection="0"/>
    <xf numFmtId="187" fontId="98" fillId="49" borderId="20" applyNumberFormat="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98" fillId="49" borderId="20" applyNumberFormat="0" applyAlignment="0" applyProtection="0"/>
    <xf numFmtId="0" fontId="98" fillId="49" borderId="20" applyNumberFormat="0" applyAlignment="0" applyProtection="0"/>
    <xf numFmtId="0" fontId="98" fillId="49" borderId="20" applyNumberFormat="0" applyAlignment="0" applyProtection="0"/>
    <xf numFmtId="0" fontId="98" fillId="49" borderId="20" applyNumberFormat="0" applyAlignment="0" applyProtection="0"/>
    <xf numFmtId="0" fontId="98" fillId="49" borderId="20" applyNumberFormat="0" applyAlignment="0" applyProtection="0"/>
    <xf numFmtId="0" fontId="98" fillId="49" borderId="20" applyNumberFormat="0" applyAlignment="0" applyProtection="0"/>
    <xf numFmtId="0" fontId="98" fillId="49" borderId="20" applyNumberFormat="0" applyAlignment="0" applyProtection="0"/>
    <xf numFmtId="0" fontId="98" fillId="49" borderId="19" applyNumberFormat="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0" fontId="98" fillId="49" borderId="19" applyNumberFormat="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0" fontId="98" fillId="49" borderId="20" applyNumberFormat="0" applyAlignment="0" applyProtection="0"/>
    <xf numFmtId="0" fontId="98" fillId="49" borderId="20" applyNumberFormat="0" applyAlignment="0" applyProtection="0"/>
    <xf numFmtId="187" fontId="49" fillId="0" borderId="0" applyNumberFormat="0" applyFill="0" applyBorder="0" applyAlignment="0" applyProtection="0"/>
    <xf numFmtId="0" fontId="98" fillId="49" borderId="20" applyNumberFormat="0" applyAlignment="0" applyProtection="0"/>
    <xf numFmtId="187" fontId="98" fillId="49" borderId="20" applyNumberFormat="0" applyAlignment="0" applyProtection="0"/>
    <xf numFmtId="0" fontId="98" fillId="49" borderId="20" applyNumberFormat="0" applyAlignment="0" applyProtection="0"/>
    <xf numFmtId="187" fontId="98" fillId="49" borderId="20" applyNumberFormat="0" applyAlignment="0" applyProtection="0"/>
    <xf numFmtId="187" fontId="98" fillId="49" borderId="20" applyNumberFormat="0" applyAlignment="0" applyProtection="0"/>
    <xf numFmtId="0" fontId="98" fillId="49" borderId="20" applyNumberFormat="0" applyAlignment="0" applyProtection="0"/>
    <xf numFmtId="187" fontId="98" fillId="49" borderId="20" applyNumberFormat="0" applyAlignment="0" applyProtection="0"/>
    <xf numFmtId="187" fontId="98" fillId="49" borderId="20" applyNumberFormat="0" applyAlignment="0" applyProtection="0"/>
    <xf numFmtId="0" fontId="98" fillId="49" borderId="20" applyNumberFormat="0" applyAlignment="0" applyProtection="0"/>
    <xf numFmtId="187" fontId="98" fillId="49" borderId="20" applyNumberFormat="0" applyAlignment="0" applyProtection="0"/>
    <xf numFmtId="187" fontId="98" fillId="49" borderId="20" applyNumberFormat="0" applyAlignment="0" applyProtection="0"/>
    <xf numFmtId="0" fontId="98" fillId="49" borderId="20" applyNumberFormat="0" applyAlignment="0" applyProtection="0"/>
    <xf numFmtId="187" fontId="98" fillId="49" borderId="20" applyNumberFormat="0" applyAlignment="0" applyProtection="0"/>
    <xf numFmtId="187" fontId="98" fillId="49" borderId="20" applyNumberFormat="0" applyAlignment="0" applyProtection="0"/>
    <xf numFmtId="0" fontId="98" fillId="49" borderId="20" applyNumberFormat="0" applyAlignment="0" applyProtection="0"/>
    <xf numFmtId="187" fontId="98" fillId="49" borderId="20" applyNumberFormat="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98" fillId="49" borderId="20" applyNumberFormat="0" applyAlignment="0" applyProtection="0"/>
    <xf numFmtId="0" fontId="98" fillId="49" borderId="20" applyNumberFormat="0" applyAlignment="0" applyProtection="0"/>
    <xf numFmtId="0" fontId="98" fillId="49" borderId="20" applyNumberFormat="0" applyAlignment="0" applyProtection="0"/>
    <xf numFmtId="0" fontId="98" fillId="49" borderId="20" applyNumberFormat="0" applyAlignment="0" applyProtection="0"/>
    <xf numFmtId="0" fontId="98" fillId="49" borderId="20" applyNumberFormat="0" applyAlignment="0" applyProtection="0"/>
    <xf numFmtId="0" fontId="98" fillId="49" borderId="20" applyNumberFormat="0" applyAlignment="0" applyProtection="0"/>
    <xf numFmtId="0" fontId="98" fillId="49" borderId="20" applyNumberFormat="0" applyAlignment="0" applyProtection="0"/>
    <xf numFmtId="0" fontId="98" fillId="49" borderId="19" applyNumberFormat="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0"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0" fontId="98" fillId="49" borderId="19" applyNumberFormat="0" applyAlignment="0" applyProtection="0"/>
    <xf numFmtId="187" fontId="49" fillId="0" borderId="0" applyNumberFormat="0" applyFill="0" applyBorder="0" applyAlignment="0" applyProtection="0"/>
    <xf numFmtId="0" fontId="98" fillId="49" borderId="19" applyNumberFormat="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87" fontId="49" fillId="0" borderId="0" applyNumberFormat="0" applyFill="0" applyBorder="0" applyAlignment="0" applyProtection="0"/>
    <xf numFmtId="0" fontId="98" fillId="49" borderId="20" applyNumberFormat="0" applyAlignment="0" applyProtection="0"/>
    <xf numFmtId="0" fontId="98" fillId="49" borderId="20" applyNumberFormat="0" applyAlignment="0" applyProtection="0"/>
    <xf numFmtId="187" fontId="49" fillId="0" borderId="0" applyNumberFormat="0" applyFill="0" applyBorder="0" applyAlignment="0" applyProtection="0"/>
    <xf numFmtId="0" fontId="98" fillId="49" borderId="20" applyNumberFormat="0" applyAlignment="0" applyProtection="0"/>
    <xf numFmtId="187" fontId="98" fillId="49" borderId="20" applyNumberFormat="0" applyAlignment="0" applyProtection="0"/>
    <xf numFmtId="0" fontId="98" fillId="49" borderId="20" applyNumberFormat="0" applyAlignment="0" applyProtection="0"/>
    <xf numFmtId="187" fontId="98" fillId="49" borderId="20" applyNumberFormat="0" applyAlignment="0" applyProtection="0"/>
    <xf numFmtId="187" fontId="98" fillId="49" borderId="20" applyNumberFormat="0" applyAlignment="0" applyProtection="0"/>
    <xf numFmtId="0" fontId="98" fillId="49" borderId="20" applyNumberFormat="0" applyAlignment="0" applyProtection="0"/>
    <xf numFmtId="187" fontId="98" fillId="49" borderId="20" applyNumberFormat="0" applyAlignment="0" applyProtection="0"/>
    <xf numFmtId="187" fontId="98" fillId="49" borderId="20" applyNumberFormat="0" applyAlignment="0" applyProtection="0"/>
    <xf numFmtId="0" fontId="98" fillId="49" borderId="20" applyNumberFormat="0" applyAlignment="0" applyProtection="0"/>
    <xf numFmtId="187" fontId="98" fillId="49" borderId="20" applyNumberFormat="0" applyAlignment="0" applyProtection="0"/>
    <xf numFmtId="187" fontId="98" fillId="49" borderId="20" applyNumberFormat="0" applyAlignment="0" applyProtection="0"/>
    <xf numFmtId="0" fontId="98" fillId="49" borderId="20" applyNumberFormat="0" applyAlignment="0" applyProtection="0"/>
    <xf numFmtId="187" fontId="98" fillId="49" borderId="20" applyNumberFormat="0" applyAlignment="0" applyProtection="0"/>
    <xf numFmtId="187" fontId="98" fillId="49" borderId="20" applyNumberFormat="0" applyAlignment="0" applyProtection="0"/>
    <xf numFmtId="0" fontId="98" fillId="49" borderId="20" applyNumberFormat="0" applyAlignment="0" applyProtection="0"/>
    <xf numFmtId="187" fontId="98" fillId="49" borderId="20" applyNumberFormat="0" applyAlignment="0" applyProtection="0"/>
    <xf numFmtId="187" fontId="49" fillId="0" borderId="0" applyNumberFormat="0" applyFill="0" applyBorder="0" applyAlignment="0" applyProtection="0"/>
    <xf numFmtId="187" fontId="49" fillId="0" borderId="0" applyNumberFormat="0" applyFill="0" applyBorder="0" applyAlignment="0" applyProtection="0"/>
    <xf numFmtId="187" fontId="8" fillId="0" borderId="0" applyNumberFormat="0" applyFill="0" applyBorder="0" applyAlignment="0" applyProtection="0"/>
    <xf numFmtId="187" fontId="37" fillId="0" borderId="0" applyNumberFormat="0" applyFill="0" applyBorder="0" applyAlignment="0" applyProtection="0"/>
    <xf numFmtId="187" fontId="37" fillId="0" borderId="0" applyNumberFormat="0" applyFill="0" applyBorder="0" applyAlignment="0" applyProtection="0"/>
    <xf numFmtId="187" fontId="37" fillId="0" borderId="0" applyNumberFormat="0" applyFill="0" applyBorder="0" applyAlignment="0" applyProtection="0"/>
    <xf numFmtId="0" fontId="37" fillId="0" borderId="0" applyNumberFormat="0" applyFill="0" applyBorder="0" applyAlignment="0" applyProtection="0"/>
    <xf numFmtId="187" fontId="37" fillId="0" borderId="0" applyNumberFormat="0" applyFill="0" applyBorder="0" applyAlignment="0" applyProtection="0"/>
    <xf numFmtId="187" fontId="37" fillId="0" borderId="0" applyNumberFormat="0" applyFill="0" applyBorder="0" applyAlignment="0" applyProtection="0"/>
    <xf numFmtId="187" fontId="37" fillId="0" borderId="0" applyNumberFormat="0" applyFill="0" applyBorder="0" applyAlignment="0" applyProtection="0"/>
    <xf numFmtId="187" fontId="37" fillId="0" borderId="0" applyNumberFormat="0" applyFill="0" applyBorder="0" applyAlignment="0" applyProtection="0"/>
    <xf numFmtId="0" fontId="37" fillId="0" borderId="0" applyNumberFormat="0" applyFill="0" applyBorder="0" applyAlignment="0" applyProtection="0"/>
    <xf numFmtId="187" fontId="37" fillId="0" borderId="0" applyNumberFormat="0" applyFill="0" applyBorder="0" applyAlignment="0" applyProtection="0"/>
    <xf numFmtId="187" fontId="37" fillId="0" borderId="0" applyNumberFormat="0" applyFill="0" applyBorder="0" applyAlignment="0" applyProtection="0"/>
    <xf numFmtId="0" fontId="37" fillId="0" borderId="0" applyNumberFormat="0" applyFill="0" applyBorder="0" applyAlignment="0" applyProtection="0"/>
    <xf numFmtId="187" fontId="37" fillId="0" borderId="0" applyNumberFormat="0" applyFill="0" applyBorder="0" applyAlignment="0" applyProtection="0"/>
    <xf numFmtId="187" fontId="37" fillId="0" borderId="0" applyNumberFormat="0" applyFill="0" applyBorder="0" applyAlignment="0" applyProtection="0"/>
    <xf numFmtId="0" fontId="37" fillId="0" borderId="0" applyNumberFormat="0" applyFill="0" applyBorder="0" applyAlignment="0" applyProtection="0"/>
    <xf numFmtId="187" fontId="37" fillId="0" borderId="0" applyNumberFormat="0" applyFill="0" applyBorder="0" applyAlignment="0" applyProtection="0"/>
    <xf numFmtId="187" fontId="37" fillId="0" borderId="0" applyNumberFormat="0" applyFill="0" applyBorder="0" applyAlignment="0" applyProtection="0"/>
    <xf numFmtId="187" fontId="37" fillId="0" borderId="0" applyNumberFormat="0" applyFill="0" applyBorder="0" applyAlignment="0" applyProtection="0"/>
    <xf numFmtId="0" fontId="37" fillId="0" borderId="0" applyNumberFormat="0" applyFill="0" applyBorder="0" applyAlignment="0" applyProtection="0"/>
    <xf numFmtId="187" fontId="37" fillId="0" borderId="0" applyNumberFormat="0" applyFill="0" applyBorder="0" applyAlignment="0" applyProtection="0"/>
    <xf numFmtId="187" fontId="37" fillId="0" borderId="0" applyNumberFormat="0" applyFill="0" applyBorder="0" applyAlignment="0" applyProtection="0"/>
    <xf numFmtId="0" fontId="37" fillId="0" borderId="0" applyNumberFormat="0" applyFill="0" applyBorder="0" applyAlignment="0" applyProtection="0"/>
    <xf numFmtId="187" fontId="37" fillId="0" borderId="0" applyNumberFormat="0" applyFill="0" applyBorder="0" applyAlignment="0" applyProtection="0"/>
    <xf numFmtId="0" fontId="37" fillId="0" borderId="0" applyNumberFormat="0" applyFill="0" applyBorder="0" applyAlignment="0" applyProtection="0"/>
    <xf numFmtId="187" fontId="37" fillId="0" borderId="0" applyNumberFormat="0" applyFill="0" applyBorder="0" applyAlignment="0" applyProtection="0"/>
    <xf numFmtId="187" fontId="37" fillId="0" borderId="0" applyNumberFormat="0" applyFill="0" applyBorder="0" applyAlignment="0" applyProtection="0"/>
    <xf numFmtId="0" fontId="37" fillId="0" borderId="0" applyNumberFormat="0" applyFill="0" applyBorder="0" applyAlignment="0" applyProtection="0"/>
    <xf numFmtId="187" fontId="37"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50" fillId="0" borderId="0"/>
    <xf numFmtId="187" fontId="50" fillId="0" borderId="0"/>
    <xf numFmtId="0" fontId="50" fillId="0" borderId="0"/>
    <xf numFmtId="187" fontId="50" fillId="0" borderId="0"/>
    <xf numFmtId="187" fontId="29" fillId="0" borderId="13" applyNumberFormat="0" applyFill="0" applyAlignment="0" applyProtection="0"/>
    <xf numFmtId="187" fontId="100" fillId="0" borderId="31" applyNumberFormat="0" applyFill="0" applyAlignment="0" applyProtection="0"/>
    <xf numFmtId="187" fontId="101" fillId="0" borderId="32" applyNumberFormat="0" applyFill="0" applyAlignment="0" applyProtection="0"/>
    <xf numFmtId="187" fontId="101" fillId="0" borderId="32" applyNumberFormat="0" applyFill="0" applyAlignment="0" applyProtection="0"/>
    <xf numFmtId="0" fontId="101" fillId="0" borderId="32" applyNumberFormat="0" applyFill="0" applyAlignment="0" applyProtection="0"/>
    <xf numFmtId="187" fontId="101" fillId="0" borderId="32" applyNumberFormat="0" applyFill="0" applyAlignment="0" applyProtection="0"/>
    <xf numFmtId="187" fontId="100" fillId="0" borderId="31" applyNumberFormat="0" applyFill="0" applyAlignment="0" applyProtection="0"/>
    <xf numFmtId="0" fontId="100" fillId="0" borderId="31" applyNumberFormat="0" applyFill="0" applyAlignment="0" applyProtection="0"/>
    <xf numFmtId="187" fontId="100" fillId="0" borderId="31" applyNumberFormat="0" applyFill="0" applyAlignment="0" applyProtection="0"/>
    <xf numFmtId="187" fontId="101" fillId="0" borderId="32" applyNumberFormat="0" applyFill="0" applyAlignment="0" applyProtection="0"/>
    <xf numFmtId="187" fontId="101" fillId="0" borderId="32" applyNumberFormat="0" applyFill="0" applyAlignment="0" applyProtection="0"/>
    <xf numFmtId="0" fontId="101" fillId="0" borderId="32" applyNumberFormat="0" applyFill="0" applyAlignment="0" applyProtection="0"/>
    <xf numFmtId="187" fontId="101" fillId="0" borderId="32" applyNumberFormat="0" applyFill="0" applyAlignment="0" applyProtection="0"/>
    <xf numFmtId="187" fontId="102" fillId="0" borderId="32" applyNumberFormat="0" applyFill="0" applyAlignment="0" applyProtection="0"/>
    <xf numFmtId="187" fontId="29" fillId="0" borderId="13" applyNumberFormat="0" applyFill="0" applyAlignment="0" applyProtection="0"/>
    <xf numFmtId="0" fontId="29" fillId="0" borderId="13" applyNumberFormat="0" applyFill="0" applyAlignment="0" applyProtection="0"/>
    <xf numFmtId="187" fontId="29" fillId="0" borderId="13" applyNumberFormat="0" applyFill="0" applyAlignment="0" applyProtection="0"/>
    <xf numFmtId="187" fontId="102" fillId="0" borderId="32" applyNumberFormat="0" applyFill="0" applyAlignment="0" applyProtection="0"/>
    <xf numFmtId="0" fontId="102" fillId="0" borderId="32" applyNumberFormat="0" applyFill="0" applyAlignment="0" applyProtection="0"/>
    <xf numFmtId="187" fontId="102" fillId="0" borderId="32" applyNumberFormat="0" applyFill="0" applyAlignment="0" applyProtection="0"/>
    <xf numFmtId="187" fontId="102" fillId="0" borderId="32" applyNumberFormat="0" applyFill="0" applyAlignment="0" applyProtection="0"/>
    <xf numFmtId="0" fontId="101" fillId="0" borderId="32" applyNumberFormat="0" applyFill="0" applyAlignment="0" applyProtection="0"/>
    <xf numFmtId="0" fontId="29" fillId="0" borderId="13" applyNumberFormat="0" applyFill="0" applyAlignment="0" applyProtection="0"/>
    <xf numFmtId="187" fontId="102" fillId="0" borderId="32" applyNumberFormat="0" applyFill="0" applyAlignment="0" applyProtection="0"/>
    <xf numFmtId="0" fontId="101" fillId="0" borderId="32" applyNumberFormat="0" applyFill="0" applyAlignment="0" applyProtection="0"/>
    <xf numFmtId="0" fontId="101" fillId="0" borderId="32" applyNumberFormat="0" applyFill="0" applyAlignment="0" applyProtection="0"/>
    <xf numFmtId="0" fontId="101" fillId="0" borderId="32" applyNumberFormat="0" applyFill="0" applyAlignment="0" applyProtection="0"/>
    <xf numFmtId="187" fontId="29" fillId="0" borderId="13" applyNumberFormat="0" applyFill="0" applyAlignment="0" applyProtection="0"/>
    <xf numFmtId="0" fontId="101" fillId="0" borderId="32" applyNumberFormat="0" applyFill="0" applyAlignment="0" applyProtection="0"/>
    <xf numFmtId="164" fontId="12" fillId="0" borderId="0"/>
    <xf numFmtId="187" fontId="25" fillId="8" borderId="0" applyNumberFormat="0" applyBorder="0" applyAlignment="0" applyProtection="0"/>
    <xf numFmtId="187" fontId="103" fillId="54" borderId="0" applyNumberFormat="0" applyBorder="0" applyAlignment="0" applyProtection="0"/>
    <xf numFmtId="187" fontId="104" fillId="54" borderId="0" applyNumberFormat="0" applyBorder="0" applyAlignment="0" applyProtection="0"/>
    <xf numFmtId="187" fontId="104" fillId="54" borderId="0" applyNumberFormat="0" applyBorder="0" applyAlignment="0" applyProtection="0"/>
    <xf numFmtId="0" fontId="104" fillId="54" borderId="0" applyNumberFormat="0" applyBorder="0" applyAlignment="0" applyProtection="0"/>
    <xf numFmtId="187" fontId="104" fillId="54" borderId="0" applyNumberFormat="0" applyBorder="0" applyAlignment="0" applyProtection="0"/>
    <xf numFmtId="187" fontId="103" fillId="54" borderId="0" applyNumberFormat="0" applyBorder="0" applyAlignment="0" applyProtection="0"/>
    <xf numFmtId="0" fontId="103" fillId="54" borderId="0" applyNumberFormat="0" applyBorder="0" applyAlignment="0" applyProtection="0"/>
    <xf numFmtId="187" fontId="103" fillId="54" borderId="0" applyNumberFormat="0" applyBorder="0" applyAlignment="0" applyProtection="0"/>
    <xf numFmtId="187" fontId="104" fillId="54" borderId="0" applyNumberFormat="0" applyBorder="0" applyAlignment="0" applyProtection="0"/>
    <xf numFmtId="187" fontId="104" fillId="54" borderId="0" applyNumberFormat="0" applyBorder="0" applyAlignment="0" applyProtection="0"/>
    <xf numFmtId="0" fontId="104" fillId="54" borderId="0" applyNumberFormat="0" applyBorder="0" applyAlignment="0" applyProtection="0"/>
    <xf numFmtId="187" fontId="104" fillId="54" borderId="0" applyNumberFormat="0" applyBorder="0" applyAlignment="0" applyProtection="0"/>
    <xf numFmtId="187" fontId="105" fillId="54" borderId="0" applyNumberFormat="0" applyBorder="0" applyAlignment="0" applyProtection="0"/>
    <xf numFmtId="187" fontId="25" fillId="8" borderId="0" applyNumberFormat="0" applyBorder="0" applyAlignment="0" applyProtection="0"/>
    <xf numFmtId="0" fontId="25" fillId="8" borderId="0" applyNumberFormat="0" applyBorder="0" applyAlignment="0" applyProtection="0"/>
    <xf numFmtId="187" fontId="25" fillId="8" borderId="0" applyNumberFormat="0" applyBorder="0" applyAlignment="0" applyProtection="0"/>
    <xf numFmtId="187" fontId="105" fillId="54" borderId="0" applyNumberFormat="0" applyBorder="0" applyAlignment="0" applyProtection="0"/>
    <xf numFmtId="0" fontId="105" fillId="54" borderId="0" applyNumberFormat="0" applyBorder="0" applyAlignment="0" applyProtection="0"/>
    <xf numFmtId="187" fontId="105" fillId="54" borderId="0" applyNumberFormat="0" applyBorder="0" applyAlignment="0" applyProtection="0"/>
    <xf numFmtId="187" fontId="105" fillId="54" borderId="0" applyNumberFormat="0" applyBorder="0" applyAlignment="0" applyProtection="0"/>
    <xf numFmtId="0" fontId="104" fillId="54" borderId="0" applyNumberFormat="0" applyBorder="0" applyAlignment="0" applyProtection="0"/>
    <xf numFmtId="0" fontId="25" fillId="8" borderId="0" applyNumberFormat="0" applyBorder="0" applyAlignment="0" applyProtection="0"/>
    <xf numFmtId="187" fontId="105" fillId="54" borderId="0" applyNumberFormat="0" applyBorder="0" applyAlignment="0" applyProtection="0"/>
    <xf numFmtId="0" fontId="104" fillId="54" borderId="0" applyNumberFormat="0" applyBorder="0" applyAlignment="0" applyProtection="0"/>
    <xf numFmtId="0" fontId="104" fillId="54" borderId="0" applyNumberFormat="0" applyBorder="0" applyAlignment="0" applyProtection="0"/>
    <xf numFmtId="0" fontId="104" fillId="54" borderId="0" applyNumberFormat="0" applyBorder="0" applyAlignment="0" applyProtection="0"/>
    <xf numFmtId="187" fontId="25" fillId="8" borderId="0" applyNumberFormat="0" applyBorder="0" applyAlignment="0" applyProtection="0"/>
    <xf numFmtId="0" fontId="104" fillId="54" borderId="0" applyNumberFormat="0" applyBorder="0" applyAlignment="0" applyProtection="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91" fontId="6" fillId="0" borderId="0"/>
    <xf numFmtId="191" fontId="6" fillId="0" borderId="0"/>
    <xf numFmtId="191" fontId="6" fillId="0" borderId="0"/>
    <xf numFmtId="181" fontId="6" fillId="0" borderId="0"/>
    <xf numFmtId="181" fontId="6" fillId="0" borderId="0"/>
    <xf numFmtId="191" fontId="6" fillId="0" borderId="0"/>
    <xf numFmtId="181" fontId="6" fillId="0" borderId="0"/>
    <xf numFmtId="181" fontId="6" fillId="0" borderId="0"/>
    <xf numFmtId="191" fontId="6" fillId="0" borderId="0"/>
    <xf numFmtId="191" fontId="6" fillId="0" borderId="0"/>
    <xf numFmtId="181" fontId="6" fillId="0" borderId="0"/>
    <xf numFmtId="181" fontId="6" fillId="0" borderId="0"/>
    <xf numFmtId="181" fontId="6" fillId="0" borderId="0"/>
    <xf numFmtId="191" fontId="6" fillId="0" borderId="0"/>
    <xf numFmtId="181" fontId="6" fillId="0" borderId="0"/>
    <xf numFmtId="181" fontId="6" fillId="0" borderId="0"/>
    <xf numFmtId="191" fontId="6" fillId="0" borderId="0"/>
    <xf numFmtId="191" fontId="6" fillId="0" borderId="0"/>
    <xf numFmtId="181" fontId="6" fillId="0" borderId="0"/>
    <xf numFmtId="181" fontId="6" fillId="0" borderId="0"/>
    <xf numFmtId="181" fontId="6" fillId="0" borderId="0"/>
    <xf numFmtId="191" fontId="6" fillId="0" borderId="0"/>
    <xf numFmtId="181" fontId="6" fillId="0" borderId="0"/>
    <xf numFmtId="181" fontId="6" fillId="0" borderId="0"/>
    <xf numFmtId="181" fontId="6" fillId="0" borderId="0"/>
    <xf numFmtId="192" fontId="10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7" fontId="4" fillId="0" borderId="0"/>
    <xf numFmtId="0" fontId="12" fillId="0" borderId="0"/>
    <xf numFmtId="187" fontId="4" fillId="0" borderId="0"/>
    <xf numFmtId="187" fontId="4" fillId="0" borderId="0"/>
    <xf numFmtId="187" fontId="4" fillId="0" borderId="0"/>
    <xf numFmtId="187" fontId="4" fillId="0" borderId="0"/>
    <xf numFmtId="187"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7" fontId="12" fillId="0" borderId="0"/>
    <xf numFmtId="0" fontId="12" fillId="0" borderId="0"/>
    <xf numFmtId="187" fontId="12" fillId="0" borderId="0"/>
    <xf numFmtId="187" fontId="6" fillId="0" borderId="0"/>
    <xf numFmtId="0" fontId="6" fillId="0" borderId="0"/>
    <xf numFmtId="0" fontId="6" fillId="0" borderId="0"/>
    <xf numFmtId="187" fontId="6" fillId="0" borderId="0"/>
    <xf numFmtId="0" fontId="6" fillId="0" borderId="0"/>
    <xf numFmtId="187" fontId="6"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0" fontId="12" fillId="0" borderId="0"/>
    <xf numFmtId="187" fontId="4" fillId="0" borderId="0"/>
    <xf numFmtId="187" fontId="4" fillId="0" borderId="0"/>
    <xf numFmtId="187" fontId="4" fillId="0" borderId="0"/>
    <xf numFmtId="187" fontId="4" fillId="0" borderId="0"/>
    <xf numFmtId="187"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7" fontId="12" fillId="0" borderId="0"/>
    <xf numFmtId="0" fontId="12" fillId="0" borderId="0"/>
    <xf numFmtId="187" fontId="12" fillId="0" borderId="0"/>
    <xf numFmtId="187" fontId="6" fillId="0" borderId="0"/>
    <xf numFmtId="0" fontId="6" fillId="0" borderId="0"/>
    <xf numFmtId="0" fontId="6" fillId="0" borderId="0"/>
    <xf numFmtId="187" fontId="6" fillId="0" borderId="0"/>
    <xf numFmtId="0" fontId="6" fillId="0" borderId="0"/>
    <xf numFmtId="187" fontId="6"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0" fontId="12" fillId="0" borderId="0"/>
    <xf numFmtId="187" fontId="4" fillId="0" borderId="0"/>
    <xf numFmtId="187" fontId="4" fillId="0" borderId="0"/>
    <xf numFmtId="187" fontId="4" fillId="0" borderId="0"/>
    <xf numFmtId="187" fontId="4" fillId="0" borderId="0"/>
    <xf numFmtId="187"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7" fontId="12" fillId="0" borderId="0"/>
    <xf numFmtId="0" fontId="12" fillId="0" borderId="0"/>
    <xf numFmtId="187" fontId="12" fillId="0" borderId="0"/>
    <xf numFmtId="187" fontId="6" fillId="0" borderId="0"/>
    <xf numFmtId="0" fontId="6" fillId="0" borderId="0"/>
    <xf numFmtId="0" fontId="6" fillId="0" borderId="0"/>
    <xf numFmtId="187" fontId="6" fillId="0" borderId="0"/>
    <xf numFmtId="0" fontId="6" fillId="0" borderId="0"/>
    <xf numFmtId="187" fontId="6"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0" fontId="12" fillId="0" borderId="0"/>
    <xf numFmtId="187" fontId="4" fillId="0" borderId="0"/>
    <xf numFmtId="187" fontId="4" fillId="0" borderId="0"/>
    <xf numFmtId="187" fontId="4" fillId="0" borderId="0"/>
    <xf numFmtId="187" fontId="4" fillId="0" borderId="0"/>
    <xf numFmtId="187"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7" fontId="12" fillId="0" borderId="0"/>
    <xf numFmtId="0" fontId="12" fillId="0" borderId="0"/>
    <xf numFmtId="187" fontId="12" fillId="0" borderId="0"/>
    <xf numFmtId="187" fontId="6" fillId="0" borderId="0"/>
    <xf numFmtId="0" fontId="6" fillId="0" borderId="0"/>
    <xf numFmtId="0" fontId="6" fillId="0" borderId="0"/>
    <xf numFmtId="187" fontId="6" fillId="0" borderId="0"/>
    <xf numFmtId="0" fontId="6" fillId="0" borderId="0"/>
    <xf numFmtId="187" fontId="6"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7" fontId="12" fillId="0" borderId="0"/>
    <xf numFmtId="0" fontId="12" fillId="0" borderId="0"/>
    <xf numFmtId="187" fontId="12" fillId="0" borderId="0"/>
    <xf numFmtId="187" fontId="6" fillId="0" borderId="0"/>
    <xf numFmtId="0" fontId="6" fillId="0" borderId="0"/>
    <xf numFmtId="0" fontId="6" fillId="0" borderId="0"/>
    <xf numFmtId="187" fontId="6" fillId="0" borderId="0"/>
    <xf numFmtId="0" fontId="6" fillId="0" borderId="0"/>
    <xf numFmtId="187" fontId="6"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187"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7" fontId="12" fillId="0" borderId="0"/>
    <xf numFmtId="0" fontId="12" fillId="0" borderId="0"/>
    <xf numFmtId="187" fontId="12" fillId="0" borderId="0"/>
    <xf numFmtId="187" fontId="6" fillId="0" borderId="0"/>
    <xf numFmtId="0" fontId="6" fillId="0" borderId="0"/>
    <xf numFmtId="0" fontId="6" fillId="0" borderId="0"/>
    <xf numFmtId="187" fontId="6" fillId="0" borderId="0"/>
    <xf numFmtId="0" fontId="6" fillId="0" borderId="0"/>
    <xf numFmtId="187" fontId="6" fillId="0" borderId="0"/>
    <xf numFmtId="187" fontId="6" fillId="0" borderId="0"/>
    <xf numFmtId="0" fontId="12"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187" fontId="12" fillId="0" borderId="0"/>
    <xf numFmtId="0" fontId="6" fillId="0" borderId="0"/>
    <xf numFmtId="0" fontId="6" fillId="0" borderId="0"/>
    <xf numFmtId="0" fontId="6" fillId="0" borderId="0"/>
    <xf numFmtId="187" fontId="12" fillId="0" borderId="0"/>
    <xf numFmtId="0" fontId="12" fillId="0" borderId="0"/>
    <xf numFmtId="187" fontId="12" fillId="0" borderId="0"/>
    <xf numFmtId="187" fontId="6" fillId="0" borderId="0"/>
    <xf numFmtId="0" fontId="6" fillId="0" borderId="0"/>
    <xf numFmtId="0" fontId="6" fillId="0" borderId="0"/>
    <xf numFmtId="187" fontId="6" fillId="0" borderId="0"/>
    <xf numFmtId="0" fontId="6" fillId="0" borderId="0"/>
    <xf numFmtId="187" fontId="6" fillId="0" borderId="0"/>
    <xf numFmtId="187" fontId="6" fillId="0" borderId="0"/>
    <xf numFmtId="0" fontId="12"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13" fillId="0" borderId="0">
      <alignment vertical="center"/>
    </xf>
    <xf numFmtId="187" fontId="12" fillId="0" borderId="0"/>
    <xf numFmtId="0" fontId="6" fillId="0" borderId="0"/>
    <xf numFmtId="0" fontId="6" fillId="0" borderId="0"/>
    <xf numFmtId="0" fontId="6" fillId="0" borderId="0"/>
    <xf numFmtId="187" fontId="12" fillId="0" borderId="0"/>
    <xf numFmtId="0" fontId="12" fillId="0" borderId="0"/>
    <xf numFmtId="187" fontId="12" fillId="0" borderId="0"/>
    <xf numFmtId="187" fontId="6" fillId="0" borderId="0"/>
    <xf numFmtId="187" fontId="6" fillId="0" borderId="0"/>
    <xf numFmtId="0" fontId="6" fillId="0" borderId="0"/>
    <xf numFmtId="187" fontId="6" fillId="0" borderId="0"/>
    <xf numFmtId="187" fontId="13" fillId="0" borderId="0">
      <alignment vertical="center"/>
    </xf>
    <xf numFmtId="187" fontId="13" fillId="0" borderId="0">
      <alignment vertical="center"/>
    </xf>
    <xf numFmtId="0" fontId="13" fillId="0" borderId="0">
      <alignment vertical="center"/>
    </xf>
    <xf numFmtId="187" fontId="13" fillId="0" borderId="0">
      <alignment vertical="center"/>
    </xf>
    <xf numFmtId="187" fontId="13" fillId="0" borderId="0">
      <alignment vertical="center"/>
    </xf>
    <xf numFmtId="0" fontId="12" fillId="0" borderId="0"/>
    <xf numFmtId="187" fontId="13"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187" fontId="12" fillId="0" borderId="0"/>
    <xf numFmtId="0" fontId="6" fillId="0" borderId="0"/>
    <xf numFmtId="0" fontId="6" fillId="0" borderId="0"/>
    <xf numFmtId="0" fontId="6" fillId="0" borderId="0"/>
    <xf numFmtId="187" fontId="12" fillId="0" borderId="0"/>
    <xf numFmtId="0" fontId="12" fillId="0" borderId="0"/>
    <xf numFmtId="187" fontId="12" fillId="0" borderId="0"/>
    <xf numFmtId="187" fontId="6" fillId="0" borderId="0"/>
    <xf numFmtId="187" fontId="6" fillId="0" borderId="0"/>
    <xf numFmtId="0" fontId="6" fillId="0" borderId="0"/>
    <xf numFmtId="187" fontId="6" fillId="0" borderId="0"/>
    <xf numFmtId="187" fontId="6" fillId="0" borderId="0"/>
    <xf numFmtId="0" fontId="12"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187" fontId="12" fillId="0" borderId="0"/>
    <xf numFmtId="0" fontId="6" fillId="0" borderId="0"/>
    <xf numFmtId="0" fontId="6" fillId="0" borderId="0"/>
    <xf numFmtId="0" fontId="6" fillId="0" borderId="0"/>
    <xf numFmtId="187" fontId="12" fillId="0" borderId="0"/>
    <xf numFmtId="0" fontId="12" fillId="0" borderId="0"/>
    <xf numFmtId="187" fontId="12" fillId="0" borderId="0"/>
    <xf numFmtId="187" fontId="6" fillId="0" borderId="0"/>
    <xf numFmtId="187" fontId="6" fillId="0" borderId="0"/>
    <xf numFmtId="0" fontId="6" fillId="0" borderId="0"/>
    <xf numFmtId="187" fontId="6" fillId="0" borderId="0"/>
    <xf numFmtId="187" fontId="6" fillId="0" borderId="0"/>
    <xf numFmtId="0" fontId="12"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187" fontId="18" fillId="0" borderId="0"/>
    <xf numFmtId="0" fontId="4" fillId="0" borderId="0"/>
    <xf numFmtId="39"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0" fontId="6" fillId="0" borderId="0"/>
    <xf numFmtId="0" fontId="4" fillId="0" borderId="0"/>
    <xf numFmtId="187" fontId="6"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107" fillId="0" borderId="0"/>
    <xf numFmtId="39" fontId="35" fillId="0" borderId="0"/>
    <xf numFmtId="0" fontId="35" fillId="0" borderId="0"/>
    <xf numFmtId="0" fontId="107" fillId="0" borderId="0"/>
    <xf numFmtId="0" fontId="107" fillId="0" borderId="0"/>
    <xf numFmtId="0" fontId="10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187" fontId="6" fillId="0" borderId="0"/>
    <xf numFmtId="187" fontId="12" fillId="0" borderId="0"/>
    <xf numFmtId="0" fontId="6" fillId="0" borderId="0"/>
    <xf numFmtId="0" fontId="6" fillId="0" borderId="0"/>
    <xf numFmtId="0" fontId="6" fillId="0" borderId="0"/>
    <xf numFmtId="187" fontId="12" fillId="0" borderId="0"/>
    <xf numFmtId="0" fontId="12" fillId="0" borderId="0"/>
    <xf numFmtId="187" fontId="12" fillId="0" borderId="0"/>
    <xf numFmtId="187" fontId="6" fillId="0" borderId="0"/>
    <xf numFmtId="187" fontId="6" fillId="0" borderId="0"/>
    <xf numFmtId="0" fontId="6" fillId="0" borderId="0"/>
    <xf numFmtId="187" fontId="6" fillId="0" borderId="0"/>
    <xf numFmtId="187" fontId="6" fillId="0" borderId="0"/>
    <xf numFmtId="0" fontId="12"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187" fontId="12" fillId="0" borderId="0"/>
    <xf numFmtId="0" fontId="6" fillId="0" borderId="0"/>
    <xf numFmtId="0" fontId="6" fillId="0" borderId="0"/>
    <xf numFmtId="0" fontId="6" fillId="0" borderId="0"/>
    <xf numFmtId="187" fontId="12" fillId="0" borderId="0"/>
    <xf numFmtId="0" fontId="12" fillId="0" borderId="0"/>
    <xf numFmtId="187" fontId="12" fillId="0" borderId="0"/>
    <xf numFmtId="187" fontId="6" fillId="0" borderId="0"/>
    <xf numFmtId="187" fontId="6" fillId="0" borderId="0"/>
    <xf numFmtId="0" fontId="6" fillId="0" borderId="0"/>
    <xf numFmtId="187" fontId="6" fillId="0" borderId="0"/>
    <xf numFmtId="187" fontId="6" fillId="0" borderId="0"/>
    <xf numFmtId="0" fontId="12"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187" fontId="12" fillId="0" borderId="0"/>
    <xf numFmtId="0" fontId="6" fillId="0" borderId="0"/>
    <xf numFmtId="0" fontId="6" fillId="0" borderId="0"/>
    <xf numFmtId="0" fontId="6" fillId="0" borderId="0"/>
    <xf numFmtId="187" fontId="12" fillId="0" borderId="0"/>
    <xf numFmtId="0" fontId="12" fillId="0" borderId="0"/>
    <xf numFmtId="187" fontId="12" fillId="0" borderId="0"/>
    <xf numFmtId="187" fontId="6" fillId="0" borderId="0"/>
    <xf numFmtId="187" fontId="6" fillId="0" borderId="0"/>
    <xf numFmtId="0" fontId="6" fillId="0" borderId="0"/>
    <xf numFmtId="187" fontId="6" fillId="0" borderId="0"/>
    <xf numFmtId="187" fontId="6" fillId="0" borderId="0"/>
    <xf numFmtId="0" fontId="12"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187" fontId="12" fillId="0" borderId="0"/>
    <xf numFmtId="187" fontId="12" fillId="0" borderId="0"/>
    <xf numFmtId="0" fontId="12" fillId="0" borderId="0"/>
    <xf numFmtId="187" fontId="12" fillId="0" borderId="0"/>
    <xf numFmtId="187" fontId="6" fillId="0" borderId="0"/>
    <xf numFmtId="187" fontId="6" fillId="0" borderId="0"/>
    <xf numFmtId="0" fontId="6" fillId="0" borderId="0"/>
    <xf numFmtId="187" fontId="6" fillId="0" borderId="0"/>
    <xf numFmtId="187" fontId="6" fillId="0" borderId="0"/>
    <xf numFmtId="0" fontId="12"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187" fontId="12" fillId="0" borderId="0"/>
    <xf numFmtId="187" fontId="12" fillId="0" borderId="0"/>
    <xf numFmtId="0" fontId="12" fillId="0" borderId="0"/>
    <xf numFmtId="187" fontId="12" fillId="0" borderId="0"/>
    <xf numFmtId="187" fontId="6" fillId="0" borderId="0"/>
    <xf numFmtId="187" fontId="6" fillId="0" borderId="0"/>
    <xf numFmtId="0" fontId="6" fillId="0" borderId="0"/>
    <xf numFmtId="187" fontId="6" fillId="0" borderId="0"/>
    <xf numFmtId="187" fontId="6" fillId="0" borderId="0"/>
    <xf numFmtId="0" fontId="12"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7" fontId="6" fillId="0" borderId="0"/>
    <xf numFmtId="187" fontId="12" fillId="0" borderId="0"/>
    <xf numFmtId="187" fontId="12" fillId="0" borderId="0"/>
    <xf numFmtId="0" fontId="12" fillId="0" borderId="0"/>
    <xf numFmtId="187" fontId="12" fillId="0" borderId="0"/>
    <xf numFmtId="187" fontId="6" fillId="0" borderId="0"/>
    <xf numFmtId="187" fontId="6" fillId="0" borderId="0"/>
    <xf numFmtId="0" fontId="6" fillId="0" borderId="0"/>
    <xf numFmtId="187" fontId="6" fillId="0" borderId="0"/>
    <xf numFmtId="187" fontId="6" fillId="0" borderId="0"/>
    <xf numFmtId="0" fontId="12" fillId="0" borderId="0"/>
    <xf numFmtId="187"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187" fontId="6" fillId="0" borderId="0"/>
    <xf numFmtId="187" fontId="12" fillId="0" borderId="0"/>
    <xf numFmtId="187" fontId="12" fillId="0" borderId="0"/>
    <xf numFmtId="0" fontId="12" fillId="0" borderId="0"/>
    <xf numFmtId="187" fontId="12" fillId="0" borderId="0"/>
    <xf numFmtId="187" fontId="6" fillId="0" borderId="0"/>
    <xf numFmtId="187" fontId="6" fillId="0" borderId="0"/>
    <xf numFmtId="0" fontId="6" fillId="0" borderId="0"/>
    <xf numFmtId="187" fontId="6" fillId="0" borderId="0"/>
    <xf numFmtId="187" fontId="6" fillId="0" borderId="0"/>
    <xf numFmtId="0" fontId="12" fillId="0" borderId="0"/>
    <xf numFmtId="187"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7" fontId="6" fillId="0" borderId="0"/>
    <xf numFmtId="187" fontId="6" fillId="0" borderId="0"/>
    <xf numFmtId="187" fontId="12" fillId="0" borderId="0"/>
    <xf numFmtId="187" fontId="12" fillId="0" borderId="0"/>
    <xf numFmtId="0" fontId="12" fillId="0" borderId="0"/>
    <xf numFmtId="187" fontId="12" fillId="0" borderId="0"/>
    <xf numFmtId="187" fontId="6" fillId="0" borderId="0"/>
    <xf numFmtId="187" fontId="6" fillId="0" borderId="0"/>
    <xf numFmtId="0" fontId="6" fillId="0" borderId="0"/>
    <xf numFmtId="187" fontId="6" fillId="0" borderId="0"/>
    <xf numFmtId="187" fontId="6" fillId="0" borderId="0"/>
    <xf numFmtId="0" fontId="12" fillId="0" borderId="0"/>
    <xf numFmtId="187"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7" fontId="6" fillId="0" borderId="0"/>
    <xf numFmtId="187" fontId="12" fillId="0" borderId="0"/>
    <xf numFmtId="187" fontId="12" fillId="0" borderId="0"/>
    <xf numFmtId="0" fontId="12" fillId="0" borderId="0"/>
    <xf numFmtId="187" fontId="12" fillId="0" borderId="0"/>
    <xf numFmtId="187" fontId="6" fillId="0" borderId="0"/>
    <xf numFmtId="187" fontId="6" fillId="0" borderId="0"/>
    <xf numFmtId="0" fontId="6" fillId="0" borderId="0"/>
    <xf numFmtId="187" fontId="6" fillId="0" borderId="0"/>
    <xf numFmtId="187" fontId="6" fillId="0" borderId="0"/>
    <xf numFmtId="0" fontId="12" fillId="0" borderId="0"/>
    <xf numFmtId="187" fontId="6" fillId="0" borderId="0"/>
    <xf numFmtId="0" fontId="6" fillId="0" borderId="0"/>
    <xf numFmtId="0" fontId="6" fillId="0" borderId="0"/>
    <xf numFmtId="0" fontId="6" fillId="0" borderId="0"/>
    <xf numFmtId="0" fontId="6" fillId="0" borderId="0"/>
    <xf numFmtId="187" fontId="6" fillId="0" borderId="0"/>
    <xf numFmtId="0" fontId="12" fillId="0" borderId="0"/>
    <xf numFmtId="0" fontId="6" fillId="0" borderId="0"/>
    <xf numFmtId="0" fontId="6" fillId="0" borderId="0"/>
    <xf numFmtId="0" fontId="6" fillId="0" borderId="0"/>
    <xf numFmtId="0" fontId="6" fillId="0" borderId="0"/>
    <xf numFmtId="187" fontId="6" fillId="0" borderId="0"/>
    <xf numFmtId="187"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12" fillId="0" borderId="0"/>
    <xf numFmtId="0" fontId="12" fillId="0" borderId="0"/>
    <xf numFmtId="0" fontId="4" fillId="0" borderId="0"/>
    <xf numFmtId="187" fontId="12" fillId="0" borderId="0"/>
    <xf numFmtId="187" fontId="6" fillId="0" borderId="0"/>
    <xf numFmtId="187" fontId="6" fillId="0" borderId="0"/>
    <xf numFmtId="0" fontId="6"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0" fontId="12" fillId="0" borderId="0"/>
    <xf numFmtId="0" fontId="4" fillId="0" borderId="0"/>
    <xf numFmtId="187"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35"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187" fontId="6" fillId="0" borderId="0"/>
    <xf numFmtId="0" fontId="6" fillId="0" borderId="0"/>
    <xf numFmtId="187" fontId="6" fillId="0" borderId="0"/>
    <xf numFmtId="0" fontId="108" fillId="0" borderId="0"/>
    <xf numFmtId="0" fontId="6" fillId="0" borderId="0"/>
    <xf numFmtId="0" fontId="6" fillId="0" borderId="0"/>
    <xf numFmtId="187" fontId="6" fillId="0" borderId="0"/>
    <xf numFmtId="187"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12" fillId="0" borderId="0"/>
    <xf numFmtId="0" fontId="12" fillId="0" borderId="0"/>
    <xf numFmtId="0" fontId="4" fillId="0" borderId="0"/>
    <xf numFmtId="187" fontId="12" fillId="0" borderId="0"/>
    <xf numFmtId="187" fontId="6" fillId="0" borderId="0"/>
    <xf numFmtId="187" fontId="6" fillId="0" borderId="0"/>
    <xf numFmtId="0" fontId="6"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0" fontId="12" fillId="0" borderId="0"/>
    <xf numFmtId="0" fontId="4" fillId="0" borderId="0"/>
    <xf numFmtId="187" fontId="6" fillId="0" borderId="0"/>
    <xf numFmtId="0" fontId="12" fillId="0" borderId="0"/>
    <xf numFmtId="0" fontId="12" fillId="0" borderId="0"/>
    <xf numFmtId="187" fontId="6" fillId="0" borderId="0"/>
    <xf numFmtId="0" fontId="4" fillId="0" borderId="0"/>
    <xf numFmtId="0" fontId="4" fillId="0" borderId="0"/>
    <xf numFmtId="187" fontId="6" fillId="0" borderId="0"/>
    <xf numFmtId="0" fontId="6" fillId="0" borderId="0"/>
    <xf numFmtId="187" fontId="6" fillId="0" borderId="0"/>
    <xf numFmtId="0" fontId="4" fillId="0" borderId="0"/>
    <xf numFmtId="0" fontId="6" fillId="0" borderId="0"/>
    <xf numFmtId="0" fontId="4" fillId="0" borderId="0"/>
    <xf numFmtId="0" fontId="6" fillId="0" borderId="0"/>
    <xf numFmtId="0" fontId="4" fillId="0" borderId="0"/>
    <xf numFmtId="187" fontId="6" fillId="0" borderId="0"/>
    <xf numFmtId="0" fontId="8" fillId="0" borderId="0"/>
    <xf numFmtId="0" fontId="12" fillId="0" borderId="0"/>
    <xf numFmtId="0" fontId="8" fillId="0" borderId="0"/>
    <xf numFmtId="0" fontId="6" fillId="0" borderId="0"/>
    <xf numFmtId="0" fontId="6" fillId="0" borderId="0"/>
    <xf numFmtId="187" fontId="6" fillId="0" borderId="0"/>
    <xf numFmtId="187"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12" fillId="0" borderId="0"/>
    <xf numFmtId="0" fontId="12" fillId="0" borderId="0"/>
    <xf numFmtId="0" fontId="4" fillId="0" borderId="0"/>
    <xf numFmtId="187" fontId="12" fillId="0" borderId="0"/>
    <xf numFmtId="187" fontId="6" fillId="0" borderId="0"/>
    <xf numFmtId="187" fontId="6" fillId="0" borderId="0"/>
    <xf numFmtId="0" fontId="6"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0" fontId="12" fillId="0" borderId="0"/>
    <xf numFmtId="0" fontId="4" fillId="0" borderId="0"/>
    <xf numFmtId="187" fontId="6" fillId="0" borderId="0"/>
    <xf numFmtId="0" fontId="6" fillId="0" borderId="0"/>
    <xf numFmtId="0" fontId="4" fillId="0" borderId="0"/>
    <xf numFmtId="0" fontId="6" fillId="0" borderId="0"/>
    <xf numFmtId="0" fontId="8" fillId="0" borderId="0"/>
    <xf numFmtId="0" fontId="8" fillId="0" borderId="0"/>
    <xf numFmtId="0" fontId="6" fillId="0" borderId="0"/>
    <xf numFmtId="187" fontId="6" fillId="0" borderId="0"/>
    <xf numFmtId="187"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12" fillId="0" borderId="0"/>
    <xf numFmtId="0" fontId="12" fillId="0" borderId="0"/>
    <xf numFmtId="0" fontId="4" fillId="0" borderId="0"/>
    <xf numFmtId="187" fontId="12" fillId="0" borderId="0"/>
    <xf numFmtId="187" fontId="6" fillId="0" borderId="0"/>
    <xf numFmtId="187" fontId="6" fillId="0" borderId="0"/>
    <xf numFmtId="0" fontId="6"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0" fontId="12" fillId="0" borderId="0"/>
    <xf numFmtId="0" fontId="4" fillId="0" borderId="0"/>
    <xf numFmtId="187" fontId="6" fillId="0" borderId="0"/>
    <xf numFmtId="187" fontId="6" fillId="0" borderId="0"/>
    <xf numFmtId="187"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12" fillId="0" borderId="0"/>
    <xf numFmtId="0" fontId="12" fillId="0" borderId="0"/>
    <xf numFmtId="0" fontId="4" fillId="0" borderId="0"/>
    <xf numFmtId="187" fontId="12" fillId="0" borderId="0"/>
    <xf numFmtId="187" fontId="6" fillId="0" borderId="0"/>
    <xf numFmtId="187" fontId="6" fillId="0" borderId="0"/>
    <xf numFmtId="0" fontId="6"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0" fontId="12" fillId="0" borderId="0"/>
    <xf numFmtId="0" fontId="4" fillId="0" borderId="0"/>
    <xf numFmtId="187" fontId="6" fillId="0" borderId="0"/>
    <xf numFmtId="187" fontId="6" fillId="0" borderId="0"/>
    <xf numFmtId="187"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12" fillId="0" borderId="0"/>
    <xf numFmtId="0" fontId="12" fillId="0" borderId="0"/>
    <xf numFmtId="0" fontId="4" fillId="0" borderId="0"/>
    <xf numFmtId="187" fontId="12" fillId="0" borderId="0"/>
    <xf numFmtId="187" fontId="6" fillId="0" borderId="0"/>
    <xf numFmtId="187" fontId="6" fillId="0" borderId="0"/>
    <xf numFmtId="0" fontId="6"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0" fontId="12" fillId="0" borderId="0"/>
    <xf numFmtId="0" fontId="4" fillId="0" borderId="0"/>
    <xf numFmtId="187" fontId="6" fillId="0" borderId="0"/>
    <xf numFmtId="187" fontId="6" fillId="0" borderId="0"/>
    <xf numFmtId="187"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12" fillId="0" borderId="0"/>
    <xf numFmtId="0" fontId="12" fillId="0" borderId="0"/>
    <xf numFmtId="0" fontId="4" fillId="0" borderId="0"/>
    <xf numFmtId="187" fontId="12" fillId="0" borderId="0"/>
    <xf numFmtId="187" fontId="6" fillId="0" borderId="0"/>
    <xf numFmtId="187" fontId="6" fillId="0" borderId="0"/>
    <xf numFmtId="0" fontId="6"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0" fontId="12" fillId="0" borderId="0"/>
    <xf numFmtId="0" fontId="4" fillId="0" borderId="0"/>
    <xf numFmtId="187" fontId="6" fillId="0" borderId="0"/>
    <xf numFmtId="187" fontId="6" fillId="0" borderId="0"/>
    <xf numFmtId="187"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12" fillId="0" borderId="0"/>
    <xf numFmtId="0" fontId="12" fillId="0" borderId="0"/>
    <xf numFmtId="0" fontId="4" fillId="0" borderId="0"/>
    <xf numFmtId="187" fontId="12" fillId="0" borderId="0"/>
    <xf numFmtId="187" fontId="6" fillId="0" borderId="0"/>
    <xf numFmtId="187" fontId="6" fillId="0" borderId="0"/>
    <xf numFmtId="0" fontId="6"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0" fontId="12" fillId="0" borderId="0"/>
    <xf numFmtId="0" fontId="4" fillId="0" borderId="0"/>
    <xf numFmtId="187" fontId="6" fillId="0" borderId="0"/>
    <xf numFmtId="187" fontId="6" fillId="0" borderId="0"/>
    <xf numFmtId="187"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12" fillId="0" borderId="0"/>
    <xf numFmtId="0" fontId="12" fillId="0" borderId="0"/>
    <xf numFmtId="0" fontId="4" fillId="0" borderId="0"/>
    <xf numFmtId="187" fontId="12" fillId="0" borderId="0"/>
    <xf numFmtId="187" fontId="6" fillId="0" borderId="0"/>
    <xf numFmtId="187" fontId="6" fillId="0" borderId="0"/>
    <xf numFmtId="0" fontId="6"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0" fontId="12" fillId="0" borderId="0"/>
    <xf numFmtId="0" fontId="4" fillId="0" borderId="0"/>
    <xf numFmtId="187" fontId="6" fillId="0" borderId="0"/>
    <xf numFmtId="187" fontId="12" fillId="0" borderId="0"/>
    <xf numFmtId="187"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12" fillId="0" borderId="0"/>
    <xf numFmtId="0" fontId="12" fillId="0" borderId="0"/>
    <xf numFmtId="0" fontId="4" fillId="0" borderId="0"/>
    <xf numFmtId="187"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12" fillId="0" borderId="0"/>
    <xf numFmtId="0" fontId="12" fillId="0" borderId="0"/>
    <xf numFmtId="0" fontId="4" fillId="0" borderId="0"/>
    <xf numFmtId="187" fontId="12" fillId="0" borderId="0"/>
    <xf numFmtId="187" fontId="6"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0" fontId="6" fillId="0" borderId="0"/>
    <xf numFmtId="0" fontId="4"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0" fontId="6" fillId="0" borderId="0"/>
    <xf numFmtId="0" fontId="4" fillId="0" borderId="0"/>
    <xf numFmtId="187" fontId="6"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12" fillId="0" borderId="0"/>
    <xf numFmtId="187" fontId="4" fillId="0" borderId="0"/>
    <xf numFmtId="187" fontId="4" fillId="0" borderId="0"/>
    <xf numFmtId="187" fontId="4" fillId="0" borderId="0"/>
    <xf numFmtId="187" fontId="4" fillId="0" borderId="0"/>
    <xf numFmtId="187" fontId="6" fillId="0" borderId="0"/>
    <xf numFmtId="187" fontId="6" fillId="0" borderId="0"/>
    <xf numFmtId="0" fontId="6" fillId="0" borderId="0"/>
    <xf numFmtId="0" fontId="6" fillId="0" borderId="0"/>
    <xf numFmtId="187" fontId="6" fillId="0" borderId="0"/>
    <xf numFmtId="0" fontId="6"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187" fontId="6" fillId="0" borderId="0"/>
    <xf numFmtId="0" fontId="6" fillId="0" borderId="0"/>
    <xf numFmtId="187" fontId="6" fillId="0" borderId="0"/>
    <xf numFmtId="187" fontId="6" fillId="0" borderId="0"/>
    <xf numFmtId="187" fontId="6" fillId="0" borderId="0"/>
    <xf numFmtId="187"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0" fontId="6" fillId="0" borderId="0"/>
    <xf numFmtId="0" fontId="4" fillId="0" borderId="0"/>
    <xf numFmtId="187" fontId="6" fillId="0" borderId="0"/>
    <xf numFmtId="187" fontId="12" fillId="0" borderId="0"/>
    <xf numFmtId="0" fontId="107" fillId="0" borderId="0"/>
    <xf numFmtId="187" fontId="12" fillId="0" borderId="0"/>
    <xf numFmtId="0" fontId="12" fillId="0" borderId="0"/>
    <xf numFmtId="187" fontId="12" fillId="0" borderId="0"/>
    <xf numFmtId="187" fontId="6" fillId="0" borderId="0"/>
    <xf numFmtId="187" fontId="6" fillId="0" borderId="0"/>
    <xf numFmtId="0" fontId="6" fillId="0" borderId="0"/>
    <xf numFmtId="187" fontId="6"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6"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0" fontId="6" fillId="0" borderId="0"/>
    <xf numFmtId="0" fontId="4"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0" fontId="6" fillId="0" borderId="0"/>
    <xf numFmtId="0" fontId="4" fillId="0" borderId="0"/>
    <xf numFmtId="187" fontId="6"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0" fontId="6" fillId="0" borderId="0"/>
    <xf numFmtId="0" fontId="4" fillId="0" borderId="0"/>
    <xf numFmtId="187" fontId="6"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0" fontId="6" fillId="0" borderId="0"/>
    <xf numFmtId="0" fontId="4" fillId="0" borderId="0"/>
    <xf numFmtId="187" fontId="6"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0" fontId="6" fillId="0" borderId="0"/>
    <xf numFmtId="0" fontId="4" fillId="0" borderId="0"/>
    <xf numFmtId="187" fontId="6" fillId="0" borderId="0"/>
    <xf numFmtId="187"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12" fillId="0" borderId="0"/>
    <xf numFmtId="0" fontId="12" fillId="0" borderId="0"/>
    <xf numFmtId="0" fontId="4" fillId="0" borderId="0"/>
    <xf numFmtId="187" fontId="12" fillId="0" borderId="0"/>
    <xf numFmtId="187"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187" fontId="12" fillId="0" borderId="0"/>
    <xf numFmtId="0" fontId="12" fillId="0" borderId="0"/>
    <xf numFmtId="187" fontId="12" fillId="0" borderId="0"/>
    <xf numFmtId="187"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187" fontId="12" fillId="0" borderId="0"/>
    <xf numFmtId="0" fontId="12" fillId="0" borderId="0"/>
    <xf numFmtId="187" fontId="12" fillId="0" borderId="0"/>
    <xf numFmtId="187" fontId="6" fillId="0" borderId="0"/>
    <xf numFmtId="0" fontId="6" fillId="0" borderId="0"/>
    <xf numFmtId="0" fontId="6" fillId="0" borderId="0"/>
    <xf numFmtId="187" fontId="6" fillId="0" borderId="0"/>
    <xf numFmtId="0" fontId="6" fillId="0" borderId="0"/>
    <xf numFmtId="187" fontId="6" fillId="0" borderId="0"/>
    <xf numFmtId="187" fontId="6" fillId="0" borderId="0"/>
    <xf numFmtId="0" fontId="6" fillId="0" borderId="0"/>
    <xf numFmtId="0" fontId="6" fillId="0" borderId="0"/>
    <xf numFmtId="187" fontId="6" fillId="0" borderId="0"/>
    <xf numFmtId="0" fontId="6" fillId="0" borderId="0"/>
    <xf numFmtId="187" fontId="6"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0" fontId="6" fillId="0" borderId="0"/>
    <xf numFmtId="0" fontId="4" fillId="0" borderId="0"/>
    <xf numFmtId="187" fontId="6"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12" fillId="0" borderId="0"/>
    <xf numFmtId="187" fontId="4" fillId="0" borderId="0"/>
    <xf numFmtId="187" fontId="4" fillId="0" borderId="0"/>
    <xf numFmtId="187" fontId="4" fillId="0" borderId="0"/>
    <xf numFmtId="187" fontId="4" fillId="0" borderId="0"/>
    <xf numFmtId="187" fontId="6" fillId="0" borderId="0"/>
    <xf numFmtId="187" fontId="6" fillId="0" borderId="0"/>
    <xf numFmtId="0" fontId="6" fillId="0" borderId="0"/>
    <xf numFmtId="0" fontId="6" fillId="0" borderId="0"/>
    <xf numFmtId="187" fontId="6" fillId="0" borderId="0"/>
    <xf numFmtId="0" fontId="6" fillId="0" borderId="0"/>
    <xf numFmtId="187" fontId="6" fillId="0" borderId="0"/>
    <xf numFmtId="0" fontId="6" fillId="0" borderId="0"/>
    <xf numFmtId="0" fontId="6" fillId="0" borderId="0"/>
    <xf numFmtId="0" fontId="6" fillId="0" borderId="0"/>
    <xf numFmtId="0" fontId="6" fillId="0" borderId="0"/>
    <xf numFmtId="0" fontId="6" fillId="0" borderId="0"/>
    <xf numFmtId="187" fontId="6" fillId="0" borderId="0"/>
    <xf numFmtId="0" fontId="6" fillId="0" borderId="0"/>
    <xf numFmtId="187" fontId="6" fillId="0" borderId="0"/>
    <xf numFmtId="187" fontId="12" fillId="0" borderId="0"/>
    <xf numFmtId="0" fontId="6" fillId="0" borderId="0"/>
    <xf numFmtId="0" fontId="6" fillId="0" borderId="0"/>
    <xf numFmtId="0" fontId="6" fillId="0" borderId="0"/>
    <xf numFmtId="187" fontId="12" fillId="0" borderId="0"/>
    <xf numFmtId="0" fontId="12" fillId="0" borderId="0"/>
    <xf numFmtId="187" fontId="12"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0" fontId="6" fillId="0" borderId="0"/>
    <xf numFmtId="0" fontId="4" fillId="0" borderId="0"/>
    <xf numFmtId="187" fontId="6"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0" fontId="6" fillId="0" borderId="0"/>
    <xf numFmtId="0" fontId="4" fillId="0" borderId="0"/>
    <xf numFmtId="187" fontId="6"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0" fontId="6" fillId="0" borderId="0"/>
    <xf numFmtId="0" fontId="4" fillId="0" borderId="0"/>
    <xf numFmtId="187" fontId="6" fillId="0" borderId="0"/>
    <xf numFmtId="187"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12"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187" fontId="12"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0" fontId="6" fillId="0" borderId="0"/>
    <xf numFmtId="0" fontId="6" fillId="0" borderId="0"/>
    <xf numFmtId="187" fontId="6" fillId="0" borderId="0"/>
    <xf numFmtId="0" fontId="6" fillId="0" borderId="0"/>
    <xf numFmtId="187" fontId="6" fillId="0" borderId="0"/>
    <xf numFmtId="187" fontId="6" fillId="0" borderId="0"/>
    <xf numFmtId="0" fontId="35" fillId="0" borderId="0"/>
    <xf numFmtId="187" fontId="6" fillId="0" borderId="0"/>
    <xf numFmtId="39" fontId="35" fillId="0" borderId="0"/>
    <xf numFmtId="0" fontId="6" fillId="0" borderId="0"/>
    <xf numFmtId="187" fontId="6"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187" fontId="6" fillId="0" borderId="0"/>
    <xf numFmtId="0" fontId="4" fillId="0" borderId="0"/>
    <xf numFmtId="187" fontId="12" fillId="0" borderId="0"/>
    <xf numFmtId="187" fontId="12" fillId="0" borderId="0"/>
    <xf numFmtId="187" fontId="12"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187" fontId="12" fillId="0" borderId="0"/>
    <xf numFmtId="0" fontId="4" fillId="0" borderId="0"/>
    <xf numFmtId="187" fontId="12" fillId="0" borderId="0"/>
    <xf numFmtId="187" fontId="12" fillId="0" borderId="0"/>
    <xf numFmtId="0" fontId="12" fillId="0" borderId="0"/>
    <xf numFmtId="187" fontId="12" fillId="0" borderId="0"/>
    <xf numFmtId="187" fontId="12"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187" fontId="12" fillId="0" borderId="0"/>
    <xf numFmtId="0" fontId="4" fillId="0" borderId="0"/>
    <xf numFmtId="187" fontId="6" fillId="0" borderId="0"/>
    <xf numFmtId="0" fontId="35" fillId="0" borderId="0"/>
    <xf numFmtId="187" fontId="6" fillId="0" borderId="0"/>
    <xf numFmtId="39" fontId="35" fillId="0" borderId="0"/>
    <xf numFmtId="0" fontId="6" fillId="0" borderId="0"/>
    <xf numFmtId="187" fontId="6" fillId="0" borderId="0"/>
    <xf numFmtId="187" fontId="6" fillId="0" borderId="0"/>
    <xf numFmtId="0" fontId="35" fillId="0" borderId="0"/>
    <xf numFmtId="187" fontId="6" fillId="0" borderId="0"/>
    <xf numFmtId="39" fontId="35" fillId="0" borderId="0"/>
    <xf numFmtId="0" fontId="6" fillId="0" borderId="0"/>
    <xf numFmtId="187" fontId="6" fillId="0" borderId="0"/>
    <xf numFmtId="187" fontId="6" fillId="0" borderId="0"/>
    <xf numFmtId="187" fontId="6" fillId="0" borderId="0"/>
    <xf numFmtId="0" fontId="6" fillId="0" borderId="0"/>
    <xf numFmtId="0" fontId="6" fillId="0" borderId="0"/>
    <xf numFmtId="187" fontId="6" fillId="0" borderId="0"/>
    <xf numFmtId="0" fontId="6" fillId="0" borderId="0"/>
    <xf numFmtId="187" fontId="6" fillId="0" borderId="0"/>
    <xf numFmtId="187" fontId="6" fillId="0" borderId="0"/>
    <xf numFmtId="187" fontId="6" fillId="0" borderId="0"/>
    <xf numFmtId="187" fontId="6" fillId="0" borderId="0"/>
    <xf numFmtId="0" fontId="108" fillId="0" borderId="0"/>
    <xf numFmtId="0" fontId="6" fillId="0" borderId="0"/>
    <xf numFmtId="187" fontId="6" fillId="0" borderId="0"/>
    <xf numFmtId="187" fontId="6" fillId="0" borderId="0"/>
    <xf numFmtId="0" fontId="6" fillId="0" borderId="0"/>
    <xf numFmtId="187" fontId="6" fillId="0" borderId="0"/>
    <xf numFmtId="187" fontId="6" fillId="0" borderId="0"/>
    <xf numFmtId="187" fontId="6" fillId="0" borderId="0"/>
    <xf numFmtId="0" fontId="6" fillId="0" borderId="0"/>
    <xf numFmtId="187" fontId="6" fillId="0" borderId="0"/>
    <xf numFmtId="0" fontId="6" fillId="0" borderId="0"/>
    <xf numFmtId="187" fontId="6" fillId="0" borderId="0"/>
    <xf numFmtId="0" fontId="6" fillId="0" borderId="0"/>
    <xf numFmtId="187" fontId="6" fillId="0" borderId="0"/>
    <xf numFmtId="187" fontId="6" fillId="0" borderId="0"/>
    <xf numFmtId="0" fontId="35" fillId="0" borderId="0"/>
    <xf numFmtId="187" fontId="6" fillId="0" borderId="0"/>
    <xf numFmtId="39" fontId="35" fillId="0" borderId="0"/>
    <xf numFmtId="0" fontId="6" fillId="0" borderId="0"/>
    <xf numFmtId="187" fontId="6" fillId="0" borderId="0"/>
    <xf numFmtId="187"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187" fontId="6" fillId="0" borderId="0"/>
    <xf numFmtId="0" fontId="6" fillId="0" borderId="0"/>
    <xf numFmtId="187" fontId="6" fillId="0" borderId="0"/>
    <xf numFmtId="187" fontId="6" fillId="0" borderId="0"/>
    <xf numFmtId="0" fontId="6" fillId="0" borderId="0"/>
    <xf numFmtId="0" fontId="6" fillId="0" borderId="0"/>
    <xf numFmtId="187" fontId="6" fillId="0" borderId="0"/>
    <xf numFmtId="0" fontId="6" fillId="0" borderId="0"/>
    <xf numFmtId="187" fontId="6" fillId="0" borderId="0"/>
    <xf numFmtId="187" fontId="6" fillId="0" borderId="0"/>
    <xf numFmtId="0" fontId="6" fillId="0" borderId="0"/>
    <xf numFmtId="0" fontId="6" fillId="0" borderId="0"/>
    <xf numFmtId="187" fontId="6" fillId="0" borderId="0"/>
    <xf numFmtId="0" fontId="6" fillId="0" borderId="0"/>
    <xf numFmtId="187" fontId="6" fillId="0" borderId="0"/>
    <xf numFmtId="187" fontId="6" fillId="0" borderId="0"/>
    <xf numFmtId="0" fontId="6" fillId="0" borderId="0"/>
    <xf numFmtId="0" fontId="6" fillId="0" borderId="0"/>
    <xf numFmtId="187" fontId="6" fillId="0" borderId="0"/>
    <xf numFmtId="0" fontId="6" fillId="0" borderId="0"/>
    <xf numFmtId="187" fontId="6"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187" fontId="6" fillId="0" borderId="0"/>
    <xf numFmtId="0" fontId="4"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187" fontId="6" fillId="0" borderId="0"/>
    <xf numFmtId="0" fontId="4"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187" fontId="6" fillId="0" borderId="0"/>
    <xf numFmtId="0" fontId="4" fillId="0" borderId="0"/>
    <xf numFmtId="187" fontId="6" fillId="0" borderId="0"/>
    <xf numFmtId="187" fontId="6" fillId="0" borderId="0"/>
    <xf numFmtId="0" fontId="109" fillId="0" borderId="0"/>
    <xf numFmtId="0" fontId="6" fillId="0" borderId="0"/>
    <xf numFmtId="187" fontId="6" fillId="0" borderId="0"/>
    <xf numFmtId="187"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187" fontId="6"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12" fillId="0" borderId="0"/>
    <xf numFmtId="187" fontId="4" fillId="0" borderId="0"/>
    <xf numFmtId="187" fontId="4" fillId="0" borderId="0"/>
    <xf numFmtId="187" fontId="4" fillId="0" borderId="0"/>
    <xf numFmtId="187" fontId="4" fillId="0" borderId="0"/>
    <xf numFmtId="187" fontId="6" fillId="0" borderId="0"/>
    <xf numFmtId="187" fontId="6" fillId="0" borderId="0"/>
    <xf numFmtId="0" fontId="6" fillId="0" borderId="0"/>
    <xf numFmtId="0" fontId="6" fillId="0" borderId="0"/>
    <xf numFmtId="187" fontId="6" fillId="0" borderId="0"/>
    <xf numFmtId="0" fontId="6" fillId="0" borderId="0"/>
    <xf numFmtId="187" fontId="6" fillId="0" borderId="0"/>
    <xf numFmtId="0" fontId="6" fillId="0" borderId="0"/>
    <xf numFmtId="0" fontId="6" fillId="0" borderId="0"/>
    <xf numFmtId="0" fontId="6" fillId="0" borderId="0"/>
    <xf numFmtId="0" fontId="6" fillId="0" borderId="0"/>
    <xf numFmtId="0" fontId="6" fillId="0" borderId="0"/>
    <xf numFmtId="187" fontId="6" fillId="0" borderId="0"/>
    <xf numFmtId="0" fontId="6" fillId="0" borderId="0"/>
    <xf numFmtId="187" fontId="6" fillId="0" borderId="0"/>
    <xf numFmtId="187" fontId="12" fillId="0" borderId="0"/>
    <xf numFmtId="0" fontId="6" fillId="0" borderId="0"/>
    <xf numFmtId="0" fontId="6" fillId="0" borderId="0"/>
    <xf numFmtId="0" fontId="6" fillId="0" borderId="0"/>
    <xf numFmtId="187" fontId="12" fillId="0" borderId="0"/>
    <xf numFmtId="0" fontId="12" fillId="0" borderId="0"/>
    <xf numFmtId="187" fontId="12" fillId="0" borderId="0"/>
    <xf numFmtId="187" fontId="6" fillId="0" borderId="0"/>
    <xf numFmtId="0" fontId="6" fillId="0" borderId="0"/>
    <xf numFmtId="0" fontId="6" fillId="0" borderId="0"/>
    <xf numFmtId="0" fontId="6" fillId="0" borderId="0"/>
    <xf numFmtId="0" fontId="6" fillId="0" borderId="0"/>
    <xf numFmtId="0" fontId="6" fillId="0" borderId="0"/>
    <xf numFmtId="187" fontId="6" fillId="0" borderId="0"/>
    <xf numFmtId="0" fontId="6" fillId="0" borderId="0"/>
    <xf numFmtId="187" fontId="6"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12"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187" fontId="12" fillId="0" borderId="0"/>
    <xf numFmtId="0" fontId="4" fillId="0" borderId="0"/>
    <xf numFmtId="187"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12"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187" fontId="12" fillId="0" borderId="0"/>
    <xf numFmtId="0" fontId="4" fillId="0" borderId="0"/>
    <xf numFmtId="187" fontId="6" fillId="0" borderId="0"/>
    <xf numFmtId="187" fontId="6" fillId="0" borderId="0"/>
    <xf numFmtId="0" fontId="109" fillId="0" borderId="0"/>
    <xf numFmtId="0" fontId="6" fillId="0" borderId="0"/>
    <xf numFmtId="187" fontId="6" fillId="0" borderId="0"/>
    <xf numFmtId="187" fontId="74" fillId="0" borderId="0"/>
    <xf numFmtId="0" fontId="35" fillId="0" borderId="0"/>
    <xf numFmtId="0" fontId="74" fillId="0" borderId="0"/>
    <xf numFmtId="0" fontId="35" fillId="0" borderId="0"/>
    <xf numFmtId="187" fontId="74" fillId="0" borderId="0"/>
    <xf numFmtId="39" fontId="35" fillId="0" borderId="0"/>
    <xf numFmtId="0" fontId="6" fillId="0" borderId="0"/>
    <xf numFmtId="187" fontId="7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187" fontId="4" fillId="0" borderId="0"/>
    <xf numFmtId="187" fontId="4" fillId="0" borderId="0"/>
    <xf numFmtId="0" fontId="4" fillId="0" borderId="0"/>
    <xf numFmtId="187" fontId="4" fillId="0" borderId="0"/>
    <xf numFmtId="187" fontId="4" fillId="0" borderId="0"/>
    <xf numFmtId="187" fontId="4" fillId="0" borderId="0"/>
    <xf numFmtId="0" fontId="35" fillId="0" borderId="0"/>
    <xf numFmtId="0" fontId="35"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39" fontId="35" fillId="0" borderId="0"/>
    <xf numFmtId="0" fontId="6"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187" fontId="4" fillId="0" borderId="0"/>
    <xf numFmtId="0" fontId="12" fillId="0" borderId="0"/>
    <xf numFmtId="187" fontId="4" fillId="0" borderId="0"/>
    <xf numFmtId="187" fontId="4" fillId="0" borderId="0"/>
    <xf numFmtId="187" fontId="4" fillId="0" borderId="0"/>
    <xf numFmtId="187" fontId="4" fillId="0" borderId="0"/>
    <xf numFmtId="187" fontId="6" fillId="0" borderId="0"/>
    <xf numFmtId="0" fontId="6" fillId="0" borderId="0"/>
    <xf numFmtId="0" fontId="6" fillId="0" borderId="0"/>
    <xf numFmtId="0" fontId="6" fillId="0" borderId="0"/>
    <xf numFmtId="0" fontId="6" fillId="0" borderId="0"/>
    <xf numFmtId="0" fontId="6" fillId="0" borderId="0"/>
    <xf numFmtId="187" fontId="6" fillId="0" borderId="0"/>
    <xf numFmtId="0" fontId="6" fillId="0" borderId="0"/>
    <xf numFmtId="187" fontId="6" fillId="0" borderId="0"/>
    <xf numFmtId="187"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7" fontId="12" fillId="0" borderId="0"/>
    <xf numFmtId="0" fontId="12" fillId="0" borderId="0"/>
    <xf numFmtId="187" fontId="12"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12" fillId="0" borderId="0"/>
    <xf numFmtId="187" fontId="4" fillId="0" borderId="0"/>
    <xf numFmtId="187" fontId="4" fillId="0" borderId="0"/>
    <xf numFmtId="187" fontId="4" fillId="0" borderId="0"/>
    <xf numFmtId="187" fontId="4" fillId="0" borderId="0"/>
    <xf numFmtId="187" fontId="6" fillId="0" borderId="0"/>
    <xf numFmtId="187" fontId="6" fillId="0" borderId="0"/>
    <xf numFmtId="0" fontId="6" fillId="0" borderId="0"/>
    <xf numFmtId="0" fontId="6" fillId="0" borderId="0"/>
    <xf numFmtId="187" fontId="6" fillId="0" borderId="0"/>
    <xf numFmtId="0" fontId="6" fillId="0" borderId="0"/>
    <xf numFmtId="187" fontId="6" fillId="0" borderId="0"/>
    <xf numFmtId="0" fontId="6" fillId="0" borderId="0"/>
    <xf numFmtId="0" fontId="6" fillId="0" borderId="0"/>
    <xf numFmtId="187" fontId="6" fillId="0" borderId="0"/>
    <xf numFmtId="0" fontId="6" fillId="0" borderId="0"/>
    <xf numFmtId="187" fontId="6" fillId="0" borderId="0"/>
    <xf numFmtId="187" fontId="12" fillId="0" borderId="0"/>
    <xf numFmtId="0" fontId="6" fillId="0" borderId="0"/>
    <xf numFmtId="0" fontId="6" fillId="0" borderId="0"/>
    <xf numFmtId="0" fontId="6" fillId="0" borderId="0"/>
    <xf numFmtId="0" fontId="6" fillId="0" borderId="0"/>
    <xf numFmtId="0" fontId="6" fillId="0" borderId="0"/>
    <xf numFmtId="0" fontId="6" fillId="0" borderId="0"/>
    <xf numFmtId="187" fontId="12" fillId="0" borderId="0"/>
    <xf numFmtId="0" fontId="12" fillId="0" borderId="0"/>
    <xf numFmtId="187" fontId="12" fillId="0" borderId="0"/>
    <xf numFmtId="187" fontId="6" fillId="0" borderId="0"/>
    <xf numFmtId="0" fontId="6" fillId="0" borderId="0"/>
    <xf numFmtId="0" fontId="6" fillId="0" borderId="0"/>
    <xf numFmtId="0" fontId="6" fillId="0" borderId="0"/>
    <xf numFmtId="0" fontId="6" fillId="0" borderId="0"/>
    <xf numFmtId="0" fontId="6" fillId="0" borderId="0"/>
    <xf numFmtId="187" fontId="6" fillId="0" borderId="0"/>
    <xf numFmtId="0" fontId="6" fillId="0" borderId="0"/>
    <xf numFmtId="187" fontId="6"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6" fillId="46" borderId="33" applyNumberFormat="0" applyFont="0" applyAlignment="0" applyProtection="0"/>
    <xf numFmtId="0" fontId="6" fillId="46" borderId="33" applyNumberFormat="0" applyFont="0" applyAlignment="0" applyProtection="0"/>
    <xf numFmtId="0" fontId="6" fillId="46" borderId="34" applyNumberFormat="0" applyFont="0" applyAlignment="0" applyProtection="0"/>
    <xf numFmtId="187" fontId="6" fillId="46" borderId="33" applyNumberFormat="0" applyFont="0" applyAlignment="0" applyProtection="0"/>
    <xf numFmtId="187" fontId="18" fillId="46" borderId="33" applyNumberFormat="0" applyFont="0" applyAlignment="0" applyProtection="0"/>
    <xf numFmtId="0" fontId="8" fillId="46" borderId="33" applyNumberFormat="0" applyFont="0" applyAlignment="0" applyProtection="0"/>
    <xf numFmtId="187" fontId="18" fillId="46" borderId="33" applyNumberFormat="0" applyFont="0" applyAlignment="0" applyProtection="0"/>
    <xf numFmtId="0" fontId="18" fillId="46" borderId="33" applyNumberFormat="0" applyFont="0" applyAlignment="0" applyProtection="0"/>
    <xf numFmtId="187" fontId="18" fillId="46" borderId="33" applyNumberFormat="0" applyFont="0" applyAlignment="0" applyProtection="0"/>
    <xf numFmtId="187" fontId="6" fillId="46" borderId="33" applyNumberFormat="0" applyFont="0" applyAlignment="0" applyProtection="0"/>
    <xf numFmtId="187" fontId="6" fillId="46" borderId="33" applyNumberFormat="0" applyFont="0" applyAlignment="0" applyProtection="0"/>
    <xf numFmtId="0" fontId="8" fillId="46" borderId="33" applyNumberFormat="0" applyFont="0" applyAlignment="0" applyProtection="0"/>
    <xf numFmtId="0" fontId="6" fillId="46" borderId="33" applyNumberFormat="0" applyFont="0" applyAlignment="0" applyProtection="0"/>
    <xf numFmtId="187" fontId="6" fillId="46" borderId="33" applyNumberFormat="0" applyFont="0" applyAlignment="0" applyProtection="0"/>
    <xf numFmtId="187" fontId="6" fillId="46" borderId="34" applyNumberFormat="0" applyFont="0" applyAlignment="0" applyProtection="0"/>
    <xf numFmtId="187" fontId="6" fillId="46" borderId="34" applyNumberFormat="0" applyFont="0" applyAlignment="0" applyProtection="0"/>
    <xf numFmtId="0" fontId="8" fillId="46" borderId="33" applyNumberFormat="0" applyFont="0" applyAlignment="0" applyProtection="0"/>
    <xf numFmtId="0" fontId="6" fillId="46" borderId="34" applyNumberFormat="0" applyFont="0" applyAlignment="0" applyProtection="0"/>
    <xf numFmtId="187" fontId="6" fillId="46" borderId="34"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8" fillId="46" borderId="33"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8" fillId="46" borderId="33" applyNumberFormat="0" applyFont="0" applyAlignment="0" applyProtection="0"/>
    <xf numFmtId="0" fontId="8" fillId="46" borderId="33" applyNumberFormat="0" applyFont="0" applyAlignment="0" applyProtection="0"/>
    <xf numFmtId="0" fontId="8" fillId="46" borderId="33" applyNumberFormat="0" applyFont="0" applyAlignment="0" applyProtection="0"/>
    <xf numFmtId="187" fontId="6" fillId="46" borderId="33" applyNumberFormat="0" applyFont="0" applyAlignment="0" applyProtection="0"/>
    <xf numFmtId="187" fontId="18" fillId="46" borderId="33" applyNumberFormat="0" applyFont="0" applyAlignment="0" applyProtection="0"/>
    <xf numFmtId="0" fontId="8" fillId="46" borderId="33" applyNumberFormat="0" applyFont="0" applyAlignment="0" applyProtection="0"/>
    <xf numFmtId="187" fontId="18" fillId="46" borderId="33" applyNumberFormat="0" applyFont="0" applyAlignment="0" applyProtection="0"/>
    <xf numFmtId="0" fontId="18" fillId="46" borderId="33" applyNumberFormat="0" applyFont="0" applyAlignment="0" applyProtection="0"/>
    <xf numFmtId="187" fontId="18" fillId="46" borderId="33"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8" fillId="46" borderId="33"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0" fontId="4" fillId="12" borderId="15" applyNumberFormat="0" applyFont="0" applyAlignment="0" applyProtection="0"/>
    <xf numFmtId="187" fontId="6" fillId="46" borderId="34" applyNumberFormat="0" applyFont="0" applyAlignment="0" applyProtection="0"/>
    <xf numFmtId="187" fontId="6" fillId="46" borderId="34" applyNumberFormat="0" applyFont="0" applyAlignment="0" applyProtection="0"/>
    <xf numFmtId="0" fontId="8" fillId="46" borderId="33" applyNumberFormat="0" applyFont="0" applyAlignment="0" applyProtection="0"/>
    <xf numFmtId="0" fontId="6" fillId="46" borderId="34" applyNumberFormat="0" applyFont="0" applyAlignment="0" applyProtection="0"/>
    <xf numFmtId="187" fontId="6" fillId="46" borderId="34"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8" fillId="46" borderId="33"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187" fontId="4" fillId="12" borderId="15" applyNumberFormat="0" applyFont="0" applyAlignment="0" applyProtection="0"/>
    <xf numFmtId="0" fontId="8" fillId="46" borderId="33" applyNumberFormat="0" applyFont="0" applyAlignment="0" applyProtection="0"/>
    <xf numFmtId="0" fontId="18" fillId="46" borderId="33" applyNumberFormat="0" applyFont="0" applyAlignment="0" applyProtection="0"/>
    <xf numFmtId="0" fontId="4" fillId="12" borderId="15" applyNumberFormat="0" applyFont="0" applyAlignment="0" applyProtection="0"/>
    <xf numFmtId="187"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7" fontId="6" fillId="0" borderId="0"/>
    <xf numFmtId="0" fontId="6" fillId="0" borderId="0"/>
    <xf numFmtId="187" fontId="6" fillId="0" borderId="0"/>
    <xf numFmtId="187" fontId="6" fillId="0" borderId="0"/>
    <xf numFmtId="187" fontId="6" fillId="0" borderId="0"/>
    <xf numFmtId="0" fontId="6" fillId="0" borderId="0"/>
    <xf numFmtId="0" fontId="6" fillId="0" borderId="0"/>
    <xf numFmtId="187" fontId="6" fillId="0" borderId="0"/>
    <xf numFmtId="0" fontId="6" fillId="0" borderId="0"/>
    <xf numFmtId="187" fontId="6" fillId="0" borderId="0"/>
    <xf numFmtId="187" fontId="6" fillId="0" borderId="0"/>
    <xf numFmtId="187" fontId="6" fillId="0" borderId="0"/>
    <xf numFmtId="0" fontId="6" fillId="0" borderId="0"/>
    <xf numFmtId="187" fontId="6" fillId="0" borderId="0"/>
    <xf numFmtId="0" fontId="6" fillId="0" borderId="0"/>
    <xf numFmtId="187" fontId="6" fillId="0" borderId="0"/>
    <xf numFmtId="0" fontId="6" fillId="0" borderId="0"/>
    <xf numFmtId="187" fontId="6" fillId="0" borderId="0"/>
    <xf numFmtId="187" fontId="6" fillId="0" borderId="0"/>
    <xf numFmtId="187" fontId="6" fillId="0" borderId="0"/>
    <xf numFmtId="0" fontId="6" fillId="0" borderId="0"/>
    <xf numFmtId="0" fontId="6" fillId="0" borderId="0"/>
    <xf numFmtId="187" fontId="6" fillId="0" borderId="0"/>
    <xf numFmtId="0" fontId="6" fillId="0" borderId="0"/>
    <xf numFmtId="187" fontId="6" fillId="0" borderId="0"/>
    <xf numFmtId="0" fontId="6" fillId="0" borderId="0"/>
    <xf numFmtId="0" fontId="6" fillId="0" borderId="0"/>
    <xf numFmtId="187" fontId="6" fillId="0" borderId="0"/>
    <xf numFmtId="0" fontId="6" fillId="0" borderId="0"/>
    <xf numFmtId="187" fontId="6" fillId="0" borderId="0"/>
    <xf numFmtId="187" fontId="6" fillId="0" borderId="0"/>
    <xf numFmtId="187" fontId="6" fillId="0" borderId="0"/>
    <xf numFmtId="0" fontId="6" fillId="0" borderId="0"/>
    <xf numFmtId="0" fontId="6" fillId="0" borderId="0"/>
    <xf numFmtId="187" fontId="6" fillId="0" borderId="0"/>
    <xf numFmtId="0" fontId="6" fillId="0" borderId="0"/>
    <xf numFmtId="187" fontId="6" fillId="0" borderId="0"/>
    <xf numFmtId="187" fontId="6" fillId="0" borderId="0"/>
    <xf numFmtId="187" fontId="6" fillId="0" borderId="0"/>
    <xf numFmtId="0" fontId="6" fillId="0" borderId="0"/>
    <xf numFmtId="187" fontId="6" fillId="0" borderId="0"/>
    <xf numFmtId="0" fontId="6" fillId="0" borderId="0"/>
    <xf numFmtId="187" fontId="6" fillId="0" borderId="0"/>
    <xf numFmtId="0" fontId="6" fillId="0" borderId="0"/>
    <xf numFmtId="187"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7" fontId="8" fillId="0" borderId="0" applyNumberFormat="0" applyFill="0" applyBorder="0" applyAlignment="0" applyProtection="0"/>
    <xf numFmtId="187"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7" fontId="37" fillId="0" borderId="0" applyNumberFormat="0" applyFill="0" applyBorder="0" applyAlignment="0" applyProtection="0"/>
    <xf numFmtId="187" fontId="37" fillId="0" borderId="0" applyNumberFormat="0" applyFill="0" applyBorder="0" applyAlignment="0" applyProtection="0"/>
    <xf numFmtId="187"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7"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7" fontId="37" fillId="0" borderId="0" applyNumberFormat="0" applyFill="0" applyBorder="0" applyAlignment="0" applyProtection="0"/>
    <xf numFmtId="0" fontId="37" fillId="0" borderId="0" applyNumberFormat="0" applyFill="0" applyBorder="0" applyAlignment="0" applyProtection="0"/>
    <xf numFmtId="187"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7" fontId="51" fillId="0" borderId="0" applyNumberFormat="0" applyFill="0" applyBorder="0" applyAlignment="0" applyProtection="0"/>
    <xf numFmtId="187" fontId="51" fillId="0" borderId="0" applyNumberFormat="0" applyFill="0" applyBorder="0" applyAlignment="0" applyProtection="0"/>
    <xf numFmtId="0" fontId="51" fillId="0" borderId="0" applyNumberFormat="0" applyFill="0" applyBorder="0" applyAlignment="0" applyProtection="0"/>
    <xf numFmtId="187" fontId="51"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87" fontId="8" fillId="0" borderId="0" applyNumberFormat="0" applyFill="0" applyBorder="0" applyAlignment="0" applyProtection="0"/>
    <xf numFmtId="0" fontId="8" fillId="0" borderId="0" applyNumberFormat="0" applyFill="0" applyBorder="0" applyAlignment="0" applyProtection="0"/>
    <xf numFmtId="37" fontId="15" fillId="4" borderId="0">
      <alignment horizontal="right"/>
    </xf>
    <xf numFmtId="37" fontId="110" fillId="4" borderId="35">
      <alignment horizontal="right"/>
    </xf>
    <xf numFmtId="37" fontId="15" fillId="4" borderId="0">
      <alignment horizontal="right"/>
    </xf>
    <xf numFmtId="184" fontId="52" fillId="37" borderId="0">
      <alignment horizontal="right"/>
    </xf>
    <xf numFmtId="184" fontId="52" fillId="37" borderId="0">
      <alignment horizontal="right"/>
    </xf>
    <xf numFmtId="187" fontId="27" fillId="10" borderId="12" applyNumberFormat="0" applyAlignment="0" applyProtection="0"/>
    <xf numFmtId="187" fontId="111" fillId="68" borderId="36" applyNumberFormat="0" applyAlignment="0" applyProtection="0"/>
    <xf numFmtId="187" fontId="111" fillId="55" borderId="36" applyNumberFormat="0" applyAlignment="0" applyProtection="0"/>
    <xf numFmtId="187" fontId="111" fillId="55" borderId="36" applyNumberFormat="0" applyAlignment="0" applyProtection="0"/>
    <xf numFmtId="0" fontId="111" fillId="55" borderId="36" applyNumberFormat="0" applyAlignment="0" applyProtection="0"/>
    <xf numFmtId="187" fontId="111" fillId="55" borderId="36" applyNumberFormat="0" applyAlignment="0" applyProtection="0"/>
    <xf numFmtId="187" fontId="111" fillId="68" borderId="36" applyNumberFormat="0" applyAlignment="0" applyProtection="0"/>
    <xf numFmtId="0" fontId="111" fillId="68" borderId="36" applyNumberFormat="0" applyAlignment="0" applyProtection="0"/>
    <xf numFmtId="187" fontId="111" fillId="68" borderId="36" applyNumberFormat="0" applyAlignment="0" applyProtection="0"/>
    <xf numFmtId="187" fontId="111" fillId="65" borderId="36" applyNumberFormat="0" applyAlignment="0" applyProtection="0"/>
    <xf numFmtId="0" fontId="111" fillId="65" borderId="36" applyNumberFormat="0" applyAlignment="0" applyProtection="0"/>
    <xf numFmtId="187" fontId="111" fillId="65" borderId="36" applyNumberFormat="0" applyAlignment="0" applyProtection="0"/>
    <xf numFmtId="187" fontId="111" fillId="68" borderId="36" applyNumberFormat="0" applyAlignment="0" applyProtection="0"/>
    <xf numFmtId="0" fontId="111" fillId="68" borderId="36" applyNumberFormat="0" applyAlignment="0" applyProtection="0"/>
    <xf numFmtId="0" fontId="111" fillId="65" borderId="36" applyNumberFormat="0" applyAlignment="0" applyProtection="0"/>
    <xf numFmtId="187" fontId="111" fillId="68" borderId="36" applyNumberFormat="0" applyAlignment="0" applyProtection="0"/>
    <xf numFmtId="187" fontId="111" fillId="55" borderId="36" applyNumberFormat="0" applyAlignment="0" applyProtection="0"/>
    <xf numFmtId="187" fontId="111" fillId="55" borderId="36" applyNumberFormat="0" applyAlignment="0" applyProtection="0"/>
    <xf numFmtId="0" fontId="111" fillId="55" borderId="36" applyNumberFormat="0" applyAlignment="0" applyProtection="0"/>
    <xf numFmtId="187" fontId="111" fillId="55" borderId="36" applyNumberFormat="0" applyAlignment="0" applyProtection="0"/>
    <xf numFmtId="187" fontId="111" fillId="65" borderId="36" applyNumberFormat="0" applyAlignment="0" applyProtection="0"/>
    <xf numFmtId="187" fontId="111" fillId="65" borderId="36" applyNumberFormat="0" applyAlignment="0" applyProtection="0"/>
    <xf numFmtId="0" fontId="111" fillId="55" borderId="36" applyNumberFormat="0" applyAlignment="0" applyProtection="0"/>
    <xf numFmtId="0" fontId="111" fillId="65" borderId="36" applyNumberFormat="0" applyAlignment="0" applyProtection="0"/>
    <xf numFmtId="187" fontId="111" fillId="65" borderId="36" applyNumberFormat="0" applyAlignment="0" applyProtection="0"/>
    <xf numFmtId="187" fontId="112" fillId="55" borderId="36" applyNumberFormat="0" applyAlignment="0" applyProtection="0"/>
    <xf numFmtId="187" fontId="27" fillId="10" borderId="12" applyNumberFormat="0" applyAlignment="0" applyProtection="0"/>
    <xf numFmtId="0" fontId="27" fillId="10" borderId="12" applyNumberFormat="0" applyAlignment="0" applyProtection="0"/>
    <xf numFmtId="187" fontId="27" fillId="10" borderId="12" applyNumberFormat="0" applyAlignment="0" applyProtection="0"/>
    <xf numFmtId="187" fontId="112" fillId="55" borderId="36" applyNumberFormat="0" applyAlignment="0" applyProtection="0"/>
    <xf numFmtId="0" fontId="112" fillId="55" borderId="36" applyNumberFormat="0" applyAlignment="0" applyProtection="0"/>
    <xf numFmtId="187" fontId="112" fillId="55" borderId="36" applyNumberFormat="0" applyAlignment="0" applyProtection="0"/>
    <xf numFmtId="187" fontId="112" fillId="55" borderId="36" applyNumberFormat="0" applyAlignment="0" applyProtection="0"/>
    <xf numFmtId="0" fontId="111" fillId="55" borderId="36" applyNumberFormat="0" applyAlignment="0" applyProtection="0"/>
    <xf numFmtId="0" fontId="27" fillId="10" borderId="12" applyNumberFormat="0" applyAlignment="0" applyProtection="0"/>
    <xf numFmtId="187" fontId="112" fillId="55" borderId="36" applyNumberFormat="0" applyAlignment="0" applyProtection="0"/>
    <xf numFmtId="0" fontId="111" fillId="55" borderId="36" applyNumberFormat="0" applyAlignment="0" applyProtection="0"/>
    <xf numFmtId="0" fontId="111" fillId="55" borderId="36" applyNumberFormat="0" applyAlignment="0" applyProtection="0"/>
    <xf numFmtId="187" fontId="27" fillId="10" borderId="12" applyNumberFormat="0" applyAlignment="0" applyProtection="0"/>
    <xf numFmtId="0" fontId="111" fillId="55" borderId="36" applyNumberFormat="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9" fontId="18"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6"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7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187" fontId="53" fillId="0" borderId="0"/>
    <xf numFmtId="187" fontId="53" fillId="0" borderId="0"/>
    <xf numFmtId="0" fontId="53" fillId="0" borderId="0"/>
    <xf numFmtId="187" fontId="53" fillId="0" borderId="0"/>
    <xf numFmtId="187" fontId="16" fillId="0" borderId="0" applyNumberFormat="0" applyFont="0" applyFill="0" applyBorder="0" applyAlignment="0" applyProtection="0">
      <alignment horizontal="left"/>
    </xf>
    <xf numFmtId="187" fontId="16" fillId="0" borderId="0" applyNumberFormat="0" applyFont="0" applyFill="0" applyBorder="0" applyAlignment="0" applyProtection="0">
      <alignment horizontal="left"/>
    </xf>
    <xf numFmtId="187" fontId="16" fillId="0" borderId="0" applyNumberFormat="0" applyFont="0" applyFill="0" applyBorder="0" applyAlignment="0" applyProtection="0">
      <alignment horizontal="left"/>
    </xf>
    <xf numFmtId="0" fontId="16" fillId="0" borderId="0" applyNumberFormat="0" applyFont="0" applyFill="0" applyBorder="0" applyAlignment="0" applyProtection="0">
      <alignment horizontal="left"/>
    </xf>
    <xf numFmtId="187" fontId="16" fillId="0" borderId="0" applyNumberFormat="0" applyFont="0" applyFill="0" applyBorder="0" applyAlignment="0" applyProtection="0">
      <alignment horizontal="left"/>
    </xf>
    <xf numFmtId="187" fontId="16" fillId="0" borderId="0" applyNumberFormat="0" applyFont="0" applyFill="0" applyBorder="0" applyAlignment="0" applyProtection="0">
      <alignment horizontal="left"/>
    </xf>
    <xf numFmtId="187" fontId="16" fillId="0" borderId="0" applyNumberFormat="0" applyFont="0" applyFill="0" applyBorder="0" applyAlignment="0" applyProtection="0">
      <alignment horizontal="left"/>
    </xf>
    <xf numFmtId="187" fontId="16" fillId="0" borderId="0" applyNumberFormat="0" applyFont="0" applyFill="0" applyBorder="0" applyAlignment="0" applyProtection="0">
      <alignment horizontal="left"/>
    </xf>
    <xf numFmtId="0" fontId="16" fillId="0" borderId="0" applyNumberFormat="0" applyFont="0" applyFill="0" applyBorder="0" applyAlignment="0" applyProtection="0">
      <alignment horizontal="left"/>
    </xf>
    <xf numFmtId="187" fontId="16" fillId="0" borderId="0" applyNumberFormat="0" applyFont="0" applyFill="0" applyBorder="0" applyAlignment="0" applyProtection="0">
      <alignment horizontal="left"/>
    </xf>
    <xf numFmtId="187" fontId="16" fillId="0" borderId="0" applyNumberFormat="0" applyFont="0" applyFill="0" applyBorder="0" applyAlignment="0" applyProtection="0">
      <alignment horizontal="left"/>
    </xf>
    <xf numFmtId="0" fontId="16" fillId="0" borderId="0" applyNumberFormat="0" applyFont="0" applyFill="0" applyBorder="0" applyAlignment="0" applyProtection="0">
      <alignment horizontal="left"/>
    </xf>
    <xf numFmtId="187" fontId="16" fillId="0" borderId="0" applyNumberFormat="0" applyFont="0" applyFill="0" applyBorder="0" applyAlignment="0" applyProtection="0">
      <alignment horizontal="left"/>
    </xf>
    <xf numFmtId="187" fontId="16" fillId="0" borderId="0" applyNumberFormat="0" applyFont="0" applyFill="0" applyBorder="0" applyAlignment="0" applyProtection="0">
      <alignment horizontal="left"/>
    </xf>
    <xf numFmtId="187" fontId="16" fillId="0" borderId="0" applyNumberFormat="0" applyFont="0" applyFill="0" applyBorder="0" applyAlignment="0" applyProtection="0">
      <alignment horizontal="left"/>
    </xf>
    <xf numFmtId="0" fontId="16" fillId="0" borderId="0" applyNumberFormat="0" applyFont="0" applyFill="0" applyBorder="0" applyAlignment="0" applyProtection="0">
      <alignment horizontal="left"/>
    </xf>
    <xf numFmtId="187" fontId="16" fillId="0" borderId="0" applyNumberFormat="0" applyFont="0" applyFill="0" applyBorder="0" applyAlignment="0" applyProtection="0">
      <alignment horizontal="left"/>
    </xf>
    <xf numFmtId="187" fontId="16" fillId="0" borderId="0" applyNumberFormat="0" applyFont="0" applyFill="0" applyBorder="0" applyAlignment="0" applyProtection="0">
      <alignment horizontal="left"/>
    </xf>
    <xf numFmtId="0" fontId="16" fillId="0" borderId="0" applyNumberFormat="0" applyFont="0" applyFill="0" applyBorder="0" applyAlignment="0" applyProtection="0">
      <alignment horizontal="left"/>
    </xf>
    <xf numFmtId="187" fontId="16" fillId="0" borderId="0" applyNumberFormat="0" applyFont="0" applyFill="0" applyBorder="0" applyAlignment="0" applyProtection="0">
      <alignment horizontal="left"/>
    </xf>
    <xf numFmtId="0" fontId="16" fillId="0" borderId="0" applyNumberFormat="0" applyFont="0" applyFill="0" applyBorder="0" applyAlignment="0" applyProtection="0">
      <alignment horizontal="left"/>
    </xf>
    <xf numFmtId="187" fontId="16" fillId="0" borderId="0" applyNumberFormat="0" applyFont="0" applyFill="0" applyBorder="0" applyAlignment="0" applyProtection="0">
      <alignment horizontal="left"/>
    </xf>
    <xf numFmtId="187" fontId="16" fillId="0" borderId="0" applyNumberFormat="0" applyFont="0" applyFill="0" applyBorder="0" applyAlignment="0" applyProtection="0">
      <alignment horizontal="left"/>
    </xf>
    <xf numFmtId="0" fontId="16" fillId="0" borderId="0" applyNumberFormat="0" applyFont="0" applyFill="0" applyBorder="0" applyAlignment="0" applyProtection="0">
      <alignment horizontal="left"/>
    </xf>
    <xf numFmtId="187" fontId="16" fillId="0" borderId="0" applyNumberFormat="0" applyFont="0" applyFill="0" applyBorder="0" applyAlignment="0" applyProtection="0">
      <alignment horizontal="left"/>
    </xf>
    <xf numFmtId="15" fontId="16" fillId="0" borderId="0" applyFont="0" applyFill="0" applyBorder="0" applyAlignment="0" applyProtection="0"/>
    <xf numFmtId="15" fontId="16" fillId="0" borderId="0" applyFont="0" applyFill="0" applyBorder="0" applyAlignment="0" applyProtection="0"/>
    <xf numFmtId="15" fontId="16" fillId="0" borderId="0" applyFont="0" applyFill="0" applyBorder="0" applyAlignment="0" applyProtection="0"/>
    <xf numFmtId="15" fontId="16" fillId="0" borderId="0" applyFont="0" applyFill="0" applyBorder="0" applyAlignment="0" applyProtection="0"/>
    <xf numFmtId="15" fontId="16" fillId="0" borderId="0" applyFont="0" applyFill="0" applyBorder="0" applyAlignment="0" applyProtection="0"/>
    <xf numFmtId="15" fontId="16" fillId="0" borderId="0" applyFont="0" applyFill="0" applyBorder="0" applyAlignment="0" applyProtection="0"/>
    <xf numFmtId="4" fontId="16" fillId="0" borderId="0" applyFont="0" applyFill="0" applyBorder="0" applyAlignment="0" applyProtection="0"/>
    <xf numFmtId="4" fontId="16" fillId="0" borderId="0" applyFont="0" applyFill="0" applyBorder="0" applyAlignment="0" applyProtection="0"/>
    <xf numFmtId="4" fontId="16" fillId="0" borderId="0" applyFont="0" applyFill="0" applyBorder="0" applyAlignment="0" applyProtection="0"/>
    <xf numFmtId="4" fontId="16" fillId="0" borderId="0" applyFont="0" applyFill="0" applyBorder="0" applyAlignment="0" applyProtection="0"/>
    <xf numFmtId="4" fontId="16" fillId="0" borderId="0" applyFont="0" applyFill="0" applyBorder="0" applyAlignment="0" applyProtection="0"/>
    <xf numFmtId="4" fontId="16" fillId="0" borderId="0" applyFont="0" applyFill="0" applyBorder="0" applyAlignment="0" applyProtection="0"/>
    <xf numFmtId="187" fontId="17" fillId="0" borderId="7">
      <alignment horizontal="center"/>
    </xf>
    <xf numFmtId="187" fontId="17" fillId="0" borderId="7">
      <alignment horizontal="center"/>
    </xf>
    <xf numFmtId="187" fontId="17" fillId="0" borderId="7">
      <alignment horizontal="center"/>
    </xf>
    <xf numFmtId="0" fontId="17" fillId="0" borderId="7">
      <alignment horizontal="center"/>
    </xf>
    <xf numFmtId="187" fontId="17" fillId="0" borderId="7">
      <alignment horizontal="center"/>
    </xf>
    <xf numFmtId="187" fontId="17" fillId="0" borderId="7">
      <alignment horizontal="center"/>
    </xf>
    <xf numFmtId="187" fontId="17" fillId="0" borderId="7">
      <alignment horizontal="center"/>
    </xf>
    <xf numFmtId="187" fontId="17" fillId="0" borderId="7">
      <alignment horizontal="center"/>
    </xf>
    <xf numFmtId="0" fontId="17" fillId="0" borderId="7">
      <alignment horizontal="center"/>
    </xf>
    <xf numFmtId="187" fontId="17" fillId="0" borderId="7">
      <alignment horizontal="center"/>
    </xf>
    <xf numFmtId="187" fontId="17" fillId="0" borderId="7">
      <alignment horizontal="center"/>
    </xf>
    <xf numFmtId="0" fontId="17" fillId="0" borderId="7">
      <alignment horizontal="center"/>
    </xf>
    <xf numFmtId="187" fontId="17" fillId="0" borderId="7">
      <alignment horizontal="center"/>
    </xf>
    <xf numFmtId="187" fontId="17" fillId="0" borderId="7">
      <alignment horizontal="center"/>
    </xf>
    <xf numFmtId="187" fontId="17" fillId="0" borderId="7">
      <alignment horizontal="center"/>
    </xf>
    <xf numFmtId="0" fontId="17" fillId="0" borderId="7">
      <alignment horizontal="center"/>
    </xf>
    <xf numFmtId="187" fontId="17" fillId="0" borderId="7">
      <alignment horizontal="center"/>
    </xf>
    <xf numFmtId="187" fontId="17" fillId="0" borderId="7">
      <alignment horizontal="center"/>
    </xf>
    <xf numFmtId="0" fontId="17" fillId="0" borderId="7">
      <alignment horizontal="center"/>
    </xf>
    <xf numFmtId="187" fontId="17" fillId="0" borderId="7">
      <alignment horizontal="center"/>
    </xf>
    <xf numFmtId="0" fontId="17" fillId="0" borderId="7">
      <alignment horizontal="center"/>
    </xf>
    <xf numFmtId="187" fontId="17" fillId="0" borderId="7">
      <alignment horizontal="center"/>
    </xf>
    <xf numFmtId="187" fontId="17" fillId="0" borderId="7">
      <alignment horizontal="center"/>
    </xf>
    <xf numFmtId="0" fontId="17" fillId="0" borderId="7">
      <alignment horizontal="center"/>
    </xf>
    <xf numFmtId="187" fontId="17" fillId="0" borderId="7">
      <alignment horizontal="center"/>
    </xf>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187" fontId="16" fillId="5" borderId="0" applyNumberFormat="0" applyFont="0" applyBorder="0" applyAlignment="0" applyProtection="0"/>
    <xf numFmtId="187" fontId="16" fillId="5" borderId="0" applyNumberFormat="0" applyFont="0" applyBorder="0" applyAlignment="0" applyProtection="0"/>
    <xf numFmtId="187" fontId="16" fillId="5" borderId="0" applyNumberFormat="0" applyFont="0" applyBorder="0" applyAlignment="0" applyProtection="0"/>
    <xf numFmtId="0" fontId="16" fillId="5" borderId="0" applyNumberFormat="0" applyFont="0" applyBorder="0" applyAlignment="0" applyProtection="0"/>
    <xf numFmtId="187" fontId="16" fillId="5" borderId="0" applyNumberFormat="0" applyFont="0" applyBorder="0" applyAlignment="0" applyProtection="0"/>
    <xf numFmtId="187" fontId="16" fillId="5" borderId="0" applyNumberFormat="0" applyFont="0" applyBorder="0" applyAlignment="0" applyProtection="0"/>
    <xf numFmtId="187" fontId="16" fillId="5" borderId="0" applyNumberFormat="0" applyFont="0" applyBorder="0" applyAlignment="0" applyProtection="0"/>
    <xf numFmtId="187" fontId="16" fillId="5" borderId="0" applyNumberFormat="0" applyFont="0" applyBorder="0" applyAlignment="0" applyProtection="0"/>
    <xf numFmtId="0" fontId="16" fillId="5" borderId="0" applyNumberFormat="0" applyFont="0" applyBorder="0" applyAlignment="0" applyProtection="0"/>
    <xf numFmtId="187" fontId="16" fillId="5" borderId="0" applyNumberFormat="0" applyFont="0" applyBorder="0" applyAlignment="0" applyProtection="0"/>
    <xf numFmtId="187" fontId="16" fillId="5" borderId="0" applyNumberFormat="0" applyFont="0" applyBorder="0" applyAlignment="0" applyProtection="0"/>
    <xf numFmtId="0" fontId="16" fillId="5" borderId="0" applyNumberFormat="0" applyFont="0" applyBorder="0" applyAlignment="0" applyProtection="0"/>
    <xf numFmtId="187" fontId="16" fillId="5" borderId="0" applyNumberFormat="0" applyFont="0" applyBorder="0" applyAlignment="0" applyProtection="0"/>
    <xf numFmtId="187" fontId="16" fillId="5" borderId="0" applyNumberFormat="0" applyFont="0" applyBorder="0" applyAlignment="0" applyProtection="0"/>
    <xf numFmtId="187" fontId="16" fillId="5" borderId="0" applyNumberFormat="0" applyFont="0" applyBorder="0" applyAlignment="0" applyProtection="0"/>
    <xf numFmtId="0" fontId="16" fillId="5" borderId="0" applyNumberFormat="0" applyFont="0" applyBorder="0" applyAlignment="0" applyProtection="0"/>
    <xf numFmtId="187" fontId="16" fillId="5" borderId="0" applyNumberFormat="0" applyFont="0" applyBorder="0" applyAlignment="0" applyProtection="0"/>
    <xf numFmtId="187" fontId="16" fillId="5" borderId="0" applyNumberFormat="0" applyFont="0" applyBorder="0" applyAlignment="0" applyProtection="0"/>
    <xf numFmtId="0" fontId="16" fillId="5" borderId="0" applyNumberFormat="0" applyFont="0" applyBorder="0" applyAlignment="0" applyProtection="0"/>
    <xf numFmtId="187" fontId="16" fillId="5" borderId="0" applyNumberFormat="0" applyFont="0" applyBorder="0" applyAlignment="0" applyProtection="0"/>
    <xf numFmtId="0" fontId="16" fillId="5" borderId="0" applyNumberFormat="0" applyFont="0" applyBorder="0" applyAlignment="0" applyProtection="0"/>
    <xf numFmtId="187" fontId="16" fillId="5" borderId="0" applyNumberFormat="0" applyFont="0" applyBorder="0" applyAlignment="0" applyProtection="0"/>
    <xf numFmtId="187" fontId="16" fillId="5" borderId="0" applyNumberFormat="0" applyFont="0" applyBorder="0" applyAlignment="0" applyProtection="0"/>
    <xf numFmtId="0" fontId="16" fillId="5" borderId="0" applyNumberFormat="0" applyFont="0" applyBorder="0" applyAlignment="0" applyProtection="0"/>
    <xf numFmtId="187" fontId="16" fillId="5" borderId="0" applyNumberFormat="0" applyFont="0" applyBorder="0" applyAlignment="0" applyProtection="0"/>
    <xf numFmtId="187" fontId="13" fillId="0" borderId="0">
      <alignment vertical="top"/>
    </xf>
    <xf numFmtId="187" fontId="13" fillId="0" borderId="0">
      <alignment vertical="top"/>
    </xf>
    <xf numFmtId="187" fontId="13" fillId="0" borderId="0">
      <alignment vertical="top"/>
    </xf>
    <xf numFmtId="0" fontId="13" fillId="0" borderId="0">
      <alignment vertical="top"/>
    </xf>
    <xf numFmtId="187" fontId="13" fillId="0" borderId="0">
      <alignment vertical="top"/>
    </xf>
    <xf numFmtId="187" fontId="13" fillId="0" borderId="0">
      <alignment vertical="top"/>
    </xf>
    <xf numFmtId="187" fontId="13" fillId="0" borderId="0">
      <alignment vertical="top"/>
    </xf>
    <xf numFmtId="187" fontId="13" fillId="0" borderId="0">
      <alignment vertical="top"/>
    </xf>
    <xf numFmtId="0" fontId="13" fillId="0" borderId="0">
      <alignment vertical="top"/>
    </xf>
    <xf numFmtId="187" fontId="13" fillId="0" borderId="0">
      <alignment vertical="top"/>
    </xf>
    <xf numFmtId="187" fontId="13" fillId="0" borderId="0">
      <alignment vertical="top"/>
    </xf>
    <xf numFmtId="0" fontId="13" fillId="0" borderId="0">
      <alignment vertical="top"/>
    </xf>
    <xf numFmtId="187" fontId="13" fillId="0" borderId="0">
      <alignment vertical="top"/>
    </xf>
    <xf numFmtId="187" fontId="13" fillId="0" borderId="0">
      <alignment vertical="top"/>
    </xf>
    <xf numFmtId="0" fontId="13" fillId="0" borderId="0">
      <alignment vertical="top"/>
    </xf>
    <xf numFmtId="187" fontId="13" fillId="0" borderId="0">
      <alignment vertical="top"/>
    </xf>
    <xf numFmtId="187" fontId="13" fillId="0" borderId="0">
      <alignment vertical="top"/>
    </xf>
    <xf numFmtId="187" fontId="13" fillId="0" borderId="0">
      <alignment vertical="top"/>
    </xf>
    <xf numFmtId="0" fontId="13" fillId="0" borderId="0">
      <alignment vertical="top"/>
    </xf>
    <xf numFmtId="187" fontId="13" fillId="0" borderId="0">
      <alignment vertical="top"/>
    </xf>
    <xf numFmtId="187" fontId="13" fillId="0" borderId="0">
      <alignment vertical="top"/>
    </xf>
    <xf numFmtId="0" fontId="13" fillId="0" borderId="0">
      <alignment vertical="top"/>
    </xf>
    <xf numFmtId="187" fontId="13" fillId="0" borderId="0">
      <alignment vertical="top"/>
    </xf>
    <xf numFmtId="0" fontId="13" fillId="0" borderId="0">
      <alignment vertical="top"/>
    </xf>
    <xf numFmtId="187" fontId="13" fillId="0" borderId="0">
      <alignment vertical="top"/>
    </xf>
    <xf numFmtId="187" fontId="13" fillId="0" borderId="0">
      <alignment vertical="top"/>
    </xf>
    <xf numFmtId="0" fontId="13" fillId="0" borderId="0">
      <alignment vertical="top"/>
    </xf>
    <xf numFmtId="187" fontId="13" fillId="0" borderId="0">
      <alignment vertical="top"/>
    </xf>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 fontId="6" fillId="0" borderId="0"/>
    <xf numFmtId="187"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7" fontId="6" fillId="0" borderId="0" applyFont="0" applyFill="0" applyBorder="0" applyAlignment="0" applyProtection="0"/>
    <xf numFmtId="0" fontId="6" fillId="0" borderId="0" applyFont="0" applyFill="0" applyBorder="0" applyAlignment="0" applyProtection="0"/>
    <xf numFmtId="187" fontId="6" fillId="0" borderId="0" applyFont="0" applyFill="0" applyBorder="0" applyAlignment="0" applyProtection="0"/>
    <xf numFmtId="187" fontId="6" fillId="0" borderId="0" applyFont="0" applyFill="0" applyBorder="0" applyAlignment="0" applyProtection="0"/>
    <xf numFmtId="187"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7" fontId="6" fillId="0" borderId="0" applyFont="0" applyFill="0" applyBorder="0" applyAlignment="0" applyProtection="0"/>
    <xf numFmtId="0" fontId="6" fillId="0" borderId="0" applyFont="0" applyFill="0" applyBorder="0" applyAlignment="0" applyProtection="0"/>
    <xf numFmtId="187"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7" fontId="6" fillId="0" borderId="0" applyFont="0" applyFill="0" applyBorder="0" applyAlignment="0" applyProtection="0"/>
    <xf numFmtId="0" fontId="6" fillId="0" borderId="0" applyFont="0" applyFill="0" applyBorder="0" applyAlignment="0" applyProtection="0"/>
    <xf numFmtId="187" fontId="6" fillId="0" borderId="0" applyFont="0" applyFill="0" applyBorder="0" applyAlignment="0" applyProtection="0"/>
    <xf numFmtId="187" fontId="6" fillId="0" borderId="0" applyFont="0" applyFill="0" applyBorder="0" applyAlignment="0" applyProtection="0"/>
    <xf numFmtId="187"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7" fontId="6" fillId="0" borderId="0" applyFont="0" applyFill="0" applyBorder="0" applyAlignment="0" applyProtection="0"/>
    <xf numFmtId="0" fontId="6" fillId="0" borderId="0" applyFont="0" applyFill="0" applyBorder="0" applyAlignment="0" applyProtection="0"/>
    <xf numFmtId="187"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7" fontId="6" fillId="0" borderId="0" applyFont="0" applyFill="0" applyBorder="0" applyAlignment="0" applyProtection="0"/>
    <xf numFmtId="0" fontId="6" fillId="0" borderId="0" applyFont="0" applyFill="0" applyBorder="0" applyAlignment="0" applyProtection="0"/>
    <xf numFmtId="187" fontId="6" fillId="0" borderId="0" applyFont="0" applyFill="0" applyBorder="0" applyAlignment="0" applyProtection="0"/>
    <xf numFmtId="187"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7" fontId="6" fillId="0" borderId="0" applyFont="0" applyFill="0" applyBorder="0" applyAlignment="0" applyProtection="0"/>
    <xf numFmtId="0" fontId="6" fillId="0" borderId="0" applyFont="0" applyFill="0" applyBorder="0" applyAlignment="0" applyProtection="0"/>
    <xf numFmtId="187"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xf numFmtId="0" fontId="6" fillId="0" borderId="0"/>
    <xf numFmtId="0" fontId="6" fillId="0" borderId="0"/>
    <xf numFmtId="187"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xf numFmtId="0" fontId="6" fillId="0" borderId="0"/>
    <xf numFmtId="187" fontId="6" fillId="0" borderId="0">
      <alignment vertical="top"/>
    </xf>
    <xf numFmtId="0" fontId="6" fillId="0" borderId="0">
      <alignment vertical="top"/>
    </xf>
    <xf numFmtId="187" fontId="6" fillId="0" borderId="0">
      <alignment vertical="top"/>
    </xf>
    <xf numFmtId="187" fontId="6" fillId="0" borderId="0">
      <alignment vertical="top"/>
    </xf>
    <xf numFmtId="0" fontId="6" fillId="0" borderId="0"/>
    <xf numFmtId="0" fontId="6" fillId="0" borderId="0"/>
    <xf numFmtId="0" fontId="6" fillId="0" borderId="0"/>
    <xf numFmtId="187" fontId="6" fillId="0" borderId="0">
      <alignment vertical="top"/>
    </xf>
    <xf numFmtId="0" fontId="6" fillId="0" borderId="0">
      <alignment vertical="top"/>
    </xf>
    <xf numFmtId="187" fontId="6" fillId="0" borderId="0">
      <alignment vertical="top"/>
    </xf>
    <xf numFmtId="0" fontId="6" fillId="0" borderId="0"/>
    <xf numFmtId="0" fontId="6" fillId="0" borderId="0"/>
    <xf numFmtId="0" fontId="6" fillId="0" borderId="0"/>
    <xf numFmtId="187" fontId="6" fillId="0" borderId="0">
      <alignment vertical="top"/>
    </xf>
    <xf numFmtId="0" fontId="6" fillId="0" borderId="0">
      <alignment vertical="top"/>
    </xf>
    <xf numFmtId="187" fontId="6" fillId="0" borderId="0">
      <alignment vertical="top"/>
    </xf>
    <xf numFmtId="187" fontId="6" fillId="0" borderId="0">
      <alignment vertical="top"/>
    </xf>
    <xf numFmtId="187" fontId="6" fillId="0" borderId="0">
      <alignment vertical="top"/>
    </xf>
    <xf numFmtId="187" fontId="6" fillId="0" borderId="0">
      <alignment vertical="top"/>
    </xf>
    <xf numFmtId="0" fontId="6" fillId="0" borderId="0"/>
    <xf numFmtId="0" fontId="6" fillId="0" borderId="0"/>
    <xf numFmtId="0" fontId="6" fillId="0" borderId="0"/>
    <xf numFmtId="187" fontId="6" fillId="0" borderId="0">
      <alignment vertical="top"/>
    </xf>
    <xf numFmtId="0" fontId="6" fillId="0" borderId="0">
      <alignment vertical="top"/>
    </xf>
    <xf numFmtId="187" fontId="6" fillId="0" borderId="0">
      <alignment vertical="top"/>
    </xf>
    <xf numFmtId="0" fontId="6" fillId="0" borderId="0"/>
    <xf numFmtId="0" fontId="6" fillId="0" borderId="0"/>
    <xf numFmtId="0" fontId="6" fillId="0" borderId="0"/>
    <xf numFmtId="187" fontId="6" fillId="0" borderId="0">
      <alignment vertical="top"/>
    </xf>
    <xf numFmtId="0" fontId="6" fillId="0" borderId="0">
      <alignment vertical="top"/>
    </xf>
    <xf numFmtId="187" fontId="6" fillId="0" borderId="0">
      <alignment vertical="top"/>
    </xf>
    <xf numFmtId="187"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187" fontId="6" fillId="0" borderId="0">
      <alignment vertical="top"/>
    </xf>
    <xf numFmtId="0" fontId="6" fillId="0" borderId="0">
      <alignment vertical="top"/>
    </xf>
    <xf numFmtId="187"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187"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xf numFmtId="0" fontId="6" fillId="0" borderId="0"/>
    <xf numFmtId="187" fontId="6" fillId="0" borderId="0">
      <alignment vertical="top"/>
    </xf>
    <xf numFmtId="0" fontId="6" fillId="0" borderId="0">
      <alignment vertical="top"/>
    </xf>
    <xf numFmtId="187" fontId="6" fillId="0" borderId="0">
      <alignment vertical="top"/>
    </xf>
    <xf numFmtId="187" fontId="6" fillId="0" borderId="0">
      <alignment vertical="top"/>
    </xf>
    <xf numFmtId="0" fontId="6" fillId="0" borderId="0"/>
    <xf numFmtId="0" fontId="6" fillId="0" borderId="0"/>
    <xf numFmtId="0" fontId="6" fillId="0" borderId="0"/>
    <xf numFmtId="187" fontId="6" fillId="0" borderId="0">
      <alignment vertical="top"/>
    </xf>
    <xf numFmtId="0" fontId="6" fillId="0" borderId="0">
      <alignment vertical="top"/>
    </xf>
    <xf numFmtId="187" fontId="6" fillId="0" borderId="0">
      <alignment vertical="top"/>
    </xf>
    <xf numFmtId="0" fontId="6" fillId="0" borderId="0"/>
    <xf numFmtId="0" fontId="6" fillId="0" borderId="0"/>
    <xf numFmtId="0" fontId="6" fillId="0" borderId="0"/>
    <xf numFmtId="187" fontId="6" fillId="0" borderId="0">
      <alignment vertical="top"/>
    </xf>
    <xf numFmtId="0" fontId="6" fillId="0" borderId="0">
      <alignment vertical="top"/>
    </xf>
    <xf numFmtId="187" fontId="6" fillId="0" borderId="0">
      <alignment vertical="top"/>
    </xf>
    <xf numFmtId="187" fontId="6" fillId="0" borderId="0">
      <alignment vertical="top"/>
    </xf>
    <xf numFmtId="187" fontId="6" fillId="0" borderId="0">
      <alignment vertical="top"/>
    </xf>
    <xf numFmtId="187" fontId="6" fillId="0" borderId="0">
      <alignment vertical="top"/>
    </xf>
    <xf numFmtId="0" fontId="6" fillId="0" borderId="0"/>
    <xf numFmtId="0" fontId="6" fillId="0" borderId="0"/>
    <xf numFmtId="0" fontId="6" fillId="0" borderId="0"/>
    <xf numFmtId="187" fontId="6" fillId="0" borderId="0">
      <alignment vertical="top"/>
    </xf>
    <xf numFmtId="0" fontId="6" fillId="0" borderId="0">
      <alignment vertical="top"/>
    </xf>
    <xf numFmtId="187" fontId="6" fillId="0" borderId="0">
      <alignment vertical="top"/>
    </xf>
    <xf numFmtId="0" fontId="6" fillId="0" borderId="0"/>
    <xf numFmtId="0" fontId="6" fillId="0" borderId="0"/>
    <xf numFmtId="0" fontId="6" fillId="0" borderId="0"/>
    <xf numFmtId="187" fontId="6" fillId="0" borderId="0">
      <alignment vertical="top"/>
    </xf>
    <xf numFmtId="0" fontId="6" fillId="0" borderId="0">
      <alignment vertical="top"/>
    </xf>
    <xf numFmtId="187" fontId="6" fillId="0" borderId="0">
      <alignment vertical="top"/>
    </xf>
    <xf numFmtId="187"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187" fontId="6" fillId="0" borderId="0">
      <alignment vertical="top"/>
    </xf>
    <xf numFmtId="0" fontId="6" fillId="0" borderId="0">
      <alignment vertical="top"/>
    </xf>
    <xf numFmtId="187"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187" fontId="37" fillId="3" borderId="7" applyNumberFormat="0" applyAlignment="0"/>
    <xf numFmtId="187" fontId="37" fillId="3" borderId="7" applyNumberFormat="0" applyAlignment="0"/>
    <xf numFmtId="0" fontId="37" fillId="3" borderId="7" applyNumberFormat="0" applyAlignment="0"/>
    <xf numFmtId="187" fontId="37" fillId="3" borderId="7" applyNumberFormat="0" applyAlignment="0"/>
    <xf numFmtId="187" fontId="14" fillId="0" borderId="0" applyNumberFormat="0" applyFill="0" applyBorder="0" applyAlignment="0" applyProtection="0"/>
    <xf numFmtId="187" fontId="14" fillId="0" borderId="0" applyNumberFormat="0" applyFill="0" applyBorder="0" applyAlignment="0" applyProtection="0"/>
    <xf numFmtId="0" fontId="14" fillId="0" borderId="0" applyNumberFormat="0" applyFill="0" applyBorder="0" applyAlignment="0" applyProtection="0"/>
    <xf numFmtId="187" fontId="14" fillId="0" borderId="0" applyNumberFormat="0" applyFill="0" applyBorder="0" applyAlignment="0" applyProtection="0"/>
    <xf numFmtId="187" fontId="55" fillId="0" borderId="0" applyNumberFormat="0" applyFill="0" applyBorder="0" applyAlignment="0" applyProtection="0"/>
    <xf numFmtId="187" fontId="55" fillId="0" borderId="0" applyNumberFormat="0" applyFill="0" applyBorder="0" applyAlignment="0" applyProtection="0"/>
    <xf numFmtId="0" fontId="55" fillId="0" borderId="0" applyNumberFormat="0" applyFill="0" applyBorder="0" applyAlignment="0" applyProtection="0"/>
    <xf numFmtId="187" fontId="55" fillId="0" borderId="0" applyNumberFormat="0" applyFill="0" applyBorder="0" applyAlignment="0" applyProtection="0"/>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113" fillId="0" borderId="0" applyNumberFormat="0" applyFill="0" applyBorder="0" applyAlignment="0" applyProtection="0"/>
    <xf numFmtId="187" fontId="114" fillId="0" borderId="0" applyNumberFormat="0" applyFill="0" applyBorder="0" applyAlignment="0" applyProtection="0"/>
    <xf numFmtId="0" fontId="6" fillId="0" borderId="0"/>
    <xf numFmtId="187" fontId="114" fillId="0" borderId="0" applyNumberFormat="0" applyFill="0" applyBorder="0" applyAlignment="0" applyProtection="0"/>
    <xf numFmtId="0" fontId="114" fillId="0" borderId="0" applyNumberFormat="0" applyFill="0" applyBorder="0" applyAlignment="0" applyProtection="0"/>
    <xf numFmtId="187" fontId="114" fillId="0" borderId="0" applyNumberFormat="0" applyFill="0" applyBorder="0" applyAlignment="0" applyProtection="0"/>
    <xf numFmtId="187" fontId="113" fillId="0" borderId="0" applyNumberFormat="0" applyFill="0" applyBorder="0" applyAlignment="0" applyProtection="0"/>
    <xf numFmtId="187" fontId="113" fillId="0" borderId="0" applyNumberFormat="0" applyFill="0" applyBorder="0" applyAlignment="0" applyProtection="0"/>
    <xf numFmtId="0" fontId="113" fillId="0" borderId="0" applyNumberFormat="0" applyFill="0" applyBorder="0" applyAlignment="0" applyProtection="0"/>
    <xf numFmtId="187" fontId="113" fillId="0" borderId="0" applyNumberFormat="0" applyFill="0" applyBorder="0" applyAlignment="0" applyProtection="0"/>
    <xf numFmtId="187" fontId="113" fillId="0" borderId="0" applyNumberFormat="0" applyFill="0" applyBorder="0" applyAlignment="0" applyProtection="0"/>
    <xf numFmtId="0" fontId="114" fillId="0" borderId="0" applyNumberFormat="0" applyFill="0" applyBorder="0" applyAlignment="0" applyProtection="0"/>
    <xf numFmtId="187" fontId="113" fillId="0" borderId="0" applyNumberFormat="0" applyFill="0" applyBorder="0" applyAlignment="0" applyProtection="0"/>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113" fillId="0" borderId="0" applyNumberFormat="0" applyFill="0" applyBorder="0" applyAlignment="0" applyProtection="0"/>
    <xf numFmtId="0" fontId="113" fillId="0" borderId="0" applyNumberFormat="0" applyFill="0" applyBorder="0" applyAlignment="0" applyProtection="0"/>
    <xf numFmtId="187" fontId="113" fillId="0" borderId="0" applyNumberFormat="0" applyFill="0" applyBorder="0" applyAlignment="0" applyProtection="0"/>
    <xf numFmtId="187" fontId="114" fillId="0" borderId="0" applyNumberFormat="0" applyFill="0" applyBorder="0" applyAlignment="0" applyProtection="0"/>
    <xf numFmtId="187" fontId="19" fillId="0" borderId="0" applyNumberFormat="0" applyFill="0" applyBorder="0" applyAlignment="0" applyProtection="0"/>
    <xf numFmtId="0" fontId="19" fillId="0" borderId="0" applyNumberFormat="0" applyFill="0" applyBorder="0" applyAlignment="0" applyProtection="0"/>
    <xf numFmtId="187" fontId="19" fillId="0" borderId="0" applyNumberFormat="0" applyFill="0" applyBorder="0" applyAlignment="0" applyProtection="0"/>
    <xf numFmtId="187" fontId="114" fillId="0" borderId="0" applyNumberFormat="0" applyFill="0" applyBorder="0" applyAlignment="0" applyProtection="0"/>
    <xf numFmtId="0" fontId="114" fillId="0" borderId="0" applyNumberFormat="0" applyFill="0" applyBorder="0" applyAlignment="0" applyProtection="0"/>
    <xf numFmtId="187" fontId="114" fillId="0" borderId="0" applyNumberFormat="0" applyFill="0" applyBorder="0" applyAlignment="0" applyProtection="0"/>
    <xf numFmtId="0" fontId="19" fillId="0" borderId="0" applyNumberFormat="0" applyFill="0" applyBorder="0" applyAlignment="0" applyProtection="0"/>
    <xf numFmtId="187" fontId="114" fillId="0" borderId="0" applyNumberFormat="0" applyFill="0" applyBorder="0" applyAlignment="0" applyProtection="0"/>
    <xf numFmtId="187" fontId="19" fillId="0" borderId="0" applyNumberFormat="0" applyFill="0" applyBorder="0" applyAlignment="0" applyProtection="0"/>
    <xf numFmtId="0" fontId="19" fillId="0" borderId="0" applyNumberFormat="0" applyFill="0" applyBorder="0" applyAlignment="0" applyProtection="0"/>
    <xf numFmtId="187" fontId="19" fillId="0" borderId="0" applyNumberFormat="0" applyFill="0" applyBorder="0" applyAlignment="0" applyProtection="0"/>
    <xf numFmtId="187" fontId="19" fillId="0" borderId="0" applyNumberFormat="0" applyFill="0" applyBorder="0" applyAlignment="0" applyProtection="0"/>
    <xf numFmtId="0" fontId="19" fillId="0" borderId="0" applyNumberFormat="0" applyFill="0" applyBorder="0" applyAlignment="0" applyProtection="0"/>
    <xf numFmtId="187" fontId="19" fillId="0" borderId="0" applyNumberFormat="0" applyFill="0" applyBorder="0" applyAlignment="0" applyProtection="0"/>
    <xf numFmtId="187" fontId="113" fillId="0" borderId="0" applyNumberFormat="0" applyFill="0" applyBorder="0" applyAlignment="0" applyProtection="0"/>
    <xf numFmtId="187" fontId="114" fillId="0" borderId="0" applyNumberFormat="0" applyFill="0" applyBorder="0" applyAlignment="0" applyProtection="0"/>
    <xf numFmtId="0" fontId="6" fillId="0" borderId="0"/>
    <xf numFmtId="187" fontId="114" fillId="0" borderId="0" applyNumberFormat="0" applyFill="0" applyBorder="0" applyAlignment="0" applyProtection="0"/>
    <xf numFmtId="0" fontId="114" fillId="0" borderId="0" applyNumberFormat="0" applyFill="0" applyBorder="0" applyAlignment="0" applyProtection="0"/>
    <xf numFmtId="187" fontId="114" fillId="0" borderId="0" applyNumberFormat="0" applyFill="0" applyBorder="0" applyAlignment="0" applyProtection="0"/>
    <xf numFmtId="187" fontId="113" fillId="0" borderId="0" applyNumberFormat="0" applyFill="0" applyBorder="0" applyAlignment="0" applyProtection="0"/>
    <xf numFmtId="187" fontId="113" fillId="0" borderId="0" applyNumberFormat="0" applyFill="0" applyBorder="0" applyAlignment="0" applyProtection="0"/>
    <xf numFmtId="0" fontId="113" fillId="0" borderId="0" applyNumberFormat="0" applyFill="0" applyBorder="0" applyAlignment="0" applyProtection="0"/>
    <xf numFmtId="187" fontId="113" fillId="0" borderId="0" applyNumberFormat="0" applyFill="0" applyBorder="0" applyAlignment="0" applyProtection="0"/>
    <xf numFmtId="187" fontId="113" fillId="0" borderId="0" applyNumberFormat="0" applyFill="0" applyBorder="0" applyAlignment="0" applyProtection="0"/>
    <xf numFmtId="0" fontId="114" fillId="0" borderId="0" applyNumberFormat="0" applyFill="0" applyBorder="0" applyAlignment="0" applyProtection="0"/>
    <xf numFmtId="187" fontId="113" fillId="0" borderId="0" applyNumberFormat="0" applyFill="0" applyBorder="0" applyAlignment="0" applyProtection="0"/>
    <xf numFmtId="187" fontId="19" fillId="0" borderId="0" applyNumberFormat="0" applyFill="0" applyBorder="0" applyAlignment="0" applyProtection="0"/>
    <xf numFmtId="0" fontId="19" fillId="0" borderId="0" applyNumberFormat="0" applyFill="0" applyBorder="0" applyAlignment="0" applyProtection="0"/>
    <xf numFmtId="187" fontId="19" fillId="0" borderId="0" applyNumberFormat="0" applyFill="0" applyBorder="0" applyAlignment="0" applyProtection="0"/>
    <xf numFmtId="187" fontId="19" fillId="0" borderId="0" applyNumberFormat="0" applyFill="0" applyBorder="0" applyAlignment="0" applyProtection="0"/>
    <xf numFmtId="0" fontId="19" fillId="0" borderId="0" applyNumberFormat="0" applyFill="0" applyBorder="0" applyAlignment="0" applyProtection="0"/>
    <xf numFmtId="187" fontId="19" fillId="0" borderId="0" applyNumberFormat="0" applyFill="0" applyBorder="0" applyAlignment="0" applyProtection="0"/>
    <xf numFmtId="187" fontId="19" fillId="0" borderId="0" applyNumberFormat="0" applyFill="0" applyBorder="0" applyAlignment="0" applyProtection="0"/>
    <xf numFmtId="0" fontId="19" fillId="0" borderId="0" applyNumberFormat="0" applyFill="0" applyBorder="0" applyAlignment="0" applyProtection="0"/>
    <xf numFmtId="187" fontId="19" fillId="0" borderId="0" applyNumberFormat="0" applyFill="0" applyBorder="0" applyAlignment="0" applyProtection="0"/>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114" fillId="0" borderId="0" applyNumberFormat="0" applyFill="0" applyBorder="0" applyAlignment="0" applyProtection="0"/>
    <xf numFmtId="0" fontId="114" fillId="0" borderId="0" applyNumberFormat="0" applyFill="0" applyBorder="0" applyAlignment="0" applyProtection="0"/>
    <xf numFmtId="187" fontId="114" fillId="0" borderId="0" applyNumberFormat="0" applyFill="0" applyBorder="0" applyAlignment="0" applyProtection="0"/>
    <xf numFmtId="187" fontId="114" fillId="0" borderId="0" applyNumberFormat="0" applyFill="0" applyBorder="0" applyAlignment="0" applyProtection="0"/>
    <xf numFmtId="0" fontId="114" fillId="0" borderId="0" applyNumberFormat="0" applyFill="0" applyBorder="0" applyAlignment="0" applyProtection="0"/>
    <xf numFmtId="187" fontId="114" fillId="0" borderId="0" applyNumberFormat="0" applyFill="0" applyBorder="0" applyAlignment="0" applyProtection="0"/>
    <xf numFmtId="187" fontId="114" fillId="0" borderId="0" applyNumberFormat="0" applyFill="0" applyBorder="0" applyAlignment="0" applyProtection="0"/>
    <xf numFmtId="187" fontId="19" fillId="0" borderId="0" applyNumberFormat="0" applyFill="0" applyBorder="0" applyAlignment="0" applyProtection="0"/>
    <xf numFmtId="0" fontId="19" fillId="0" borderId="0" applyNumberFormat="0" applyFill="0" applyBorder="0" applyAlignment="0" applyProtection="0"/>
    <xf numFmtId="187" fontId="19" fillId="0" borderId="0" applyNumberFormat="0" applyFill="0" applyBorder="0" applyAlignment="0" applyProtection="0"/>
    <xf numFmtId="187" fontId="114" fillId="0" borderId="0" applyNumberFormat="0" applyFill="0" applyBorder="0" applyAlignment="0" applyProtection="0"/>
    <xf numFmtId="0" fontId="114" fillId="0" borderId="0" applyNumberFormat="0" applyFill="0" applyBorder="0" applyAlignment="0" applyProtection="0"/>
    <xf numFmtId="187" fontId="114" fillId="0" borderId="0" applyNumberFormat="0" applyFill="0" applyBorder="0" applyAlignment="0" applyProtection="0"/>
    <xf numFmtId="0" fontId="19" fillId="0" borderId="0" applyNumberFormat="0" applyFill="0" applyBorder="0" applyAlignment="0" applyProtection="0"/>
    <xf numFmtId="187" fontId="114" fillId="0" borderId="0" applyNumberFormat="0" applyFill="0" applyBorder="0" applyAlignment="0" applyProtection="0"/>
    <xf numFmtId="187" fontId="114" fillId="0" borderId="0" applyNumberFormat="0" applyFill="0" applyBorder="0" applyAlignment="0" applyProtection="0"/>
    <xf numFmtId="187" fontId="19" fillId="0" borderId="0" applyNumberFormat="0" applyFill="0" applyBorder="0" applyAlignment="0" applyProtection="0"/>
    <xf numFmtId="0" fontId="19" fillId="0" borderId="0" applyNumberFormat="0" applyFill="0" applyBorder="0" applyAlignment="0" applyProtection="0"/>
    <xf numFmtId="187" fontId="19" fillId="0" borderId="0" applyNumberFormat="0" applyFill="0" applyBorder="0" applyAlignment="0" applyProtection="0"/>
    <xf numFmtId="187" fontId="114" fillId="0" borderId="0" applyNumberFormat="0" applyFill="0" applyBorder="0" applyAlignment="0" applyProtection="0"/>
    <xf numFmtId="0" fontId="114" fillId="0" borderId="0" applyNumberFormat="0" applyFill="0" applyBorder="0" applyAlignment="0" applyProtection="0"/>
    <xf numFmtId="187" fontId="114" fillId="0" borderId="0" applyNumberFormat="0" applyFill="0" applyBorder="0" applyAlignment="0" applyProtection="0"/>
    <xf numFmtId="0" fontId="19" fillId="0" borderId="0" applyNumberFormat="0" applyFill="0" applyBorder="0" applyAlignment="0" applyProtection="0"/>
    <xf numFmtId="187" fontId="114" fillId="0" borderId="0" applyNumberFormat="0" applyFill="0" applyBorder="0" applyAlignment="0" applyProtection="0"/>
    <xf numFmtId="187" fontId="114" fillId="0" borderId="0" applyNumberFormat="0" applyFill="0" applyBorder="0" applyAlignment="0" applyProtection="0"/>
    <xf numFmtId="187" fontId="114" fillId="0" borderId="0" applyNumberFormat="0" applyFill="0" applyBorder="0" applyAlignment="0" applyProtection="0"/>
    <xf numFmtId="187" fontId="114" fillId="0" borderId="0" applyNumberFormat="0" applyFill="0" applyBorder="0" applyAlignment="0" applyProtection="0"/>
    <xf numFmtId="0" fontId="6" fillId="0" borderId="0"/>
    <xf numFmtId="0" fontId="114" fillId="0" borderId="0" applyNumberFormat="0" applyFill="0" applyBorder="0" applyAlignment="0" applyProtection="0"/>
    <xf numFmtId="187" fontId="114" fillId="0" borderId="0" applyNumberFormat="0" applyFill="0" applyBorder="0" applyAlignment="0" applyProtection="0"/>
    <xf numFmtId="187" fontId="113" fillId="0" borderId="0" applyNumberFormat="0" applyFill="0" applyBorder="0" applyAlignment="0" applyProtection="0"/>
    <xf numFmtId="0" fontId="113" fillId="0" borderId="0" applyNumberFormat="0" applyFill="0" applyBorder="0" applyAlignment="0" applyProtection="0"/>
    <xf numFmtId="187" fontId="113" fillId="0" borderId="0" applyNumberFormat="0" applyFill="0" applyBorder="0" applyAlignment="0" applyProtection="0"/>
    <xf numFmtId="187" fontId="114" fillId="0" borderId="0" applyNumberFormat="0" applyFill="0" applyBorder="0" applyAlignment="0" applyProtection="0"/>
    <xf numFmtId="0" fontId="114" fillId="0" borderId="0" applyNumberFormat="0" applyFill="0" applyBorder="0" applyAlignment="0" applyProtection="0"/>
    <xf numFmtId="0" fontId="113" fillId="0" borderId="0" applyNumberFormat="0" applyFill="0" applyBorder="0" applyAlignment="0" applyProtection="0"/>
    <xf numFmtId="187" fontId="114" fillId="0" borderId="0" applyNumberFormat="0" applyFill="0" applyBorder="0" applyAlignment="0" applyProtection="0"/>
    <xf numFmtId="187" fontId="114" fillId="0" borderId="0" applyNumberFormat="0" applyFill="0" applyBorder="0" applyAlignment="0" applyProtection="0"/>
    <xf numFmtId="0" fontId="114" fillId="0" borderId="0" applyNumberFormat="0" applyFill="0" applyBorder="0" applyAlignment="0" applyProtection="0"/>
    <xf numFmtId="187" fontId="114" fillId="0" borderId="0" applyNumberFormat="0" applyFill="0" applyBorder="0" applyAlignment="0" applyProtection="0"/>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19" fillId="0" borderId="0" applyNumberFormat="0" applyFill="0" applyBorder="0" applyAlignment="0" applyProtection="0"/>
    <xf numFmtId="0" fontId="19" fillId="0" borderId="0" applyNumberFormat="0" applyFill="0" applyBorder="0" applyAlignment="0" applyProtection="0"/>
    <xf numFmtId="187" fontId="19" fillId="0" borderId="0" applyNumberFormat="0" applyFill="0" applyBorder="0" applyAlignment="0" applyProtection="0"/>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54" fillId="0" borderId="0" applyNumberFormat="0" applyFill="0" applyBorder="0" applyAlignment="0" applyProtection="0">
      <alignment horizontal="centerContinuous"/>
    </xf>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187" fontId="19" fillId="0" borderId="0" applyNumberFormat="0" applyFill="0" applyBorder="0" applyAlignment="0" applyProtection="0"/>
    <xf numFmtId="0" fontId="113" fillId="0" borderId="0" applyNumberFormat="0" applyFill="0" applyBorder="0" applyAlignment="0" applyProtection="0"/>
    <xf numFmtId="187" fontId="19" fillId="0" borderId="0" applyNumberFormat="0" applyFill="0" applyBorder="0" applyAlignment="0" applyProtection="0"/>
    <xf numFmtId="187" fontId="19" fillId="0" borderId="0" applyNumberFormat="0" applyFill="0" applyBorder="0" applyAlignment="0" applyProtection="0"/>
    <xf numFmtId="0" fontId="19" fillId="0" borderId="0" applyNumberFormat="0" applyFill="0" applyBorder="0" applyAlignment="0" applyProtection="0"/>
    <xf numFmtId="187" fontId="19" fillId="0" borderId="0" applyNumberFormat="0" applyFill="0" applyBorder="0" applyAlignment="0" applyProtection="0"/>
    <xf numFmtId="0" fontId="54" fillId="0" borderId="0" applyNumberFormat="0" applyFill="0" applyBorder="0" applyAlignment="0" applyProtection="0">
      <alignment horizontal="centerContinuous"/>
    </xf>
    <xf numFmtId="0" fontId="113" fillId="0" borderId="0" applyNumberFormat="0" applyFill="0" applyBorder="0" applyAlignment="0" applyProtection="0"/>
    <xf numFmtId="0"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0" fontId="114" fillId="0" borderId="0" applyNumberFormat="0" applyFill="0" applyBorder="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187" fontId="54" fillId="0" borderId="0" applyNumberFormat="0" applyFill="0" applyBorder="0" applyAlignment="0" applyProtection="0">
      <alignment horizontal="centerContinuous"/>
    </xf>
    <xf numFmtId="187" fontId="113" fillId="0" borderId="0" applyNumberFormat="0" applyFill="0" applyBorder="0" applyAlignment="0" applyProtection="0"/>
    <xf numFmtId="0" fontId="113" fillId="0" borderId="0" applyNumberFormat="0" applyFill="0" applyBorder="0" applyAlignment="0" applyProtection="0"/>
    <xf numFmtId="187" fontId="113" fillId="0" borderId="0" applyNumberFormat="0" applyFill="0" applyBorder="0" applyAlignment="0" applyProtection="0"/>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114" fillId="0" borderId="0" applyNumberFormat="0" applyFill="0" applyBorder="0" applyAlignment="0" applyProtection="0"/>
    <xf numFmtId="0" fontId="114" fillId="0" borderId="0" applyNumberFormat="0" applyFill="0" applyBorder="0" applyAlignment="0" applyProtection="0"/>
    <xf numFmtId="187" fontId="114" fillId="0" borderId="0" applyNumberFormat="0" applyFill="0" applyBorder="0" applyAlignment="0" applyProtection="0"/>
    <xf numFmtId="187" fontId="114" fillId="0" borderId="0" applyNumberFormat="0" applyFill="0" applyBorder="0" applyAlignment="0" applyProtection="0"/>
    <xf numFmtId="0" fontId="114" fillId="0" borderId="0" applyNumberFormat="0" applyFill="0" applyBorder="0" applyAlignment="0" applyProtection="0"/>
    <xf numFmtId="187" fontId="114" fillId="0" borderId="0" applyNumberFormat="0" applyFill="0" applyBorder="0" applyAlignment="0" applyProtection="0"/>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114" fillId="0" borderId="0" applyNumberFormat="0" applyFill="0" applyBorder="0" applyAlignment="0" applyProtection="0"/>
    <xf numFmtId="0" fontId="113" fillId="0" borderId="0" applyNumberFormat="0" applyFill="0" applyBorder="0" applyAlignment="0" applyProtection="0"/>
    <xf numFmtId="187" fontId="114" fillId="0" borderId="0" applyNumberFormat="0" applyFill="0" applyBorder="0" applyAlignment="0" applyProtection="0"/>
    <xf numFmtId="0" fontId="6" fillId="0" borderId="0"/>
    <xf numFmtId="187" fontId="114" fillId="0" borderId="0" applyNumberFormat="0" applyFill="0" applyBorder="0" applyAlignment="0" applyProtection="0"/>
    <xf numFmtId="0" fontId="114" fillId="0" borderId="0" applyNumberFormat="0" applyFill="0" applyBorder="0" applyAlignment="0" applyProtection="0"/>
    <xf numFmtId="187" fontId="114" fillId="0" borderId="0" applyNumberFormat="0" applyFill="0" applyBorder="0" applyAlignment="0" applyProtection="0"/>
    <xf numFmtId="0" fontId="114" fillId="0" borderId="0" applyNumberFormat="0" applyFill="0" applyBorder="0" applyAlignment="0" applyProtection="0"/>
    <xf numFmtId="187" fontId="54" fillId="0" borderId="0" applyNumberFormat="0" applyFill="0" applyBorder="0" applyAlignment="0" applyProtection="0">
      <alignment horizontal="centerContinuous"/>
    </xf>
    <xf numFmtId="0" fontId="114" fillId="0" borderId="0" applyNumberFormat="0" applyFill="0" applyBorder="0" applyAlignment="0" applyProtection="0"/>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114" fillId="0" borderId="0" applyNumberFormat="0" applyFill="0" applyBorder="0" applyAlignment="0" applyProtection="0"/>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114" fillId="0" borderId="0" applyNumberFormat="0" applyFill="0" applyBorder="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113" fillId="0" borderId="0" applyNumberFormat="0" applyFill="0" applyBorder="0" applyAlignment="0" applyProtection="0"/>
    <xf numFmtId="0" fontId="113" fillId="0" borderId="0" applyNumberFormat="0" applyFill="0" applyBorder="0" applyAlignment="0" applyProtection="0"/>
    <xf numFmtId="187" fontId="113" fillId="0" borderId="0" applyNumberFormat="0" applyFill="0" applyBorder="0" applyAlignment="0" applyProtection="0"/>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114" fillId="0" borderId="0" applyNumberFormat="0" applyFill="0" applyBorder="0" applyAlignment="0" applyProtection="0"/>
    <xf numFmtId="0" fontId="114" fillId="0" borderId="0" applyNumberFormat="0" applyFill="0" applyBorder="0" applyAlignment="0" applyProtection="0"/>
    <xf numFmtId="187" fontId="114" fillId="0" borderId="0" applyNumberFormat="0" applyFill="0" applyBorder="0" applyAlignment="0" applyProtection="0"/>
    <xf numFmtId="187" fontId="114" fillId="0" borderId="0" applyNumberFormat="0" applyFill="0" applyBorder="0" applyAlignment="0" applyProtection="0"/>
    <xf numFmtId="0" fontId="114" fillId="0" borderId="0" applyNumberFormat="0" applyFill="0" applyBorder="0" applyAlignment="0" applyProtection="0"/>
    <xf numFmtId="187" fontId="114" fillId="0" borderId="0" applyNumberFormat="0" applyFill="0" applyBorder="0" applyAlignment="0" applyProtection="0"/>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114" fillId="0" borderId="0" applyNumberFormat="0" applyFill="0" applyBorder="0" applyAlignment="0" applyProtection="0"/>
    <xf numFmtId="0" fontId="113" fillId="0" borderId="0" applyNumberFormat="0" applyFill="0" applyBorder="0" applyAlignment="0" applyProtection="0"/>
    <xf numFmtId="187" fontId="114" fillId="0" borderId="0" applyNumberFormat="0" applyFill="0" applyBorder="0" applyAlignment="0" applyProtection="0"/>
    <xf numFmtId="0" fontId="6" fillId="0" borderId="0"/>
    <xf numFmtId="187" fontId="114" fillId="0" borderId="0" applyNumberFormat="0" applyFill="0" applyBorder="0" applyAlignment="0" applyProtection="0"/>
    <xf numFmtId="0" fontId="114" fillId="0" borderId="0" applyNumberFormat="0" applyFill="0" applyBorder="0" applyAlignment="0" applyProtection="0"/>
    <xf numFmtId="187" fontId="114" fillId="0" borderId="0" applyNumberFormat="0" applyFill="0" applyBorder="0" applyAlignment="0" applyProtection="0"/>
    <xf numFmtId="0" fontId="114" fillId="0" borderId="0" applyNumberFormat="0" applyFill="0" applyBorder="0" applyAlignment="0" applyProtection="0"/>
    <xf numFmtId="187" fontId="54" fillId="0" borderId="0" applyNumberFormat="0" applyFill="0" applyBorder="0" applyAlignment="0" applyProtection="0">
      <alignment horizontal="centerContinuous"/>
    </xf>
    <xf numFmtId="0" fontId="114" fillId="0" borderId="0" applyNumberFormat="0" applyFill="0" applyBorder="0" applyAlignment="0" applyProtection="0"/>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114" fillId="0" borderId="0" applyNumberFormat="0" applyFill="0" applyBorder="0" applyAlignment="0" applyProtection="0"/>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19" fillId="0" borderId="0" applyNumberFormat="0" applyFill="0" applyBorder="0" applyAlignment="0" applyProtection="0"/>
    <xf numFmtId="0" fontId="19" fillId="0" borderId="0" applyNumberFormat="0" applyFill="0" applyBorder="0" applyAlignment="0" applyProtection="0"/>
    <xf numFmtId="187" fontId="19" fillId="0" borderId="0" applyNumberFormat="0" applyFill="0" applyBorder="0" applyAlignment="0" applyProtection="0"/>
    <xf numFmtId="0" fontId="19" fillId="0" borderId="0" applyNumberFormat="0" applyFill="0" applyBorder="0" applyAlignment="0" applyProtection="0"/>
    <xf numFmtId="187" fontId="19" fillId="0" borderId="0" applyNumberFormat="0" applyFill="0" applyBorder="0" applyAlignment="0" applyProtection="0"/>
    <xf numFmtId="0" fontId="19" fillId="0" borderId="0" applyNumberFormat="0" applyFill="0" applyBorder="0" applyAlignment="0" applyProtection="0"/>
    <xf numFmtId="0" fontId="54" fillId="0" borderId="0" applyNumberFormat="0" applyFill="0" applyBorder="0" applyAlignment="0" applyProtection="0">
      <alignment horizontal="centerContinuous"/>
    </xf>
    <xf numFmtId="0" fontId="114" fillId="0" borderId="0" applyNumberFormat="0" applyFill="0" applyBorder="0" applyAlignment="0" applyProtection="0"/>
    <xf numFmtId="0" fontId="54" fillId="0" borderId="0" applyNumberFormat="0" applyFill="0" applyBorder="0" applyAlignment="0" applyProtection="0">
      <alignment horizontal="centerContinuous"/>
    </xf>
    <xf numFmtId="0" fontId="114" fillId="0" borderId="0" applyNumberFormat="0" applyFill="0" applyBorder="0" applyAlignment="0" applyProtection="0"/>
    <xf numFmtId="187" fontId="19" fillId="0" borderId="0" applyNumberFormat="0" applyFill="0" applyBorder="0" applyAlignment="0" applyProtection="0"/>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0" fontId="6" fillId="0" borderId="0"/>
    <xf numFmtId="187" fontId="54" fillId="0" borderId="0" applyNumberFormat="0" applyFill="0" applyBorder="0" applyAlignment="0" applyProtection="0">
      <alignment horizontal="centerContinuous"/>
    </xf>
    <xf numFmtId="0" fontId="6" fillId="0" borderId="0"/>
    <xf numFmtId="187" fontId="54" fillId="0" borderId="0" applyNumberFormat="0" applyFill="0" applyBorder="0" applyAlignment="0" applyProtection="0">
      <alignment horizontal="centerContinuous"/>
    </xf>
    <xf numFmtId="0" fontId="6" fillId="0" borderId="0"/>
    <xf numFmtId="0"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113" fillId="0" borderId="0" applyNumberFormat="0" applyFill="0" applyBorder="0" applyAlignment="0" applyProtection="0"/>
    <xf numFmtId="0" fontId="113" fillId="0" borderId="0" applyNumberFormat="0" applyFill="0" applyBorder="0" applyAlignment="0" applyProtection="0"/>
    <xf numFmtId="187" fontId="54" fillId="0" borderId="0" applyNumberFormat="0" applyFill="0" applyBorder="0" applyAlignment="0" applyProtection="0">
      <alignment horizontal="centerContinuous"/>
    </xf>
    <xf numFmtId="0" fontId="113" fillId="0" borderId="0" applyNumberFormat="0" applyFill="0" applyBorder="0" applyAlignment="0" applyProtection="0"/>
    <xf numFmtId="187" fontId="113" fillId="0" borderId="0" applyNumberFormat="0" applyFill="0" applyBorder="0" applyAlignment="0" applyProtection="0"/>
    <xf numFmtId="187" fontId="113" fillId="0" borderId="0" applyNumberFormat="0" applyFill="0" applyBorder="0" applyAlignment="0" applyProtection="0"/>
    <xf numFmtId="0" fontId="114" fillId="0" borderId="0" applyNumberFormat="0" applyFill="0" applyBorder="0" applyAlignment="0" applyProtection="0"/>
    <xf numFmtId="0" fontId="113" fillId="0" borderId="0" applyNumberFormat="0" applyFill="0" applyBorder="0" applyAlignment="0" applyProtection="0"/>
    <xf numFmtId="187" fontId="113" fillId="0" borderId="0" applyNumberFormat="0" applyFill="0" applyBorder="0" applyAlignment="0" applyProtection="0"/>
    <xf numFmtId="187" fontId="113" fillId="0" borderId="0" applyNumberFormat="0" applyFill="0" applyBorder="0" applyAlignment="0" applyProtection="0"/>
    <xf numFmtId="0" fontId="113" fillId="0" borderId="0" applyNumberFormat="0" applyFill="0" applyBorder="0" applyAlignment="0" applyProtection="0"/>
    <xf numFmtId="187" fontId="113" fillId="0" borderId="0" applyNumberFormat="0" applyFill="0" applyBorder="0" applyAlignment="0" applyProtection="0"/>
    <xf numFmtId="187" fontId="113" fillId="0" borderId="0" applyNumberFormat="0" applyFill="0" applyBorder="0" applyAlignment="0" applyProtection="0"/>
    <xf numFmtId="0" fontId="113" fillId="0" borderId="0" applyNumberFormat="0" applyFill="0" applyBorder="0" applyAlignment="0" applyProtection="0"/>
    <xf numFmtId="187" fontId="113" fillId="0" borderId="0" applyNumberFormat="0" applyFill="0" applyBorder="0" applyAlignment="0" applyProtection="0"/>
    <xf numFmtId="187" fontId="113" fillId="0" borderId="0" applyNumberFormat="0" applyFill="0" applyBorder="0" applyAlignment="0" applyProtection="0"/>
    <xf numFmtId="0" fontId="113" fillId="0" borderId="0" applyNumberFormat="0" applyFill="0" applyBorder="0" applyAlignment="0" applyProtection="0"/>
    <xf numFmtId="187" fontId="113" fillId="0" borderId="0" applyNumberFormat="0" applyFill="0" applyBorder="0" applyAlignment="0" applyProtection="0"/>
    <xf numFmtId="187" fontId="113" fillId="0" borderId="0" applyNumberFormat="0" applyFill="0" applyBorder="0" applyAlignment="0" applyProtection="0"/>
    <xf numFmtId="0" fontId="113" fillId="0" borderId="0" applyNumberFormat="0" applyFill="0" applyBorder="0" applyAlignment="0" applyProtection="0"/>
    <xf numFmtId="187" fontId="113" fillId="0" borderId="0" applyNumberFormat="0" applyFill="0" applyBorder="0" applyAlignment="0" applyProtection="0"/>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6" fillId="0" borderId="0"/>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0" fontId="6" fillId="0" borderId="0"/>
    <xf numFmtId="187" fontId="54" fillId="0" borderId="0" applyNumberFormat="0" applyFill="0" applyBorder="0" applyAlignment="0" applyProtection="0">
      <alignment horizontal="centerContinuous"/>
    </xf>
    <xf numFmtId="0" fontId="6" fillId="0" borderId="0"/>
    <xf numFmtId="187" fontId="54" fillId="0" borderId="0" applyNumberFormat="0" applyFill="0" applyBorder="0" applyAlignment="0" applyProtection="0">
      <alignment horizontal="centerContinuous"/>
    </xf>
    <xf numFmtId="0" fontId="6" fillId="0" borderId="0"/>
    <xf numFmtId="0"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113" fillId="0" borderId="0" applyNumberFormat="0" applyFill="0" applyBorder="0" applyAlignment="0" applyProtection="0"/>
    <xf numFmtId="0" fontId="113" fillId="0" borderId="0" applyNumberFormat="0" applyFill="0" applyBorder="0" applyAlignment="0" applyProtection="0"/>
    <xf numFmtId="187" fontId="54" fillId="0" borderId="0" applyNumberFormat="0" applyFill="0" applyBorder="0" applyAlignment="0" applyProtection="0">
      <alignment horizontal="centerContinuous"/>
    </xf>
    <xf numFmtId="0" fontId="113" fillId="0" borderId="0" applyNumberFormat="0" applyFill="0" applyBorder="0" applyAlignment="0" applyProtection="0"/>
    <xf numFmtId="187" fontId="113" fillId="0" borderId="0" applyNumberFormat="0" applyFill="0" applyBorder="0" applyAlignment="0" applyProtection="0"/>
    <xf numFmtId="0" fontId="113" fillId="0" borderId="0" applyNumberFormat="0" applyFill="0" applyBorder="0" applyAlignment="0" applyProtection="0"/>
    <xf numFmtId="187" fontId="113" fillId="0" borderId="0" applyNumberFormat="0" applyFill="0" applyBorder="0" applyAlignment="0" applyProtection="0"/>
    <xf numFmtId="187" fontId="113" fillId="0" borderId="0" applyNumberFormat="0" applyFill="0" applyBorder="0" applyAlignment="0" applyProtection="0"/>
    <xf numFmtId="0" fontId="113" fillId="0" borderId="0" applyNumberFormat="0" applyFill="0" applyBorder="0" applyAlignment="0" applyProtection="0"/>
    <xf numFmtId="187" fontId="113" fillId="0" borderId="0" applyNumberFormat="0" applyFill="0" applyBorder="0" applyAlignment="0" applyProtection="0"/>
    <xf numFmtId="187" fontId="113" fillId="0" borderId="0" applyNumberFormat="0" applyFill="0" applyBorder="0" applyAlignment="0" applyProtection="0"/>
    <xf numFmtId="0" fontId="113" fillId="0" borderId="0" applyNumberFormat="0" applyFill="0" applyBorder="0" applyAlignment="0" applyProtection="0"/>
    <xf numFmtId="187" fontId="113" fillId="0" borderId="0" applyNumberFormat="0" applyFill="0" applyBorder="0" applyAlignment="0" applyProtection="0"/>
    <xf numFmtId="187" fontId="113" fillId="0" borderId="0" applyNumberFormat="0" applyFill="0" applyBorder="0" applyAlignment="0" applyProtection="0"/>
    <xf numFmtId="0" fontId="113" fillId="0" borderId="0" applyNumberFormat="0" applyFill="0" applyBorder="0" applyAlignment="0" applyProtection="0"/>
    <xf numFmtId="187" fontId="113" fillId="0" borderId="0" applyNumberFormat="0" applyFill="0" applyBorder="0" applyAlignment="0" applyProtection="0"/>
    <xf numFmtId="187" fontId="113" fillId="0" borderId="0" applyNumberFormat="0" applyFill="0" applyBorder="0" applyAlignment="0" applyProtection="0"/>
    <xf numFmtId="0" fontId="113" fillId="0" borderId="0" applyNumberFormat="0" applyFill="0" applyBorder="0" applyAlignment="0" applyProtection="0"/>
    <xf numFmtId="187" fontId="113" fillId="0" borderId="0" applyNumberFormat="0" applyFill="0" applyBorder="0" applyAlignment="0" applyProtection="0"/>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113" fillId="0" borderId="0" applyNumberFormat="0" applyFill="0" applyBorder="0" applyAlignment="0" applyProtection="0"/>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87" fontId="54" fillId="0" borderId="0" applyNumberFormat="0" applyFill="0" applyBorder="0" applyAlignment="0" applyProtection="0">
      <alignment horizontal="centerContinuous"/>
    </xf>
    <xf numFmtId="187" fontId="113" fillId="0" borderId="0" applyNumberFormat="0" applyFill="0" applyBorder="0" applyAlignment="0" applyProtection="0"/>
    <xf numFmtId="0" fontId="113" fillId="0" borderId="0" applyNumberFormat="0" applyFill="0" applyBorder="0" applyAlignment="0" applyProtection="0"/>
    <xf numFmtId="187" fontId="113" fillId="0" borderId="0" applyNumberFormat="0" applyFill="0" applyBorder="0" applyAlignment="0" applyProtection="0"/>
    <xf numFmtId="187" fontId="113" fillId="0" borderId="0" applyNumberFormat="0" applyFill="0" applyBorder="0" applyAlignment="0" applyProtection="0"/>
    <xf numFmtId="0" fontId="113" fillId="0" borderId="0" applyNumberFormat="0" applyFill="0" applyBorder="0" applyAlignment="0" applyProtection="0"/>
    <xf numFmtId="187" fontId="113" fillId="0" borderId="0" applyNumberFormat="0" applyFill="0" applyBorder="0" applyAlignment="0" applyProtection="0"/>
    <xf numFmtId="187" fontId="113" fillId="0" borderId="0" applyNumberFormat="0" applyFill="0" applyBorder="0" applyAlignment="0" applyProtection="0"/>
    <xf numFmtId="0" fontId="113" fillId="0" borderId="0" applyNumberFormat="0" applyFill="0" applyBorder="0" applyAlignment="0" applyProtection="0"/>
    <xf numFmtId="187" fontId="113" fillId="0" borderId="0" applyNumberFormat="0" applyFill="0" applyBorder="0" applyAlignment="0" applyProtection="0"/>
    <xf numFmtId="187" fontId="113" fillId="0" borderId="0" applyNumberFormat="0" applyFill="0" applyBorder="0" applyAlignment="0" applyProtection="0"/>
    <xf numFmtId="0" fontId="113" fillId="0" borderId="0" applyNumberFormat="0" applyFill="0" applyBorder="0" applyAlignment="0" applyProtection="0"/>
    <xf numFmtId="187" fontId="113" fillId="0" borderId="0" applyNumberFormat="0" applyFill="0" applyBorder="0" applyAlignment="0" applyProtection="0"/>
    <xf numFmtId="187" fontId="113" fillId="0" borderId="0" applyNumberFormat="0" applyFill="0" applyBorder="0" applyAlignment="0" applyProtection="0"/>
    <xf numFmtId="0" fontId="113" fillId="0" borderId="0" applyNumberFormat="0" applyFill="0" applyBorder="0" applyAlignment="0" applyProtection="0"/>
    <xf numFmtId="187" fontId="113" fillId="0" borderId="0" applyNumberFormat="0" applyFill="0" applyBorder="0" applyAlignment="0" applyProtection="0"/>
    <xf numFmtId="187"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193" fontId="12" fillId="0" borderId="0">
      <alignment horizontal="center"/>
    </xf>
    <xf numFmtId="193" fontId="12" fillId="0" borderId="0">
      <alignment horizontal="center"/>
    </xf>
    <xf numFmtId="187" fontId="57" fillId="0" borderId="0">
      <alignment horizontal="center"/>
    </xf>
    <xf numFmtId="187" fontId="57" fillId="0" borderId="0">
      <alignment horizontal="center"/>
    </xf>
    <xf numFmtId="0" fontId="57" fillId="0" borderId="0">
      <alignment horizontal="center"/>
    </xf>
    <xf numFmtId="187" fontId="57" fillId="0" borderId="0">
      <alignment horizontal="center"/>
    </xf>
    <xf numFmtId="187" fontId="58" fillId="0" borderId="0" applyNumberFormat="0" applyFill="0" applyBorder="0" applyAlignment="0" applyProtection="0"/>
    <xf numFmtId="187" fontId="58" fillId="0" borderId="0" applyNumberFormat="0" applyFill="0" applyBorder="0" applyAlignment="0" applyProtection="0"/>
    <xf numFmtId="187" fontId="58" fillId="0" borderId="0" applyNumberFormat="0" applyFill="0" applyBorder="0" applyAlignment="0" applyProtection="0"/>
    <xf numFmtId="187" fontId="58" fillId="0" borderId="0" applyNumberFormat="0" applyFill="0" applyBorder="0" applyAlignment="0" applyProtection="0"/>
    <xf numFmtId="0" fontId="58" fillId="0" borderId="0" applyNumberFormat="0" applyFill="0" applyBorder="0" applyAlignment="0" applyProtection="0"/>
    <xf numFmtId="187" fontId="58" fillId="0" borderId="0" applyNumberFormat="0" applyFill="0" applyBorder="0" applyAlignment="0" applyProtection="0"/>
    <xf numFmtId="187" fontId="58" fillId="0" borderId="0" applyNumberFormat="0" applyFill="0" applyBorder="0" applyAlignment="0" applyProtection="0"/>
    <xf numFmtId="0" fontId="58" fillId="0" borderId="0" applyNumberFormat="0" applyFill="0" applyBorder="0" applyAlignment="0" applyProtection="0"/>
    <xf numFmtId="187" fontId="58" fillId="0" borderId="0" applyNumberFormat="0" applyFill="0" applyBorder="0" applyAlignment="0" applyProtection="0"/>
    <xf numFmtId="187" fontId="58" fillId="0" borderId="0" applyNumberFormat="0" applyFill="0" applyBorder="0" applyAlignment="0" applyProtection="0"/>
    <xf numFmtId="187" fontId="58" fillId="0" borderId="0" applyNumberFormat="0" applyFill="0" applyBorder="0" applyAlignment="0" applyProtection="0"/>
    <xf numFmtId="0" fontId="58" fillId="0" borderId="0" applyNumberFormat="0" applyFill="0" applyBorder="0" applyAlignment="0" applyProtection="0"/>
    <xf numFmtId="187" fontId="58" fillId="0" borderId="0" applyNumberFormat="0" applyFill="0" applyBorder="0" applyAlignment="0" applyProtection="0"/>
    <xf numFmtId="187" fontId="58" fillId="0" borderId="0" applyNumberFormat="0" applyFill="0" applyBorder="0" applyAlignment="0" applyProtection="0"/>
    <xf numFmtId="187" fontId="58" fillId="0" borderId="0" applyNumberFormat="0" applyFill="0" applyBorder="0" applyAlignment="0" applyProtection="0"/>
    <xf numFmtId="0" fontId="58" fillId="0" borderId="0" applyNumberFormat="0" applyFill="0" applyBorder="0" applyAlignment="0" applyProtection="0"/>
    <xf numFmtId="187" fontId="58" fillId="0" borderId="0" applyNumberFormat="0" applyFill="0" applyBorder="0" applyAlignment="0" applyProtection="0"/>
    <xf numFmtId="187" fontId="58" fillId="0" borderId="0" applyNumberFormat="0" applyFill="0" applyBorder="0" applyAlignment="0" applyProtection="0"/>
    <xf numFmtId="0" fontId="58" fillId="0" borderId="0" applyNumberFormat="0" applyFill="0" applyBorder="0" applyAlignment="0" applyProtection="0"/>
    <xf numFmtId="187" fontId="58" fillId="0" borderId="0" applyNumberFormat="0" applyFill="0" applyBorder="0" applyAlignment="0" applyProtection="0"/>
    <xf numFmtId="0" fontId="58" fillId="0" borderId="0" applyNumberFormat="0" applyFill="0" applyBorder="0" applyAlignment="0" applyProtection="0"/>
    <xf numFmtId="187" fontId="58" fillId="0" borderId="0" applyNumberFormat="0" applyFill="0" applyBorder="0" applyAlignment="0" applyProtection="0"/>
    <xf numFmtId="187" fontId="58" fillId="0" borderId="0" applyNumberFormat="0" applyFill="0" applyBorder="0" applyAlignment="0" applyProtection="0"/>
    <xf numFmtId="0" fontId="58" fillId="0" borderId="0" applyNumberFormat="0" applyFill="0" applyBorder="0" applyAlignment="0" applyProtection="0"/>
    <xf numFmtId="187" fontId="58" fillId="0" borderId="0" applyNumberFormat="0" applyFill="0" applyBorder="0" applyAlignment="0" applyProtection="0"/>
    <xf numFmtId="187" fontId="39" fillId="0" borderId="0" applyNumberFormat="0" applyFill="0" applyBorder="0" applyAlignment="0" applyProtection="0"/>
    <xf numFmtId="187" fontId="39" fillId="0" borderId="0" applyNumberFormat="0" applyFill="0" applyBorder="0" applyAlignment="0" applyProtection="0"/>
    <xf numFmtId="0" fontId="39" fillId="0" borderId="0" applyNumberFormat="0" applyFill="0" applyBorder="0" applyAlignment="0" applyProtection="0"/>
    <xf numFmtId="187" fontId="39" fillId="0" borderId="0" applyNumberFormat="0" applyFill="0" applyBorder="0" applyAlignment="0" applyProtection="0"/>
    <xf numFmtId="0" fontId="115" fillId="0" borderId="37" applyNumberFormat="0" applyFill="0" applyAlignment="0" applyProtection="0"/>
    <xf numFmtId="187" fontId="33" fillId="0" borderId="16" applyNumberFormat="0" applyFill="0" applyAlignment="0" applyProtection="0"/>
    <xf numFmtId="187" fontId="115" fillId="0" borderId="38" applyNumberFormat="0" applyFill="0" applyAlignment="0" applyProtection="0"/>
    <xf numFmtId="187" fontId="115" fillId="0" borderId="37" applyNumberFormat="0" applyFill="0" applyAlignment="0" applyProtection="0"/>
    <xf numFmtId="0" fontId="6" fillId="0" borderId="0"/>
    <xf numFmtId="187" fontId="115" fillId="0" borderId="37" applyNumberFormat="0" applyFill="0" applyAlignment="0" applyProtection="0"/>
    <xf numFmtId="0" fontId="115" fillId="0" borderId="37" applyNumberFormat="0" applyFill="0" applyAlignment="0" applyProtection="0"/>
    <xf numFmtId="187" fontId="115" fillId="0" borderId="37" applyNumberFormat="0" applyFill="0" applyAlignment="0" applyProtection="0"/>
    <xf numFmtId="187" fontId="115" fillId="0" borderId="38" applyNumberFormat="0" applyFill="0" applyAlignment="0" applyProtection="0"/>
    <xf numFmtId="0" fontId="115" fillId="0" borderId="38" applyNumberFormat="0" applyFill="0" applyAlignment="0" applyProtection="0"/>
    <xf numFmtId="187" fontId="115" fillId="0" borderId="38" applyNumberFormat="0" applyFill="0" applyAlignment="0" applyProtection="0"/>
    <xf numFmtId="187" fontId="115" fillId="0" borderId="39" applyNumberFormat="0" applyFill="0" applyAlignment="0" applyProtection="0"/>
    <xf numFmtId="0" fontId="115" fillId="0" borderId="39" applyNumberFormat="0" applyFill="0" applyAlignment="0" applyProtection="0"/>
    <xf numFmtId="187" fontId="115" fillId="0" borderId="39" applyNumberFormat="0" applyFill="0" applyAlignment="0" applyProtection="0"/>
    <xf numFmtId="187" fontId="115" fillId="0" borderId="38" applyNumberFormat="0" applyFill="0" applyAlignment="0" applyProtection="0"/>
    <xf numFmtId="0" fontId="115" fillId="0" borderId="38" applyNumberFormat="0" applyFill="0" applyAlignment="0" applyProtection="0"/>
    <xf numFmtId="0" fontId="115" fillId="0" borderId="39" applyNumberFormat="0" applyFill="0" applyAlignment="0" applyProtection="0"/>
    <xf numFmtId="187" fontId="115" fillId="0" borderId="38" applyNumberFormat="0" applyFill="0" applyAlignment="0" applyProtection="0"/>
    <xf numFmtId="187" fontId="115" fillId="0" borderId="37" applyNumberFormat="0" applyFill="0" applyAlignment="0" applyProtection="0"/>
    <xf numFmtId="0" fontId="6" fillId="0" borderId="0"/>
    <xf numFmtId="187" fontId="115" fillId="0" borderId="37" applyNumberFormat="0" applyFill="0" applyAlignment="0" applyProtection="0"/>
    <xf numFmtId="0" fontId="115" fillId="0" borderId="37" applyNumberFormat="0" applyFill="0" applyAlignment="0" applyProtection="0"/>
    <xf numFmtId="187" fontId="115" fillId="0" borderId="37" applyNumberFormat="0" applyFill="0" applyAlignment="0" applyProtection="0"/>
    <xf numFmtId="187" fontId="115" fillId="0" borderId="39" applyNumberFormat="0" applyFill="0" applyAlignment="0" applyProtection="0"/>
    <xf numFmtId="0" fontId="6" fillId="0" borderId="0"/>
    <xf numFmtId="187" fontId="115" fillId="0" borderId="39" applyNumberFormat="0" applyFill="0" applyAlignment="0" applyProtection="0"/>
    <xf numFmtId="0" fontId="115" fillId="0" borderId="37" applyNumberFormat="0" applyFill="0" applyAlignment="0" applyProtection="0"/>
    <xf numFmtId="0" fontId="115" fillId="0" borderId="39" applyNumberFormat="0" applyFill="0" applyAlignment="0" applyProtection="0"/>
    <xf numFmtId="187" fontId="115" fillId="0" borderId="39" applyNumberFormat="0" applyFill="0" applyAlignment="0" applyProtection="0"/>
    <xf numFmtId="187" fontId="59" fillId="0" borderId="37" applyNumberFormat="0" applyFill="0" applyAlignment="0" applyProtection="0"/>
    <xf numFmtId="187" fontId="33" fillId="0" borderId="16" applyNumberFormat="0" applyFill="0" applyAlignment="0" applyProtection="0"/>
    <xf numFmtId="187" fontId="33" fillId="0" borderId="16" applyNumberFormat="0" applyFill="0" applyAlignment="0" applyProtection="0"/>
    <xf numFmtId="0" fontId="6" fillId="0" borderId="0"/>
    <xf numFmtId="0" fontId="33" fillId="0" borderId="16" applyNumberFormat="0" applyFill="0" applyAlignment="0" applyProtection="0"/>
    <xf numFmtId="187" fontId="33" fillId="0" borderId="16" applyNumberFormat="0" applyFill="0" applyAlignment="0" applyProtection="0"/>
    <xf numFmtId="187" fontId="59" fillId="0" borderId="37" applyNumberFormat="0" applyFill="0" applyAlignment="0" applyProtection="0"/>
    <xf numFmtId="0" fontId="59" fillId="0" borderId="37" applyNumberFormat="0" applyFill="0" applyAlignment="0" applyProtection="0"/>
    <xf numFmtId="187" fontId="59" fillId="0" borderId="37" applyNumberFormat="0" applyFill="0" applyAlignment="0" applyProtection="0"/>
    <xf numFmtId="187" fontId="59" fillId="0" borderId="37" applyNumberFormat="0" applyFill="0" applyAlignment="0" applyProtection="0"/>
    <xf numFmtId="0" fontId="115" fillId="0" borderId="37" applyNumberFormat="0" applyFill="0" applyAlignment="0" applyProtection="0"/>
    <xf numFmtId="0" fontId="33" fillId="0" borderId="16" applyNumberFormat="0" applyFill="0" applyAlignment="0" applyProtection="0"/>
    <xf numFmtId="187" fontId="59" fillId="0" borderId="37" applyNumberFormat="0" applyFill="0" applyAlignment="0" applyProtection="0"/>
    <xf numFmtId="0" fontId="115" fillId="0" borderId="37" applyNumberFormat="0" applyFill="0" applyAlignment="0" applyProtection="0"/>
    <xf numFmtId="0" fontId="6" fillId="0" borderId="0"/>
    <xf numFmtId="0" fontId="115" fillId="0" borderId="37" applyNumberFormat="0" applyFill="0" applyAlignment="0" applyProtection="0"/>
    <xf numFmtId="0" fontId="6" fillId="0" borderId="0"/>
    <xf numFmtId="0" fontId="6" fillId="0" borderId="0"/>
    <xf numFmtId="187" fontId="33" fillId="0" borderId="16" applyNumberFormat="0" applyFill="0" applyAlignment="0" applyProtection="0"/>
    <xf numFmtId="0" fontId="100" fillId="0" borderId="0" applyNumberFormat="0" applyFill="0" applyBorder="0" applyAlignment="0" applyProtection="0"/>
    <xf numFmtId="187" fontId="31" fillId="0" borderId="0" applyNumberFormat="0" applyFill="0" applyBorder="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0" fontId="6" fillId="0" borderId="0"/>
    <xf numFmtId="0" fontId="100" fillId="0" borderId="0" applyNumberFormat="0" applyFill="0" applyBorder="0" applyAlignment="0" applyProtection="0"/>
    <xf numFmtId="187" fontId="100" fillId="0" borderId="0" applyNumberFormat="0" applyFill="0" applyBorder="0" applyAlignment="0" applyProtection="0"/>
    <xf numFmtId="187" fontId="116" fillId="0" borderId="0" applyNumberFormat="0" applyFill="0" applyBorder="0" applyAlignment="0" applyProtection="0"/>
    <xf numFmtId="0" fontId="116" fillId="0" borderId="0" applyNumberFormat="0" applyFill="0" applyBorder="0" applyAlignment="0" applyProtection="0"/>
    <xf numFmtId="187" fontId="116" fillId="0" borderId="0" applyNumberFormat="0" applyFill="0" applyBorder="0" applyAlignment="0" applyProtection="0"/>
    <xf numFmtId="187" fontId="100" fillId="0" borderId="0" applyNumberFormat="0" applyFill="0" applyBorder="0" applyAlignment="0" applyProtection="0"/>
    <xf numFmtId="0" fontId="100" fillId="0" borderId="0" applyNumberFormat="0" applyFill="0" applyBorder="0" applyAlignment="0" applyProtection="0"/>
    <xf numFmtId="0" fontId="116" fillId="0" borderId="0" applyNumberFormat="0" applyFill="0" applyBorder="0" applyAlignment="0" applyProtection="0"/>
    <xf numFmtId="187" fontId="100" fillId="0" borderId="0" applyNumberFormat="0" applyFill="0" applyBorder="0" applyAlignment="0" applyProtection="0"/>
    <xf numFmtId="187" fontId="116" fillId="0" borderId="0" applyNumberFormat="0" applyFill="0" applyBorder="0" applyAlignment="0" applyProtection="0"/>
    <xf numFmtId="0" fontId="6" fillId="0" borderId="0"/>
    <xf numFmtId="187" fontId="116" fillId="0" borderId="0" applyNumberFormat="0" applyFill="0" applyBorder="0" applyAlignment="0" applyProtection="0"/>
    <xf numFmtId="0" fontId="100" fillId="0" borderId="0" applyNumberFormat="0" applyFill="0" applyBorder="0" applyAlignment="0" applyProtection="0"/>
    <xf numFmtId="0" fontId="116" fillId="0" borderId="0" applyNumberFormat="0" applyFill="0" applyBorder="0" applyAlignment="0" applyProtection="0"/>
    <xf numFmtId="187" fontId="116" fillId="0" borderId="0" applyNumberFormat="0" applyFill="0" applyBorder="0" applyAlignment="0" applyProtection="0"/>
    <xf numFmtId="187" fontId="117" fillId="0" borderId="0" applyNumberFormat="0" applyFill="0" applyBorder="0" applyAlignment="0" applyProtection="0"/>
    <xf numFmtId="187" fontId="31" fillId="0" borderId="0" applyNumberFormat="0" applyFill="0" applyBorder="0" applyAlignment="0" applyProtection="0"/>
    <xf numFmtId="187" fontId="31" fillId="0" borderId="0" applyNumberFormat="0" applyFill="0" applyBorder="0" applyAlignment="0" applyProtection="0"/>
    <xf numFmtId="0" fontId="6" fillId="0" borderId="0"/>
    <xf numFmtId="0" fontId="31" fillId="0" borderId="0" applyNumberFormat="0" applyFill="0" applyBorder="0" applyAlignment="0" applyProtection="0"/>
    <xf numFmtId="187" fontId="31" fillId="0" borderId="0" applyNumberFormat="0" applyFill="0" applyBorder="0" applyAlignment="0" applyProtection="0"/>
    <xf numFmtId="187" fontId="117" fillId="0" borderId="0" applyNumberFormat="0" applyFill="0" applyBorder="0" applyAlignment="0" applyProtection="0"/>
    <xf numFmtId="0" fontId="117" fillId="0" borderId="0" applyNumberFormat="0" applyFill="0" applyBorder="0" applyAlignment="0" applyProtection="0"/>
    <xf numFmtId="187" fontId="117" fillId="0" borderId="0" applyNumberFormat="0" applyFill="0" applyBorder="0" applyAlignment="0" applyProtection="0"/>
    <xf numFmtId="187" fontId="117" fillId="0" borderId="0" applyNumberFormat="0" applyFill="0" applyBorder="0" applyAlignment="0" applyProtection="0"/>
    <xf numFmtId="0" fontId="100" fillId="0" borderId="0" applyNumberFormat="0" applyFill="0" applyBorder="0" applyAlignment="0" applyProtection="0"/>
    <xf numFmtId="0" fontId="31" fillId="0" borderId="0" applyNumberFormat="0" applyFill="0" applyBorder="0" applyAlignment="0" applyProtection="0"/>
    <xf numFmtId="187" fontId="117" fillId="0" borderId="0" applyNumberFormat="0" applyFill="0" applyBorder="0" applyAlignment="0" applyProtection="0"/>
    <xf numFmtId="0" fontId="100" fillId="0" borderId="0" applyNumberFormat="0" applyFill="0" applyBorder="0" applyAlignment="0" applyProtection="0"/>
    <xf numFmtId="0" fontId="6" fillId="0" borderId="0"/>
    <xf numFmtId="0" fontId="100" fillId="0" borderId="0" applyNumberFormat="0" applyFill="0" applyBorder="0" applyAlignment="0" applyProtection="0"/>
    <xf numFmtId="0" fontId="6" fillId="0" borderId="0"/>
    <xf numFmtId="0" fontId="100" fillId="0" borderId="0" applyNumberFormat="0" applyFill="0" applyBorder="0" applyAlignment="0" applyProtection="0"/>
    <xf numFmtId="0" fontId="6" fillId="0" borderId="0"/>
    <xf numFmtId="0" fontId="6" fillId="0" borderId="0"/>
    <xf numFmtId="187" fontId="31" fillId="0" borderId="0" applyNumberFormat="0" applyFill="0" applyBorder="0" applyAlignment="0" applyProtection="0"/>
    <xf numFmtId="182" fontId="6" fillId="0" borderId="0"/>
    <xf numFmtId="182" fontId="6" fillId="0" borderId="0"/>
    <xf numFmtId="0"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0" fontId="6" fillId="0" borderId="0"/>
    <xf numFmtId="0" fontId="6" fillId="0" borderId="0"/>
    <xf numFmtId="0" fontId="6" fillId="0" borderId="0"/>
    <xf numFmtId="182" fontId="6" fillId="0" borderId="0"/>
    <xf numFmtId="0" fontId="6" fillId="0" borderId="0"/>
    <xf numFmtId="0" fontId="6" fillId="0" borderId="0"/>
    <xf numFmtId="0" fontId="6" fillId="0" borderId="0"/>
    <xf numFmtId="194" fontId="6" fillId="0" borderId="0"/>
    <xf numFmtId="182" fontId="6" fillId="0" borderId="0"/>
    <xf numFmtId="0" fontId="6" fillId="0" borderId="0"/>
    <xf numFmtId="0" fontId="6" fillId="0" borderId="0"/>
    <xf numFmtId="0" fontId="6" fillId="0" borderId="0"/>
    <xf numFmtId="194" fontId="6" fillId="0" borderId="0"/>
    <xf numFmtId="0" fontId="6" fillId="0" borderId="0"/>
    <xf numFmtId="0" fontId="6" fillId="0" borderId="0"/>
    <xf numFmtId="0" fontId="6" fillId="0" borderId="0"/>
    <xf numFmtId="194" fontId="6" fillId="0" borderId="0"/>
    <xf numFmtId="194" fontId="6" fillId="0" borderId="0"/>
    <xf numFmtId="0" fontId="6" fillId="0" borderId="0"/>
    <xf numFmtId="0" fontId="6" fillId="0" borderId="0"/>
    <xf numFmtId="0" fontId="6" fillId="0" borderId="0"/>
    <xf numFmtId="194" fontId="6" fillId="0" borderId="0"/>
    <xf numFmtId="182" fontId="6" fillId="0" borderId="0"/>
    <xf numFmtId="0" fontId="6" fillId="0" borderId="0"/>
    <xf numFmtId="0" fontId="6" fillId="0" borderId="0"/>
    <xf numFmtId="0" fontId="6" fillId="0" borderId="0"/>
    <xf numFmtId="182" fontId="6" fillId="0" borderId="0"/>
    <xf numFmtId="182"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182" fontId="6" fillId="0" borderId="0"/>
    <xf numFmtId="182" fontId="6" fillId="0" borderId="0"/>
    <xf numFmtId="0"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0"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0" fontId="6" fillId="0" borderId="0"/>
    <xf numFmtId="0" fontId="6" fillId="0" borderId="0"/>
    <xf numFmtId="0" fontId="6" fillId="0" borderId="0"/>
    <xf numFmtId="182" fontId="6" fillId="0" borderId="0"/>
    <xf numFmtId="0" fontId="6" fillId="0" borderId="0"/>
    <xf numFmtId="0" fontId="6" fillId="0" borderId="0"/>
    <xf numFmtId="0" fontId="6" fillId="0" borderId="0"/>
    <xf numFmtId="194" fontId="6" fillId="0" borderId="0"/>
    <xf numFmtId="182" fontId="6" fillId="0" borderId="0"/>
    <xf numFmtId="0" fontId="6" fillId="0" borderId="0"/>
    <xf numFmtId="0" fontId="6" fillId="0" borderId="0"/>
    <xf numFmtId="0" fontId="6" fillId="0" borderId="0"/>
    <xf numFmtId="194" fontId="6" fillId="0" borderId="0"/>
    <xf numFmtId="0" fontId="6" fillId="0" borderId="0"/>
    <xf numFmtId="0" fontId="6" fillId="0" borderId="0"/>
    <xf numFmtId="0" fontId="6" fillId="0" borderId="0"/>
    <xf numFmtId="194" fontId="6" fillId="0" borderId="0"/>
    <xf numFmtId="194" fontId="6" fillId="0" borderId="0"/>
    <xf numFmtId="0" fontId="6" fillId="0" borderId="0"/>
    <xf numFmtId="0" fontId="6" fillId="0" borderId="0"/>
    <xf numFmtId="0" fontId="6" fillId="0" borderId="0"/>
    <xf numFmtId="194" fontId="6" fillId="0" borderId="0"/>
    <xf numFmtId="182" fontId="6" fillId="0" borderId="0"/>
    <xf numFmtId="0" fontId="6" fillId="0" borderId="0"/>
    <xf numFmtId="0" fontId="6" fillId="0" borderId="0"/>
    <xf numFmtId="0" fontId="6" fillId="0" borderId="0"/>
    <xf numFmtId="182" fontId="6" fillId="0" borderId="0"/>
    <xf numFmtId="182"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182" fontId="6" fillId="0" borderId="0"/>
    <xf numFmtId="182" fontId="6" fillId="0" borderId="0"/>
    <xf numFmtId="0"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0" fontId="6" fillId="0" borderId="0"/>
    <xf numFmtId="0" fontId="6" fillId="0" borderId="0"/>
    <xf numFmtId="0" fontId="6" fillId="0" borderId="0"/>
    <xf numFmtId="182" fontId="6" fillId="0" borderId="0"/>
    <xf numFmtId="0" fontId="6" fillId="0" borderId="0"/>
    <xf numFmtId="0" fontId="6" fillId="0" borderId="0"/>
    <xf numFmtId="0" fontId="6" fillId="0" borderId="0"/>
    <xf numFmtId="194" fontId="6" fillId="0" borderId="0"/>
    <xf numFmtId="182" fontId="6" fillId="0" borderId="0"/>
    <xf numFmtId="0" fontId="6" fillId="0" borderId="0"/>
    <xf numFmtId="0" fontId="6" fillId="0" borderId="0"/>
    <xf numFmtId="0" fontId="6" fillId="0" borderId="0"/>
    <xf numFmtId="194" fontId="6" fillId="0" borderId="0"/>
    <xf numFmtId="0" fontId="6" fillId="0" borderId="0"/>
    <xf numFmtId="0" fontId="6" fillId="0" borderId="0"/>
    <xf numFmtId="0" fontId="6" fillId="0" borderId="0"/>
    <xf numFmtId="194" fontId="6" fillId="0" borderId="0"/>
    <xf numFmtId="194" fontId="6" fillId="0" borderId="0"/>
    <xf numFmtId="0" fontId="6" fillId="0" borderId="0"/>
    <xf numFmtId="0" fontId="6" fillId="0" borderId="0"/>
    <xf numFmtId="0" fontId="6" fillId="0" borderId="0"/>
    <xf numFmtId="194" fontId="6" fillId="0" borderId="0"/>
    <xf numFmtId="182" fontId="6" fillId="0" borderId="0"/>
    <xf numFmtId="0" fontId="6" fillId="0" borderId="0"/>
    <xf numFmtId="0" fontId="6" fillId="0" borderId="0"/>
    <xf numFmtId="0" fontId="6" fillId="0" borderId="0"/>
    <xf numFmtId="182" fontId="6" fillId="0" borderId="0"/>
    <xf numFmtId="182"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182" fontId="6" fillId="0" borderId="0"/>
    <xf numFmtId="182" fontId="6" fillId="0" borderId="0"/>
    <xf numFmtId="0"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94" fontId="6" fillId="0" borderId="0"/>
    <xf numFmtId="194" fontId="6" fillId="0" borderId="0"/>
    <xf numFmtId="194" fontId="6" fillId="0" borderId="0"/>
    <xf numFmtId="194" fontId="6" fillId="0" borderId="0"/>
    <xf numFmtId="194" fontId="6" fillId="0" borderId="0"/>
    <xf numFmtId="194" fontId="6" fillId="0" borderId="0"/>
    <xf numFmtId="194" fontId="6" fillId="0" borderId="0"/>
    <xf numFmtId="194" fontId="6" fillId="0" borderId="0"/>
    <xf numFmtId="194"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94" fontId="6" fillId="0" borderId="0"/>
    <xf numFmtId="194" fontId="6" fillId="0" borderId="0"/>
    <xf numFmtId="194" fontId="6" fillId="0" borderId="0"/>
    <xf numFmtId="194" fontId="6" fillId="0" borderId="0"/>
    <xf numFmtId="194" fontId="6" fillId="0" borderId="0"/>
    <xf numFmtId="194" fontId="6" fillId="0" borderId="0"/>
    <xf numFmtId="194" fontId="6" fillId="0" borderId="0"/>
    <xf numFmtId="194" fontId="6" fillId="0" borderId="0"/>
    <xf numFmtId="194"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94" fontId="6" fillId="0" borderId="0"/>
    <xf numFmtId="194" fontId="6" fillId="0" borderId="0"/>
    <xf numFmtId="194" fontId="6" fillId="0" borderId="0"/>
    <xf numFmtId="194" fontId="6" fillId="0" borderId="0"/>
    <xf numFmtId="194" fontId="6" fillId="0" borderId="0"/>
    <xf numFmtId="194" fontId="6" fillId="0" borderId="0"/>
    <xf numFmtId="194" fontId="6" fillId="0" borderId="0"/>
    <xf numFmtId="194" fontId="6" fillId="0" borderId="0"/>
    <xf numFmtId="194"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7" fontId="51" fillId="38" borderId="18" applyNumberFormat="0" applyFont="0" applyBorder="0" applyAlignment="0" applyProtection="0">
      <alignment horizontal="right"/>
    </xf>
    <xf numFmtId="187" fontId="51" fillId="38" borderId="18" applyNumberFormat="0" applyFont="0" applyBorder="0" applyAlignment="0" applyProtection="0">
      <alignment horizontal="right"/>
    </xf>
    <xf numFmtId="187" fontId="51" fillId="38" borderId="18" applyNumberFormat="0" applyFont="0" applyBorder="0" applyAlignment="0" applyProtection="0">
      <alignment horizontal="right"/>
    </xf>
    <xf numFmtId="0" fontId="51" fillId="38" borderId="18" applyNumberFormat="0" applyFont="0" applyBorder="0" applyAlignment="0" applyProtection="0">
      <alignment horizontal="right"/>
    </xf>
    <xf numFmtId="187" fontId="51" fillId="38" borderId="18" applyNumberFormat="0" applyFont="0" applyBorder="0" applyAlignment="0" applyProtection="0">
      <alignment horizontal="right"/>
    </xf>
    <xf numFmtId="187" fontId="51" fillId="38" borderId="18" applyNumberFormat="0" applyFont="0" applyBorder="0" applyAlignment="0" applyProtection="0">
      <alignment horizontal="right"/>
    </xf>
    <xf numFmtId="187" fontId="51" fillId="38" borderId="18" applyNumberFormat="0" applyFont="0" applyBorder="0" applyAlignment="0" applyProtection="0">
      <alignment horizontal="right"/>
    </xf>
    <xf numFmtId="187" fontId="51" fillId="38" borderId="18" applyNumberFormat="0" applyFont="0" applyBorder="0" applyAlignment="0" applyProtection="0">
      <alignment horizontal="right"/>
    </xf>
    <xf numFmtId="0" fontId="51" fillId="38" borderId="18" applyNumberFormat="0" applyFont="0" applyBorder="0" applyAlignment="0" applyProtection="0">
      <alignment horizontal="right"/>
    </xf>
    <xf numFmtId="187" fontId="51" fillId="38" borderId="18" applyNumberFormat="0" applyFont="0" applyBorder="0" applyAlignment="0" applyProtection="0">
      <alignment horizontal="right"/>
    </xf>
    <xf numFmtId="187" fontId="51" fillId="38" borderId="18" applyNumberFormat="0" applyFont="0" applyBorder="0" applyAlignment="0" applyProtection="0">
      <alignment horizontal="right"/>
    </xf>
    <xf numFmtId="0" fontId="51" fillId="38" borderId="18" applyNumberFormat="0" applyFont="0" applyBorder="0" applyAlignment="0" applyProtection="0">
      <alignment horizontal="right"/>
    </xf>
    <xf numFmtId="187" fontId="51" fillId="38" borderId="18" applyNumberFormat="0" applyFont="0" applyBorder="0" applyAlignment="0" applyProtection="0">
      <alignment horizontal="right"/>
    </xf>
    <xf numFmtId="187" fontId="51" fillId="38" borderId="18" applyNumberFormat="0" applyFont="0" applyBorder="0" applyAlignment="0" applyProtection="0">
      <alignment horizontal="right"/>
    </xf>
    <xf numFmtId="0" fontId="51" fillId="38" borderId="18" applyNumberFormat="0" applyFont="0" applyBorder="0" applyAlignment="0" applyProtection="0">
      <alignment horizontal="right"/>
    </xf>
    <xf numFmtId="187" fontId="51" fillId="38" borderId="18" applyNumberFormat="0" applyFont="0" applyBorder="0" applyAlignment="0" applyProtection="0">
      <alignment horizontal="right"/>
    </xf>
    <xf numFmtId="187" fontId="51" fillId="38" borderId="18" applyNumberFormat="0" applyFont="0" applyBorder="0" applyAlignment="0" applyProtection="0">
      <alignment horizontal="right"/>
    </xf>
    <xf numFmtId="187" fontId="51" fillId="38" borderId="18" applyNumberFormat="0" applyFont="0" applyBorder="0" applyAlignment="0" applyProtection="0">
      <alignment horizontal="right"/>
    </xf>
    <xf numFmtId="0" fontId="51" fillId="38" borderId="18" applyNumberFormat="0" applyFont="0" applyBorder="0" applyAlignment="0" applyProtection="0">
      <alignment horizontal="right"/>
    </xf>
    <xf numFmtId="187" fontId="51" fillId="38" borderId="18" applyNumberFormat="0" applyFont="0" applyBorder="0" applyAlignment="0" applyProtection="0">
      <alignment horizontal="right"/>
    </xf>
    <xf numFmtId="187" fontId="51" fillId="38" borderId="18" applyNumberFormat="0" applyFont="0" applyBorder="0" applyAlignment="0" applyProtection="0">
      <alignment horizontal="right"/>
    </xf>
    <xf numFmtId="0" fontId="51" fillId="38" borderId="18" applyNumberFormat="0" applyFont="0" applyBorder="0" applyAlignment="0" applyProtection="0">
      <alignment horizontal="right"/>
    </xf>
    <xf numFmtId="187" fontId="51" fillId="38" borderId="18" applyNumberFormat="0" applyFont="0" applyBorder="0" applyAlignment="0" applyProtection="0">
      <alignment horizontal="right"/>
    </xf>
    <xf numFmtId="0" fontId="51" fillId="38" borderId="18" applyNumberFormat="0" applyFont="0" applyBorder="0" applyAlignment="0" applyProtection="0">
      <alignment horizontal="right"/>
    </xf>
    <xf numFmtId="187" fontId="51" fillId="38" borderId="18" applyNumberFormat="0" applyFont="0" applyBorder="0" applyAlignment="0" applyProtection="0">
      <alignment horizontal="right"/>
    </xf>
    <xf numFmtId="187" fontId="51" fillId="38" borderId="18" applyNumberFormat="0" applyFont="0" applyBorder="0" applyAlignment="0" applyProtection="0">
      <alignment horizontal="right"/>
    </xf>
    <xf numFmtId="0" fontId="51" fillId="38" borderId="18" applyNumberFormat="0" applyFont="0" applyBorder="0" applyAlignment="0" applyProtection="0">
      <alignment horizontal="right"/>
    </xf>
    <xf numFmtId="187" fontId="51" fillId="38" borderId="18" applyNumberFormat="0" applyFont="0" applyBorder="0" applyAlignment="0" applyProtection="0">
      <alignment horizontal="right"/>
    </xf>
    <xf numFmtId="0" fontId="4" fillId="0" borderId="0"/>
    <xf numFmtId="187" fontId="6" fillId="0" borderId="0"/>
    <xf numFmtId="43" fontId="4" fillId="0" borderId="0" applyFont="0" applyFill="0" applyBorder="0" applyAlignment="0" applyProtection="0"/>
    <xf numFmtId="0" fontId="6" fillId="0" borderId="0" applyFont="0" applyFill="0" applyBorder="0" applyAlignment="0" applyProtection="0"/>
    <xf numFmtId="0" fontId="6" fillId="0" borderId="0">
      <alignment vertical="top"/>
    </xf>
    <xf numFmtId="0" fontId="6" fillId="0" borderId="0">
      <alignment vertical="top"/>
    </xf>
    <xf numFmtId="177"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2" fontId="6" fillId="0" borderId="0"/>
    <xf numFmtId="194" fontId="6" fillId="0" borderId="0"/>
    <xf numFmtId="194" fontId="6" fillId="0" borderId="0"/>
    <xf numFmtId="182" fontId="6" fillId="0" borderId="0"/>
    <xf numFmtId="194" fontId="6" fillId="0" borderId="0"/>
    <xf numFmtId="194" fontId="6" fillId="0" borderId="0"/>
    <xf numFmtId="182" fontId="6" fillId="0" borderId="0"/>
    <xf numFmtId="194" fontId="6" fillId="0" borderId="0"/>
    <xf numFmtId="194" fontId="6" fillId="0" borderId="0"/>
    <xf numFmtId="0" fontId="119" fillId="0" borderId="0"/>
    <xf numFmtId="43" fontId="118" fillId="0" borderId="0" applyFont="0" applyFill="0" applyBorder="0" applyAlignment="0" applyProtection="0"/>
    <xf numFmtId="9" fontId="118" fillId="0" borderId="0" applyFont="0" applyFill="0" applyBorder="0" applyAlignment="0" applyProtection="0"/>
    <xf numFmtId="0" fontId="118" fillId="0" borderId="0"/>
    <xf numFmtId="0" fontId="4" fillId="0" borderId="0"/>
    <xf numFmtId="43" fontId="4" fillId="0" borderId="0" applyFont="0" applyFill="0" applyBorder="0" applyAlignment="0" applyProtection="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3" fontId="6" fillId="0" borderId="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39" fontId="6" fillId="0" borderId="0" applyFont="0" applyFill="0" applyBorder="0" applyAlignment="0" applyProtection="0"/>
    <xf numFmtId="39"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39" fontId="6" fillId="0" borderId="0" applyFont="0" applyFill="0" applyBorder="0" applyAlignment="0" applyProtection="0"/>
    <xf numFmtId="39"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77"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8" fillId="51" borderId="0" applyNumberFormat="0" applyBorder="0" applyAlignment="0" applyProtection="0"/>
    <xf numFmtId="0" fontId="18" fillId="49"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18" fillId="4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6" fillId="0" borderId="0" applyFont="0" applyFill="0" applyBorder="0" applyAlignment="0" applyProtection="0"/>
    <xf numFmtId="165" fontId="1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8" fillId="0" borderId="0" applyFont="0" applyFill="0" applyBorder="0" applyAlignment="0" applyProtection="0"/>
    <xf numFmtId="165" fontId="6"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6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90" fontId="36"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75" fillId="0" borderId="0" applyFont="0" applyFill="0" applyBorder="0" applyAlignment="0" applyProtection="0"/>
    <xf numFmtId="165" fontId="75" fillId="0" borderId="0" applyFont="0" applyFill="0" applyBorder="0" applyAlignment="0" applyProtection="0"/>
    <xf numFmtId="165" fontId="75" fillId="0" borderId="0" applyFont="0" applyFill="0" applyBorder="0" applyAlignment="0" applyProtection="0"/>
    <xf numFmtId="165" fontId="75" fillId="0" borderId="0" applyFont="0" applyFill="0" applyBorder="0" applyAlignment="0" applyProtection="0"/>
    <xf numFmtId="165" fontId="75" fillId="0" borderId="0" applyFont="0" applyFill="0" applyBorder="0" applyAlignment="0" applyProtection="0"/>
    <xf numFmtId="165" fontId="75" fillId="0" borderId="0" applyFont="0" applyFill="0" applyBorder="0" applyAlignment="0" applyProtection="0"/>
    <xf numFmtId="165" fontId="109" fillId="0" borderId="0" applyFont="0" applyFill="0" applyBorder="0" applyAlignment="0" applyProtection="0"/>
    <xf numFmtId="165" fontId="109"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1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1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18" fillId="0" borderId="0" applyFont="0" applyFill="0" applyBorder="0" applyAlignment="0" applyProtection="0"/>
    <xf numFmtId="165" fontId="75" fillId="0" borderId="0" applyFont="0" applyFill="0" applyBorder="0" applyAlignment="0" applyProtection="0"/>
    <xf numFmtId="165" fontId="75" fillId="0" borderId="0" applyFont="0" applyFill="0" applyBorder="0" applyAlignment="0" applyProtection="0"/>
    <xf numFmtId="165" fontId="75"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75"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75" fillId="0" borderId="0" applyFont="0" applyFill="0" applyBorder="0" applyAlignment="0" applyProtection="0"/>
    <xf numFmtId="165" fontId="75" fillId="0" borderId="0" applyFont="0" applyFill="0" applyBorder="0" applyAlignment="0" applyProtection="0"/>
    <xf numFmtId="165" fontId="75"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75"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95" fontId="76" fillId="0" borderId="0" applyFont="0" applyFill="0" applyBorder="0" applyAlignment="0" applyProtection="0"/>
    <xf numFmtId="195" fontId="76" fillId="0" borderId="0" applyFont="0" applyFill="0" applyBorder="0" applyAlignment="0" applyProtection="0"/>
    <xf numFmtId="165" fontId="6" fillId="0" borderId="0" applyFont="0" applyFill="0" applyBorder="0" applyAlignment="0" applyProtection="0"/>
    <xf numFmtId="165" fontId="18" fillId="0" borderId="0" applyFont="0" applyFill="0" applyBorder="0" applyAlignment="0" applyProtection="0"/>
    <xf numFmtId="165" fontId="6" fillId="0" borderId="0" applyFont="0" applyFill="0" applyBorder="0" applyAlignment="0" applyProtection="0"/>
    <xf numFmtId="165" fontId="1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8" fillId="0" borderId="0" applyFont="0" applyFill="0" applyBorder="0" applyAlignment="0" applyProtection="0"/>
    <xf numFmtId="195" fontId="76" fillId="0" borderId="0" applyFont="0" applyFill="0" applyBorder="0" applyAlignment="0" applyProtection="0"/>
    <xf numFmtId="195" fontId="76" fillId="0" borderId="0" applyFont="0" applyFill="0" applyBorder="0" applyAlignment="0" applyProtection="0"/>
    <xf numFmtId="43" fontId="18" fillId="0" borderId="0" applyFont="0" applyFill="0" applyBorder="0" applyAlignment="0" applyProtection="0"/>
    <xf numFmtId="165" fontId="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5" fontId="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5" fontId="1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6" fillId="0" borderId="0" applyFont="0" applyFill="0" applyBorder="0" applyAlignment="0" applyProtection="0"/>
    <xf numFmtId="43" fontId="61"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8"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8"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8"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6" fillId="0" borderId="0" applyFont="0" applyFill="0" applyBorder="0" applyAlignment="0" applyProtection="0"/>
    <xf numFmtId="164" fontId="18"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 fillId="0" borderId="0" applyFont="0" applyFill="0" applyBorder="0" applyAlignment="0" applyProtection="0"/>
    <xf numFmtId="44" fontId="109" fillId="0" borderId="0" applyFont="0" applyFill="0" applyBorder="0" applyAlignment="0" applyProtection="0"/>
    <xf numFmtId="44" fontId="109"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4" fontId="8" fillId="0" borderId="0" applyFont="0" applyFill="0" applyBorder="0" applyAlignment="0" applyProtection="0"/>
    <xf numFmtId="38" fontId="8" fillId="2" borderId="0" applyNumberFormat="0" applyBorder="0" applyAlignment="0" applyProtection="0"/>
    <xf numFmtId="0" fontId="8" fillId="2" borderId="0" applyNumberFormat="0" applyBorder="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49" fillId="0" borderId="0" applyNumberFormat="0" applyFill="0" applyBorder="0" applyAlignment="0" applyProtection="0"/>
    <xf numFmtId="0" fontId="98" fillId="49" borderId="19" applyNumberFormat="0" applyAlignment="0" applyProtection="0"/>
    <xf numFmtId="0" fontId="49" fillId="0" borderId="0" applyNumberFormat="0" applyFill="0" applyBorder="0" applyAlignment="0" applyProtection="0"/>
    <xf numFmtId="0" fontId="98" fillId="49" borderId="19" applyNumberFormat="0" applyAlignment="0" applyProtection="0"/>
    <xf numFmtId="0" fontId="49" fillId="0" borderId="0" applyNumberFormat="0" applyFill="0" applyBorder="0" applyAlignment="0" applyProtection="0"/>
    <xf numFmtId="0" fontId="98" fillId="49" borderId="19" applyNumberFormat="0" applyAlignment="0" applyProtection="0"/>
    <xf numFmtId="0" fontId="49" fillId="0" borderId="0" applyNumberFormat="0" applyFill="0" applyBorder="0" applyAlignment="0" applyProtection="0"/>
    <xf numFmtId="0" fontId="98" fillId="49" borderId="19" applyNumberFormat="0" applyAlignment="0" applyProtection="0"/>
    <xf numFmtId="0" fontId="49" fillId="0" borderId="0" applyNumberFormat="0" applyFill="0" applyBorder="0" applyAlignment="0" applyProtection="0"/>
    <xf numFmtId="0" fontId="98" fillId="49" borderId="19" applyNumberFormat="0" applyAlignment="0" applyProtection="0"/>
    <xf numFmtId="0" fontId="49" fillId="0" borderId="0" applyNumberFormat="0" applyFill="0" applyBorder="0" applyAlignment="0" applyProtection="0"/>
    <xf numFmtId="0" fontId="98" fillId="49" borderId="19" applyNumberFormat="0" applyAlignment="0" applyProtection="0"/>
    <xf numFmtId="0" fontId="49" fillId="0" borderId="0" applyNumberFormat="0" applyFill="0" applyBorder="0" applyAlignment="0" applyProtection="0"/>
    <xf numFmtId="0" fontId="98" fillId="49" borderId="19" applyNumberFormat="0" applyAlignment="0" applyProtection="0"/>
    <xf numFmtId="0" fontId="49" fillId="0" borderId="0" applyNumberFormat="0" applyFill="0" applyBorder="0" applyAlignment="0" applyProtection="0"/>
    <xf numFmtId="0" fontId="98" fillId="49" borderId="19" applyNumberFormat="0" applyAlignment="0" applyProtection="0"/>
    <xf numFmtId="0" fontId="49" fillId="0" borderId="0" applyNumberFormat="0" applyFill="0" applyBorder="0" applyAlignment="0" applyProtection="0"/>
    <xf numFmtId="0" fontId="98" fillId="49" borderId="19" applyNumberFormat="0" applyAlignment="0" applyProtection="0"/>
    <xf numFmtId="0" fontId="49" fillId="0" borderId="0" applyNumberFormat="0" applyFill="0" applyBorder="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49" fillId="0" borderId="0" applyNumberFormat="0" applyFill="0" applyBorder="0" applyAlignment="0" applyProtection="0"/>
    <xf numFmtId="0" fontId="98" fillId="49" borderId="19" applyNumberFormat="0" applyAlignment="0" applyProtection="0"/>
    <xf numFmtId="0" fontId="49" fillId="0" borderId="0" applyNumberFormat="0" applyFill="0" applyBorder="0" applyAlignment="0" applyProtection="0"/>
    <xf numFmtId="0" fontId="98" fillId="49" borderId="19" applyNumberFormat="0" applyAlignment="0" applyProtection="0"/>
    <xf numFmtId="0" fontId="49" fillId="0" borderId="0" applyNumberFormat="0" applyFill="0" applyBorder="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98" fillId="49" borderId="19" applyNumberFormat="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6" fillId="0" borderId="0"/>
    <xf numFmtId="181" fontId="6" fillId="0" borderId="0"/>
    <xf numFmtId="181" fontId="6" fillId="0" borderId="0"/>
    <xf numFmtId="0"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0" fontId="18" fillId="0" borderId="0"/>
    <xf numFmtId="0" fontId="107" fillId="0" borderId="0"/>
    <xf numFmtId="0" fontId="6" fillId="0" borderId="0"/>
    <xf numFmtId="0" fontId="4" fillId="0" borderId="0"/>
    <xf numFmtId="0" fontId="4" fillId="0" borderId="0"/>
    <xf numFmtId="0" fontId="35" fillId="0" borderId="0"/>
    <xf numFmtId="0" fontId="35" fillId="0" borderId="0"/>
    <xf numFmtId="0" fontId="4" fillId="0" borderId="0"/>
    <xf numFmtId="0" fontId="107" fillId="0" borderId="0"/>
    <xf numFmtId="0" fontId="6" fillId="0" borderId="0"/>
    <xf numFmtId="0" fontId="35" fillId="0" borderId="0"/>
    <xf numFmtId="0" fontId="6" fillId="0" borderId="0"/>
    <xf numFmtId="39" fontId="35" fillId="0" borderId="0"/>
    <xf numFmtId="0" fontId="6" fillId="0" borderId="0"/>
    <xf numFmtId="0" fontId="35" fillId="0" borderId="0"/>
    <xf numFmtId="0" fontId="6" fillId="0" borderId="0"/>
    <xf numFmtId="0" fontId="35" fillId="0" borderId="0"/>
    <xf numFmtId="0" fontId="6" fillId="0" borderId="0"/>
    <xf numFmtId="0" fontId="35" fillId="0" borderId="0"/>
    <xf numFmtId="0" fontId="6" fillId="0" borderId="0"/>
    <xf numFmtId="0" fontId="35" fillId="0" borderId="0"/>
    <xf numFmtId="0" fontId="4" fillId="0" borderId="0"/>
    <xf numFmtId="0" fontId="6" fillId="0" borderId="0"/>
    <xf numFmtId="0" fontId="35" fillId="0" borderId="0"/>
    <xf numFmtId="0" fontId="6" fillId="0" borderId="0"/>
    <xf numFmtId="0" fontId="3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4" fillId="0" borderId="0"/>
    <xf numFmtId="0" fontId="4" fillId="0" borderId="0"/>
    <xf numFmtId="0" fontId="6" fillId="0" borderId="0"/>
    <xf numFmtId="0" fontId="4" fillId="0" borderId="0"/>
    <xf numFmtId="0" fontId="4" fillId="0" borderId="0"/>
    <xf numFmtId="0" fontId="6" fillId="0" borderId="0"/>
    <xf numFmtId="0" fontId="4" fillId="0" borderId="0"/>
    <xf numFmtId="0" fontId="4" fillId="0" borderId="0"/>
    <xf numFmtId="0" fontId="6"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4" fillId="0" borderId="0"/>
    <xf numFmtId="0" fontId="4" fillId="0" borderId="0"/>
    <xf numFmtId="0" fontId="6" fillId="0" borderId="0"/>
    <xf numFmtId="0" fontId="4" fillId="0" borderId="0"/>
    <xf numFmtId="0" fontId="4" fillId="0" borderId="0"/>
    <xf numFmtId="0" fontId="109" fillId="0" borderId="0"/>
    <xf numFmtId="0" fontId="6" fillId="0" borderId="0"/>
    <xf numFmtId="0" fontId="6" fillId="0" borderId="0"/>
    <xf numFmtId="0" fontId="109" fillId="0" borderId="0"/>
    <xf numFmtId="0" fontId="109" fillId="0" borderId="0"/>
    <xf numFmtId="0" fontId="6" fillId="0" borderId="0"/>
    <xf numFmtId="0" fontId="6" fillId="0" borderId="0"/>
    <xf numFmtId="0" fontId="109" fillId="0" borderId="0"/>
    <xf numFmtId="0" fontId="4" fillId="0" borderId="0"/>
    <xf numFmtId="0" fontId="6" fillId="0" borderId="0"/>
    <xf numFmtId="0" fontId="6" fillId="0" borderId="0"/>
    <xf numFmtId="0" fontId="4" fillId="0" borderId="0"/>
    <xf numFmtId="0" fontId="4" fillId="0" borderId="0"/>
    <xf numFmtId="0" fontId="6" fillId="0" borderId="0"/>
    <xf numFmtId="0" fontId="6" fillId="0" borderId="0"/>
    <xf numFmtId="0" fontId="4" fillId="0" borderId="0"/>
    <xf numFmtId="0" fontId="4" fillId="0" borderId="0"/>
    <xf numFmtId="0" fontId="6" fillId="0" borderId="0"/>
    <xf numFmtId="0" fontId="6" fillId="0" borderId="0"/>
    <xf numFmtId="0" fontId="4" fillId="0" borderId="0"/>
    <xf numFmtId="0" fontId="4" fillId="0" borderId="0"/>
    <xf numFmtId="0" fontId="6" fillId="0" borderId="0"/>
    <xf numFmtId="0" fontId="6" fillId="0" borderId="0"/>
    <xf numFmtId="0" fontId="4" fillId="0" borderId="0"/>
    <xf numFmtId="0" fontId="4" fillId="0" borderId="0"/>
    <xf numFmtId="0" fontId="6" fillId="0" borderId="0"/>
    <xf numFmtId="0" fontId="6" fillId="0" borderId="0"/>
    <xf numFmtId="0" fontId="4" fillId="0" borderId="0"/>
    <xf numFmtId="0" fontId="4" fillId="0" borderId="0"/>
    <xf numFmtId="0" fontId="6" fillId="0" borderId="0"/>
    <xf numFmtId="0" fontId="4" fillId="0" borderId="0"/>
    <xf numFmtId="0" fontId="4" fillId="0" borderId="0"/>
    <xf numFmtId="0" fontId="6" fillId="0" borderId="0"/>
    <xf numFmtId="0" fontId="4" fillId="0" borderId="0"/>
    <xf numFmtId="0" fontId="4" fillId="0" borderId="0"/>
    <xf numFmtId="0" fontId="6" fillId="0" borderId="0"/>
    <xf numFmtId="0" fontId="4" fillId="0" borderId="0"/>
    <xf numFmtId="0" fontId="4" fillId="0" borderId="0"/>
    <xf numFmtId="0" fontId="76" fillId="0" borderId="0"/>
    <xf numFmtId="0" fontId="10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12" fillId="0" borderId="0"/>
    <xf numFmtId="0" fontId="12"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4" fillId="0" borderId="0"/>
    <xf numFmtId="0" fontId="6" fillId="0" borderId="0"/>
    <xf numFmtId="0" fontId="120" fillId="0" borderId="0"/>
    <xf numFmtId="0" fontId="35" fillId="0" borderId="0"/>
    <xf numFmtId="0" fontId="35" fillId="0" borderId="0"/>
    <xf numFmtId="0" fontId="35" fillId="0" borderId="0"/>
    <xf numFmtId="0" fontId="35" fillId="0" borderId="0"/>
    <xf numFmtId="0" fontId="109" fillId="0" borderId="0"/>
    <xf numFmtId="0" fontId="109" fillId="0" borderId="0"/>
    <xf numFmtId="0" fontId="35" fillId="0" borderId="0"/>
    <xf numFmtId="39" fontId="35" fillId="0" borderId="0"/>
    <xf numFmtId="0" fontId="6"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84" fontId="52" fillId="37" borderId="0">
      <alignment horizontal="right"/>
    </xf>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9" fontId="6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12"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4" fillId="0" borderId="0" applyFont="0" applyFill="0" applyBorder="0" applyAlignment="0" applyProtection="0"/>
    <xf numFmtId="0" fontId="6" fillId="0" borderId="0"/>
    <xf numFmtId="0" fontId="6" fillId="0" borderId="0"/>
    <xf numFmtId="9" fontId="18" fillId="0" borderId="0" applyFont="0" applyFill="0" applyBorder="0" applyAlignment="0" applyProtection="0"/>
    <xf numFmtId="0" fontId="6" fillId="0" borderId="0"/>
    <xf numFmtId="0" fontId="6" fillId="0" borderId="0"/>
    <xf numFmtId="9" fontId="18" fillId="0" borderId="0" applyFont="0" applyFill="0" applyBorder="0" applyAlignment="0" applyProtection="0"/>
    <xf numFmtId="0" fontId="6" fillId="0" borderId="0"/>
    <xf numFmtId="0" fontId="6" fillId="0" borderId="0"/>
    <xf numFmtId="9" fontId="18" fillId="0" borderId="0" applyFont="0" applyFill="0" applyBorder="0" applyAlignment="0" applyProtection="0"/>
    <xf numFmtId="0" fontId="6" fillId="0" borderId="0"/>
    <xf numFmtId="0" fontId="6" fillId="0" borderId="0"/>
    <xf numFmtId="9" fontId="18" fillId="0" borderId="0" applyFont="0" applyFill="0" applyBorder="0" applyAlignment="0" applyProtection="0"/>
    <xf numFmtId="0" fontId="6" fillId="0" borderId="0"/>
    <xf numFmtId="0" fontId="6" fillId="0" borderId="0"/>
    <xf numFmtId="9" fontId="18"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18"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18" fillId="0" borderId="0" applyFont="0" applyFill="0" applyBorder="0" applyAlignment="0" applyProtection="0"/>
    <xf numFmtId="9" fontId="18"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75" fillId="0" borderId="0" applyFont="0" applyFill="0" applyBorder="0" applyAlignment="0" applyProtection="0"/>
    <xf numFmtId="0" fontId="6" fillId="0" borderId="0"/>
    <xf numFmtId="0" fontId="6" fillId="0" borderId="0"/>
    <xf numFmtId="9" fontId="75" fillId="0" borderId="0" applyFont="0" applyFill="0" applyBorder="0" applyAlignment="0" applyProtection="0"/>
    <xf numFmtId="0" fontId="6" fillId="0" borderId="0"/>
    <xf numFmtId="0" fontId="6" fillId="0" borderId="0"/>
    <xf numFmtId="9" fontId="75" fillId="0" borderId="0" applyFont="0" applyFill="0" applyBorder="0" applyAlignment="0" applyProtection="0"/>
    <xf numFmtId="0" fontId="6" fillId="0" borderId="0"/>
    <xf numFmtId="0" fontId="6" fillId="0" borderId="0"/>
    <xf numFmtId="9" fontId="75" fillId="0" borderId="0" applyFont="0" applyFill="0" applyBorder="0" applyAlignment="0" applyProtection="0"/>
    <xf numFmtId="0" fontId="6" fillId="0" borderId="0"/>
    <xf numFmtId="0" fontId="6" fillId="0" borderId="0"/>
    <xf numFmtId="9" fontId="75"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75"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109" fillId="0" borderId="0" applyFont="0" applyFill="0" applyBorder="0" applyAlignment="0" applyProtection="0"/>
    <xf numFmtId="9" fontId="10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75" fillId="0" borderId="0" applyFont="0" applyFill="0" applyBorder="0" applyAlignment="0" applyProtection="0"/>
    <xf numFmtId="0" fontId="6" fillId="0" borderId="0"/>
    <xf numFmtId="0" fontId="6" fillId="0" borderId="0"/>
    <xf numFmtId="9" fontId="75" fillId="0" borderId="0" applyFont="0" applyFill="0" applyBorder="0" applyAlignment="0" applyProtection="0"/>
    <xf numFmtId="0" fontId="6" fillId="0" borderId="0"/>
    <xf numFmtId="0" fontId="6" fillId="0" borderId="0"/>
    <xf numFmtId="9" fontId="75" fillId="0" borderId="0" applyFont="0" applyFill="0" applyBorder="0" applyAlignment="0" applyProtection="0"/>
    <xf numFmtId="0" fontId="6" fillId="0" borderId="0"/>
    <xf numFmtId="0" fontId="6" fillId="0" borderId="0"/>
    <xf numFmtId="9" fontId="75" fillId="0" borderId="0" applyFont="0" applyFill="0" applyBorder="0" applyAlignment="0" applyProtection="0"/>
    <xf numFmtId="0" fontId="6" fillId="0" borderId="0"/>
    <xf numFmtId="0" fontId="6" fillId="0" borderId="0"/>
    <xf numFmtId="9" fontId="75"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75"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109" fillId="0" borderId="0" applyFont="0" applyFill="0" applyBorder="0" applyAlignment="0" applyProtection="0"/>
    <xf numFmtId="9" fontId="109"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1" fillId="0" borderId="0" applyFont="0" applyFill="0" applyBorder="0" applyAlignment="0" applyProtection="0"/>
    <xf numFmtId="0" fontId="6" fillId="0" borderId="0"/>
    <xf numFmtId="0" fontId="6" fillId="0" borderId="0"/>
    <xf numFmtId="9" fontId="61"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18" fillId="0" borderId="0" applyFont="0" applyFill="0" applyBorder="0" applyAlignment="0" applyProtection="0"/>
    <xf numFmtId="0" fontId="6" fillId="0" borderId="0"/>
    <xf numFmtId="0" fontId="6" fillId="0" borderId="0"/>
    <xf numFmtId="9" fontId="18" fillId="0" borderId="0" applyFont="0" applyFill="0" applyBorder="0" applyAlignment="0" applyProtection="0"/>
    <xf numFmtId="0" fontId="6" fillId="0" borderId="0"/>
    <xf numFmtId="0" fontId="6" fillId="0" borderId="0"/>
    <xf numFmtId="9" fontId="18" fillId="0" borderId="0" applyFont="0" applyFill="0" applyBorder="0" applyAlignment="0" applyProtection="0"/>
    <xf numFmtId="0" fontId="6" fillId="0" borderId="0"/>
    <xf numFmtId="0" fontId="6" fillId="0" borderId="0"/>
    <xf numFmtId="9" fontId="18" fillId="0" borderId="0" applyFont="0" applyFill="0" applyBorder="0" applyAlignment="0" applyProtection="0"/>
    <xf numFmtId="0" fontId="6" fillId="0" borderId="0"/>
    <xf numFmtId="0" fontId="6" fillId="0" borderId="0"/>
    <xf numFmtId="0" fontId="6" fillId="0" borderId="0"/>
    <xf numFmtId="0" fontId="6" fillId="0" borderId="0"/>
    <xf numFmtId="9" fontId="18" fillId="0" borderId="0" applyFont="0" applyFill="0" applyBorder="0" applyAlignment="0" applyProtection="0"/>
    <xf numFmtId="0" fontId="6" fillId="0" borderId="0"/>
    <xf numFmtId="0" fontId="6" fillId="0" borderId="0"/>
    <xf numFmtId="9" fontId="18" fillId="0" borderId="0" applyFont="0" applyFill="0" applyBorder="0" applyAlignment="0" applyProtection="0"/>
    <xf numFmtId="0" fontId="6" fillId="0" borderId="0"/>
    <xf numFmtId="0" fontId="6" fillId="0" borderId="0"/>
    <xf numFmtId="9" fontId="18" fillId="0" borderId="0" applyFont="0" applyFill="0" applyBorder="0" applyAlignment="0" applyProtection="0"/>
    <xf numFmtId="0" fontId="6" fillId="0" borderId="0"/>
    <xf numFmtId="0" fontId="6" fillId="0" borderId="0"/>
    <xf numFmtId="0" fontId="6" fillId="0" borderId="0"/>
    <xf numFmtId="0" fontId="6" fillId="0" borderId="0"/>
    <xf numFmtId="9" fontId="18" fillId="0" borderId="0" applyFont="0" applyFill="0" applyBorder="0" applyAlignment="0" applyProtection="0"/>
    <xf numFmtId="0" fontId="6" fillId="0" borderId="0"/>
    <xf numFmtId="0" fontId="6" fillId="0" borderId="0"/>
    <xf numFmtId="9" fontId="18" fillId="0" borderId="0" applyFont="0" applyFill="0" applyBorder="0" applyAlignment="0" applyProtection="0"/>
    <xf numFmtId="0" fontId="6" fillId="0" borderId="0"/>
    <xf numFmtId="0" fontId="6" fillId="0" borderId="0"/>
    <xf numFmtId="9" fontId="18"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18" fillId="0" borderId="0" applyFont="0" applyFill="0" applyBorder="0" applyAlignment="0" applyProtection="0"/>
    <xf numFmtId="0" fontId="6" fillId="0" borderId="0"/>
    <xf numFmtId="0" fontId="6" fillId="0" borderId="0"/>
    <xf numFmtId="9" fontId="18" fillId="0" borderId="0" applyFont="0" applyFill="0" applyBorder="0" applyAlignment="0" applyProtection="0"/>
    <xf numFmtId="0" fontId="6" fillId="0" borderId="0"/>
    <xf numFmtId="0" fontId="6" fillId="0" borderId="0"/>
    <xf numFmtId="9" fontId="18" fillId="0" borderId="0" applyFont="0" applyFill="0" applyBorder="0" applyAlignment="0" applyProtection="0"/>
    <xf numFmtId="0" fontId="6" fillId="0" borderId="0"/>
    <xf numFmtId="0" fontId="6" fillId="0" borderId="0"/>
    <xf numFmtId="0" fontId="6" fillId="0" borderId="0"/>
    <xf numFmtId="0" fontId="6" fillId="0" borderId="0"/>
    <xf numFmtId="9" fontId="18"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18" fillId="0" borderId="0" applyFont="0" applyFill="0" applyBorder="0" applyAlignment="0" applyProtection="0"/>
    <xf numFmtId="0" fontId="6" fillId="0" borderId="0"/>
    <xf numFmtId="9" fontId="18"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1"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1" fillId="0" borderId="0" applyFont="0" applyFill="0" applyBorder="0" applyAlignment="0" applyProtection="0"/>
    <xf numFmtId="0" fontId="6" fillId="0" borderId="0"/>
    <xf numFmtId="0" fontId="6" fillId="0" borderId="0"/>
    <xf numFmtId="9" fontId="61"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1"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1"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1"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1" fillId="0" borderId="0" applyFont="0" applyFill="0" applyBorder="0" applyAlignment="0" applyProtection="0"/>
    <xf numFmtId="0" fontId="6" fillId="0" borderId="0"/>
    <xf numFmtId="0" fontId="6" fillId="0" borderId="0"/>
    <xf numFmtId="9" fontId="61"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1"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1" fillId="0" borderId="0" applyFont="0" applyFill="0" applyBorder="0" applyAlignment="0" applyProtection="0"/>
    <xf numFmtId="0" fontId="6" fillId="0" borderId="0"/>
    <xf numFmtId="0" fontId="6" fillId="0" borderId="0"/>
    <xf numFmtId="9" fontId="61"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61" fillId="0" borderId="0" applyFont="0" applyFill="0" applyBorder="0" applyAlignment="0" applyProtection="0"/>
    <xf numFmtId="0" fontId="6" fillId="0" borderId="0"/>
    <xf numFmtId="0" fontId="6" fillId="0" borderId="0"/>
    <xf numFmtId="9" fontId="61"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61" fillId="0" borderId="0" applyFont="0" applyFill="0" applyBorder="0" applyAlignment="0" applyProtection="0"/>
    <xf numFmtId="0" fontId="6" fillId="0" borderId="0"/>
    <xf numFmtId="0" fontId="6" fillId="0" borderId="0"/>
    <xf numFmtId="9" fontId="61"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61" fillId="0" borderId="0" applyFont="0" applyFill="0" applyBorder="0" applyAlignment="0" applyProtection="0"/>
    <xf numFmtId="0" fontId="6" fillId="0" borderId="0"/>
    <xf numFmtId="0" fontId="6" fillId="0" borderId="0"/>
    <xf numFmtId="9" fontId="61"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1"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1" fillId="0" borderId="0" applyFont="0" applyFill="0" applyBorder="0" applyAlignment="0" applyProtection="0"/>
    <xf numFmtId="0" fontId="6" fillId="0" borderId="0"/>
    <xf numFmtId="0" fontId="6" fillId="0" borderId="0"/>
    <xf numFmtId="9" fontId="61"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1" fillId="0" borderId="0" applyFont="0" applyFill="0" applyBorder="0" applyAlignment="0" applyProtection="0"/>
    <xf numFmtId="0" fontId="6" fillId="0" borderId="0"/>
    <xf numFmtId="0" fontId="6" fillId="0" borderId="0"/>
    <xf numFmtId="9" fontId="61"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1"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18" fillId="0" borderId="0" applyFont="0" applyFill="0" applyBorder="0" applyAlignment="0" applyProtection="0"/>
    <xf numFmtId="0" fontId="6" fillId="0" borderId="0"/>
    <xf numFmtId="0" fontId="6" fillId="0" borderId="0"/>
    <xf numFmtId="9" fontId="18" fillId="0" borderId="0" applyFont="0" applyFill="0" applyBorder="0" applyAlignment="0" applyProtection="0"/>
    <xf numFmtId="0" fontId="6" fillId="0" borderId="0"/>
    <xf numFmtId="0" fontId="6" fillId="0" borderId="0"/>
    <xf numFmtId="9" fontId="18" fillId="0" borderId="0" applyFont="0" applyFill="0" applyBorder="0" applyAlignment="0" applyProtection="0"/>
    <xf numFmtId="0" fontId="6" fillId="0" borderId="0"/>
    <xf numFmtId="0" fontId="6" fillId="0" borderId="0"/>
    <xf numFmtId="0" fontId="6" fillId="0" borderId="0"/>
    <xf numFmtId="0" fontId="6" fillId="0" borderId="0"/>
    <xf numFmtId="9" fontId="18" fillId="0" borderId="0" applyFont="0" applyFill="0" applyBorder="0" applyAlignment="0" applyProtection="0"/>
    <xf numFmtId="0" fontId="6" fillId="0" borderId="0"/>
    <xf numFmtId="0" fontId="6" fillId="0" borderId="0"/>
    <xf numFmtId="9" fontId="18" fillId="0" borderId="0" applyFont="0" applyFill="0" applyBorder="0" applyAlignment="0" applyProtection="0"/>
    <xf numFmtId="0" fontId="6" fillId="0" borderId="0"/>
    <xf numFmtId="0" fontId="6" fillId="0" borderId="0"/>
    <xf numFmtId="9" fontId="18" fillId="0" borderId="0" applyFont="0" applyFill="0" applyBorder="0" applyAlignment="0" applyProtection="0"/>
    <xf numFmtId="0" fontId="6" fillId="0" borderId="0"/>
    <xf numFmtId="0" fontId="6" fillId="0" borderId="0"/>
    <xf numFmtId="0" fontId="6" fillId="0" borderId="0"/>
    <xf numFmtId="0" fontId="6" fillId="0" borderId="0"/>
    <xf numFmtId="9" fontId="18" fillId="0" borderId="0" applyFont="0" applyFill="0" applyBorder="0" applyAlignment="0" applyProtection="0"/>
    <xf numFmtId="0" fontId="6" fillId="0" borderId="0"/>
    <xf numFmtId="0" fontId="6" fillId="0" borderId="0"/>
    <xf numFmtId="9" fontId="18" fillId="0" borderId="0" applyFont="0" applyFill="0" applyBorder="0" applyAlignment="0" applyProtection="0"/>
    <xf numFmtId="0" fontId="6" fillId="0" borderId="0"/>
    <xf numFmtId="0" fontId="6" fillId="0" borderId="0"/>
    <xf numFmtId="9" fontId="18" fillId="0" borderId="0" applyFont="0" applyFill="0" applyBorder="0" applyAlignment="0" applyProtection="0"/>
    <xf numFmtId="0" fontId="6" fillId="0" borderId="0"/>
    <xf numFmtId="0" fontId="6" fillId="0" borderId="0"/>
    <xf numFmtId="0" fontId="6" fillId="0" borderId="0"/>
    <xf numFmtId="0" fontId="6" fillId="0" borderId="0"/>
    <xf numFmtId="9" fontId="18" fillId="0" borderId="0" applyFont="0" applyFill="0" applyBorder="0" applyAlignment="0" applyProtection="0"/>
    <xf numFmtId="0" fontId="6" fillId="0" borderId="0"/>
    <xf numFmtId="0" fontId="6" fillId="0" borderId="0"/>
    <xf numFmtId="9" fontId="18" fillId="0" borderId="0" applyFont="0" applyFill="0" applyBorder="0" applyAlignment="0" applyProtection="0"/>
    <xf numFmtId="0" fontId="6" fillId="0" borderId="0"/>
    <xf numFmtId="0" fontId="6" fillId="0" borderId="0"/>
    <xf numFmtId="9" fontId="18" fillId="0" borderId="0" applyFont="0" applyFill="0" applyBorder="0" applyAlignment="0" applyProtection="0"/>
    <xf numFmtId="0" fontId="6" fillId="0" borderId="0"/>
    <xf numFmtId="0" fontId="6" fillId="0" borderId="0"/>
    <xf numFmtId="0" fontId="6" fillId="0" borderId="0"/>
    <xf numFmtId="0" fontId="6" fillId="0" borderId="0"/>
    <xf numFmtId="9" fontId="18" fillId="0" borderId="0" applyFont="0" applyFill="0" applyBorder="0" applyAlignment="0" applyProtection="0"/>
    <xf numFmtId="0" fontId="6" fillId="0" borderId="0"/>
    <xf numFmtId="0" fontId="6" fillId="0" borderId="0"/>
    <xf numFmtId="9" fontId="18" fillId="0" borderId="0" applyFont="0" applyFill="0" applyBorder="0" applyAlignment="0" applyProtection="0"/>
    <xf numFmtId="0" fontId="6" fillId="0" borderId="0"/>
    <xf numFmtId="0" fontId="6" fillId="0" borderId="0"/>
    <xf numFmtId="9" fontId="18" fillId="0" borderId="0" applyFont="0" applyFill="0" applyBorder="0" applyAlignment="0" applyProtection="0"/>
    <xf numFmtId="0" fontId="6" fillId="0" borderId="0"/>
    <xf numFmtId="0" fontId="6" fillId="0" borderId="0"/>
    <xf numFmtId="0" fontId="6" fillId="0" borderId="0"/>
    <xf numFmtId="0" fontId="6" fillId="0" borderId="0"/>
    <xf numFmtId="9" fontId="18" fillId="0" borderId="0" applyFont="0" applyFill="0" applyBorder="0" applyAlignment="0" applyProtection="0"/>
    <xf numFmtId="0" fontId="6" fillId="0" borderId="0"/>
    <xf numFmtId="0" fontId="6" fillId="0" borderId="0"/>
    <xf numFmtId="9" fontId="18" fillId="0" borderId="0" applyFont="0" applyFill="0" applyBorder="0" applyAlignment="0" applyProtection="0"/>
    <xf numFmtId="0" fontId="6" fillId="0" borderId="0"/>
    <xf numFmtId="0" fontId="6" fillId="0" borderId="0"/>
    <xf numFmtId="9" fontId="18" fillId="0" borderId="0" applyFont="0" applyFill="0" applyBorder="0" applyAlignment="0" applyProtection="0"/>
    <xf numFmtId="0" fontId="6" fillId="0" borderId="0"/>
    <xf numFmtId="0" fontId="6" fillId="0" borderId="0"/>
    <xf numFmtId="0" fontId="6" fillId="0" borderId="0"/>
    <xf numFmtId="0" fontId="6" fillId="0" borderId="0"/>
    <xf numFmtId="9" fontId="18" fillId="0" borderId="0" applyFont="0" applyFill="0" applyBorder="0" applyAlignment="0" applyProtection="0"/>
    <xf numFmtId="0" fontId="6" fillId="0" borderId="0"/>
    <xf numFmtId="0" fontId="6" fillId="0" borderId="0"/>
    <xf numFmtId="9" fontId="18" fillId="0" borderId="0" applyFont="0" applyFill="0" applyBorder="0" applyAlignment="0" applyProtection="0"/>
    <xf numFmtId="0" fontId="6" fillId="0" borderId="0"/>
    <xf numFmtId="0" fontId="6" fillId="0" borderId="0"/>
    <xf numFmtId="9" fontId="18" fillId="0" borderId="0" applyFont="0" applyFill="0" applyBorder="0" applyAlignment="0" applyProtection="0"/>
    <xf numFmtId="0" fontId="6" fillId="0" borderId="0"/>
    <xf numFmtId="0" fontId="6" fillId="0" borderId="0"/>
    <xf numFmtId="0" fontId="6" fillId="0" borderId="0"/>
    <xf numFmtId="0" fontId="6" fillId="0" borderId="0"/>
    <xf numFmtId="9" fontId="18" fillId="0" borderId="0" applyFont="0" applyFill="0" applyBorder="0" applyAlignment="0" applyProtection="0"/>
    <xf numFmtId="0" fontId="6" fillId="0" borderId="0"/>
    <xf numFmtId="0" fontId="6" fillId="0" borderId="0"/>
    <xf numFmtId="9" fontId="18" fillId="0" borderId="0" applyFont="0" applyFill="0" applyBorder="0" applyAlignment="0" applyProtection="0"/>
    <xf numFmtId="0" fontId="6" fillId="0" borderId="0"/>
    <xf numFmtId="0" fontId="6" fillId="0" borderId="0"/>
    <xf numFmtId="9" fontId="18"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5" fontId="16" fillId="0" borderId="0" applyFont="0" applyFill="0" applyBorder="0" applyAlignment="0" applyProtection="0"/>
    <xf numFmtId="0" fontId="6" fillId="0" borderId="0"/>
    <xf numFmtId="0" fontId="6" fillId="0" borderId="0"/>
    <xf numFmtId="0" fontId="6" fillId="0" borderId="0"/>
    <xf numFmtId="0" fontId="6" fillId="0" borderId="0"/>
    <xf numFmtId="4" fontId="1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3" fontId="16" fillId="0" borderId="0" applyFont="0" applyFill="0" applyBorder="0" applyAlignment="0" applyProtection="0"/>
    <xf numFmtId="0" fontId="6" fillId="0" borderId="0"/>
    <xf numFmtId="1"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1"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1"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1" fontId="6" fillId="0" borderId="0"/>
    <xf numFmtId="1"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1" fontId="6" fillId="0" borderId="0"/>
    <xf numFmtId="0" fontId="6" fillId="0" borderId="0"/>
    <xf numFmtId="1" fontId="6" fillId="0" borderId="0"/>
    <xf numFmtId="0" fontId="6" fillId="0" borderId="0"/>
    <xf numFmtId="1" fontId="6" fillId="0" borderId="0"/>
    <xf numFmtId="0" fontId="6" fillId="0" borderId="0"/>
    <xf numFmtId="0" fontId="6" fillId="0" borderId="0"/>
    <xf numFmtId="1"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xf numFmtId="1" fontId="6" fillId="0" borderId="0"/>
    <xf numFmtId="1" fontId="6" fillId="0" borderId="0"/>
    <xf numFmtId="1" fontId="6" fillId="0" borderId="0"/>
    <xf numFmtId="0" fontId="6" fillId="0" borderId="0"/>
    <xf numFmtId="0" fontId="6" fillId="0" borderId="0"/>
    <xf numFmtId="0" fontId="6" fillId="0" borderId="0"/>
    <xf numFmtId="0" fontId="6" fillId="0" borderId="0"/>
    <xf numFmtId="1" fontId="6" fillId="0" borderId="0"/>
    <xf numFmtId="1" fontId="6" fillId="0" borderId="0"/>
    <xf numFmtId="1" fontId="6" fillId="0" borderId="0"/>
    <xf numFmtId="1" fontId="6" fillId="0" borderId="0"/>
    <xf numFmtId="1"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xf numFmtId="0" fontId="6" fillId="0" borderId="0"/>
    <xf numFmtId="0" fontId="6" fillId="0" borderId="0"/>
    <xf numFmtId="1"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xf numFmtId="0" fontId="6" fillId="0" borderId="0" applyFont="0" applyFill="0" applyBorder="0" applyAlignment="0" applyProtection="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applyFont="0" applyFill="0" applyBorder="0" applyAlignment="0" applyProtection="0"/>
    <xf numFmtId="0" fontId="6" fillId="0" borderId="0" applyFont="0" applyFill="0" applyBorder="0" applyAlignment="0" applyProtection="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applyFont="0" applyFill="0" applyBorder="0" applyAlignment="0" applyProtection="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alignment vertical="top"/>
    </xf>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alignment vertical="top"/>
    </xf>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alignment vertical="top"/>
    </xf>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alignment vertical="top"/>
    </xf>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0" fontId="54" fillId="0" borderId="0" applyNumberFormat="0" applyFill="0" applyBorder="0" applyAlignment="0" applyProtection="0">
      <alignment horizontal="centerContinuous"/>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5" fillId="0" borderId="37"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0" fillId="0" borderId="0" applyNumberFormat="0" applyFill="0" applyBorder="0" applyAlignment="0" applyProtection="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182"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182"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182"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182" fontId="6" fillId="0" borderId="0"/>
    <xf numFmtId="182"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0" fontId="6" fillId="0" borderId="0"/>
    <xf numFmtId="182" fontId="6" fillId="0" borderId="0"/>
    <xf numFmtId="0" fontId="6" fillId="0" borderId="0"/>
    <xf numFmtId="182"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182" fontId="6" fillId="0" borderId="0"/>
    <xf numFmtId="182" fontId="6" fillId="0" borderId="0"/>
    <xf numFmtId="182" fontId="6" fillId="0" borderId="0"/>
    <xf numFmtId="0" fontId="6" fillId="0" borderId="0"/>
    <xf numFmtId="0" fontId="6" fillId="0" borderId="0"/>
    <xf numFmtId="0" fontId="6" fillId="0" borderId="0"/>
    <xf numFmtId="0" fontId="6" fillId="0" borderId="0"/>
    <xf numFmtId="182" fontId="6" fillId="0" borderId="0"/>
    <xf numFmtId="182" fontId="6" fillId="0" borderId="0"/>
    <xf numFmtId="182" fontId="6" fillId="0" borderId="0"/>
    <xf numFmtId="182"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182"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182"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182"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182" fontId="6" fillId="0" borderId="0"/>
    <xf numFmtId="182"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0" fontId="6" fillId="0" borderId="0"/>
    <xf numFmtId="182" fontId="6" fillId="0" borderId="0"/>
    <xf numFmtId="0" fontId="6" fillId="0" borderId="0"/>
    <xf numFmtId="182"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182" fontId="6" fillId="0" borderId="0"/>
    <xf numFmtId="182" fontId="6" fillId="0" borderId="0"/>
    <xf numFmtId="182" fontId="6" fillId="0" borderId="0"/>
    <xf numFmtId="0" fontId="6" fillId="0" borderId="0"/>
    <xf numFmtId="0" fontId="6" fillId="0" borderId="0"/>
    <xf numFmtId="0" fontId="6" fillId="0" borderId="0"/>
    <xf numFmtId="0" fontId="6" fillId="0" borderId="0"/>
    <xf numFmtId="182" fontId="6" fillId="0" borderId="0"/>
    <xf numFmtId="182" fontId="6" fillId="0" borderId="0"/>
    <xf numFmtId="182" fontId="6" fillId="0" borderId="0"/>
    <xf numFmtId="182"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182"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182"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182"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182" fontId="6" fillId="0" borderId="0"/>
    <xf numFmtId="182"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0" fontId="6" fillId="0" borderId="0"/>
    <xf numFmtId="182" fontId="6" fillId="0" borderId="0"/>
    <xf numFmtId="0" fontId="6" fillId="0" borderId="0"/>
    <xf numFmtId="182"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182" fontId="6" fillId="0" borderId="0"/>
    <xf numFmtId="182" fontId="6" fillId="0" borderId="0"/>
    <xf numFmtId="182" fontId="6" fillId="0" borderId="0"/>
    <xf numFmtId="0" fontId="6" fillId="0" borderId="0"/>
    <xf numFmtId="0" fontId="6" fillId="0" borderId="0"/>
    <xf numFmtId="0" fontId="6" fillId="0" borderId="0"/>
    <xf numFmtId="0" fontId="6" fillId="0" borderId="0"/>
    <xf numFmtId="182" fontId="6" fillId="0" borderId="0"/>
    <xf numFmtId="182" fontId="6" fillId="0" borderId="0"/>
    <xf numFmtId="182" fontId="6" fillId="0" borderId="0"/>
    <xf numFmtId="182"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0" fontId="6" fillId="0" borderId="0"/>
    <xf numFmtId="182"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0" fontId="6" fillId="0" borderId="0"/>
    <xf numFmtId="182" fontId="6" fillId="0" borderId="0"/>
    <xf numFmtId="0" fontId="6" fillId="0" borderId="0"/>
    <xf numFmtId="0" fontId="6" fillId="0" borderId="0"/>
    <xf numFmtId="0" fontId="6" fillId="0" borderId="0"/>
    <xf numFmtId="0"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94" fontId="6" fillId="0" borderId="0"/>
    <xf numFmtId="194" fontId="6" fillId="0" borderId="0"/>
    <xf numFmtId="194"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94" fontId="6" fillId="0" borderId="0"/>
    <xf numFmtId="194" fontId="6" fillId="0" borderId="0"/>
    <xf numFmtId="194" fontId="6" fillId="0" borderId="0"/>
    <xf numFmtId="182" fontId="6" fillId="0" borderId="0"/>
    <xf numFmtId="182" fontId="6" fillId="0" borderId="0"/>
    <xf numFmtId="194" fontId="6" fillId="0" borderId="0"/>
    <xf numFmtId="194" fontId="6" fillId="0" borderId="0"/>
    <xf numFmtId="194" fontId="6" fillId="0" borderId="0"/>
    <xf numFmtId="182" fontId="6" fillId="0" borderId="0"/>
    <xf numFmtId="182" fontId="6" fillId="0" borderId="0"/>
    <xf numFmtId="44" fontId="6" fillId="0" borderId="0" applyFont="0" applyFill="0" applyBorder="0" applyAlignment="0" applyProtection="0"/>
    <xf numFmtId="0" fontId="4" fillId="0" borderId="0"/>
    <xf numFmtId="43" fontId="4"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97" fontId="123" fillId="0" borderId="0" applyFont="0" applyFill="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7" fontId="124" fillId="0" borderId="0" applyFont="0" applyFill="0" applyBorder="0" applyAlignment="0" applyProtection="0"/>
    <xf numFmtId="3" fontId="125" fillId="0" borderId="0" applyFont="0" applyFill="0" applyBorder="0" applyAlignment="0" applyProtection="0"/>
    <xf numFmtId="199" fontId="126" fillId="0" borderId="0" applyFont="0" applyFill="0" applyBorder="0" applyAlignment="0" applyProtection="0"/>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0" fontId="76" fillId="0" borderId="0">
      <alignment vertical="top"/>
    </xf>
    <xf numFmtId="0" fontId="76" fillId="0" borderId="0">
      <alignment vertical="top"/>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3" fontId="127" fillId="0" borderId="40" applyNumberFormat="0" applyFill="0" applyBorder="0" applyAlignment="0" applyProtection="0"/>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0" fontId="76" fillId="0" borderId="0">
      <alignment vertical="top"/>
    </xf>
    <xf numFmtId="0" fontId="76" fillId="0" borderId="0">
      <alignment vertical="top"/>
    </xf>
    <xf numFmtId="0" fontId="76" fillId="0" borderId="0">
      <alignment vertical="top"/>
    </xf>
    <xf numFmtId="0" fontId="76" fillId="0" borderId="0">
      <alignment vertical="top"/>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0" fontId="6" fillId="0" borderId="0" applyFont="0" applyFill="0" applyBorder="0" applyAlignment="0" applyProtection="0"/>
    <xf numFmtId="0"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0" fontId="76" fillId="0" borderId="0">
      <alignment vertical="top"/>
    </xf>
    <xf numFmtId="0" fontId="76" fillId="0" borderId="0">
      <alignment vertical="top"/>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0" fontId="76" fillId="0" borderId="0">
      <alignment vertical="top"/>
    </xf>
    <xf numFmtId="0" fontId="76" fillId="0" borderId="0">
      <alignment vertical="top"/>
    </xf>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197" fontId="6" fillId="0" borderId="0" applyFont="0" applyFill="0" applyProtection="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201" fontId="6" fillId="0" borderId="0" applyBorder="0"/>
    <xf numFmtId="41" fontId="6" fillId="0" borderId="40"/>
    <xf numFmtId="41" fontId="6" fillId="0" borderId="40"/>
    <xf numFmtId="10" fontId="125" fillId="0" borderId="0" applyFont="0" applyFill="0" applyBorder="0" applyAlignment="0" applyProtection="0"/>
    <xf numFmtId="201" fontId="6" fillId="0" borderId="0" applyBorder="0"/>
    <xf numFmtId="9" fontId="128" fillId="0" borderId="0" applyFont="0" applyFill="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53" borderId="0" applyNumberFormat="0" applyBorder="0" applyAlignment="0" applyProtection="0"/>
    <xf numFmtId="0" fontId="76" fillId="53" borderId="0" applyNumberFormat="0" applyBorder="0" applyAlignment="0" applyProtection="0"/>
    <xf numFmtId="0" fontId="76" fillId="53" borderId="0" applyNumberFormat="0" applyBorder="0" applyAlignment="0" applyProtection="0"/>
    <xf numFmtId="0" fontId="76" fillId="53" borderId="0" applyNumberFormat="0" applyBorder="0" applyAlignment="0" applyProtection="0"/>
    <xf numFmtId="0" fontId="76" fillId="53" borderId="0" applyNumberFormat="0" applyBorder="0" applyAlignment="0" applyProtection="0"/>
    <xf numFmtId="0" fontId="76" fillId="53" borderId="0" applyNumberFormat="0" applyBorder="0" applyAlignment="0" applyProtection="0"/>
    <xf numFmtId="0" fontId="76" fillId="53" borderId="0" applyNumberFormat="0" applyBorder="0" applyAlignment="0" applyProtection="0"/>
    <xf numFmtId="0" fontId="76" fillId="53" borderId="0" applyNumberFormat="0" applyBorder="0" applyAlignment="0" applyProtection="0"/>
    <xf numFmtId="0" fontId="76" fillId="53" borderId="0" applyNumberFormat="0" applyBorder="0" applyAlignment="0" applyProtection="0"/>
    <xf numFmtId="0" fontId="76" fillId="53" borderId="0" applyNumberFormat="0" applyBorder="0" applyAlignment="0" applyProtection="0"/>
    <xf numFmtId="0" fontId="76" fillId="53" borderId="0" applyNumberFormat="0" applyBorder="0" applyAlignment="0" applyProtection="0"/>
    <xf numFmtId="0" fontId="76" fillId="53" borderId="0" applyNumberFormat="0" applyBorder="0" applyAlignment="0" applyProtection="0"/>
    <xf numFmtId="0" fontId="76" fillId="53"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37" fontId="129" fillId="0" borderId="0"/>
    <xf numFmtId="37" fontId="6" fillId="0" borderId="0"/>
    <xf numFmtId="37" fontId="6" fillId="0" borderId="0"/>
    <xf numFmtId="202" fontId="6" fillId="0" borderId="0" applyFont="0" applyFill="0" applyBorder="0" applyAlignment="0" applyProtection="0"/>
    <xf numFmtId="203" fontId="13" fillId="0" borderId="0" applyFont="0" applyFill="0" applyBorder="0" applyAlignment="0" applyProtection="0"/>
    <xf numFmtId="3" fontId="8" fillId="0" borderId="0" applyNumberFormat="0" applyFill="0" applyBorder="0" applyAlignment="0">
      <alignment horizontal="left"/>
    </xf>
    <xf numFmtId="3" fontId="8" fillId="0" borderId="0" applyNumberFormat="0" applyFill="0" applyBorder="0" applyAlignment="0">
      <alignment horizontal="left"/>
    </xf>
    <xf numFmtId="3" fontId="8" fillId="0" borderId="0" applyNumberFormat="0" applyFill="0" applyBorder="0" applyAlignment="0">
      <alignment horizontal="left"/>
    </xf>
    <xf numFmtId="3" fontId="8" fillId="0" borderId="0" applyNumberFormat="0" applyFill="0" applyBorder="0" applyAlignment="0">
      <alignment horizontal="left"/>
    </xf>
    <xf numFmtId="3" fontId="8" fillId="0" borderId="0" applyNumberFormat="0" applyFill="0" applyBorder="0" applyAlignment="0">
      <alignment horizontal="left"/>
    </xf>
    <xf numFmtId="3" fontId="8" fillId="0" borderId="0" applyNumberFormat="0" applyFill="0" applyBorder="0" applyAlignment="0">
      <alignment horizontal="left"/>
    </xf>
    <xf numFmtId="3" fontId="8" fillId="0" borderId="0" applyNumberFormat="0" applyFill="0" applyBorder="0" applyAlignment="0">
      <alignment horizontal="left"/>
    </xf>
    <xf numFmtId="3" fontId="8" fillId="0" borderId="0" applyNumberFormat="0" applyFill="0" applyBorder="0" applyAlignment="0">
      <alignment horizontal="left"/>
    </xf>
    <xf numFmtId="3" fontId="8" fillId="0" borderId="0" applyNumberFormat="0" applyFill="0" applyBorder="0" applyAlignment="0">
      <alignment horizontal="left"/>
    </xf>
    <xf numFmtId="3" fontId="8" fillId="0" borderId="0" applyNumberFormat="0" applyFill="0" applyBorder="0" applyAlignment="0">
      <alignment horizontal="left"/>
    </xf>
    <xf numFmtId="3" fontId="8" fillId="0" borderId="0" applyNumberFormat="0" applyFill="0" applyBorder="0" applyAlignment="0">
      <alignment horizontal="left"/>
    </xf>
    <xf numFmtId="3" fontId="8" fillId="0" borderId="0" applyNumberFormat="0" applyFill="0" applyBorder="0" applyAlignment="0">
      <alignment horizontal="left"/>
    </xf>
    <xf numFmtId="3" fontId="8" fillId="0" borderId="0" applyNumberFormat="0" applyFill="0" applyBorder="0" applyAlignment="0">
      <alignment horizontal="left"/>
    </xf>
    <xf numFmtId="3" fontId="8" fillId="0" borderId="0" applyNumberFormat="0" applyFill="0" applyBorder="0" applyAlignment="0">
      <alignment horizontal="left"/>
    </xf>
    <xf numFmtId="198" fontId="6" fillId="0" borderId="0" applyFont="0" applyFill="0" applyBorder="0" applyAlignment="0" applyProtection="0"/>
    <xf numFmtId="204" fontId="13" fillId="0" borderId="0" applyFont="0" applyFill="0" applyBorder="0" applyAlignment="0" applyProtection="0"/>
    <xf numFmtId="205" fontId="13" fillId="0" borderId="0" applyFont="0" applyFill="0" applyBorder="0" applyAlignment="0" applyProtection="0"/>
    <xf numFmtId="0" fontId="130" fillId="0" borderId="0" applyNumberFormat="0" applyFill="0" applyBorder="0" applyAlignment="0" applyProtection="0"/>
    <xf numFmtId="0" fontId="131" fillId="0" borderId="0"/>
    <xf numFmtId="3" fontId="132" fillId="0" borderId="0" applyNumberFormat="0" applyBorder="0"/>
    <xf numFmtId="206" fontId="132" fillId="70" borderId="0" applyNumberFormat="0" applyAlignment="0"/>
    <xf numFmtId="207" fontId="133" fillId="0" borderId="0">
      <alignment horizontal="left"/>
    </xf>
    <xf numFmtId="208" fontId="13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135" fillId="0" borderId="0" applyFont="0" applyFill="0" applyBorder="0" applyAlignment="0" applyProtection="0"/>
    <xf numFmtId="0" fontId="136" fillId="0" borderId="0"/>
    <xf numFmtId="4" fontId="37" fillId="0" borderId="0"/>
    <xf numFmtId="42" fontId="6" fillId="0" borderId="0" applyFont="0" applyFill="0" applyBorder="0" applyAlignment="0" applyProtection="0"/>
    <xf numFmtId="209" fontId="123"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10" fontId="123" fillId="0" borderId="0" applyFont="0" applyFill="0" applyBorder="0" applyAlignment="0" applyProtection="0"/>
    <xf numFmtId="0" fontId="6" fillId="0" borderId="0" applyFont="0" applyFill="0" applyBorder="0" applyAlignment="0" applyProtection="0"/>
    <xf numFmtId="211" fontId="6" fillId="0" borderId="0" applyFont="0" applyFill="0" applyBorder="0" applyAlignment="0" applyProtection="0"/>
    <xf numFmtId="212" fontId="135" fillId="0" borderId="0" applyFont="0" applyFill="0" applyBorder="0" applyAlignment="0" applyProtection="0"/>
    <xf numFmtId="213" fontId="8" fillId="3" borderId="0" applyFont="0" applyFill="0" applyBorder="0" applyAlignment="0" applyProtection="0"/>
    <xf numFmtId="214" fontId="37" fillId="0" borderId="1"/>
    <xf numFmtId="215" fontId="6" fillId="0" borderId="0" applyFill="0" applyBorder="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7"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7"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7"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7"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6" fontId="6" fillId="0" borderId="0" applyFont="0" applyFill="0" applyBorder="0" applyAlignment="0" applyProtection="0"/>
    <xf numFmtId="217" fontId="6" fillId="0" borderId="0" applyFont="0" applyFill="0" applyBorder="0" applyAlignment="0" applyProtection="0"/>
    <xf numFmtId="0" fontId="137" fillId="2" borderId="0"/>
    <xf numFmtId="2" fontId="135" fillId="0" borderId="0" applyFont="0" applyFill="0" applyBorder="0" applyAlignment="0" applyProtection="0"/>
    <xf numFmtId="38" fontId="8" fillId="2" borderId="0" applyNumberFormat="0" applyBorder="0" applyAlignment="0" applyProtection="0"/>
    <xf numFmtId="38" fontId="8" fillId="2" borderId="0" applyNumberFormat="0" applyBorder="0" applyAlignment="0" applyProtection="0"/>
    <xf numFmtId="38" fontId="8" fillId="2" borderId="0" applyNumberFormat="0" applyBorder="0" applyAlignment="0" applyProtection="0"/>
    <xf numFmtId="38" fontId="8" fillId="2" borderId="0" applyNumberFormat="0" applyBorder="0" applyAlignment="0" applyProtection="0"/>
    <xf numFmtId="38" fontId="8" fillId="2" borderId="0" applyNumberFormat="0" applyBorder="0" applyAlignment="0" applyProtection="0"/>
    <xf numFmtId="38" fontId="8" fillId="2" borderId="0" applyNumberFormat="0" applyBorder="0" applyAlignment="0" applyProtection="0"/>
    <xf numFmtId="38" fontId="8" fillId="2" borderId="0" applyNumberFormat="0" applyBorder="0" applyAlignment="0" applyProtection="0"/>
    <xf numFmtId="38" fontId="8" fillId="2" borderId="0" applyNumberFormat="0" applyBorder="0" applyAlignment="0" applyProtection="0"/>
    <xf numFmtId="38" fontId="8" fillId="2" borderId="0" applyNumberFormat="0" applyBorder="0" applyAlignment="0" applyProtection="0"/>
    <xf numFmtId="38" fontId="8" fillId="2" borderId="0" applyNumberFormat="0" applyBorder="0" applyAlignment="0" applyProtection="0"/>
    <xf numFmtId="38" fontId="8" fillId="2" borderId="0" applyNumberFormat="0" applyBorder="0" applyAlignment="0" applyProtection="0"/>
    <xf numFmtId="0" fontId="138" fillId="0" borderId="0"/>
    <xf numFmtId="10" fontId="8" fillId="3" borderId="6" applyNumberFormat="0" applyBorder="0" applyAlignment="0" applyProtection="0"/>
    <xf numFmtId="10" fontId="8" fillId="3" borderId="6" applyNumberFormat="0" applyBorder="0" applyAlignment="0" applyProtection="0"/>
    <xf numFmtId="10" fontId="8" fillId="3" borderId="6" applyNumberFormat="0" applyBorder="0" applyAlignment="0" applyProtection="0"/>
    <xf numFmtId="10" fontId="8" fillId="3" borderId="6" applyNumberFormat="0" applyBorder="0" applyAlignment="0" applyProtection="0"/>
    <xf numFmtId="10" fontId="8" fillId="3" borderId="6" applyNumberFormat="0" applyBorder="0" applyAlignment="0" applyProtection="0"/>
    <xf numFmtId="10" fontId="8" fillId="3" borderId="6" applyNumberFormat="0" applyBorder="0" applyAlignment="0" applyProtection="0"/>
    <xf numFmtId="10" fontId="8" fillId="3" borderId="6" applyNumberFormat="0" applyBorder="0" applyAlignment="0" applyProtection="0"/>
    <xf numFmtId="10" fontId="8" fillId="3" borderId="6" applyNumberFormat="0" applyBorder="0" applyAlignment="0" applyProtection="0"/>
    <xf numFmtId="10" fontId="8" fillId="3" borderId="6" applyNumberFormat="0" applyBorder="0" applyAlignment="0" applyProtection="0"/>
    <xf numFmtId="10" fontId="8" fillId="3" borderId="6" applyNumberFormat="0" applyBorder="0" applyAlignment="0" applyProtection="0"/>
    <xf numFmtId="10" fontId="8" fillId="3" borderId="6" applyNumberFormat="0" applyBorder="0" applyAlignment="0" applyProtection="0"/>
    <xf numFmtId="10" fontId="8" fillId="3" borderId="6" applyNumberFormat="0" applyBorder="0" applyAlignment="0" applyProtection="0"/>
    <xf numFmtId="37" fontId="12" fillId="2" borderId="0" applyNumberFormat="0" applyFont="0" applyBorder="0" applyAlignment="0">
      <protection locked="0"/>
    </xf>
    <xf numFmtId="41" fontId="139" fillId="0" borderId="0">
      <alignment vertical="center"/>
    </xf>
    <xf numFmtId="218" fontId="16" fillId="0" borderId="0" applyFont="0" applyFill="0" applyBorder="0" applyAlignment="0" applyProtection="0"/>
    <xf numFmtId="37" fontId="140" fillId="0" borderId="0"/>
    <xf numFmtId="0" fontId="6"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219" fontId="141" fillId="0" borderId="1" applyFont="0" applyFill="0" applyBorder="0" applyAlignment="0" applyProtection="0"/>
    <xf numFmtId="0" fontId="18" fillId="0" borderId="0"/>
    <xf numFmtId="0" fontId="18" fillId="0" borderId="0"/>
    <xf numFmtId="0" fontId="6" fillId="0" borderId="0"/>
    <xf numFmtId="0" fontId="6" fillId="0" borderId="0"/>
    <xf numFmtId="0" fontId="6" fillId="0" borderId="0"/>
    <xf numFmtId="0" fontId="6" fillId="0" borderId="0"/>
    <xf numFmtId="220" fontId="8" fillId="0" borderId="0"/>
    <xf numFmtId="220" fontId="8" fillId="0" borderId="0"/>
    <xf numFmtId="220" fontId="8" fillId="0" borderId="0"/>
    <xf numFmtId="220" fontId="8" fillId="0" borderId="0"/>
    <xf numFmtId="220" fontId="8" fillId="0" borderId="0"/>
    <xf numFmtId="220" fontId="8" fillId="0" borderId="0"/>
    <xf numFmtId="220" fontId="8" fillId="0" borderId="0"/>
    <xf numFmtId="220" fontId="8" fillId="0" borderId="0"/>
    <xf numFmtId="220" fontId="8" fillId="0" borderId="0"/>
    <xf numFmtId="220" fontId="8" fillId="0" borderId="0"/>
    <xf numFmtId="220" fontId="8" fillId="0" borderId="0"/>
    <xf numFmtId="220" fontId="8" fillId="0" borderId="0"/>
    <xf numFmtId="220" fontId="8" fillId="0" borderId="0"/>
    <xf numFmtId="220" fontId="8" fillId="0" borderId="0"/>
    <xf numFmtId="0" fontId="123" fillId="0" borderId="0"/>
    <xf numFmtId="0" fontId="123" fillId="0" borderId="0"/>
    <xf numFmtId="0" fontId="123" fillId="0" borderId="0"/>
    <xf numFmtId="0" fontId="124" fillId="0" borderId="0"/>
    <xf numFmtId="0" fontId="124" fillId="0" borderId="0"/>
    <xf numFmtId="221" fontId="8" fillId="0" borderId="0" applyFont="0" applyFill="0" applyBorder="0" applyAlignment="0" applyProtection="0"/>
    <xf numFmtId="0" fontId="6" fillId="46" borderId="33" applyNumberFormat="0" applyFont="0" applyAlignment="0" applyProtection="0"/>
    <xf numFmtId="0" fontId="6" fillId="46" borderId="33" applyNumberFormat="0" applyFont="0" applyAlignment="0" applyProtection="0"/>
    <xf numFmtId="0" fontId="6" fillId="46" borderId="33" applyNumberFormat="0" applyFont="0" applyAlignment="0" applyProtection="0"/>
    <xf numFmtId="0" fontId="6" fillId="46" borderId="33" applyNumberFormat="0" applyFont="0" applyAlignment="0" applyProtection="0"/>
    <xf numFmtId="0" fontId="6" fillId="46" borderId="33" applyNumberFormat="0" applyFont="0" applyAlignment="0" applyProtection="0"/>
    <xf numFmtId="0" fontId="6" fillId="46" borderId="33" applyNumberFormat="0" applyFont="0" applyAlignment="0" applyProtection="0"/>
    <xf numFmtId="0" fontId="6" fillId="46" borderId="33" applyNumberFormat="0" applyFont="0" applyAlignment="0" applyProtection="0"/>
    <xf numFmtId="0" fontId="6" fillId="46" borderId="33" applyNumberFormat="0" applyFont="0" applyAlignment="0" applyProtection="0"/>
    <xf numFmtId="0" fontId="6" fillId="46" borderId="33" applyNumberFormat="0" applyFont="0" applyAlignment="0" applyProtection="0"/>
    <xf numFmtId="0" fontId="6" fillId="46" borderId="33" applyNumberFormat="0" applyFont="0" applyAlignment="0" applyProtection="0"/>
    <xf numFmtId="0" fontId="6" fillId="46" borderId="33" applyNumberFormat="0" applyFont="0" applyAlignment="0" applyProtection="0"/>
    <xf numFmtId="0" fontId="6" fillId="46" borderId="33" applyNumberFormat="0" applyFont="0" applyAlignment="0" applyProtection="0"/>
    <xf numFmtId="0" fontId="6" fillId="46" borderId="33" applyNumberFormat="0" applyFont="0" applyAlignment="0" applyProtection="0"/>
    <xf numFmtId="0" fontId="6" fillId="46" borderId="33" applyNumberFormat="0" applyFont="0" applyAlignment="0" applyProtection="0"/>
    <xf numFmtId="0" fontId="6" fillId="46" borderId="33" applyNumberFormat="0" applyFont="0" applyAlignment="0" applyProtection="0"/>
    <xf numFmtId="0" fontId="6" fillId="46" borderId="33" applyNumberFormat="0" applyFont="0" applyAlignment="0" applyProtection="0"/>
    <xf numFmtId="0" fontId="6" fillId="46" borderId="33" applyNumberFormat="0" applyFont="0" applyAlignment="0" applyProtection="0"/>
    <xf numFmtId="0" fontId="6" fillId="46" borderId="33" applyNumberFormat="0" applyFont="0" applyAlignment="0" applyProtection="0"/>
    <xf numFmtId="0" fontId="6" fillId="46" borderId="33" applyNumberFormat="0" applyFont="0" applyAlignment="0" applyProtection="0"/>
    <xf numFmtId="0" fontId="6" fillId="46" borderId="33" applyNumberFormat="0" applyFont="0" applyAlignment="0" applyProtection="0"/>
    <xf numFmtId="0" fontId="6" fillId="46" borderId="33" applyNumberFormat="0" applyFont="0" applyAlignment="0" applyProtection="0"/>
    <xf numFmtId="0" fontId="6" fillId="46" borderId="33" applyNumberFormat="0" applyFont="0" applyAlignment="0" applyProtection="0"/>
    <xf numFmtId="0" fontId="6" fillId="46" borderId="33" applyNumberFormat="0" applyFont="0" applyAlignment="0" applyProtection="0"/>
    <xf numFmtId="0" fontId="6" fillId="46" borderId="33" applyNumberFormat="0" applyFont="0" applyAlignment="0" applyProtection="0"/>
    <xf numFmtId="0" fontId="6" fillId="46" borderId="33" applyNumberFormat="0" applyFont="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40" fontId="76" fillId="68" borderId="0">
      <alignment horizontal="right"/>
    </xf>
    <xf numFmtId="40" fontId="76" fillId="68" borderId="0">
      <alignment horizontal="right"/>
    </xf>
    <xf numFmtId="40" fontId="76" fillId="68" borderId="0">
      <alignment horizontal="right"/>
    </xf>
    <xf numFmtId="40" fontId="76" fillId="68" borderId="0">
      <alignment horizontal="right"/>
    </xf>
    <xf numFmtId="40" fontId="76" fillId="68" borderId="0">
      <alignment horizontal="right"/>
    </xf>
    <xf numFmtId="40" fontId="76" fillId="68" borderId="0">
      <alignment horizontal="right"/>
    </xf>
    <xf numFmtId="40" fontId="76" fillId="68" borderId="0">
      <alignment horizontal="right"/>
    </xf>
    <xf numFmtId="40" fontId="76" fillId="68" borderId="0">
      <alignment horizontal="right"/>
    </xf>
    <xf numFmtId="40" fontId="76" fillId="68" borderId="0">
      <alignment horizontal="right"/>
    </xf>
    <xf numFmtId="40" fontId="76" fillId="68" borderId="0">
      <alignment horizontal="right"/>
    </xf>
    <xf numFmtId="40" fontId="76" fillId="68" borderId="0">
      <alignment horizontal="right"/>
    </xf>
    <xf numFmtId="40" fontId="76" fillId="68" borderId="0">
      <alignment horizontal="right"/>
    </xf>
    <xf numFmtId="40" fontId="76" fillId="68" borderId="0">
      <alignment horizontal="right"/>
    </xf>
    <xf numFmtId="40" fontId="76" fillId="68" borderId="0">
      <alignment horizontal="right"/>
    </xf>
    <xf numFmtId="0" fontId="142" fillId="47" borderId="0">
      <alignment horizontal="center"/>
    </xf>
    <xf numFmtId="0" fontId="143" fillId="71" borderId="0"/>
    <xf numFmtId="0" fontId="144" fillId="68" borderId="0" applyBorder="0">
      <alignment horizontal="centerContinuous"/>
    </xf>
    <xf numFmtId="0" fontId="145" fillId="71" borderId="0" applyBorder="0">
      <alignment horizontal="centerContinuous"/>
    </xf>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223" fontId="6" fillId="0" borderId="0" applyFont="0" applyFill="0" applyBorder="0" applyAlignment="0" applyProtection="0"/>
    <xf numFmtId="9" fontId="6" fillId="0" borderId="0" applyFont="0" applyFill="0" applyBorder="0" applyAlignment="0" applyProtection="0"/>
    <xf numFmtId="0" fontId="146" fillId="72" borderId="0"/>
    <xf numFmtId="173" fontId="37" fillId="0" borderId="0"/>
    <xf numFmtId="197" fontId="123" fillId="0" borderId="0" applyFont="0" applyFill="0" applyProtection="0"/>
    <xf numFmtId="3" fontId="117" fillId="0" borderId="6"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6" fillId="73" borderId="0" applyNumberFormat="0" applyFont="0" applyBorder="0" applyAlignment="0" applyProtection="0"/>
    <xf numFmtId="0" fontId="147" fillId="74" borderId="41" applyNumberFormat="0" applyFont="0" applyBorder="0" applyAlignment="0" applyProtection="0">
      <alignment horizontal="center"/>
    </xf>
    <xf numFmtId="0" fontId="13" fillId="0" borderId="42"/>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200" fontId="6" fillId="0" borderId="0">
      <alignment horizontal="left" wrapText="1"/>
    </xf>
    <xf numFmtId="0" fontId="148" fillId="0" borderId="0" applyNumberFormat="0" applyBorder="0" applyAlignment="0"/>
    <xf numFmtId="0" fontId="149" fillId="0" borderId="0" applyNumberFormat="0" applyBorder="0" applyAlignment="0"/>
    <xf numFmtId="0" fontId="149" fillId="0" borderId="0" applyNumberFormat="0" applyBorder="0" applyAlignment="0"/>
    <xf numFmtId="0" fontId="76" fillId="0" borderId="0" applyNumberFormat="0" applyBorder="0" applyAlignment="0"/>
    <xf numFmtId="0" fontId="76" fillId="0" borderId="0" applyNumberFormat="0" applyBorder="0" applyAlignment="0"/>
    <xf numFmtId="0" fontId="76" fillId="0" borderId="0" applyNumberFormat="0" applyBorder="0" applyAlignment="0"/>
    <xf numFmtId="0" fontId="76" fillId="0" borderId="0" applyNumberFormat="0" applyBorder="0" applyAlignment="0"/>
    <xf numFmtId="0" fontId="76" fillId="0" borderId="0" applyNumberFormat="0" applyBorder="0" applyAlignment="0"/>
    <xf numFmtId="0" fontId="76" fillId="0" borderId="0" applyNumberFormat="0" applyBorder="0" applyAlignment="0"/>
    <xf numFmtId="0" fontId="76" fillId="0" borderId="0" applyNumberFormat="0" applyBorder="0" applyAlignment="0"/>
    <xf numFmtId="0" fontId="76" fillId="0" borderId="0" applyNumberFormat="0" applyBorder="0" applyAlignment="0"/>
    <xf numFmtId="0" fontId="76" fillId="0" borderId="0" applyNumberFormat="0" applyBorder="0" applyAlignment="0"/>
    <xf numFmtId="0" fontId="76" fillId="0" borderId="0" applyNumberFormat="0" applyBorder="0" applyAlignment="0"/>
    <xf numFmtId="0" fontId="76" fillId="0" borderId="0" applyNumberFormat="0" applyBorder="0" applyAlignment="0"/>
    <xf numFmtId="0" fontId="76" fillId="0" borderId="0" applyNumberFormat="0" applyBorder="0" applyAlignment="0"/>
    <xf numFmtId="0" fontId="76" fillId="0" borderId="0" applyNumberFormat="0" applyBorder="0" applyAlignment="0"/>
    <xf numFmtId="0" fontId="76" fillId="0" borderId="0" applyNumberFormat="0" applyBorder="0" applyAlignment="0"/>
    <xf numFmtId="0" fontId="150" fillId="3" borderId="0">
      <alignment horizontal="right"/>
    </xf>
    <xf numFmtId="224" fontId="7" fillId="0" borderId="0" applyFill="0" applyBorder="0" applyProtection="0">
      <alignment horizontal="right"/>
    </xf>
    <xf numFmtId="204" fontId="42" fillId="0" borderId="0" applyBorder="0" applyProtection="0">
      <alignment horizontal="right" vertical="center"/>
    </xf>
    <xf numFmtId="43" fontId="6"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225" fontId="159" fillId="81" borderId="43"/>
  </cellStyleXfs>
  <cellXfs count="298">
    <xf numFmtId="0" fontId="0" fillId="0" borderId="0" xfId="0"/>
    <xf numFmtId="168" fontId="7" fillId="0" borderId="0" xfId="4" applyNumberFormat="1" applyFont="1" applyFill="1" applyAlignment="1">
      <alignment horizontal="right"/>
    </xf>
    <xf numFmtId="0" fontId="7" fillId="0" borderId="0" xfId="2"/>
    <xf numFmtId="0" fontId="7" fillId="0" borderId="0" xfId="2" applyAlignment="1">
      <alignment horizontal="center"/>
    </xf>
    <xf numFmtId="167" fontId="7" fillId="0" borderId="0" xfId="2" applyNumberFormat="1" applyAlignment="1">
      <alignment horizontal="right"/>
    </xf>
    <xf numFmtId="2" fontId="7" fillId="0" borderId="0" xfId="2" applyNumberFormat="1" applyAlignment="1">
      <alignment horizontal="right"/>
    </xf>
    <xf numFmtId="3" fontId="7" fillId="0" borderId="0" xfId="2" applyNumberFormat="1" applyAlignment="1">
      <alignment horizontal="right"/>
    </xf>
    <xf numFmtId="166" fontId="7" fillId="0" borderId="0" xfId="2" applyNumberFormat="1"/>
    <xf numFmtId="171" fontId="7" fillId="0" borderId="0" xfId="2" applyNumberFormat="1" applyAlignment="1">
      <alignment horizontal="right"/>
    </xf>
    <xf numFmtId="3" fontId="7" fillId="0" borderId="1" xfId="2" applyNumberFormat="1" applyBorder="1" applyAlignment="1">
      <alignment horizontal="right"/>
    </xf>
    <xf numFmtId="0" fontId="6" fillId="0" borderId="0" xfId="53073"/>
    <xf numFmtId="0" fontId="9" fillId="0" borderId="0" xfId="2" applyFont="1" applyAlignment="1">
      <alignment horizontal="center"/>
    </xf>
    <xf numFmtId="0" fontId="7" fillId="0" borderId="0" xfId="2" applyAlignment="1">
      <alignment horizontal="left"/>
    </xf>
    <xf numFmtId="14" fontId="121" fillId="0" borderId="0" xfId="2" applyNumberFormat="1" applyFont="1"/>
    <xf numFmtId="14" fontId="7" fillId="0" borderId="0" xfId="2" applyNumberFormat="1"/>
    <xf numFmtId="0" fontId="11" fillId="0" borderId="0" xfId="2" applyFont="1" applyAlignment="1">
      <alignment horizontal="center"/>
    </xf>
    <xf numFmtId="0" fontId="11" fillId="0" borderId="0" xfId="2" applyFont="1"/>
    <xf numFmtId="14" fontId="122" fillId="0" borderId="0" xfId="2" applyNumberFormat="1" applyFont="1"/>
    <xf numFmtId="14" fontId="7" fillId="0" borderId="0" xfId="2" quotePrefix="1" applyNumberFormat="1" applyAlignment="1">
      <alignment horizontal="center"/>
    </xf>
    <xf numFmtId="0" fontId="7" fillId="0" borderId="0" xfId="2" quotePrefix="1" applyAlignment="1">
      <alignment horizontal="center"/>
    </xf>
    <xf numFmtId="0" fontId="7" fillId="0" borderId="1" xfId="2" applyBorder="1" applyAlignment="1">
      <alignment horizontal="center"/>
    </xf>
    <xf numFmtId="0" fontId="7" fillId="0" borderId="0" xfId="53073" applyFont="1" applyAlignment="1">
      <alignment horizontal="center"/>
    </xf>
    <xf numFmtId="0" fontId="7" fillId="0" borderId="0" xfId="53073" applyFont="1" applyAlignment="1">
      <alignment horizontal="center" wrapText="1"/>
    </xf>
    <xf numFmtId="169" fontId="7" fillId="0" borderId="0" xfId="53073" applyNumberFormat="1" applyFont="1"/>
    <xf numFmtId="170" fontId="7" fillId="0" borderId="0" xfId="53073" applyNumberFormat="1" applyFont="1"/>
    <xf numFmtId="168" fontId="7" fillId="0" borderId="0" xfId="4" applyNumberFormat="1" applyFont="1" applyFill="1" applyBorder="1" applyAlignment="1">
      <alignment horizontal="right"/>
    </xf>
    <xf numFmtId="166" fontId="7" fillId="0" borderId="0" xfId="1" applyNumberFormat="1" applyFont="1" applyFill="1" applyBorder="1"/>
    <xf numFmtId="15" fontId="7" fillId="0" borderId="0" xfId="53073" applyNumberFormat="1" applyFont="1"/>
    <xf numFmtId="10" fontId="7" fillId="0" borderId="0" xfId="53073" applyNumberFormat="1" applyFont="1"/>
    <xf numFmtId="0" fontId="7" fillId="0" borderId="0" xfId="53073" applyFont="1"/>
    <xf numFmtId="196" fontId="7" fillId="0" borderId="0" xfId="2" applyNumberFormat="1" applyAlignment="1">
      <alignment horizontal="right"/>
    </xf>
    <xf numFmtId="172" fontId="7" fillId="0" borderId="0" xfId="2" applyNumberFormat="1" applyAlignment="1">
      <alignment horizontal="right"/>
    </xf>
    <xf numFmtId="39" fontId="7" fillId="0" borderId="0" xfId="2" applyNumberFormat="1" applyAlignment="1">
      <alignment horizontal="right"/>
    </xf>
    <xf numFmtId="10" fontId="7" fillId="0" borderId="0" xfId="2" applyNumberFormat="1" applyAlignment="1">
      <alignment horizontal="right"/>
    </xf>
    <xf numFmtId="0" fontId="9" fillId="0" borderId="0" xfId="2" applyFont="1"/>
    <xf numFmtId="167" fontId="7" fillId="0" borderId="0" xfId="1" applyNumberFormat="1" applyFont="1" applyFill="1" applyBorder="1" applyAlignment="1">
      <alignment horizontal="right"/>
    </xf>
    <xf numFmtId="167" fontId="7" fillId="0" borderId="0" xfId="1" applyNumberFormat="1" applyFont="1" applyFill="1" applyBorder="1"/>
    <xf numFmtId="167" fontId="7" fillId="0" borderId="2" xfId="1" applyNumberFormat="1" applyFont="1" applyFill="1" applyBorder="1"/>
    <xf numFmtId="168" fontId="7" fillId="0" borderId="3" xfId="4" applyNumberFormat="1" applyFont="1" applyFill="1" applyBorder="1" applyAlignment="1">
      <alignment horizontal="right"/>
    </xf>
    <xf numFmtId="3" fontId="6" fillId="0" borderId="0" xfId="53073" applyNumberFormat="1"/>
    <xf numFmtId="226" fontId="6" fillId="0" borderId="0" xfId="53073" applyNumberFormat="1"/>
    <xf numFmtId="43" fontId="6" fillId="0" borderId="0" xfId="53073" applyNumberFormat="1"/>
    <xf numFmtId="0" fontId="154" fillId="0" borderId="0" xfId="60556" applyFont="1"/>
    <xf numFmtId="0" fontId="37" fillId="0" borderId="0" xfId="31" applyFont="1" applyAlignment="1">
      <alignment horizontal="center"/>
    </xf>
    <xf numFmtId="0" fontId="8" fillId="0" borderId="0" xfId="31" applyFont="1" applyAlignment="1">
      <alignment horizontal="center"/>
    </xf>
    <xf numFmtId="0" fontId="37" fillId="0" borderId="0" xfId="60556" applyFont="1"/>
    <xf numFmtId="0" fontId="8" fillId="0" borderId="0" xfId="60556" applyFont="1" applyAlignment="1">
      <alignment horizontal="center"/>
    </xf>
    <xf numFmtId="0" fontId="155" fillId="0" borderId="0" xfId="60556" applyFont="1"/>
    <xf numFmtId="2" fontId="154" fillId="0" borderId="0" xfId="60556" applyNumberFormat="1" applyFont="1"/>
    <xf numFmtId="2" fontId="156" fillId="0" borderId="0" xfId="60556" applyNumberFormat="1" applyFont="1"/>
    <xf numFmtId="39" fontId="154" fillId="75" borderId="0" xfId="60556" applyNumberFormat="1" applyFont="1" applyFill="1"/>
    <xf numFmtId="39" fontId="154" fillId="0" borderId="0" xfId="60556" applyNumberFormat="1" applyFont="1"/>
    <xf numFmtId="39" fontId="157" fillId="78" borderId="0" xfId="60556" applyNumberFormat="1" applyFont="1" applyFill="1"/>
    <xf numFmtId="39" fontId="154" fillId="78" borderId="0" xfId="60556" applyNumberFormat="1" applyFont="1" applyFill="1"/>
    <xf numFmtId="43" fontId="154" fillId="0" borderId="0" xfId="60557" applyFont="1" applyFill="1"/>
    <xf numFmtId="43" fontId="154" fillId="0" borderId="0" xfId="60557" applyFont="1"/>
    <xf numFmtId="39" fontId="154" fillId="79" borderId="0" xfId="60556" applyNumberFormat="1" applyFont="1" applyFill="1"/>
    <xf numFmtId="39" fontId="155" fillId="0" borderId="2" xfId="60556" applyNumberFormat="1" applyFont="1" applyBorder="1"/>
    <xf numFmtId="9" fontId="154" fillId="0" borderId="0" xfId="60558" applyFont="1"/>
    <xf numFmtId="172" fontId="154" fillId="0" borderId="0" xfId="60556" applyNumberFormat="1" applyFont="1"/>
    <xf numFmtId="0" fontId="156" fillId="80" borderId="0" xfId="60556" applyFont="1" applyFill="1"/>
    <xf numFmtId="0" fontId="156" fillId="80" borderId="0" xfId="60556" applyFont="1" applyFill="1" applyAlignment="1">
      <alignment horizontal="center"/>
    </xf>
    <xf numFmtId="0" fontId="154" fillId="81" borderId="6" xfId="60556" applyFont="1" applyFill="1" applyBorder="1"/>
    <xf numFmtId="0" fontId="156" fillId="0" borderId="0" xfId="60556" applyFont="1"/>
    <xf numFmtId="39" fontId="158" fillId="0" borderId="0" xfId="60556" applyNumberFormat="1" applyFont="1"/>
    <xf numFmtId="0" fontId="154" fillId="78" borderId="6" xfId="60556" applyFont="1" applyFill="1" applyBorder="1"/>
    <xf numFmtId="43" fontId="158" fillId="0" borderId="0" xfId="60557" applyFont="1" applyFill="1"/>
    <xf numFmtId="0" fontId="154" fillId="76" borderId="6" xfId="60556" applyFont="1" applyFill="1" applyBorder="1"/>
    <xf numFmtId="0" fontId="154" fillId="75" borderId="0" xfId="60556" applyFont="1" applyFill="1"/>
    <xf numFmtId="0" fontId="154" fillId="82" borderId="0" xfId="60556" applyFont="1" applyFill="1"/>
    <xf numFmtId="176" fontId="154" fillId="0" borderId="0" xfId="60556" applyNumberFormat="1" applyFont="1"/>
    <xf numFmtId="174" fontId="154" fillId="0" borderId="0" xfId="60556" applyNumberFormat="1" applyFont="1"/>
    <xf numFmtId="0" fontId="154" fillId="0" borderId="4" xfId="60556" applyFont="1" applyBorder="1"/>
    <xf numFmtId="225" fontId="159" fillId="81" borderId="43" xfId="60559"/>
    <xf numFmtId="174" fontId="159" fillId="81" borderId="43" xfId="60559" applyNumberFormat="1"/>
    <xf numFmtId="0" fontId="158" fillId="0" borderId="0" xfId="60556" applyFont="1"/>
    <xf numFmtId="0" fontId="8" fillId="0" borderId="0" xfId="60556" applyFont="1"/>
    <xf numFmtId="174" fontId="154" fillId="0" borderId="4" xfId="60556" applyNumberFormat="1" applyFont="1" applyBorder="1"/>
    <xf numFmtId="39" fontId="154" fillId="0" borderId="4" xfId="60556" applyNumberFormat="1" applyFont="1" applyBorder="1"/>
    <xf numFmtId="39" fontId="154" fillId="78" borderId="6" xfId="60556" applyNumberFormat="1" applyFont="1" applyFill="1" applyBorder="1"/>
    <xf numFmtId="174" fontId="154" fillId="78" borderId="6" xfId="60556" applyNumberFormat="1" applyFont="1" applyFill="1" applyBorder="1"/>
    <xf numFmtId="0" fontId="155" fillId="75" borderId="0" xfId="60556" applyFont="1" applyFill="1"/>
    <xf numFmtId="39" fontId="155" fillId="75" borderId="2" xfId="60556" applyNumberFormat="1" applyFont="1" applyFill="1" applyBorder="1"/>
    <xf numFmtId="174" fontId="155" fillId="75" borderId="2" xfId="60556" applyNumberFormat="1" applyFont="1" applyFill="1" applyBorder="1"/>
    <xf numFmtId="174" fontId="154" fillId="0" borderId="0" xfId="60558" applyNumberFormat="1" applyFont="1"/>
    <xf numFmtId="174" fontId="159" fillId="77" borderId="43" xfId="60559" applyNumberFormat="1" applyFill="1"/>
    <xf numFmtId="174" fontId="159" fillId="81" borderId="43" xfId="60557" applyNumberFormat="1" applyFont="1" applyFill="1" applyBorder="1"/>
    <xf numFmtId="4" fontId="160" fillId="0" borderId="0" xfId="60556" applyNumberFormat="1" applyFont="1"/>
    <xf numFmtId="174" fontId="154" fillId="0" borderId="44" xfId="60556" applyNumberFormat="1" applyFont="1" applyBorder="1"/>
    <xf numFmtId="174" fontId="154" fillId="0" borderId="44" xfId="60557" applyNumberFormat="1" applyFont="1" applyFill="1" applyBorder="1"/>
    <xf numFmtId="39" fontId="154" fillId="81" borderId="6" xfId="60557" applyNumberFormat="1" applyFont="1" applyFill="1" applyBorder="1"/>
    <xf numFmtId="0" fontId="37" fillId="75" borderId="0" xfId="31" applyFont="1" applyFill="1"/>
    <xf numFmtId="43" fontId="155" fillId="0" borderId="0" xfId="60556" applyNumberFormat="1" applyFont="1"/>
    <xf numFmtId="43" fontId="155" fillId="75" borderId="2" xfId="60556" applyNumberFormat="1" applyFont="1" applyFill="1" applyBorder="1"/>
    <xf numFmtId="0" fontId="37" fillId="0" borderId="1" xfId="60556" applyFont="1" applyBorder="1" applyAlignment="1">
      <alignment horizontal="left"/>
    </xf>
    <xf numFmtId="0" fontId="155" fillId="0" borderId="1" xfId="60556" applyFont="1" applyBorder="1"/>
    <xf numFmtId="43" fontId="154" fillId="0" borderId="0" xfId="60556" applyNumberFormat="1" applyFont="1"/>
    <xf numFmtId="0" fontId="161" fillId="0" borderId="0" xfId="60556" applyFont="1"/>
    <xf numFmtId="43" fontId="154" fillId="0" borderId="0" xfId="60557" applyFont="1" applyFill="1" applyBorder="1"/>
    <xf numFmtId="2" fontId="154" fillId="0" borderId="1" xfId="60556" applyNumberFormat="1" applyFont="1" applyBorder="1"/>
    <xf numFmtId="43" fontId="154" fillId="0" borderId="1" xfId="60557" applyFont="1" applyFill="1" applyBorder="1"/>
    <xf numFmtId="43" fontId="154" fillId="83" borderId="0" xfId="60557" applyFont="1" applyFill="1"/>
    <xf numFmtId="43" fontId="154" fillId="81" borderId="6" xfId="60557" applyFont="1" applyFill="1" applyBorder="1"/>
    <xf numFmtId="43" fontId="154" fillId="0" borderId="2" xfId="60557" applyFont="1" applyBorder="1"/>
    <xf numFmtId="43" fontId="154" fillId="0" borderId="2" xfId="60557" applyFont="1" applyFill="1" applyBorder="1"/>
    <xf numFmtId="0" fontId="161" fillId="0" borderId="45" xfId="60556" applyFont="1" applyBorder="1"/>
    <xf numFmtId="0" fontId="154" fillId="83" borderId="0" xfId="60556" applyFont="1" applyFill="1"/>
    <xf numFmtId="2" fontId="154" fillId="83" borderId="0" xfId="60556" applyNumberFormat="1" applyFont="1" applyFill="1"/>
    <xf numFmtId="2" fontId="154" fillId="0" borderId="2" xfId="60556" applyNumberFormat="1" applyFont="1" applyBorder="1"/>
    <xf numFmtId="43" fontId="154" fillId="84" borderId="0" xfId="60557" applyFont="1" applyFill="1" applyBorder="1"/>
    <xf numFmtId="173" fontId="154" fillId="0" borderId="0" xfId="60557" applyNumberFormat="1" applyFont="1"/>
    <xf numFmtId="226" fontId="154" fillId="0" borderId="0" xfId="60557" applyNumberFormat="1" applyFont="1" applyFill="1" applyBorder="1"/>
    <xf numFmtId="226" fontId="154" fillId="0" borderId="1" xfId="60557" applyNumberFormat="1" applyFont="1" applyFill="1" applyBorder="1"/>
    <xf numFmtId="225" fontId="154" fillId="0" borderId="0" xfId="60556" applyNumberFormat="1" applyFont="1"/>
    <xf numFmtId="2" fontId="154" fillId="0" borderId="0" xfId="60557" applyNumberFormat="1" applyFont="1" applyFill="1" applyBorder="1"/>
    <xf numFmtId="10" fontId="154" fillId="0" borderId="0" xfId="60558" applyNumberFormat="1" applyFont="1"/>
    <xf numFmtId="0" fontId="8" fillId="0" borderId="0" xfId="31" applyFont="1"/>
    <xf numFmtId="10" fontId="154" fillId="0" borderId="6" xfId="60558" applyNumberFormat="1" applyFont="1" applyFill="1" applyBorder="1"/>
    <xf numFmtId="10" fontId="154" fillId="85" borderId="6" xfId="60558" applyNumberFormat="1" applyFont="1" applyFill="1" applyBorder="1"/>
    <xf numFmtId="0" fontId="37" fillId="0" borderId="1" xfId="60556" applyFont="1" applyBorder="1"/>
    <xf numFmtId="0" fontId="162" fillId="0" borderId="0" xfId="60556" applyFont="1"/>
    <xf numFmtId="10" fontId="163" fillId="0" borderId="0" xfId="60556" applyNumberFormat="1" applyFont="1"/>
    <xf numFmtId="2" fontId="154" fillId="0" borderId="4" xfId="60556" applyNumberFormat="1" applyFont="1" applyBorder="1"/>
    <xf numFmtId="225" fontId="154" fillId="0" borderId="4" xfId="60556" applyNumberFormat="1" applyFont="1" applyBorder="1"/>
    <xf numFmtId="0" fontId="8" fillId="0" borderId="1" xfId="60556" applyFont="1" applyBorder="1"/>
    <xf numFmtId="0" fontId="8" fillId="0" borderId="0" xfId="60556" applyFont="1" applyAlignment="1">
      <alignment horizontal="left" indent="1"/>
    </xf>
    <xf numFmtId="0" fontId="37" fillId="0" borderId="0" xfId="60556" applyFont="1" applyAlignment="1">
      <alignment horizontal="left" indent="1"/>
    </xf>
    <xf numFmtId="2" fontId="155" fillId="0" borderId="4" xfId="60556" applyNumberFormat="1" applyFont="1" applyBorder="1"/>
    <xf numFmtId="1" fontId="154" fillId="0" borderId="0" xfId="60556" applyNumberFormat="1" applyFont="1"/>
    <xf numFmtId="1" fontId="154" fillId="0" borderId="1" xfId="60556" applyNumberFormat="1" applyFont="1" applyBorder="1"/>
    <xf numFmtId="1" fontId="154" fillId="0" borderId="46" xfId="60556" applyNumberFormat="1" applyFont="1" applyBorder="1"/>
    <xf numFmtId="1" fontId="154" fillId="0" borderId="6" xfId="60556" applyNumberFormat="1" applyFont="1" applyBorder="1"/>
    <xf numFmtId="2" fontId="154" fillId="81" borderId="47" xfId="60556" applyNumberFormat="1" applyFont="1" applyFill="1" applyBorder="1"/>
    <xf numFmtId="2" fontId="154" fillId="81" borderId="48" xfId="60556" applyNumberFormat="1" applyFont="1" applyFill="1" applyBorder="1"/>
    <xf numFmtId="43" fontId="154" fillId="0" borderId="45" xfId="60557" applyFont="1" applyBorder="1"/>
    <xf numFmtId="0" fontId="154" fillId="0" borderId="0" xfId="60556" applyFont="1" applyAlignment="1">
      <alignment horizontal="left" indent="1"/>
    </xf>
    <xf numFmtId="43" fontId="155" fillId="0" borderId="4" xfId="60557" applyFont="1" applyBorder="1"/>
    <xf numFmtId="0" fontId="37" fillId="86" borderId="6" xfId="60556" applyFont="1" applyFill="1" applyBorder="1" applyAlignment="1">
      <alignment horizontal="left"/>
    </xf>
    <xf numFmtId="0" fontId="164" fillId="0" borderId="0" xfId="60556" applyFont="1" applyAlignment="1">
      <alignment horizontal="center"/>
    </xf>
    <xf numFmtId="10" fontId="154" fillId="87" borderId="6" xfId="60558" applyNumberFormat="1" applyFont="1" applyFill="1" applyBorder="1"/>
    <xf numFmtId="228" fontId="154" fillId="0" borderId="0" xfId="60556" applyNumberFormat="1" applyFont="1"/>
    <xf numFmtId="10" fontId="154" fillId="0" borderId="0" xfId="60558" applyNumberFormat="1" applyFont="1" applyFill="1" applyBorder="1"/>
    <xf numFmtId="0" fontId="37" fillId="75" borderId="49" xfId="31" applyFont="1" applyFill="1" applyBorder="1"/>
    <xf numFmtId="10" fontId="154" fillId="78" borderId="0" xfId="60556" applyNumberFormat="1" applyFont="1" applyFill="1"/>
    <xf numFmtId="10" fontId="154" fillId="78" borderId="0" xfId="60558" applyNumberFormat="1" applyFont="1" applyFill="1" applyBorder="1"/>
    <xf numFmtId="0" fontId="154" fillId="78" borderId="0" xfId="60556" applyFont="1" applyFill="1"/>
    <xf numFmtId="0" fontId="8" fillId="78" borderId="0" xfId="31" applyFont="1" applyFill="1"/>
    <xf numFmtId="43" fontId="154" fillId="78" borderId="0" xfId="60558" applyNumberFormat="1" applyFont="1" applyFill="1" applyBorder="1"/>
    <xf numFmtId="0" fontId="37" fillId="78" borderId="7" xfId="31" applyFont="1" applyFill="1" applyBorder="1"/>
    <xf numFmtId="43" fontId="154" fillId="87" borderId="0" xfId="60558" applyNumberFormat="1" applyFont="1" applyFill="1" applyBorder="1"/>
    <xf numFmtId="43" fontId="154" fillId="88" borderId="0" xfId="60558" applyNumberFormat="1" applyFont="1" applyFill="1" applyBorder="1"/>
    <xf numFmtId="43" fontId="8" fillId="78" borderId="0" xfId="60557" applyFont="1" applyFill="1"/>
    <xf numFmtId="43" fontId="154" fillId="78" borderId="0" xfId="60557" applyFont="1" applyFill="1"/>
    <xf numFmtId="43" fontId="154" fillId="78" borderId="0" xfId="60557" applyFont="1" applyFill="1" applyBorder="1"/>
    <xf numFmtId="43" fontId="8" fillId="75" borderId="50" xfId="60557" applyFont="1" applyFill="1" applyBorder="1" applyAlignment="1">
      <alignment horizontal="left"/>
    </xf>
    <xf numFmtId="43" fontId="8" fillId="87" borderId="50" xfId="60557" applyFont="1" applyFill="1" applyBorder="1" applyAlignment="1">
      <alignment horizontal="left"/>
    </xf>
    <xf numFmtId="43" fontId="8" fillId="87" borderId="46" xfId="60557" applyFont="1" applyFill="1" applyBorder="1" applyAlignment="1">
      <alignment horizontal="left"/>
    </xf>
    <xf numFmtId="43" fontId="8" fillId="86" borderId="6" xfId="60557" applyFont="1" applyFill="1" applyBorder="1" applyAlignment="1">
      <alignment horizontal="left"/>
    </xf>
    <xf numFmtId="43" fontId="154" fillId="89" borderId="0" xfId="60558" applyNumberFormat="1" applyFont="1" applyFill="1" applyBorder="1"/>
    <xf numFmtId="43" fontId="154" fillId="90" borderId="0" xfId="60558" applyNumberFormat="1" applyFont="1" applyFill="1" applyBorder="1"/>
    <xf numFmtId="43" fontId="154" fillId="85" borderId="0" xfId="60558" applyNumberFormat="1" applyFont="1" applyFill="1" applyBorder="1"/>
    <xf numFmtId="0" fontId="154" fillId="78" borderId="0" xfId="60556" quotePrefix="1" applyFont="1" applyFill="1"/>
    <xf numFmtId="0" fontId="37" fillId="78" borderId="0" xfId="31" applyFont="1" applyFill="1"/>
    <xf numFmtId="0" fontId="155" fillId="78" borderId="0" xfId="60556" applyFont="1" applyFill="1"/>
    <xf numFmtId="10" fontId="155" fillId="78" borderId="45" xfId="60558" applyNumberFormat="1" applyFont="1" applyFill="1" applyBorder="1"/>
    <xf numFmtId="43" fontId="155" fillId="78" borderId="45" xfId="60558" applyNumberFormat="1" applyFont="1" applyFill="1" applyBorder="1"/>
    <xf numFmtId="43" fontId="155" fillId="87" borderId="45" xfId="60558" applyNumberFormat="1" applyFont="1" applyFill="1" applyBorder="1"/>
    <xf numFmtId="43" fontId="154" fillId="78" borderId="45" xfId="60558" applyNumberFormat="1" applyFont="1" applyFill="1" applyBorder="1"/>
    <xf numFmtId="10" fontId="154" fillId="78" borderId="1" xfId="60558" applyNumberFormat="1" applyFont="1" applyFill="1" applyBorder="1"/>
    <xf numFmtId="226" fontId="154" fillId="78" borderId="1" xfId="60557" applyNumberFormat="1" applyFont="1" applyFill="1" applyBorder="1"/>
    <xf numFmtId="43" fontId="154" fillId="78" borderId="1" xfId="60557" applyFont="1" applyFill="1" applyBorder="1"/>
    <xf numFmtId="43" fontId="154" fillId="87" borderId="1" xfId="60557" applyFont="1" applyFill="1" applyBorder="1"/>
    <xf numFmtId="10" fontId="155" fillId="78" borderId="0" xfId="60558" applyNumberFormat="1" applyFont="1" applyFill="1" applyBorder="1"/>
    <xf numFmtId="43" fontId="155" fillId="78" borderId="0" xfId="60558" applyNumberFormat="1" applyFont="1" applyFill="1" applyBorder="1"/>
    <xf numFmtId="43" fontId="155" fillId="87" borderId="0" xfId="60558" applyNumberFormat="1" applyFont="1" applyFill="1" applyBorder="1"/>
    <xf numFmtId="10" fontId="154" fillId="87" borderId="1" xfId="60558" applyNumberFormat="1" applyFont="1" applyFill="1" applyBorder="1"/>
    <xf numFmtId="10" fontId="154" fillId="78" borderId="45" xfId="60558" applyNumberFormat="1" applyFont="1" applyFill="1" applyBorder="1"/>
    <xf numFmtId="43" fontId="154" fillId="78" borderId="45" xfId="60557" applyFont="1" applyFill="1" applyBorder="1"/>
    <xf numFmtId="43" fontId="154" fillId="87" borderId="45" xfId="60557" applyFont="1" applyFill="1" applyBorder="1"/>
    <xf numFmtId="10" fontId="154" fillId="78" borderId="1" xfId="60557" applyNumberFormat="1" applyFont="1" applyFill="1" applyBorder="1"/>
    <xf numFmtId="10" fontId="154" fillId="87" borderId="1" xfId="60557" applyNumberFormat="1" applyFont="1" applyFill="1" applyBorder="1"/>
    <xf numFmtId="43" fontId="155" fillId="78" borderId="0" xfId="60557" applyFont="1" applyFill="1" applyBorder="1"/>
    <xf numFmtId="43" fontId="155" fillId="87" borderId="0" xfId="60557" applyFont="1" applyFill="1" applyBorder="1"/>
    <xf numFmtId="0" fontId="37" fillId="91" borderId="0" xfId="31" applyFont="1" applyFill="1"/>
    <xf numFmtId="0" fontId="155" fillId="91" borderId="0" xfId="60556" applyFont="1" applyFill="1"/>
    <xf numFmtId="10" fontId="155" fillId="91" borderId="0" xfId="60558" applyNumberFormat="1" applyFont="1" applyFill="1" applyBorder="1"/>
    <xf numFmtId="43" fontId="155" fillId="91" borderId="0" xfId="60558" applyNumberFormat="1" applyFont="1" applyFill="1" applyBorder="1"/>
    <xf numFmtId="43" fontId="154" fillId="87" borderId="0" xfId="60557" applyFont="1" applyFill="1" applyBorder="1"/>
    <xf numFmtId="43" fontId="154" fillId="75" borderId="0" xfId="60558" applyNumberFormat="1" applyFont="1" applyFill="1" applyBorder="1"/>
    <xf numFmtId="43" fontId="154" fillId="78" borderId="4" xfId="60556" applyNumberFormat="1" applyFont="1" applyFill="1" applyBorder="1"/>
    <xf numFmtId="43" fontId="154" fillId="87" borderId="4" xfId="60556" applyNumberFormat="1" applyFont="1" applyFill="1" applyBorder="1"/>
    <xf numFmtId="43" fontId="154" fillId="78" borderId="4" xfId="60558" applyNumberFormat="1" applyFont="1" applyFill="1" applyBorder="1"/>
    <xf numFmtId="43" fontId="154" fillId="87" borderId="4" xfId="60558" applyNumberFormat="1" applyFont="1" applyFill="1" applyBorder="1"/>
    <xf numFmtId="43" fontId="154" fillId="78" borderId="0" xfId="60556" applyNumberFormat="1" applyFont="1" applyFill="1"/>
    <xf numFmtId="43" fontId="154" fillId="87" borderId="0" xfId="60556" applyNumberFormat="1" applyFont="1" applyFill="1"/>
    <xf numFmtId="0" fontId="154" fillId="78" borderId="1" xfId="60556" applyFont="1" applyFill="1" applyBorder="1"/>
    <xf numFmtId="0" fontId="8" fillId="75" borderId="0" xfId="31" applyFont="1" applyFill="1"/>
    <xf numFmtId="43" fontId="154" fillId="75" borderId="0" xfId="60557" applyFont="1" applyFill="1" applyBorder="1"/>
    <xf numFmtId="206" fontId="154" fillId="78" borderId="0" xfId="60558" applyNumberFormat="1" applyFont="1" applyFill="1"/>
    <xf numFmtId="206" fontId="154" fillId="87" borderId="0" xfId="60558" applyNumberFormat="1" applyFont="1" applyFill="1"/>
    <xf numFmtId="0" fontId="8" fillId="78" borderId="0" xfId="60556" applyFont="1" applyFill="1" applyAlignment="1">
      <alignment horizontal="left"/>
    </xf>
    <xf numFmtId="43" fontId="154" fillId="88" borderId="0" xfId="60557" applyFont="1" applyFill="1" applyBorder="1"/>
    <xf numFmtId="0" fontId="8" fillId="92" borderId="0" xfId="31" applyFont="1" applyFill="1"/>
    <xf numFmtId="0" fontId="154" fillId="92" borderId="0" xfId="60556" applyFont="1" applyFill="1"/>
    <xf numFmtId="43" fontId="154" fillId="92" borderId="1" xfId="60557" applyFont="1" applyFill="1" applyBorder="1"/>
    <xf numFmtId="0" fontId="8" fillId="0" borderId="0" xfId="60556" applyFont="1" applyAlignment="1">
      <alignment horizontal="left"/>
    </xf>
    <xf numFmtId="0" fontId="155" fillId="89" borderId="51" xfId="60556" applyFont="1" applyFill="1" applyBorder="1"/>
    <xf numFmtId="0" fontId="154" fillId="89" borderId="52" xfId="60556" applyFont="1" applyFill="1" applyBorder="1"/>
    <xf numFmtId="0" fontId="154" fillId="89" borderId="53" xfId="60556" applyFont="1" applyFill="1" applyBorder="1"/>
    <xf numFmtId="43" fontId="154" fillId="89" borderId="0" xfId="60556" applyNumberFormat="1" applyFont="1" applyFill="1"/>
    <xf numFmtId="0" fontId="154" fillId="89" borderId="54" xfId="60556" quotePrefix="1" applyFont="1" applyFill="1" applyBorder="1"/>
    <xf numFmtId="0" fontId="154" fillId="89" borderId="0" xfId="60556" applyFont="1" applyFill="1"/>
    <xf numFmtId="0" fontId="154" fillId="89" borderId="55" xfId="60556" applyFont="1" applyFill="1" applyBorder="1"/>
    <xf numFmtId="43" fontId="154" fillId="0" borderId="1" xfId="60556" applyNumberFormat="1" applyFont="1" applyBorder="1"/>
    <xf numFmtId="43" fontId="154" fillId="93" borderId="0" xfId="60556" applyNumberFormat="1" applyFont="1" applyFill="1"/>
    <xf numFmtId="43" fontId="154" fillId="0" borderId="4" xfId="60556" applyNumberFormat="1" applyFont="1" applyBorder="1"/>
    <xf numFmtId="43" fontId="154" fillId="89" borderId="4" xfId="60556" applyNumberFormat="1" applyFont="1" applyFill="1" applyBorder="1"/>
    <xf numFmtId="0" fontId="37" fillId="89" borderId="1" xfId="60556" applyFont="1" applyFill="1" applyBorder="1" applyAlignment="1">
      <alignment horizontal="left"/>
    </xf>
    <xf numFmtId="0" fontId="154" fillId="89" borderId="54" xfId="60556" applyFont="1" applyFill="1" applyBorder="1"/>
    <xf numFmtId="43" fontId="154" fillId="94" borderId="1" xfId="60556" applyNumberFormat="1" applyFont="1" applyFill="1" applyBorder="1"/>
    <xf numFmtId="43" fontId="154" fillId="94" borderId="0" xfId="60556" applyNumberFormat="1" applyFont="1" applyFill="1"/>
    <xf numFmtId="43" fontId="154" fillId="95" borderId="1" xfId="60556" applyNumberFormat="1" applyFont="1" applyFill="1" applyBorder="1"/>
    <xf numFmtId="0" fontId="154" fillId="89" borderId="56" xfId="60556" applyFont="1" applyFill="1" applyBorder="1"/>
    <xf numFmtId="0" fontId="154" fillId="89" borderId="7" xfId="60556" applyFont="1" applyFill="1" applyBorder="1"/>
    <xf numFmtId="0" fontId="154" fillId="89" borderId="57" xfId="60556" applyFont="1" applyFill="1" applyBorder="1"/>
    <xf numFmtId="43" fontId="154" fillId="75" borderId="0" xfId="60556" applyNumberFormat="1" applyFont="1" applyFill="1"/>
    <xf numFmtId="43" fontId="154" fillId="89" borderId="1" xfId="60556" applyNumberFormat="1" applyFont="1" applyFill="1" applyBorder="1"/>
    <xf numFmtId="229" fontId="154" fillId="0" borderId="0" xfId="60556" applyNumberFormat="1" applyFont="1"/>
    <xf numFmtId="0" fontId="37" fillId="0" borderId="0" xfId="60556" applyFont="1" applyAlignment="1">
      <alignment horizontal="left"/>
    </xf>
    <xf numFmtId="0" fontId="37" fillId="78" borderId="58" xfId="6" applyFont="1" applyFill="1" applyBorder="1"/>
    <xf numFmtId="173" fontId="165" fillId="78" borderId="59" xfId="60557" applyNumberFormat="1" applyFont="1" applyFill="1" applyBorder="1"/>
    <xf numFmtId="0" fontId="8" fillId="78" borderId="40" xfId="6" applyFont="1" applyFill="1" applyBorder="1"/>
    <xf numFmtId="10" fontId="8" fillId="78" borderId="60" xfId="6" applyNumberFormat="1" applyFont="1" applyFill="1" applyBorder="1"/>
    <xf numFmtId="0" fontId="154" fillId="78" borderId="40" xfId="60556" applyFont="1" applyFill="1" applyBorder="1"/>
    <xf numFmtId="10" fontId="8" fillId="78" borderId="61" xfId="6" applyNumberFormat="1" applyFont="1" applyFill="1" applyBorder="1"/>
    <xf numFmtId="0" fontId="37" fillId="78" borderId="40" xfId="31" applyFont="1" applyFill="1" applyBorder="1"/>
    <xf numFmtId="0" fontId="37" fillId="78" borderId="62" xfId="31" applyFont="1" applyFill="1" applyBorder="1"/>
    <xf numFmtId="0" fontId="154" fillId="78" borderId="61" xfId="60556" applyFont="1" applyFill="1" applyBorder="1"/>
    <xf numFmtId="0" fontId="151" fillId="78" borderId="0" xfId="60556" applyFont="1" applyFill="1"/>
    <xf numFmtId="0" fontId="166" fillId="78" borderId="0" xfId="60556" applyFont="1" applyFill="1"/>
    <xf numFmtId="230" fontId="155" fillId="78" borderId="0" xfId="60557" applyNumberFormat="1" applyFont="1" applyFill="1"/>
    <xf numFmtId="230" fontId="154" fillId="78" borderId="0" xfId="60557" applyNumberFormat="1" applyFont="1" applyFill="1"/>
    <xf numFmtId="230" fontId="154" fillId="96" borderId="0" xfId="60557" applyNumberFormat="1" applyFont="1" applyFill="1"/>
    <xf numFmtId="230" fontId="154" fillId="87" borderId="0" xfId="60557" applyNumberFormat="1" applyFont="1" applyFill="1"/>
    <xf numFmtId="226" fontId="154" fillId="87" borderId="1" xfId="60557" applyNumberFormat="1" applyFont="1" applyFill="1" applyBorder="1"/>
    <xf numFmtId="230" fontId="154" fillId="78" borderId="1" xfId="60557" applyNumberFormat="1" applyFont="1" applyFill="1" applyBorder="1"/>
    <xf numFmtId="226" fontId="154" fillId="78" borderId="45" xfId="60557" applyNumberFormat="1" applyFont="1" applyFill="1" applyBorder="1"/>
    <xf numFmtId="226" fontId="154" fillId="87" borderId="45" xfId="60557" applyNumberFormat="1" applyFont="1" applyFill="1" applyBorder="1"/>
    <xf numFmtId="230" fontId="154" fillId="78" borderId="45" xfId="60557" applyNumberFormat="1" applyFont="1" applyFill="1" applyBorder="1"/>
    <xf numFmtId="226" fontId="154" fillId="78" borderId="0" xfId="60557" applyNumberFormat="1" applyFont="1" applyFill="1"/>
    <xf numFmtId="226" fontId="154" fillId="87" borderId="0" xfId="60557" applyNumberFormat="1" applyFont="1" applyFill="1"/>
    <xf numFmtId="230" fontId="158" fillId="78" borderId="0" xfId="60557" applyNumberFormat="1" applyFont="1" applyFill="1"/>
    <xf numFmtId="43" fontId="154" fillId="87" borderId="0" xfId="60557" applyFont="1" applyFill="1"/>
    <xf numFmtId="0" fontId="155" fillId="78" borderId="0" xfId="60556" applyFont="1" applyFill="1" applyAlignment="1">
      <alignment horizontal="center"/>
    </xf>
    <xf numFmtId="0" fontId="8" fillId="78" borderId="58" xfId="31" applyFont="1" applyFill="1" applyBorder="1"/>
    <xf numFmtId="0" fontId="154" fillId="78" borderId="45" xfId="60556" applyFont="1" applyFill="1" applyBorder="1"/>
    <xf numFmtId="43" fontId="154" fillId="78" borderId="45" xfId="60556" applyNumberFormat="1" applyFont="1" applyFill="1" applyBorder="1"/>
    <xf numFmtId="43" fontId="154" fillId="87" borderId="45" xfId="60556" applyNumberFormat="1" applyFont="1" applyFill="1" applyBorder="1"/>
    <xf numFmtId="0" fontId="8" fillId="78" borderId="40" xfId="31" applyFont="1" applyFill="1" applyBorder="1"/>
    <xf numFmtId="43" fontId="155" fillId="78" borderId="0" xfId="60556" applyNumberFormat="1" applyFont="1" applyFill="1"/>
    <xf numFmtId="43" fontId="155" fillId="87" borderId="0" xfId="60556" applyNumberFormat="1" applyFont="1" applyFill="1"/>
    <xf numFmtId="43" fontId="154" fillId="78" borderId="1" xfId="60556" applyNumberFormat="1" applyFont="1" applyFill="1" applyBorder="1"/>
    <xf numFmtId="43" fontId="154" fillId="87" borderId="1" xfId="60556" applyNumberFormat="1" applyFont="1" applyFill="1" applyBorder="1"/>
    <xf numFmtId="43" fontId="155" fillId="78" borderId="1" xfId="60557" applyFont="1" applyFill="1" applyBorder="1"/>
    <xf numFmtId="43" fontId="155" fillId="87" borderId="1" xfId="60557" applyFont="1" applyFill="1" applyBorder="1"/>
    <xf numFmtId="43" fontId="155" fillId="78" borderId="4" xfId="60556" applyNumberFormat="1" applyFont="1" applyFill="1" applyBorder="1"/>
    <xf numFmtId="43" fontId="155" fillId="87" borderId="4" xfId="60556" applyNumberFormat="1" applyFont="1" applyFill="1" applyBorder="1"/>
    <xf numFmtId="43" fontId="154" fillId="78" borderId="2" xfId="60556" applyNumberFormat="1" applyFont="1" applyFill="1" applyBorder="1"/>
    <xf numFmtId="43" fontId="154" fillId="87" borderId="2" xfId="60556" applyNumberFormat="1" applyFont="1" applyFill="1" applyBorder="1"/>
    <xf numFmtId="0" fontId="8" fillId="78" borderId="62" xfId="31" applyFont="1" applyFill="1" applyBorder="1"/>
    <xf numFmtId="0" fontId="154" fillId="76" borderId="0" xfId="60556" applyFont="1" applyFill="1"/>
    <xf numFmtId="169" fontId="6" fillId="0" borderId="0" xfId="53073" applyNumberFormat="1"/>
    <xf numFmtId="170" fontId="6" fillId="0" borderId="0" xfId="53073" applyNumberFormat="1"/>
    <xf numFmtId="225" fontId="6" fillId="0" borderId="0" xfId="53073" applyNumberFormat="1"/>
    <xf numFmtId="167" fontId="6" fillId="0" borderId="0" xfId="53073" applyNumberFormat="1"/>
    <xf numFmtId="0" fontId="6" fillId="0" borderId="0" xfId="53073" applyAlignment="1">
      <alignment horizontal="right"/>
    </xf>
    <xf numFmtId="232" fontId="6" fillId="0" borderId="0" xfId="53073" applyNumberFormat="1"/>
    <xf numFmtId="233" fontId="6" fillId="0" borderId="0" xfId="4" applyNumberFormat="1"/>
    <xf numFmtId="233" fontId="0" fillId="0" borderId="0" xfId="4" applyNumberFormat="1" applyFont="1"/>
    <xf numFmtId="168" fontId="7" fillId="0" borderId="0" xfId="2" applyNumberFormat="1"/>
    <xf numFmtId="167" fontId="7" fillId="0" borderId="2" xfId="1" applyNumberFormat="1" applyFont="1" applyBorder="1"/>
    <xf numFmtId="167" fontId="7" fillId="0" borderId="0" xfId="1" applyNumberFormat="1" applyFont="1"/>
    <xf numFmtId="167" fontId="7" fillId="0" borderId="0" xfId="1" applyNumberFormat="1" applyFont="1" applyAlignment="1">
      <alignment horizontal="right"/>
    </xf>
    <xf numFmtId="227" fontId="6" fillId="0" borderId="0" xfId="53073" applyNumberFormat="1"/>
    <xf numFmtId="234" fontId="6" fillId="0" borderId="0" xfId="53073" applyNumberFormat="1"/>
    <xf numFmtId="235" fontId="7" fillId="0" borderId="0" xfId="2" applyNumberFormat="1" applyAlignment="1">
      <alignment horizontal="right"/>
    </xf>
    <xf numFmtId="200" fontId="6" fillId="0" borderId="0" xfId="53073" applyNumberFormat="1"/>
    <xf numFmtId="167" fontId="0" fillId="0" borderId="0" xfId="53073" applyNumberFormat="1" applyFont="1"/>
    <xf numFmtId="0" fontId="0" fillId="0" borderId="0" xfId="53073" applyFont="1"/>
    <xf numFmtId="235" fontId="0" fillId="0" borderId="0" xfId="53073" applyNumberFormat="1" applyFont="1"/>
    <xf numFmtId="231" fontId="0" fillId="0" borderId="0" xfId="53073" applyNumberFormat="1" applyFont="1"/>
    <xf numFmtId="231" fontId="7" fillId="0" borderId="0" xfId="53073" applyNumberFormat="1" applyFont="1"/>
    <xf numFmtId="166" fontId="7" fillId="0" borderId="0" xfId="2" applyNumberFormat="1" applyAlignment="1">
      <alignment horizontal="right"/>
    </xf>
    <xf numFmtId="236" fontId="6" fillId="0" borderId="0" xfId="53073" applyNumberFormat="1"/>
    <xf numFmtId="168" fontId="6" fillId="0" borderId="0" xfId="53073" applyNumberFormat="1"/>
    <xf numFmtId="0" fontId="7" fillId="0" borderId="0" xfId="2" applyAlignment="1">
      <alignment horizontal="left"/>
    </xf>
    <xf numFmtId="0" fontId="11" fillId="0" borderId="0" xfId="2" applyFont="1" applyAlignment="1">
      <alignment horizontal="center"/>
    </xf>
    <xf numFmtId="0" fontId="7" fillId="0" borderId="0" xfId="2" applyAlignment="1">
      <alignment horizontal="center"/>
    </xf>
  </cellXfs>
  <cellStyles count="60560">
    <cellStyle name="_x0002__x0003_" xfId="58263" xr:uid="{00000000-0005-0000-0000-000000000000}"/>
    <cellStyle name="_x0004_" xfId="58264" xr:uid="{00000000-0005-0000-0000-000001000000}"/>
    <cellStyle name=" 1" xfId="51798" xr:uid="{00000000-0005-0000-0000-000002000000}"/>
    <cellStyle name="_x0004_ 10" xfId="58265" xr:uid="{00000000-0005-0000-0000-000003000000}"/>
    <cellStyle name="_x0004_ 11" xfId="58266" xr:uid="{00000000-0005-0000-0000-000004000000}"/>
    <cellStyle name="_x0004_ 12" xfId="58267" xr:uid="{00000000-0005-0000-0000-000005000000}"/>
    <cellStyle name="_x0004_ 13" xfId="58268" xr:uid="{00000000-0005-0000-0000-000006000000}"/>
    <cellStyle name="_x0004_ 14" xfId="58269" xr:uid="{00000000-0005-0000-0000-000007000000}"/>
    <cellStyle name=" 2" xfId="51799" xr:uid="{00000000-0005-0000-0000-000008000000}"/>
    <cellStyle name="_x0004_ 2" xfId="58270" xr:uid="{00000000-0005-0000-0000-000009000000}"/>
    <cellStyle name="_x0004_ 2 10" xfId="58271" xr:uid="{00000000-0005-0000-0000-00000A000000}"/>
    <cellStyle name="_x0004_ 2 2" xfId="58272" xr:uid="{00000000-0005-0000-0000-00000B000000}"/>
    <cellStyle name="_x0004_ 2 3" xfId="58273" xr:uid="{00000000-0005-0000-0000-00000C000000}"/>
    <cellStyle name="_x0004_ 2 4" xfId="58274" xr:uid="{00000000-0005-0000-0000-00000D000000}"/>
    <cellStyle name="_x0004_ 2 5" xfId="58275" xr:uid="{00000000-0005-0000-0000-00000E000000}"/>
    <cellStyle name="_x0004_ 2 6" xfId="58276" xr:uid="{00000000-0005-0000-0000-00000F000000}"/>
    <cellStyle name="_x0004_ 2 7" xfId="58277" xr:uid="{00000000-0005-0000-0000-000010000000}"/>
    <cellStyle name="_x0004_ 2 8" xfId="58278" xr:uid="{00000000-0005-0000-0000-000011000000}"/>
    <cellStyle name="_x0004_ 2 9" xfId="58279" xr:uid="{00000000-0005-0000-0000-000012000000}"/>
    <cellStyle name=" 3" xfId="51800" xr:uid="{00000000-0005-0000-0000-000013000000}"/>
    <cellStyle name="_x0004_ 3" xfId="58280" xr:uid="{00000000-0005-0000-0000-000014000000}"/>
    <cellStyle name="_x0004_ 3 10" xfId="58281" xr:uid="{00000000-0005-0000-0000-000015000000}"/>
    <cellStyle name="_x0004_ 3 2" xfId="58282" xr:uid="{00000000-0005-0000-0000-000016000000}"/>
    <cellStyle name="_x0004_ 3 3" xfId="58283" xr:uid="{00000000-0005-0000-0000-000017000000}"/>
    <cellStyle name="_x0004_ 3 4" xfId="58284" xr:uid="{00000000-0005-0000-0000-000018000000}"/>
    <cellStyle name="_x0004_ 3 5" xfId="58285" xr:uid="{00000000-0005-0000-0000-000019000000}"/>
    <cellStyle name="_x0004_ 3 6" xfId="58286" xr:uid="{00000000-0005-0000-0000-00001A000000}"/>
    <cellStyle name="_x0004_ 3 7" xfId="58287" xr:uid="{00000000-0005-0000-0000-00001B000000}"/>
    <cellStyle name="_x0004_ 3 8" xfId="58288" xr:uid="{00000000-0005-0000-0000-00001C000000}"/>
    <cellStyle name="_x0004_ 3 9" xfId="58289" xr:uid="{00000000-0005-0000-0000-00001D000000}"/>
    <cellStyle name="_x0004_ 4" xfId="58290" xr:uid="{00000000-0005-0000-0000-00001E000000}"/>
    <cellStyle name="_x0004_ 4 10" xfId="58291" xr:uid="{00000000-0005-0000-0000-00001F000000}"/>
    <cellStyle name="_x0004_ 4 2" xfId="58292" xr:uid="{00000000-0005-0000-0000-000020000000}"/>
    <cellStyle name="_x0004_ 4 3" xfId="58293" xr:uid="{00000000-0005-0000-0000-000021000000}"/>
    <cellStyle name="_x0004_ 4 4" xfId="58294" xr:uid="{00000000-0005-0000-0000-000022000000}"/>
    <cellStyle name="_x0004_ 4 5" xfId="58295" xr:uid="{00000000-0005-0000-0000-000023000000}"/>
    <cellStyle name="_x0004_ 4 6" xfId="58296" xr:uid="{00000000-0005-0000-0000-000024000000}"/>
    <cellStyle name="_x0004_ 4 7" xfId="58297" xr:uid="{00000000-0005-0000-0000-000025000000}"/>
    <cellStyle name="_x0004_ 4 8" xfId="58298" xr:uid="{00000000-0005-0000-0000-000026000000}"/>
    <cellStyle name="_x0004_ 4 9" xfId="58299" xr:uid="{00000000-0005-0000-0000-000027000000}"/>
    <cellStyle name="_x0004_ 5" xfId="58300" xr:uid="{00000000-0005-0000-0000-000028000000}"/>
    <cellStyle name="_x0004_ 5 10" xfId="58301" xr:uid="{00000000-0005-0000-0000-000029000000}"/>
    <cellStyle name="_x0004_ 5 2" xfId="58302" xr:uid="{00000000-0005-0000-0000-00002A000000}"/>
    <cellStyle name="_x0004_ 5 3" xfId="58303" xr:uid="{00000000-0005-0000-0000-00002B000000}"/>
    <cellStyle name="_x0004_ 5 4" xfId="58304" xr:uid="{00000000-0005-0000-0000-00002C000000}"/>
    <cellStyle name="_x0004_ 5 5" xfId="58305" xr:uid="{00000000-0005-0000-0000-00002D000000}"/>
    <cellStyle name="_x0004_ 5 6" xfId="58306" xr:uid="{00000000-0005-0000-0000-00002E000000}"/>
    <cellStyle name="_x0004_ 5 7" xfId="58307" xr:uid="{00000000-0005-0000-0000-00002F000000}"/>
    <cellStyle name="_x0004_ 5 8" xfId="58308" xr:uid="{00000000-0005-0000-0000-000030000000}"/>
    <cellStyle name="_x0004_ 5 9" xfId="58309" xr:uid="{00000000-0005-0000-0000-000031000000}"/>
    <cellStyle name="_x0004_ 6" xfId="58310" xr:uid="{00000000-0005-0000-0000-000032000000}"/>
    <cellStyle name="_x0004_ 7" xfId="58311" xr:uid="{00000000-0005-0000-0000-000033000000}"/>
    <cellStyle name="_x0004_ 8" xfId="58312" xr:uid="{00000000-0005-0000-0000-000034000000}"/>
    <cellStyle name="_x0004_ 9" xfId="58313" xr:uid="{00000000-0005-0000-0000-000035000000}"/>
    <cellStyle name="_x000b_" xfId="58314" xr:uid="{00000000-0005-0000-0000-000036000000}"/>
    <cellStyle name="! manual inputs" xfId="60559" xr:uid="{73D193CF-1052-4DF7-B844-67BD1ED9C67D}"/>
    <cellStyle name="#,##0" xfId="58315" xr:uid="{00000000-0005-0000-0000-000037000000}"/>
    <cellStyle name="#,##0.00¢/kWh" xfId="58316" xr:uid="{00000000-0005-0000-0000-000038000000}"/>
    <cellStyle name="$" xfId="8" xr:uid="{00000000-0005-0000-0000-000039000000}"/>
    <cellStyle name="$ 10" xfId="367" xr:uid="{00000000-0005-0000-0000-00003A000000}"/>
    <cellStyle name="$ 10 2" xfId="368" xr:uid="{00000000-0005-0000-0000-00003B000000}"/>
    <cellStyle name="$ 10 2 2" xfId="369" xr:uid="{00000000-0005-0000-0000-00003C000000}"/>
    <cellStyle name="$ 10 2 3" xfId="370" xr:uid="{00000000-0005-0000-0000-00003D000000}"/>
    <cellStyle name="$ 10 3" xfId="371" xr:uid="{00000000-0005-0000-0000-00003E000000}"/>
    <cellStyle name="$ 10 3 2" xfId="372" xr:uid="{00000000-0005-0000-0000-00003F000000}"/>
    <cellStyle name="$ 10 3 3" xfId="373" xr:uid="{00000000-0005-0000-0000-000040000000}"/>
    <cellStyle name="$ 10 4" xfId="374" xr:uid="{00000000-0005-0000-0000-000041000000}"/>
    <cellStyle name="$ 10 5" xfId="375" xr:uid="{00000000-0005-0000-0000-000042000000}"/>
    <cellStyle name="$ 11" xfId="376" xr:uid="{00000000-0005-0000-0000-000043000000}"/>
    <cellStyle name="$ 11 2" xfId="377" xr:uid="{00000000-0005-0000-0000-000044000000}"/>
    <cellStyle name="$ 11 3" xfId="378" xr:uid="{00000000-0005-0000-0000-000045000000}"/>
    <cellStyle name="$ 12" xfId="379" xr:uid="{00000000-0005-0000-0000-000046000000}"/>
    <cellStyle name="$ 12 2" xfId="380" xr:uid="{00000000-0005-0000-0000-000047000000}"/>
    <cellStyle name="$ 12 2 2" xfId="381" xr:uid="{00000000-0005-0000-0000-000048000000}"/>
    <cellStyle name="$ 12 2 3" xfId="382" xr:uid="{00000000-0005-0000-0000-000049000000}"/>
    <cellStyle name="$ 12 3" xfId="383" xr:uid="{00000000-0005-0000-0000-00004A000000}"/>
    <cellStyle name="$ 12 4" xfId="384" xr:uid="{00000000-0005-0000-0000-00004B000000}"/>
    <cellStyle name="$ 13" xfId="385" xr:uid="{00000000-0005-0000-0000-00004C000000}"/>
    <cellStyle name="$ 13 2" xfId="386" xr:uid="{00000000-0005-0000-0000-00004D000000}"/>
    <cellStyle name="$ 13 2 2" xfId="387" xr:uid="{00000000-0005-0000-0000-00004E000000}"/>
    <cellStyle name="$ 13 2 3" xfId="388" xr:uid="{00000000-0005-0000-0000-00004F000000}"/>
    <cellStyle name="$ 13 3" xfId="389" xr:uid="{00000000-0005-0000-0000-000050000000}"/>
    <cellStyle name="$ 13 4" xfId="390" xr:uid="{00000000-0005-0000-0000-000051000000}"/>
    <cellStyle name="$ 14" xfId="391" xr:uid="{00000000-0005-0000-0000-000052000000}"/>
    <cellStyle name="$ 14 2" xfId="392" xr:uid="{00000000-0005-0000-0000-000053000000}"/>
    <cellStyle name="$ 14 2 2" xfId="393" xr:uid="{00000000-0005-0000-0000-000054000000}"/>
    <cellStyle name="$ 14 2 3" xfId="394" xr:uid="{00000000-0005-0000-0000-000055000000}"/>
    <cellStyle name="$ 14 3" xfId="395" xr:uid="{00000000-0005-0000-0000-000056000000}"/>
    <cellStyle name="$ 14 3 2" xfId="51819" xr:uid="{00000000-0005-0000-0000-000057000000}"/>
    <cellStyle name="$ 14 4" xfId="396" xr:uid="{00000000-0005-0000-0000-000058000000}"/>
    <cellStyle name="$ 15" xfId="397" xr:uid="{00000000-0005-0000-0000-000059000000}"/>
    <cellStyle name="$ 15 2" xfId="398" xr:uid="{00000000-0005-0000-0000-00005A000000}"/>
    <cellStyle name="$ 15 3" xfId="399" xr:uid="{00000000-0005-0000-0000-00005B000000}"/>
    <cellStyle name="$ 15 3 2" xfId="51820" xr:uid="{00000000-0005-0000-0000-00005C000000}"/>
    <cellStyle name="$ 16" xfId="400" xr:uid="{00000000-0005-0000-0000-00005D000000}"/>
    <cellStyle name="$ 16 2" xfId="51821" xr:uid="{00000000-0005-0000-0000-00005E000000}"/>
    <cellStyle name="$ 16 2 2" xfId="51822" xr:uid="{00000000-0005-0000-0000-00005F000000}"/>
    <cellStyle name="$ 16 3" xfId="51823" xr:uid="{00000000-0005-0000-0000-000060000000}"/>
    <cellStyle name="$ 17" xfId="51824" xr:uid="{00000000-0005-0000-0000-000061000000}"/>
    <cellStyle name="$ 17 2" xfId="51825" xr:uid="{00000000-0005-0000-0000-000062000000}"/>
    <cellStyle name="$ 17 3" xfId="51826" xr:uid="{00000000-0005-0000-0000-000063000000}"/>
    <cellStyle name="$ 18" xfId="51827" xr:uid="{00000000-0005-0000-0000-000064000000}"/>
    <cellStyle name="$ 18 2" xfId="51828" xr:uid="{00000000-0005-0000-0000-000065000000}"/>
    <cellStyle name="$ 19" xfId="51829" xr:uid="{00000000-0005-0000-0000-000066000000}"/>
    <cellStyle name="$ 19 2" xfId="51830" xr:uid="{00000000-0005-0000-0000-000067000000}"/>
    <cellStyle name="$ 2" xfId="51" xr:uid="{00000000-0005-0000-0000-000068000000}"/>
    <cellStyle name="$ 2 2" xfId="401" xr:uid="{00000000-0005-0000-0000-000069000000}"/>
    <cellStyle name="$ 2 2 2" xfId="402" xr:uid="{00000000-0005-0000-0000-00006A000000}"/>
    <cellStyle name="$ 2 2 3" xfId="403" xr:uid="{00000000-0005-0000-0000-00006B000000}"/>
    <cellStyle name="$ 2 3" xfId="404" xr:uid="{00000000-0005-0000-0000-00006C000000}"/>
    <cellStyle name="$ 2 4" xfId="405" xr:uid="{00000000-0005-0000-0000-00006D000000}"/>
    <cellStyle name="$ 20" xfId="51831" xr:uid="{00000000-0005-0000-0000-00006E000000}"/>
    <cellStyle name="$ 20 2" xfId="51832" xr:uid="{00000000-0005-0000-0000-00006F000000}"/>
    <cellStyle name="$ 20 2 2" xfId="51833" xr:uid="{00000000-0005-0000-0000-000070000000}"/>
    <cellStyle name="$ 20 3" xfId="51834" xr:uid="{00000000-0005-0000-0000-000071000000}"/>
    <cellStyle name="$ 21" xfId="51835" xr:uid="{00000000-0005-0000-0000-000072000000}"/>
    <cellStyle name="$ 21 2" xfId="51836" xr:uid="{00000000-0005-0000-0000-000073000000}"/>
    <cellStyle name="$ 22" xfId="51837" xr:uid="{00000000-0005-0000-0000-000074000000}"/>
    <cellStyle name="$ 22 2" xfId="51838" xr:uid="{00000000-0005-0000-0000-000075000000}"/>
    <cellStyle name="$ 23" xfId="302" xr:uid="{00000000-0005-0000-0000-000076000000}"/>
    <cellStyle name="$ 3" xfId="52" xr:uid="{00000000-0005-0000-0000-000077000000}"/>
    <cellStyle name="$ 3 2" xfId="406" xr:uid="{00000000-0005-0000-0000-000078000000}"/>
    <cellStyle name="$ 3 2 2" xfId="407" xr:uid="{00000000-0005-0000-0000-000079000000}"/>
    <cellStyle name="$ 3 2 3" xfId="408" xr:uid="{00000000-0005-0000-0000-00007A000000}"/>
    <cellStyle name="$ 3 3" xfId="409" xr:uid="{00000000-0005-0000-0000-00007B000000}"/>
    <cellStyle name="$ 3 4" xfId="410" xr:uid="{00000000-0005-0000-0000-00007C000000}"/>
    <cellStyle name="$ 4" xfId="144" xr:uid="{00000000-0005-0000-0000-00007D000000}"/>
    <cellStyle name="$ 4 2" xfId="412" xr:uid="{00000000-0005-0000-0000-00007E000000}"/>
    <cellStyle name="$ 4 2 2" xfId="413" xr:uid="{00000000-0005-0000-0000-00007F000000}"/>
    <cellStyle name="$ 4 2 3" xfId="414" xr:uid="{00000000-0005-0000-0000-000080000000}"/>
    <cellStyle name="$ 4 3" xfId="415" xr:uid="{00000000-0005-0000-0000-000081000000}"/>
    <cellStyle name="$ 4 4" xfId="416" xr:uid="{00000000-0005-0000-0000-000082000000}"/>
    <cellStyle name="$ 4 5" xfId="411" xr:uid="{00000000-0005-0000-0000-000083000000}"/>
    <cellStyle name="$ 5" xfId="417" xr:uid="{00000000-0005-0000-0000-000084000000}"/>
    <cellStyle name="$ 5 2" xfId="418" xr:uid="{00000000-0005-0000-0000-000085000000}"/>
    <cellStyle name="$ 5 2 2" xfId="419" xr:uid="{00000000-0005-0000-0000-000086000000}"/>
    <cellStyle name="$ 5 2 3" xfId="420" xr:uid="{00000000-0005-0000-0000-000087000000}"/>
    <cellStyle name="$ 5 3" xfId="421" xr:uid="{00000000-0005-0000-0000-000088000000}"/>
    <cellStyle name="$ 5 4" xfId="422" xr:uid="{00000000-0005-0000-0000-000089000000}"/>
    <cellStyle name="$ 6" xfId="423" xr:uid="{00000000-0005-0000-0000-00008A000000}"/>
    <cellStyle name="$ 6 2" xfId="424" xr:uid="{00000000-0005-0000-0000-00008B000000}"/>
    <cellStyle name="$ 6 2 2" xfId="425" xr:uid="{00000000-0005-0000-0000-00008C000000}"/>
    <cellStyle name="$ 6 2 3" xfId="426" xr:uid="{00000000-0005-0000-0000-00008D000000}"/>
    <cellStyle name="$ 6 3" xfId="427" xr:uid="{00000000-0005-0000-0000-00008E000000}"/>
    <cellStyle name="$ 6 4" xfId="428" xr:uid="{00000000-0005-0000-0000-00008F000000}"/>
    <cellStyle name="$ 7" xfId="429" xr:uid="{00000000-0005-0000-0000-000090000000}"/>
    <cellStyle name="$ 7 2" xfId="430" xr:uid="{00000000-0005-0000-0000-000091000000}"/>
    <cellStyle name="$ 7 2 2" xfId="431" xr:uid="{00000000-0005-0000-0000-000092000000}"/>
    <cellStyle name="$ 7 2 3" xfId="432" xr:uid="{00000000-0005-0000-0000-000093000000}"/>
    <cellStyle name="$ 7 3" xfId="433" xr:uid="{00000000-0005-0000-0000-000094000000}"/>
    <cellStyle name="$ 7 4" xfId="434" xr:uid="{00000000-0005-0000-0000-000095000000}"/>
    <cellStyle name="$ 8" xfId="435" xr:uid="{00000000-0005-0000-0000-000096000000}"/>
    <cellStyle name="$ 8 2" xfId="436" xr:uid="{00000000-0005-0000-0000-000097000000}"/>
    <cellStyle name="$ 8 2 2" xfId="437" xr:uid="{00000000-0005-0000-0000-000098000000}"/>
    <cellStyle name="$ 8 2 2 2" xfId="438" xr:uid="{00000000-0005-0000-0000-000099000000}"/>
    <cellStyle name="$ 8 2 2 3" xfId="439" xr:uid="{00000000-0005-0000-0000-00009A000000}"/>
    <cellStyle name="$ 8 2 3" xfId="440" xr:uid="{00000000-0005-0000-0000-00009B000000}"/>
    <cellStyle name="$ 8 2 3 2" xfId="441" xr:uid="{00000000-0005-0000-0000-00009C000000}"/>
    <cellStyle name="$ 8 2 3 3" xfId="442" xr:uid="{00000000-0005-0000-0000-00009D000000}"/>
    <cellStyle name="$ 8 2 4" xfId="443" xr:uid="{00000000-0005-0000-0000-00009E000000}"/>
    <cellStyle name="$ 8 2 5" xfId="444" xr:uid="{00000000-0005-0000-0000-00009F000000}"/>
    <cellStyle name="$ 8 3" xfId="445" xr:uid="{00000000-0005-0000-0000-0000A0000000}"/>
    <cellStyle name="$ 8 4" xfId="446" xr:uid="{00000000-0005-0000-0000-0000A1000000}"/>
    <cellStyle name="$ 9" xfId="447" xr:uid="{00000000-0005-0000-0000-0000A2000000}"/>
    <cellStyle name="$ 9 2" xfId="448" xr:uid="{00000000-0005-0000-0000-0000A3000000}"/>
    <cellStyle name="$ 9 2 2" xfId="449" xr:uid="{00000000-0005-0000-0000-0000A4000000}"/>
    <cellStyle name="$ 9 2 3" xfId="450" xr:uid="{00000000-0005-0000-0000-0000A5000000}"/>
    <cellStyle name="$ 9 3" xfId="451" xr:uid="{00000000-0005-0000-0000-0000A6000000}"/>
    <cellStyle name="$ 9 3 2" xfId="452" xr:uid="{00000000-0005-0000-0000-0000A7000000}"/>
    <cellStyle name="$ 9 3 3" xfId="453" xr:uid="{00000000-0005-0000-0000-0000A8000000}"/>
    <cellStyle name="$ 9 4" xfId="454" xr:uid="{00000000-0005-0000-0000-0000A9000000}"/>
    <cellStyle name="$ 9 5" xfId="455" xr:uid="{00000000-0005-0000-0000-0000AA000000}"/>
    <cellStyle name="$_12 - December 31, 2010 per HOBNI w taxes" xfId="51839" xr:uid="{00000000-0005-0000-0000-0000AB000000}"/>
    <cellStyle name="$_12 - December 31, 2010 per HOBNI w taxes 2" xfId="51840" xr:uid="{00000000-0005-0000-0000-0000AC000000}"/>
    <cellStyle name="$_12 December 2011 sent to HO FINAL" xfId="51841" xr:uid="{00000000-0005-0000-0000-0000AD000000}"/>
    <cellStyle name="$_12 December 2011 sent to HO FINAL 2" xfId="51842" xr:uid="{00000000-0005-0000-0000-0000AE000000}"/>
    <cellStyle name="$_12 -December 31 2011 with pencil adjustments (6)" xfId="51843" xr:uid="{00000000-0005-0000-0000-0000AF000000}"/>
    <cellStyle name="$_12 -December 31 2011 with pencil adjustments (6) 2" xfId="51844" xr:uid="{00000000-0005-0000-0000-0000B0000000}"/>
    <cellStyle name="$_2009 tax provision v.1" xfId="456" xr:uid="{00000000-0005-0000-0000-0000B1000000}"/>
    <cellStyle name="$_2009 tax provision v.1 2" xfId="457" xr:uid="{00000000-0005-0000-0000-0000B2000000}"/>
    <cellStyle name="$_2009 tax provision v.1 2 2" xfId="458" xr:uid="{00000000-0005-0000-0000-0000B3000000}"/>
    <cellStyle name="$_2009 tax provision v.1 3" xfId="459" xr:uid="{00000000-0005-0000-0000-0000B4000000}"/>
    <cellStyle name="$_2009 tax provision v.1 4" xfId="460" xr:uid="{00000000-0005-0000-0000-0000B5000000}"/>
    <cellStyle name="$_2009 tax provision v.1 4 2" xfId="461" xr:uid="{00000000-0005-0000-0000-0000B6000000}"/>
    <cellStyle name="$_2009 tax provision v.1 4 3" xfId="462" xr:uid="{00000000-0005-0000-0000-0000B7000000}"/>
    <cellStyle name="$_2009 tax provision v.1 5" xfId="51845" xr:uid="{00000000-0005-0000-0000-0000B8000000}"/>
    <cellStyle name="$_2009 UCC Adds Dec YTD Summary For  Sch 008 bps aug 21" xfId="463" xr:uid="{00000000-0005-0000-0000-0000B9000000}"/>
    <cellStyle name="$_2009 UCC Adds Dec YTD Summary For  Sch 008 bps aug 21 2" xfId="464" xr:uid="{00000000-0005-0000-0000-0000BA000000}"/>
    <cellStyle name="$_2009 UCC Adds Dec YTD Summary For  Sch 008 bps aug 21 3" xfId="465" xr:uid="{00000000-0005-0000-0000-0000BB000000}"/>
    <cellStyle name="$_2010 tax provision for Tax Return Filing" xfId="466" xr:uid="{00000000-0005-0000-0000-0000BC000000}"/>
    <cellStyle name="$_2010 tax provision for Tax Return Filing 2" xfId="51846" xr:uid="{00000000-0005-0000-0000-0000BD000000}"/>
    <cellStyle name="$_2010 UCC Adds Dec YTD Summary For  Sch 008 Dec 2009 (Jan 15)(Final)" xfId="467" xr:uid="{00000000-0005-0000-0000-0000BE000000}"/>
    <cellStyle name="$_2010 UCC Adds Dec YTD Summary For  Sch 008 Dec 2009 (Jan 15)(Final) 2" xfId="468" xr:uid="{00000000-0005-0000-0000-0000BF000000}"/>
    <cellStyle name="$_2010 UCC Adds Dec YTD Summary For  Sch 008 Dec 2009 (Jan 15)(Final) 3" xfId="469" xr:uid="{00000000-0005-0000-0000-0000C0000000}"/>
    <cellStyle name="$_Book1" xfId="51847" xr:uid="{00000000-0005-0000-0000-0000C1000000}"/>
    <cellStyle name="$_Book1 2" xfId="51848" xr:uid="{00000000-0005-0000-0000-0000C2000000}"/>
    <cellStyle name="$_Capital assets (2)" xfId="470" xr:uid="{00000000-0005-0000-0000-0000C3000000}"/>
    <cellStyle name="$_Capital assets (2) 2" xfId="51849" xr:uid="{00000000-0005-0000-0000-0000C4000000}"/>
    <cellStyle name="$_CCA-Request_H11bps" xfId="9" xr:uid="{00000000-0005-0000-0000-0000C5000000}"/>
    <cellStyle name="$_CCA-Request_H11bps 10" xfId="471" xr:uid="{00000000-0005-0000-0000-0000C6000000}"/>
    <cellStyle name="$_CCA-Request_H11bps 10 2" xfId="472" xr:uid="{00000000-0005-0000-0000-0000C7000000}"/>
    <cellStyle name="$_CCA-Request_H11bps 10 2 2" xfId="473" xr:uid="{00000000-0005-0000-0000-0000C8000000}"/>
    <cellStyle name="$_CCA-Request_H11bps 10 2 3" xfId="474" xr:uid="{00000000-0005-0000-0000-0000C9000000}"/>
    <cellStyle name="$_CCA-Request_H11bps 10 3" xfId="475" xr:uid="{00000000-0005-0000-0000-0000CA000000}"/>
    <cellStyle name="$_CCA-Request_H11bps 10 3 2" xfId="476" xr:uid="{00000000-0005-0000-0000-0000CB000000}"/>
    <cellStyle name="$_CCA-Request_H11bps 10 3 3" xfId="477" xr:uid="{00000000-0005-0000-0000-0000CC000000}"/>
    <cellStyle name="$_CCA-Request_H11bps 10 4" xfId="478" xr:uid="{00000000-0005-0000-0000-0000CD000000}"/>
    <cellStyle name="$_CCA-Request_H11bps 10 5" xfId="479" xr:uid="{00000000-0005-0000-0000-0000CE000000}"/>
    <cellStyle name="$_CCA-Request_H11bps 11" xfId="480" xr:uid="{00000000-0005-0000-0000-0000CF000000}"/>
    <cellStyle name="$_CCA-Request_H11bps 11 2" xfId="481" xr:uid="{00000000-0005-0000-0000-0000D0000000}"/>
    <cellStyle name="$_CCA-Request_H11bps 11 3" xfId="482" xr:uid="{00000000-0005-0000-0000-0000D1000000}"/>
    <cellStyle name="$_CCA-Request_H11bps 12" xfId="483" xr:uid="{00000000-0005-0000-0000-0000D2000000}"/>
    <cellStyle name="$_CCA-Request_H11bps 12 2" xfId="484" xr:uid="{00000000-0005-0000-0000-0000D3000000}"/>
    <cellStyle name="$_CCA-Request_H11bps 12 2 2" xfId="485" xr:uid="{00000000-0005-0000-0000-0000D4000000}"/>
    <cellStyle name="$_CCA-Request_H11bps 12 2 3" xfId="486" xr:uid="{00000000-0005-0000-0000-0000D5000000}"/>
    <cellStyle name="$_CCA-Request_H11bps 12 3" xfId="487" xr:uid="{00000000-0005-0000-0000-0000D6000000}"/>
    <cellStyle name="$_CCA-Request_H11bps 12 4" xfId="488" xr:uid="{00000000-0005-0000-0000-0000D7000000}"/>
    <cellStyle name="$_CCA-Request_H11bps 13" xfId="489" xr:uid="{00000000-0005-0000-0000-0000D8000000}"/>
    <cellStyle name="$_CCA-Request_H11bps 13 2" xfId="490" xr:uid="{00000000-0005-0000-0000-0000D9000000}"/>
    <cellStyle name="$_CCA-Request_H11bps 13 2 2" xfId="491" xr:uid="{00000000-0005-0000-0000-0000DA000000}"/>
    <cellStyle name="$_CCA-Request_H11bps 13 2 3" xfId="492" xr:uid="{00000000-0005-0000-0000-0000DB000000}"/>
    <cellStyle name="$_CCA-Request_H11bps 13 3" xfId="493" xr:uid="{00000000-0005-0000-0000-0000DC000000}"/>
    <cellStyle name="$_CCA-Request_H11bps 13 4" xfId="494" xr:uid="{00000000-0005-0000-0000-0000DD000000}"/>
    <cellStyle name="$_CCA-Request_H11bps 14" xfId="495" xr:uid="{00000000-0005-0000-0000-0000DE000000}"/>
    <cellStyle name="$_CCA-Request_H11bps 14 2" xfId="496" xr:uid="{00000000-0005-0000-0000-0000DF000000}"/>
    <cellStyle name="$_CCA-Request_H11bps 14 2 2" xfId="497" xr:uid="{00000000-0005-0000-0000-0000E0000000}"/>
    <cellStyle name="$_CCA-Request_H11bps 14 2 3" xfId="498" xr:uid="{00000000-0005-0000-0000-0000E1000000}"/>
    <cellStyle name="$_CCA-Request_H11bps 14 3" xfId="499" xr:uid="{00000000-0005-0000-0000-0000E2000000}"/>
    <cellStyle name="$_CCA-Request_H11bps 14 3 2" xfId="51850" xr:uid="{00000000-0005-0000-0000-0000E3000000}"/>
    <cellStyle name="$_CCA-Request_H11bps 14 4" xfId="500" xr:uid="{00000000-0005-0000-0000-0000E4000000}"/>
    <cellStyle name="$_CCA-Request_H11bps 15" xfId="501" xr:uid="{00000000-0005-0000-0000-0000E5000000}"/>
    <cellStyle name="$_CCA-Request_H11bps 15 2" xfId="502" xr:uid="{00000000-0005-0000-0000-0000E6000000}"/>
    <cellStyle name="$_CCA-Request_H11bps 15 3" xfId="503" xr:uid="{00000000-0005-0000-0000-0000E7000000}"/>
    <cellStyle name="$_CCA-Request_H11bps 15 3 2" xfId="51851" xr:uid="{00000000-0005-0000-0000-0000E8000000}"/>
    <cellStyle name="$_CCA-Request_H11bps 16" xfId="504" xr:uid="{00000000-0005-0000-0000-0000E9000000}"/>
    <cellStyle name="$_CCA-Request_H11bps 16 2" xfId="51852" xr:uid="{00000000-0005-0000-0000-0000EA000000}"/>
    <cellStyle name="$_CCA-Request_H11bps 16 2 2" xfId="51853" xr:uid="{00000000-0005-0000-0000-0000EB000000}"/>
    <cellStyle name="$_CCA-Request_H11bps 16 3" xfId="51854" xr:uid="{00000000-0005-0000-0000-0000EC000000}"/>
    <cellStyle name="$_CCA-Request_H11bps 17" xfId="51855" xr:uid="{00000000-0005-0000-0000-0000ED000000}"/>
    <cellStyle name="$_CCA-Request_H11bps 17 2" xfId="51856" xr:uid="{00000000-0005-0000-0000-0000EE000000}"/>
    <cellStyle name="$_CCA-Request_H11bps 17 3" xfId="51857" xr:uid="{00000000-0005-0000-0000-0000EF000000}"/>
    <cellStyle name="$_CCA-Request_H11bps 18" xfId="51858" xr:uid="{00000000-0005-0000-0000-0000F0000000}"/>
    <cellStyle name="$_CCA-Request_H11bps 18 2" xfId="51859" xr:uid="{00000000-0005-0000-0000-0000F1000000}"/>
    <cellStyle name="$_CCA-Request_H11bps 19" xfId="51860" xr:uid="{00000000-0005-0000-0000-0000F2000000}"/>
    <cellStyle name="$_CCA-Request_H11bps 19 2" xfId="51861" xr:uid="{00000000-0005-0000-0000-0000F3000000}"/>
    <cellStyle name="$_CCA-Request_H11bps 2" xfId="53" xr:uid="{00000000-0005-0000-0000-0000F4000000}"/>
    <cellStyle name="$_CCA-Request_H11bps 2 2" xfId="505" xr:uid="{00000000-0005-0000-0000-0000F5000000}"/>
    <cellStyle name="$_CCA-Request_H11bps 2 2 2" xfId="506" xr:uid="{00000000-0005-0000-0000-0000F6000000}"/>
    <cellStyle name="$_CCA-Request_H11bps 2 2 3" xfId="507" xr:uid="{00000000-0005-0000-0000-0000F7000000}"/>
    <cellStyle name="$_CCA-Request_H11bps 2 3" xfId="508" xr:uid="{00000000-0005-0000-0000-0000F8000000}"/>
    <cellStyle name="$_CCA-Request_H11bps 2 4" xfId="509" xr:uid="{00000000-0005-0000-0000-0000F9000000}"/>
    <cellStyle name="$_CCA-Request_H11bps 20" xfId="51862" xr:uid="{00000000-0005-0000-0000-0000FA000000}"/>
    <cellStyle name="$_CCA-Request_H11bps 20 2" xfId="51863" xr:uid="{00000000-0005-0000-0000-0000FB000000}"/>
    <cellStyle name="$_CCA-Request_H11bps 20 2 2" xfId="51864" xr:uid="{00000000-0005-0000-0000-0000FC000000}"/>
    <cellStyle name="$_CCA-Request_H11bps 20 3" xfId="51865" xr:uid="{00000000-0005-0000-0000-0000FD000000}"/>
    <cellStyle name="$_CCA-Request_H11bps 21" xfId="51866" xr:uid="{00000000-0005-0000-0000-0000FE000000}"/>
    <cellStyle name="$_CCA-Request_H11bps 21 2" xfId="51867" xr:uid="{00000000-0005-0000-0000-0000FF000000}"/>
    <cellStyle name="$_CCA-Request_H11bps 22" xfId="51868" xr:uid="{00000000-0005-0000-0000-000000010000}"/>
    <cellStyle name="$_CCA-Request_H11bps 22 2" xfId="51869" xr:uid="{00000000-0005-0000-0000-000001010000}"/>
    <cellStyle name="$_CCA-Request_H11bps 23" xfId="303" xr:uid="{00000000-0005-0000-0000-000002010000}"/>
    <cellStyle name="$_CCA-Request_H11bps 3" xfId="54" xr:uid="{00000000-0005-0000-0000-000003010000}"/>
    <cellStyle name="$_CCA-Request_H11bps 3 2" xfId="510" xr:uid="{00000000-0005-0000-0000-000004010000}"/>
    <cellStyle name="$_CCA-Request_H11bps 3 2 2" xfId="511" xr:uid="{00000000-0005-0000-0000-000005010000}"/>
    <cellStyle name="$_CCA-Request_H11bps 3 2 3" xfId="512" xr:uid="{00000000-0005-0000-0000-000006010000}"/>
    <cellStyle name="$_CCA-Request_H11bps 3 3" xfId="513" xr:uid="{00000000-0005-0000-0000-000007010000}"/>
    <cellStyle name="$_CCA-Request_H11bps 3 4" xfId="514" xr:uid="{00000000-0005-0000-0000-000008010000}"/>
    <cellStyle name="$_CCA-Request_H11bps 4" xfId="145" xr:uid="{00000000-0005-0000-0000-000009010000}"/>
    <cellStyle name="$_CCA-Request_H11bps 4 2" xfId="516" xr:uid="{00000000-0005-0000-0000-00000A010000}"/>
    <cellStyle name="$_CCA-Request_H11bps 4 2 2" xfId="517" xr:uid="{00000000-0005-0000-0000-00000B010000}"/>
    <cellStyle name="$_CCA-Request_H11bps 4 2 3" xfId="518" xr:uid="{00000000-0005-0000-0000-00000C010000}"/>
    <cellStyle name="$_CCA-Request_H11bps 4 3" xfId="519" xr:uid="{00000000-0005-0000-0000-00000D010000}"/>
    <cellStyle name="$_CCA-Request_H11bps 4 4" xfId="520" xr:uid="{00000000-0005-0000-0000-00000E010000}"/>
    <cellStyle name="$_CCA-Request_H11bps 4 5" xfId="515" xr:uid="{00000000-0005-0000-0000-00000F010000}"/>
    <cellStyle name="$_CCA-Request_H11bps 5" xfId="521" xr:uid="{00000000-0005-0000-0000-000010010000}"/>
    <cellStyle name="$_CCA-Request_H11bps 5 2" xfId="522" xr:uid="{00000000-0005-0000-0000-000011010000}"/>
    <cellStyle name="$_CCA-Request_H11bps 5 2 2" xfId="523" xr:uid="{00000000-0005-0000-0000-000012010000}"/>
    <cellStyle name="$_CCA-Request_H11bps 5 2 3" xfId="524" xr:uid="{00000000-0005-0000-0000-000013010000}"/>
    <cellStyle name="$_CCA-Request_H11bps 5 3" xfId="525" xr:uid="{00000000-0005-0000-0000-000014010000}"/>
    <cellStyle name="$_CCA-Request_H11bps 5 4" xfId="526" xr:uid="{00000000-0005-0000-0000-000015010000}"/>
    <cellStyle name="$_CCA-Request_H11bps 6" xfId="527" xr:uid="{00000000-0005-0000-0000-000016010000}"/>
    <cellStyle name="$_CCA-Request_H11bps 6 2" xfId="528" xr:uid="{00000000-0005-0000-0000-000017010000}"/>
    <cellStyle name="$_CCA-Request_H11bps 6 2 2" xfId="529" xr:uid="{00000000-0005-0000-0000-000018010000}"/>
    <cellStyle name="$_CCA-Request_H11bps 6 2 3" xfId="530" xr:uid="{00000000-0005-0000-0000-000019010000}"/>
    <cellStyle name="$_CCA-Request_H11bps 6 3" xfId="531" xr:uid="{00000000-0005-0000-0000-00001A010000}"/>
    <cellStyle name="$_CCA-Request_H11bps 6 4" xfId="532" xr:uid="{00000000-0005-0000-0000-00001B010000}"/>
    <cellStyle name="$_CCA-Request_H11bps 7" xfId="533" xr:uid="{00000000-0005-0000-0000-00001C010000}"/>
    <cellStyle name="$_CCA-Request_H11bps 7 2" xfId="534" xr:uid="{00000000-0005-0000-0000-00001D010000}"/>
    <cellStyle name="$_CCA-Request_H11bps 7 2 2" xfId="535" xr:uid="{00000000-0005-0000-0000-00001E010000}"/>
    <cellStyle name="$_CCA-Request_H11bps 7 2 3" xfId="536" xr:uid="{00000000-0005-0000-0000-00001F010000}"/>
    <cellStyle name="$_CCA-Request_H11bps 7 3" xfId="537" xr:uid="{00000000-0005-0000-0000-000020010000}"/>
    <cellStyle name="$_CCA-Request_H11bps 7 4" xfId="538" xr:uid="{00000000-0005-0000-0000-000021010000}"/>
    <cellStyle name="$_CCA-Request_H11bps 8" xfId="539" xr:uid="{00000000-0005-0000-0000-000022010000}"/>
    <cellStyle name="$_CCA-Request_H11bps 8 2" xfId="540" xr:uid="{00000000-0005-0000-0000-000023010000}"/>
    <cellStyle name="$_CCA-Request_H11bps 8 2 2" xfId="541" xr:uid="{00000000-0005-0000-0000-000024010000}"/>
    <cellStyle name="$_CCA-Request_H11bps 8 2 2 2" xfId="542" xr:uid="{00000000-0005-0000-0000-000025010000}"/>
    <cellStyle name="$_CCA-Request_H11bps 8 2 2 3" xfId="543" xr:uid="{00000000-0005-0000-0000-000026010000}"/>
    <cellStyle name="$_CCA-Request_H11bps 8 2 3" xfId="544" xr:uid="{00000000-0005-0000-0000-000027010000}"/>
    <cellStyle name="$_CCA-Request_H11bps 8 2 3 2" xfId="545" xr:uid="{00000000-0005-0000-0000-000028010000}"/>
    <cellStyle name="$_CCA-Request_H11bps 8 2 3 3" xfId="546" xr:uid="{00000000-0005-0000-0000-000029010000}"/>
    <cellStyle name="$_CCA-Request_H11bps 8 2 4" xfId="547" xr:uid="{00000000-0005-0000-0000-00002A010000}"/>
    <cellStyle name="$_CCA-Request_H11bps 8 2 5" xfId="548" xr:uid="{00000000-0005-0000-0000-00002B010000}"/>
    <cellStyle name="$_CCA-Request_H11bps 8 3" xfId="549" xr:uid="{00000000-0005-0000-0000-00002C010000}"/>
    <cellStyle name="$_CCA-Request_H11bps 8 4" xfId="550" xr:uid="{00000000-0005-0000-0000-00002D010000}"/>
    <cellStyle name="$_CCA-Request_H11bps 9" xfId="551" xr:uid="{00000000-0005-0000-0000-00002E010000}"/>
    <cellStyle name="$_CCA-Request_H11bps 9 2" xfId="552" xr:uid="{00000000-0005-0000-0000-00002F010000}"/>
    <cellStyle name="$_CCA-Request_H11bps 9 2 2" xfId="553" xr:uid="{00000000-0005-0000-0000-000030010000}"/>
    <cellStyle name="$_CCA-Request_H11bps 9 2 3" xfId="554" xr:uid="{00000000-0005-0000-0000-000031010000}"/>
    <cellStyle name="$_CCA-Request_H11bps 9 3" xfId="555" xr:uid="{00000000-0005-0000-0000-000032010000}"/>
    <cellStyle name="$_CCA-Request_H11bps 9 3 2" xfId="556" xr:uid="{00000000-0005-0000-0000-000033010000}"/>
    <cellStyle name="$_CCA-Request_H11bps 9 3 3" xfId="557" xr:uid="{00000000-0005-0000-0000-000034010000}"/>
    <cellStyle name="$_CCA-Request_H11bps 9 4" xfId="558" xr:uid="{00000000-0005-0000-0000-000035010000}"/>
    <cellStyle name="$_CCA-Request_H11bps 9 5" xfId="559" xr:uid="{00000000-0005-0000-0000-000036010000}"/>
    <cellStyle name="$_CCA-Request_H11bps July 9" xfId="10" xr:uid="{00000000-0005-0000-0000-000037010000}"/>
    <cellStyle name="$_CCA-Request_H11bps July 9 10" xfId="560" xr:uid="{00000000-0005-0000-0000-000038010000}"/>
    <cellStyle name="$_CCA-Request_H11bps July 9 10 2" xfId="561" xr:uid="{00000000-0005-0000-0000-000039010000}"/>
    <cellStyle name="$_CCA-Request_H11bps July 9 10 2 2" xfId="562" xr:uid="{00000000-0005-0000-0000-00003A010000}"/>
    <cellStyle name="$_CCA-Request_H11bps July 9 10 2 3" xfId="563" xr:uid="{00000000-0005-0000-0000-00003B010000}"/>
    <cellStyle name="$_CCA-Request_H11bps July 9 10 3" xfId="564" xr:uid="{00000000-0005-0000-0000-00003C010000}"/>
    <cellStyle name="$_CCA-Request_H11bps July 9 10 3 2" xfId="565" xr:uid="{00000000-0005-0000-0000-00003D010000}"/>
    <cellStyle name="$_CCA-Request_H11bps July 9 10 3 3" xfId="566" xr:uid="{00000000-0005-0000-0000-00003E010000}"/>
    <cellStyle name="$_CCA-Request_H11bps July 9 10 4" xfId="567" xr:uid="{00000000-0005-0000-0000-00003F010000}"/>
    <cellStyle name="$_CCA-Request_H11bps July 9 10 5" xfId="568" xr:uid="{00000000-0005-0000-0000-000040010000}"/>
    <cellStyle name="$_CCA-Request_H11bps July 9 11" xfId="569" xr:uid="{00000000-0005-0000-0000-000041010000}"/>
    <cellStyle name="$_CCA-Request_H11bps July 9 11 2" xfId="570" xr:uid="{00000000-0005-0000-0000-000042010000}"/>
    <cellStyle name="$_CCA-Request_H11bps July 9 11 3" xfId="571" xr:uid="{00000000-0005-0000-0000-000043010000}"/>
    <cellStyle name="$_CCA-Request_H11bps July 9 12" xfId="572" xr:uid="{00000000-0005-0000-0000-000044010000}"/>
    <cellStyle name="$_CCA-Request_H11bps July 9 12 2" xfId="573" xr:uid="{00000000-0005-0000-0000-000045010000}"/>
    <cellStyle name="$_CCA-Request_H11bps July 9 12 2 2" xfId="574" xr:uid="{00000000-0005-0000-0000-000046010000}"/>
    <cellStyle name="$_CCA-Request_H11bps July 9 12 2 3" xfId="575" xr:uid="{00000000-0005-0000-0000-000047010000}"/>
    <cellStyle name="$_CCA-Request_H11bps July 9 12 3" xfId="576" xr:uid="{00000000-0005-0000-0000-000048010000}"/>
    <cellStyle name="$_CCA-Request_H11bps July 9 12 4" xfId="577" xr:uid="{00000000-0005-0000-0000-000049010000}"/>
    <cellStyle name="$_CCA-Request_H11bps July 9 13" xfId="578" xr:uid="{00000000-0005-0000-0000-00004A010000}"/>
    <cellStyle name="$_CCA-Request_H11bps July 9 13 2" xfId="579" xr:uid="{00000000-0005-0000-0000-00004B010000}"/>
    <cellStyle name="$_CCA-Request_H11bps July 9 13 2 2" xfId="580" xr:uid="{00000000-0005-0000-0000-00004C010000}"/>
    <cellStyle name="$_CCA-Request_H11bps July 9 13 2 3" xfId="581" xr:uid="{00000000-0005-0000-0000-00004D010000}"/>
    <cellStyle name="$_CCA-Request_H11bps July 9 13 3" xfId="582" xr:uid="{00000000-0005-0000-0000-00004E010000}"/>
    <cellStyle name="$_CCA-Request_H11bps July 9 13 4" xfId="583" xr:uid="{00000000-0005-0000-0000-00004F010000}"/>
    <cellStyle name="$_CCA-Request_H11bps July 9 14" xfId="584" xr:uid="{00000000-0005-0000-0000-000050010000}"/>
    <cellStyle name="$_CCA-Request_H11bps July 9 14 2" xfId="585" xr:uid="{00000000-0005-0000-0000-000051010000}"/>
    <cellStyle name="$_CCA-Request_H11bps July 9 14 2 2" xfId="586" xr:uid="{00000000-0005-0000-0000-000052010000}"/>
    <cellStyle name="$_CCA-Request_H11bps July 9 14 2 3" xfId="587" xr:uid="{00000000-0005-0000-0000-000053010000}"/>
    <cellStyle name="$_CCA-Request_H11bps July 9 14 3" xfId="588" xr:uid="{00000000-0005-0000-0000-000054010000}"/>
    <cellStyle name="$_CCA-Request_H11bps July 9 14 3 2" xfId="51870" xr:uid="{00000000-0005-0000-0000-000055010000}"/>
    <cellStyle name="$_CCA-Request_H11bps July 9 14 4" xfId="589" xr:uid="{00000000-0005-0000-0000-000056010000}"/>
    <cellStyle name="$_CCA-Request_H11bps July 9 15" xfId="590" xr:uid="{00000000-0005-0000-0000-000057010000}"/>
    <cellStyle name="$_CCA-Request_H11bps July 9 15 2" xfId="591" xr:uid="{00000000-0005-0000-0000-000058010000}"/>
    <cellStyle name="$_CCA-Request_H11bps July 9 15 3" xfId="592" xr:uid="{00000000-0005-0000-0000-000059010000}"/>
    <cellStyle name="$_CCA-Request_H11bps July 9 15 3 2" xfId="51871" xr:uid="{00000000-0005-0000-0000-00005A010000}"/>
    <cellStyle name="$_CCA-Request_H11bps July 9 16" xfId="593" xr:uid="{00000000-0005-0000-0000-00005B010000}"/>
    <cellStyle name="$_CCA-Request_H11bps July 9 16 2" xfId="51872" xr:uid="{00000000-0005-0000-0000-00005C010000}"/>
    <cellStyle name="$_CCA-Request_H11bps July 9 16 2 2" xfId="51873" xr:uid="{00000000-0005-0000-0000-00005D010000}"/>
    <cellStyle name="$_CCA-Request_H11bps July 9 16 3" xfId="51874" xr:uid="{00000000-0005-0000-0000-00005E010000}"/>
    <cellStyle name="$_CCA-Request_H11bps July 9 17" xfId="51875" xr:uid="{00000000-0005-0000-0000-00005F010000}"/>
    <cellStyle name="$_CCA-Request_H11bps July 9 17 2" xfId="51876" xr:uid="{00000000-0005-0000-0000-000060010000}"/>
    <cellStyle name="$_CCA-Request_H11bps July 9 17 3" xfId="51877" xr:uid="{00000000-0005-0000-0000-000061010000}"/>
    <cellStyle name="$_CCA-Request_H11bps July 9 18" xfId="51878" xr:uid="{00000000-0005-0000-0000-000062010000}"/>
    <cellStyle name="$_CCA-Request_H11bps July 9 18 2" xfId="51879" xr:uid="{00000000-0005-0000-0000-000063010000}"/>
    <cellStyle name="$_CCA-Request_H11bps July 9 19" xfId="51880" xr:uid="{00000000-0005-0000-0000-000064010000}"/>
    <cellStyle name="$_CCA-Request_H11bps July 9 19 2" xfId="51881" xr:uid="{00000000-0005-0000-0000-000065010000}"/>
    <cellStyle name="$_CCA-Request_H11bps July 9 2" xfId="55" xr:uid="{00000000-0005-0000-0000-000066010000}"/>
    <cellStyle name="$_CCA-Request_H11bps July 9 2 2" xfId="594" xr:uid="{00000000-0005-0000-0000-000067010000}"/>
    <cellStyle name="$_CCA-Request_H11bps July 9 2 2 2" xfId="595" xr:uid="{00000000-0005-0000-0000-000068010000}"/>
    <cellStyle name="$_CCA-Request_H11bps July 9 2 2 3" xfId="596" xr:uid="{00000000-0005-0000-0000-000069010000}"/>
    <cellStyle name="$_CCA-Request_H11bps July 9 2 3" xfId="597" xr:uid="{00000000-0005-0000-0000-00006A010000}"/>
    <cellStyle name="$_CCA-Request_H11bps July 9 2 4" xfId="598" xr:uid="{00000000-0005-0000-0000-00006B010000}"/>
    <cellStyle name="$_CCA-Request_H11bps July 9 20" xfId="51882" xr:uid="{00000000-0005-0000-0000-00006C010000}"/>
    <cellStyle name="$_CCA-Request_H11bps July 9 20 2" xfId="51883" xr:uid="{00000000-0005-0000-0000-00006D010000}"/>
    <cellStyle name="$_CCA-Request_H11bps July 9 20 2 2" xfId="51884" xr:uid="{00000000-0005-0000-0000-00006E010000}"/>
    <cellStyle name="$_CCA-Request_H11bps July 9 20 3" xfId="51885" xr:uid="{00000000-0005-0000-0000-00006F010000}"/>
    <cellStyle name="$_CCA-Request_H11bps July 9 21" xfId="51886" xr:uid="{00000000-0005-0000-0000-000070010000}"/>
    <cellStyle name="$_CCA-Request_H11bps July 9 21 2" xfId="51887" xr:uid="{00000000-0005-0000-0000-000071010000}"/>
    <cellStyle name="$_CCA-Request_H11bps July 9 22" xfId="51888" xr:uid="{00000000-0005-0000-0000-000072010000}"/>
    <cellStyle name="$_CCA-Request_H11bps July 9 22 2" xfId="51889" xr:uid="{00000000-0005-0000-0000-000073010000}"/>
    <cellStyle name="$_CCA-Request_H11bps July 9 23" xfId="304" xr:uid="{00000000-0005-0000-0000-000074010000}"/>
    <cellStyle name="$_CCA-Request_H11bps July 9 3" xfId="56" xr:uid="{00000000-0005-0000-0000-000075010000}"/>
    <cellStyle name="$_CCA-Request_H11bps July 9 3 2" xfId="599" xr:uid="{00000000-0005-0000-0000-000076010000}"/>
    <cellStyle name="$_CCA-Request_H11bps July 9 3 2 2" xfId="600" xr:uid="{00000000-0005-0000-0000-000077010000}"/>
    <cellStyle name="$_CCA-Request_H11bps July 9 3 2 3" xfId="601" xr:uid="{00000000-0005-0000-0000-000078010000}"/>
    <cellStyle name="$_CCA-Request_H11bps July 9 3 3" xfId="602" xr:uid="{00000000-0005-0000-0000-000079010000}"/>
    <cellStyle name="$_CCA-Request_H11bps July 9 3 4" xfId="603" xr:uid="{00000000-0005-0000-0000-00007A010000}"/>
    <cellStyle name="$_CCA-Request_H11bps July 9 4" xfId="146" xr:uid="{00000000-0005-0000-0000-00007B010000}"/>
    <cellStyle name="$_CCA-Request_H11bps July 9 4 2" xfId="605" xr:uid="{00000000-0005-0000-0000-00007C010000}"/>
    <cellStyle name="$_CCA-Request_H11bps July 9 4 2 2" xfId="606" xr:uid="{00000000-0005-0000-0000-00007D010000}"/>
    <cellStyle name="$_CCA-Request_H11bps July 9 4 2 3" xfId="607" xr:uid="{00000000-0005-0000-0000-00007E010000}"/>
    <cellStyle name="$_CCA-Request_H11bps July 9 4 3" xfId="608" xr:uid="{00000000-0005-0000-0000-00007F010000}"/>
    <cellStyle name="$_CCA-Request_H11bps July 9 4 4" xfId="609" xr:uid="{00000000-0005-0000-0000-000080010000}"/>
    <cellStyle name="$_CCA-Request_H11bps July 9 4 5" xfId="604" xr:uid="{00000000-0005-0000-0000-000081010000}"/>
    <cellStyle name="$_CCA-Request_H11bps July 9 5" xfId="610" xr:uid="{00000000-0005-0000-0000-000082010000}"/>
    <cellStyle name="$_CCA-Request_H11bps July 9 5 2" xfId="611" xr:uid="{00000000-0005-0000-0000-000083010000}"/>
    <cellStyle name="$_CCA-Request_H11bps July 9 5 2 2" xfId="612" xr:uid="{00000000-0005-0000-0000-000084010000}"/>
    <cellStyle name="$_CCA-Request_H11bps July 9 5 2 3" xfId="613" xr:uid="{00000000-0005-0000-0000-000085010000}"/>
    <cellStyle name="$_CCA-Request_H11bps July 9 5 3" xfId="614" xr:uid="{00000000-0005-0000-0000-000086010000}"/>
    <cellStyle name="$_CCA-Request_H11bps July 9 5 4" xfId="615" xr:uid="{00000000-0005-0000-0000-000087010000}"/>
    <cellStyle name="$_CCA-Request_H11bps July 9 6" xfId="616" xr:uid="{00000000-0005-0000-0000-000088010000}"/>
    <cellStyle name="$_CCA-Request_H11bps July 9 6 2" xfId="617" xr:uid="{00000000-0005-0000-0000-000089010000}"/>
    <cellStyle name="$_CCA-Request_H11bps July 9 6 2 2" xfId="618" xr:uid="{00000000-0005-0000-0000-00008A010000}"/>
    <cellStyle name="$_CCA-Request_H11bps July 9 6 2 3" xfId="619" xr:uid="{00000000-0005-0000-0000-00008B010000}"/>
    <cellStyle name="$_CCA-Request_H11bps July 9 6 3" xfId="620" xr:uid="{00000000-0005-0000-0000-00008C010000}"/>
    <cellStyle name="$_CCA-Request_H11bps July 9 6 4" xfId="621" xr:uid="{00000000-0005-0000-0000-00008D010000}"/>
    <cellStyle name="$_CCA-Request_H11bps July 9 7" xfId="622" xr:uid="{00000000-0005-0000-0000-00008E010000}"/>
    <cellStyle name="$_CCA-Request_H11bps July 9 7 2" xfId="623" xr:uid="{00000000-0005-0000-0000-00008F010000}"/>
    <cellStyle name="$_CCA-Request_H11bps July 9 7 2 2" xfId="624" xr:uid="{00000000-0005-0000-0000-000090010000}"/>
    <cellStyle name="$_CCA-Request_H11bps July 9 7 2 3" xfId="625" xr:uid="{00000000-0005-0000-0000-000091010000}"/>
    <cellStyle name="$_CCA-Request_H11bps July 9 7 3" xfId="626" xr:uid="{00000000-0005-0000-0000-000092010000}"/>
    <cellStyle name="$_CCA-Request_H11bps July 9 7 4" xfId="627" xr:uid="{00000000-0005-0000-0000-000093010000}"/>
    <cellStyle name="$_CCA-Request_H11bps July 9 8" xfId="628" xr:uid="{00000000-0005-0000-0000-000094010000}"/>
    <cellStyle name="$_CCA-Request_H11bps July 9 8 2" xfId="629" xr:uid="{00000000-0005-0000-0000-000095010000}"/>
    <cellStyle name="$_CCA-Request_H11bps July 9 8 2 2" xfId="630" xr:uid="{00000000-0005-0000-0000-000096010000}"/>
    <cellStyle name="$_CCA-Request_H11bps July 9 8 2 2 2" xfId="631" xr:uid="{00000000-0005-0000-0000-000097010000}"/>
    <cellStyle name="$_CCA-Request_H11bps July 9 8 2 2 3" xfId="632" xr:uid="{00000000-0005-0000-0000-000098010000}"/>
    <cellStyle name="$_CCA-Request_H11bps July 9 8 2 3" xfId="633" xr:uid="{00000000-0005-0000-0000-000099010000}"/>
    <cellStyle name="$_CCA-Request_H11bps July 9 8 2 3 2" xfId="634" xr:uid="{00000000-0005-0000-0000-00009A010000}"/>
    <cellStyle name="$_CCA-Request_H11bps July 9 8 2 3 3" xfId="635" xr:uid="{00000000-0005-0000-0000-00009B010000}"/>
    <cellStyle name="$_CCA-Request_H11bps July 9 8 2 4" xfId="636" xr:uid="{00000000-0005-0000-0000-00009C010000}"/>
    <cellStyle name="$_CCA-Request_H11bps July 9 8 2 5" xfId="637" xr:uid="{00000000-0005-0000-0000-00009D010000}"/>
    <cellStyle name="$_CCA-Request_H11bps July 9 8 3" xfId="638" xr:uid="{00000000-0005-0000-0000-00009E010000}"/>
    <cellStyle name="$_CCA-Request_H11bps July 9 8 4" xfId="639" xr:uid="{00000000-0005-0000-0000-00009F010000}"/>
    <cellStyle name="$_CCA-Request_H11bps July 9 9" xfId="640" xr:uid="{00000000-0005-0000-0000-0000A0010000}"/>
    <cellStyle name="$_CCA-Request_H11bps July 9 9 2" xfId="641" xr:uid="{00000000-0005-0000-0000-0000A1010000}"/>
    <cellStyle name="$_CCA-Request_H11bps July 9 9 2 2" xfId="642" xr:uid="{00000000-0005-0000-0000-0000A2010000}"/>
    <cellStyle name="$_CCA-Request_H11bps July 9 9 2 3" xfId="643" xr:uid="{00000000-0005-0000-0000-0000A3010000}"/>
    <cellStyle name="$_CCA-Request_H11bps July 9 9 3" xfId="644" xr:uid="{00000000-0005-0000-0000-0000A4010000}"/>
    <cellStyle name="$_CCA-Request_H11bps July 9 9 3 2" xfId="645" xr:uid="{00000000-0005-0000-0000-0000A5010000}"/>
    <cellStyle name="$_CCA-Request_H11bps July 9 9 3 3" xfId="646" xr:uid="{00000000-0005-0000-0000-0000A6010000}"/>
    <cellStyle name="$_CCA-Request_H11bps July 9 9 4" xfId="647" xr:uid="{00000000-0005-0000-0000-0000A7010000}"/>
    <cellStyle name="$_CCA-Request_H11bps July 9 9 5" xfId="648" xr:uid="{00000000-0005-0000-0000-0000A8010000}"/>
    <cellStyle name="$_CCA-Request_H11bps July 9_12 - December 31, 2010 per HOBNI w taxes" xfId="51890" xr:uid="{00000000-0005-0000-0000-0000A9010000}"/>
    <cellStyle name="$_CCA-Request_H11bps July 9_12 - December 31, 2010 per HOBNI w taxes 2" xfId="51891" xr:uid="{00000000-0005-0000-0000-0000AA010000}"/>
    <cellStyle name="$_CCA-Request_H11bps July 9_12 December 2011 sent to HO FINAL" xfId="51892" xr:uid="{00000000-0005-0000-0000-0000AB010000}"/>
    <cellStyle name="$_CCA-Request_H11bps July 9_12 December 2011 sent to HO FINAL 2" xfId="51893" xr:uid="{00000000-0005-0000-0000-0000AC010000}"/>
    <cellStyle name="$_CCA-Request_H11bps July 9_12 -December 31 2011 with pencil adjustments (6)" xfId="51894" xr:uid="{00000000-0005-0000-0000-0000AD010000}"/>
    <cellStyle name="$_CCA-Request_H11bps July 9_12 -December 31 2011 with pencil adjustments (6) 2" xfId="51895" xr:uid="{00000000-0005-0000-0000-0000AE010000}"/>
    <cellStyle name="$_CCA-Request_H11bps July 9_2009 tax provision v.1" xfId="649" xr:uid="{00000000-0005-0000-0000-0000AF010000}"/>
    <cellStyle name="$_CCA-Request_H11bps July 9_2009 tax provision v.1 2" xfId="650" xr:uid="{00000000-0005-0000-0000-0000B0010000}"/>
    <cellStyle name="$_CCA-Request_H11bps July 9_2009 tax provision v.1 2 2" xfId="651" xr:uid="{00000000-0005-0000-0000-0000B1010000}"/>
    <cellStyle name="$_CCA-Request_H11bps July 9_2009 tax provision v.1 3" xfId="652" xr:uid="{00000000-0005-0000-0000-0000B2010000}"/>
    <cellStyle name="$_CCA-Request_H11bps July 9_2009 tax provision v.1 4" xfId="653" xr:uid="{00000000-0005-0000-0000-0000B3010000}"/>
    <cellStyle name="$_CCA-Request_H11bps July 9_2009 tax provision v.1 4 2" xfId="654" xr:uid="{00000000-0005-0000-0000-0000B4010000}"/>
    <cellStyle name="$_CCA-Request_H11bps July 9_2009 tax provision v.1 4 3" xfId="655" xr:uid="{00000000-0005-0000-0000-0000B5010000}"/>
    <cellStyle name="$_CCA-Request_H11bps July 9_2009 tax provision v.1 5" xfId="51896" xr:uid="{00000000-0005-0000-0000-0000B6010000}"/>
    <cellStyle name="$_CCA-Request_H11bps July 9_2009 UCC Adds Dec YTD Summary For  Sch 008 bps aug 21" xfId="656" xr:uid="{00000000-0005-0000-0000-0000B7010000}"/>
    <cellStyle name="$_CCA-Request_H11bps July 9_2009 UCC Adds Dec YTD Summary For  Sch 008 bps aug 21 2" xfId="657" xr:uid="{00000000-0005-0000-0000-0000B8010000}"/>
    <cellStyle name="$_CCA-Request_H11bps July 9_2009 UCC Adds Dec YTD Summary For  Sch 008 bps aug 21 3" xfId="658" xr:uid="{00000000-0005-0000-0000-0000B9010000}"/>
    <cellStyle name="$_CCA-Request_H11bps July 9_2010 tax provision for Tax Return Filing" xfId="659" xr:uid="{00000000-0005-0000-0000-0000BA010000}"/>
    <cellStyle name="$_CCA-Request_H11bps July 9_2010 tax provision for Tax Return Filing 2" xfId="51897" xr:uid="{00000000-0005-0000-0000-0000BB010000}"/>
    <cellStyle name="$_CCA-Request_H11bps July 9_2010 UCC Adds Dec YTD Summary For  Sch 008 Dec 2009 (Jan 15)(Final)" xfId="660" xr:uid="{00000000-0005-0000-0000-0000BC010000}"/>
    <cellStyle name="$_CCA-Request_H11bps July 9_2010 UCC Adds Dec YTD Summary For  Sch 008 Dec 2009 (Jan 15)(Final) 2" xfId="661" xr:uid="{00000000-0005-0000-0000-0000BD010000}"/>
    <cellStyle name="$_CCA-Request_H11bps July 9_2010 UCC Adds Dec YTD Summary For  Sch 008 Dec 2009 (Jan 15)(Final) 3" xfId="662" xr:uid="{00000000-0005-0000-0000-0000BE010000}"/>
    <cellStyle name="$_CCA-Request_H11bps July 9_Book1" xfId="51898" xr:uid="{00000000-0005-0000-0000-0000BF010000}"/>
    <cellStyle name="$_CCA-Request_H11bps July 9_Book1 2" xfId="51899" xr:uid="{00000000-0005-0000-0000-0000C0010000}"/>
    <cellStyle name="$_CCA-Request_H11bps July 9_Capital assets (2)" xfId="663" xr:uid="{00000000-0005-0000-0000-0000C1010000}"/>
    <cellStyle name="$_CCA-Request_H11bps July 9_Capital assets (2) 2" xfId="51900" xr:uid="{00000000-0005-0000-0000-0000C2010000}"/>
    <cellStyle name="$_CCA-Request_H11bps July 9_NBV_UCC_Fixed asset reconciliation 2009" xfId="664" xr:uid="{00000000-0005-0000-0000-0000C3010000}"/>
    <cellStyle name="$_CCA-Request_H11bps July 9_NBV_UCC_Fixed asset reconciliation 2009 2" xfId="51901" xr:uid="{00000000-0005-0000-0000-0000C4010000}"/>
    <cellStyle name="$_CCA-Request_H11bps July 9_NBV_UCC_Fixed asset reconciliation 2010" xfId="665" xr:uid="{00000000-0005-0000-0000-0000C5010000}"/>
    <cellStyle name="$_CCA-Request_H11bps July 9_NBV_UCC_Fixed asset reconciliation 2010 2" xfId="51902" xr:uid="{00000000-0005-0000-0000-0000C6010000}"/>
    <cellStyle name="$_CCA-Request_H11bps July 9_Tab E for Tax Jan09" xfId="666" xr:uid="{00000000-0005-0000-0000-0000C7010000}"/>
    <cellStyle name="$_CCA-Request_H11bps July 9_Tab E for Tax Jan09 2" xfId="667" xr:uid="{00000000-0005-0000-0000-0000C8010000}"/>
    <cellStyle name="$_CCA-Request_H11bps July 9_Tab E for Tax Jan09 2 2" xfId="668" xr:uid="{00000000-0005-0000-0000-0000C9010000}"/>
    <cellStyle name="$_CCA-Request_H11bps July 9_Tab E for Tax Jan09 3" xfId="669" xr:uid="{00000000-0005-0000-0000-0000CA010000}"/>
    <cellStyle name="$_CCA-Request_H11bps July 9_Tab E for Tax Jan09 4" xfId="670" xr:uid="{00000000-0005-0000-0000-0000CB010000}"/>
    <cellStyle name="$_CCA-Request_H11bps July 9_Tab E for Tax Jan09 4 2" xfId="671" xr:uid="{00000000-0005-0000-0000-0000CC010000}"/>
    <cellStyle name="$_CCA-Request_H11bps July 9_Tab E for Tax Jan09 4 3" xfId="672" xr:uid="{00000000-0005-0000-0000-0000CD010000}"/>
    <cellStyle name="$_CCA-Request_H11bps July 9_Tab E for Tax Jan09 5" xfId="51903" xr:uid="{00000000-0005-0000-0000-0000CE010000}"/>
    <cellStyle name="$_CCA-Request_H11bps_12 - December 31, 2010 per HOBNI w taxes" xfId="51904" xr:uid="{00000000-0005-0000-0000-0000CF010000}"/>
    <cellStyle name="$_CCA-Request_H11bps_12 - December 31, 2010 per HOBNI w taxes 2" xfId="51905" xr:uid="{00000000-0005-0000-0000-0000D0010000}"/>
    <cellStyle name="$_CCA-Request_H11bps_12 December 2011 sent to HO FINAL" xfId="51906" xr:uid="{00000000-0005-0000-0000-0000D1010000}"/>
    <cellStyle name="$_CCA-Request_H11bps_12 December 2011 sent to HO FINAL 2" xfId="51907" xr:uid="{00000000-0005-0000-0000-0000D2010000}"/>
    <cellStyle name="$_CCA-Request_H11bps_12 -December 31 2011 with pencil adjustments (6)" xfId="51908" xr:uid="{00000000-0005-0000-0000-0000D3010000}"/>
    <cellStyle name="$_CCA-Request_H11bps_12 -December 31 2011 with pencil adjustments (6) 2" xfId="51909" xr:uid="{00000000-0005-0000-0000-0000D4010000}"/>
    <cellStyle name="$_CCA-Request_H11bps_2009 tax provision v.1" xfId="673" xr:uid="{00000000-0005-0000-0000-0000D5010000}"/>
    <cellStyle name="$_CCA-Request_H11bps_2009 tax provision v.1 2" xfId="674" xr:uid="{00000000-0005-0000-0000-0000D6010000}"/>
    <cellStyle name="$_CCA-Request_H11bps_2009 tax provision v.1 2 2" xfId="675" xr:uid="{00000000-0005-0000-0000-0000D7010000}"/>
    <cellStyle name="$_CCA-Request_H11bps_2009 tax provision v.1 3" xfId="676" xr:uid="{00000000-0005-0000-0000-0000D8010000}"/>
    <cellStyle name="$_CCA-Request_H11bps_2009 tax provision v.1 4" xfId="677" xr:uid="{00000000-0005-0000-0000-0000D9010000}"/>
    <cellStyle name="$_CCA-Request_H11bps_2009 tax provision v.1 4 2" xfId="678" xr:uid="{00000000-0005-0000-0000-0000DA010000}"/>
    <cellStyle name="$_CCA-Request_H11bps_2009 tax provision v.1 4 3" xfId="679" xr:uid="{00000000-0005-0000-0000-0000DB010000}"/>
    <cellStyle name="$_CCA-Request_H11bps_2009 tax provision v.1 5" xfId="51910" xr:uid="{00000000-0005-0000-0000-0000DC010000}"/>
    <cellStyle name="$_CCA-Request_H11bps_2009 UCC Adds Dec YTD Summary For  Sch 008 bps aug 21" xfId="680" xr:uid="{00000000-0005-0000-0000-0000DD010000}"/>
    <cellStyle name="$_CCA-Request_H11bps_2009 UCC Adds Dec YTD Summary For  Sch 008 bps aug 21 2" xfId="681" xr:uid="{00000000-0005-0000-0000-0000DE010000}"/>
    <cellStyle name="$_CCA-Request_H11bps_2009 UCC Adds Dec YTD Summary For  Sch 008 bps aug 21 3" xfId="682" xr:uid="{00000000-0005-0000-0000-0000DF010000}"/>
    <cellStyle name="$_CCA-Request_H11bps_2010 tax provision for Tax Return Filing" xfId="683" xr:uid="{00000000-0005-0000-0000-0000E0010000}"/>
    <cellStyle name="$_CCA-Request_H11bps_2010 tax provision for Tax Return Filing 2" xfId="51911" xr:uid="{00000000-0005-0000-0000-0000E1010000}"/>
    <cellStyle name="$_CCA-Request_H11bps_2010 UCC Adds Dec YTD Summary For  Sch 008 Dec 2009 (Jan 15)(Final)" xfId="684" xr:uid="{00000000-0005-0000-0000-0000E2010000}"/>
    <cellStyle name="$_CCA-Request_H11bps_2010 UCC Adds Dec YTD Summary For  Sch 008 Dec 2009 (Jan 15)(Final) 2" xfId="685" xr:uid="{00000000-0005-0000-0000-0000E3010000}"/>
    <cellStyle name="$_CCA-Request_H11bps_2010 UCC Adds Dec YTD Summary For  Sch 008 Dec 2009 (Jan 15)(Final) 3" xfId="686" xr:uid="{00000000-0005-0000-0000-0000E4010000}"/>
    <cellStyle name="$_CCA-Request_H11bps_Book1" xfId="51912" xr:uid="{00000000-0005-0000-0000-0000E5010000}"/>
    <cellStyle name="$_CCA-Request_H11bps_Book1 2" xfId="51913" xr:uid="{00000000-0005-0000-0000-0000E6010000}"/>
    <cellStyle name="$_CCA-Request_H11bps_Capital assets (2)" xfId="687" xr:uid="{00000000-0005-0000-0000-0000E7010000}"/>
    <cellStyle name="$_CCA-Request_H11bps_Capital assets (2) 2" xfId="51914" xr:uid="{00000000-0005-0000-0000-0000E8010000}"/>
    <cellStyle name="$_CCA-Request_H11bps_NBV_UCC_Fixed asset reconciliation 2009" xfId="688" xr:uid="{00000000-0005-0000-0000-0000E9010000}"/>
    <cellStyle name="$_CCA-Request_H11bps_NBV_UCC_Fixed asset reconciliation 2009 2" xfId="51915" xr:uid="{00000000-0005-0000-0000-0000EA010000}"/>
    <cellStyle name="$_CCA-Request_H11bps_NBV_UCC_Fixed asset reconciliation 2010" xfId="689" xr:uid="{00000000-0005-0000-0000-0000EB010000}"/>
    <cellStyle name="$_CCA-Request_H11bps_NBV_UCC_Fixed asset reconciliation 2010 2" xfId="51916" xr:uid="{00000000-0005-0000-0000-0000EC010000}"/>
    <cellStyle name="$_CCA-Request_H11bps_Tab E for Tax Jan09" xfId="690" xr:uid="{00000000-0005-0000-0000-0000ED010000}"/>
    <cellStyle name="$_CCA-Request_H11bps_Tab E for Tax Jan09 2" xfId="691" xr:uid="{00000000-0005-0000-0000-0000EE010000}"/>
    <cellStyle name="$_CCA-Request_H11bps_Tab E for Tax Jan09 2 2" xfId="692" xr:uid="{00000000-0005-0000-0000-0000EF010000}"/>
    <cellStyle name="$_CCA-Request_H11bps_Tab E for Tax Jan09 3" xfId="693" xr:uid="{00000000-0005-0000-0000-0000F0010000}"/>
    <cellStyle name="$_CCA-Request_H11bps_Tab E for Tax Jan09 4" xfId="694" xr:uid="{00000000-0005-0000-0000-0000F1010000}"/>
    <cellStyle name="$_CCA-Request_H11bps_Tab E for Tax Jan09 4 2" xfId="695" xr:uid="{00000000-0005-0000-0000-0000F2010000}"/>
    <cellStyle name="$_CCA-Request_H11bps_Tab E for Tax Jan09 4 3" xfId="696" xr:uid="{00000000-0005-0000-0000-0000F3010000}"/>
    <cellStyle name="$_CCA-Request_H11bps_Tab E for Tax Jan09 5" xfId="51917" xr:uid="{00000000-0005-0000-0000-0000F4010000}"/>
    <cellStyle name="$_NBV_UCC_Fixed asset reconciliation 2009" xfId="697" xr:uid="{00000000-0005-0000-0000-0000F5010000}"/>
    <cellStyle name="$_NBV_UCC_Fixed asset reconciliation 2009 2" xfId="51918" xr:uid="{00000000-0005-0000-0000-0000F6010000}"/>
    <cellStyle name="$_NBV_UCC_Fixed asset reconciliation 2010" xfId="698" xr:uid="{00000000-0005-0000-0000-0000F7010000}"/>
    <cellStyle name="$_NBV_UCC_Fixed asset reconciliation 2010 2" xfId="51919" xr:uid="{00000000-0005-0000-0000-0000F8010000}"/>
    <cellStyle name="$_Tab E for Tax Jan09" xfId="699" xr:uid="{00000000-0005-0000-0000-0000F9010000}"/>
    <cellStyle name="$_Tab E for Tax Jan09 2" xfId="700" xr:uid="{00000000-0005-0000-0000-0000FA010000}"/>
    <cellStyle name="$_Tab E for Tax Jan09 2 2" xfId="701" xr:uid="{00000000-0005-0000-0000-0000FB010000}"/>
    <cellStyle name="$_Tab E for Tax Jan09 3" xfId="702" xr:uid="{00000000-0005-0000-0000-0000FC010000}"/>
    <cellStyle name="$_Tab E for Tax Jan09 4" xfId="703" xr:uid="{00000000-0005-0000-0000-0000FD010000}"/>
    <cellStyle name="$_Tab E for Tax Jan09 4 2" xfId="704" xr:uid="{00000000-0005-0000-0000-0000FE010000}"/>
    <cellStyle name="$_Tab E for Tax Jan09 4 3" xfId="705" xr:uid="{00000000-0005-0000-0000-0000FF010000}"/>
    <cellStyle name="$_Tab E for Tax Jan09 5" xfId="51920" xr:uid="{00000000-0005-0000-0000-000000020000}"/>
    <cellStyle name="$comma" xfId="11" xr:uid="{00000000-0005-0000-0000-000001020000}"/>
    <cellStyle name="$comma 2" xfId="706" xr:uid="{00000000-0005-0000-0000-000002020000}"/>
    <cellStyle name="_100% Contrated_UnContracted Energy 20071120 VALUES" xfId="58317" xr:uid="{00000000-0005-0000-0000-000003020000}"/>
    <cellStyle name="_100% Contrated_UnContracted Energy 20071120 VALUES_BRPI Debt Mgt Report - Q2 Assets_under_ Mgmt_ FINAL" xfId="58318" xr:uid="{00000000-0005-0000-0000-000004020000}"/>
    <cellStyle name="_2006 Plan as of 2005-06-30_v3 " xfId="58319" xr:uid="{00000000-0005-0000-0000-000005020000}"/>
    <cellStyle name="_2006 Plan as of 2005-06-30_v3 _BRPI Debt Mgt Report - Q2 Assets_under_ Mgmt_ FINAL" xfId="58320" xr:uid="{00000000-0005-0000-0000-000006020000}"/>
    <cellStyle name="_2006 Plan as of 2005-06-30_v4 1" xfId="58321" xr:uid="{00000000-0005-0000-0000-000007020000}"/>
    <cellStyle name="_2006 Plan as of 2005-06-30_v4 1_BRPI Debt Mgt Report - Q2 Assets_under_ Mgmt_ FINAL" xfId="58322" xr:uid="{00000000-0005-0000-0000-000008020000}"/>
    <cellStyle name="_2006 St Lawr IS budget template v3 09-9-05" xfId="58323" xr:uid="{00000000-0005-0000-0000-000009020000}"/>
    <cellStyle name="_2006 St Lawr IS budget template v3 09-9-05 10" xfId="58324" xr:uid="{00000000-0005-0000-0000-00000A020000}"/>
    <cellStyle name="_2006 St Lawr IS budget template v3 09-9-05 11" xfId="58325" xr:uid="{00000000-0005-0000-0000-00000B020000}"/>
    <cellStyle name="_2006 St Lawr IS budget template v3 09-9-05 12" xfId="58326" xr:uid="{00000000-0005-0000-0000-00000C020000}"/>
    <cellStyle name="_2006 St Lawr IS budget template v3 09-9-05 13" xfId="58327" xr:uid="{00000000-0005-0000-0000-00000D020000}"/>
    <cellStyle name="_2006 St Lawr IS budget template v3 09-9-05 14" xfId="58328" xr:uid="{00000000-0005-0000-0000-00000E020000}"/>
    <cellStyle name="_2006 St Lawr IS budget template v3 09-9-05 2" xfId="58329" xr:uid="{00000000-0005-0000-0000-00000F020000}"/>
    <cellStyle name="_2006 St Lawr IS budget template v3 09-9-05 2 10" xfId="58330" xr:uid="{00000000-0005-0000-0000-000010020000}"/>
    <cellStyle name="_2006 St Lawr IS budget template v3 09-9-05 2 2" xfId="58331" xr:uid="{00000000-0005-0000-0000-000011020000}"/>
    <cellStyle name="_2006 St Lawr IS budget template v3 09-9-05 2 3" xfId="58332" xr:uid="{00000000-0005-0000-0000-000012020000}"/>
    <cellStyle name="_2006 St Lawr IS budget template v3 09-9-05 2 4" xfId="58333" xr:uid="{00000000-0005-0000-0000-000013020000}"/>
    <cellStyle name="_2006 St Lawr IS budget template v3 09-9-05 2 5" xfId="58334" xr:uid="{00000000-0005-0000-0000-000014020000}"/>
    <cellStyle name="_2006 St Lawr IS budget template v3 09-9-05 2 6" xfId="58335" xr:uid="{00000000-0005-0000-0000-000015020000}"/>
    <cellStyle name="_2006 St Lawr IS budget template v3 09-9-05 2 7" xfId="58336" xr:uid="{00000000-0005-0000-0000-000016020000}"/>
    <cellStyle name="_2006 St Lawr IS budget template v3 09-9-05 2 8" xfId="58337" xr:uid="{00000000-0005-0000-0000-000017020000}"/>
    <cellStyle name="_2006 St Lawr IS budget template v3 09-9-05 2 9" xfId="58338" xr:uid="{00000000-0005-0000-0000-000018020000}"/>
    <cellStyle name="_2006 St Lawr IS budget template v3 09-9-05 3" xfId="58339" xr:uid="{00000000-0005-0000-0000-000019020000}"/>
    <cellStyle name="_2006 St Lawr IS budget template v3 09-9-05 3 10" xfId="58340" xr:uid="{00000000-0005-0000-0000-00001A020000}"/>
    <cellStyle name="_2006 St Lawr IS budget template v3 09-9-05 3 2" xfId="58341" xr:uid="{00000000-0005-0000-0000-00001B020000}"/>
    <cellStyle name="_2006 St Lawr IS budget template v3 09-9-05 3 3" xfId="58342" xr:uid="{00000000-0005-0000-0000-00001C020000}"/>
    <cellStyle name="_2006 St Lawr IS budget template v3 09-9-05 3 4" xfId="58343" xr:uid="{00000000-0005-0000-0000-00001D020000}"/>
    <cellStyle name="_2006 St Lawr IS budget template v3 09-9-05 3 5" xfId="58344" xr:uid="{00000000-0005-0000-0000-00001E020000}"/>
    <cellStyle name="_2006 St Lawr IS budget template v3 09-9-05 3 6" xfId="58345" xr:uid="{00000000-0005-0000-0000-00001F020000}"/>
    <cellStyle name="_2006 St Lawr IS budget template v3 09-9-05 3 7" xfId="58346" xr:uid="{00000000-0005-0000-0000-000020020000}"/>
    <cellStyle name="_2006 St Lawr IS budget template v3 09-9-05 3 8" xfId="58347" xr:uid="{00000000-0005-0000-0000-000021020000}"/>
    <cellStyle name="_2006 St Lawr IS budget template v3 09-9-05 3 9" xfId="58348" xr:uid="{00000000-0005-0000-0000-000022020000}"/>
    <cellStyle name="_2006 St Lawr IS budget template v3 09-9-05 4" xfId="58349" xr:uid="{00000000-0005-0000-0000-000023020000}"/>
    <cellStyle name="_2006 St Lawr IS budget template v3 09-9-05 4 10" xfId="58350" xr:uid="{00000000-0005-0000-0000-000024020000}"/>
    <cellStyle name="_2006 St Lawr IS budget template v3 09-9-05 4 2" xfId="58351" xr:uid="{00000000-0005-0000-0000-000025020000}"/>
    <cellStyle name="_2006 St Lawr IS budget template v3 09-9-05 4 3" xfId="58352" xr:uid="{00000000-0005-0000-0000-000026020000}"/>
    <cellStyle name="_2006 St Lawr IS budget template v3 09-9-05 4 4" xfId="58353" xr:uid="{00000000-0005-0000-0000-000027020000}"/>
    <cellStyle name="_2006 St Lawr IS budget template v3 09-9-05 4 5" xfId="58354" xr:uid="{00000000-0005-0000-0000-000028020000}"/>
    <cellStyle name="_2006 St Lawr IS budget template v3 09-9-05 4 6" xfId="58355" xr:uid="{00000000-0005-0000-0000-000029020000}"/>
    <cellStyle name="_2006 St Lawr IS budget template v3 09-9-05 4 7" xfId="58356" xr:uid="{00000000-0005-0000-0000-00002A020000}"/>
    <cellStyle name="_2006 St Lawr IS budget template v3 09-9-05 4 8" xfId="58357" xr:uid="{00000000-0005-0000-0000-00002B020000}"/>
    <cellStyle name="_2006 St Lawr IS budget template v3 09-9-05 4 9" xfId="58358" xr:uid="{00000000-0005-0000-0000-00002C020000}"/>
    <cellStyle name="_2006 St Lawr IS budget template v3 09-9-05 5" xfId="58359" xr:uid="{00000000-0005-0000-0000-00002D020000}"/>
    <cellStyle name="_2006 St Lawr IS budget template v3 09-9-05 5 10" xfId="58360" xr:uid="{00000000-0005-0000-0000-00002E020000}"/>
    <cellStyle name="_2006 St Lawr IS budget template v3 09-9-05 5 2" xfId="58361" xr:uid="{00000000-0005-0000-0000-00002F020000}"/>
    <cellStyle name="_2006 St Lawr IS budget template v3 09-9-05 5 3" xfId="58362" xr:uid="{00000000-0005-0000-0000-000030020000}"/>
    <cellStyle name="_2006 St Lawr IS budget template v3 09-9-05 5 4" xfId="58363" xr:uid="{00000000-0005-0000-0000-000031020000}"/>
    <cellStyle name="_2006 St Lawr IS budget template v3 09-9-05 5 5" xfId="58364" xr:uid="{00000000-0005-0000-0000-000032020000}"/>
    <cellStyle name="_2006 St Lawr IS budget template v3 09-9-05 5 6" xfId="58365" xr:uid="{00000000-0005-0000-0000-000033020000}"/>
    <cellStyle name="_2006 St Lawr IS budget template v3 09-9-05 5 7" xfId="58366" xr:uid="{00000000-0005-0000-0000-000034020000}"/>
    <cellStyle name="_2006 St Lawr IS budget template v3 09-9-05 5 8" xfId="58367" xr:uid="{00000000-0005-0000-0000-000035020000}"/>
    <cellStyle name="_2006 St Lawr IS budget template v3 09-9-05 5 9" xfId="58368" xr:uid="{00000000-0005-0000-0000-000036020000}"/>
    <cellStyle name="_2006 St Lawr IS budget template v3 09-9-05 6" xfId="58369" xr:uid="{00000000-0005-0000-0000-000037020000}"/>
    <cellStyle name="_2006 St Lawr IS budget template v3 09-9-05 7" xfId="58370" xr:uid="{00000000-0005-0000-0000-000038020000}"/>
    <cellStyle name="_2006 St Lawr IS budget template v3 09-9-05 8" xfId="58371" xr:uid="{00000000-0005-0000-0000-000039020000}"/>
    <cellStyle name="_2006 St Lawr IS budget template v3 09-9-05 9" xfId="58372" xr:uid="{00000000-0005-0000-0000-00003A020000}"/>
    <cellStyle name="_2006 St Lawr IS budget template v3 09-9-05_BRPI Debt Mgt Report - Q2 Assets_under_ Mgmt_ FINAL" xfId="58373" xr:uid="{00000000-0005-0000-0000-00003B020000}"/>
    <cellStyle name="_2007-07-04 PPA's Revenue Average Term for BAM v1" xfId="58374" xr:uid="{00000000-0005-0000-0000-00003C020000}"/>
    <cellStyle name="_2007-07-04 PPA's Revenue Average Term for BAM v1_BRPI Debt Mgt Report - Q2 Assets_under_ Mgmt_ FINAL" xfId="58375" xr:uid="{00000000-0005-0000-0000-00003D020000}"/>
    <cellStyle name="_2008 Gen Profile Summary Report Q2 vs. Q1 - VALUE" xfId="58376" xr:uid="{00000000-0005-0000-0000-00003E020000}"/>
    <cellStyle name="_2008 Gen Profile Summary Report Q2 vs. Q1 - VALUE_BRPI Debt Mgt Report - Q2 Assets_under_ Mgmt_ FINAL" xfId="58377" xr:uid="{00000000-0005-0000-0000-00003F020000}"/>
    <cellStyle name="_BAM Rec Q1 2006" xfId="58378" xr:uid="{00000000-0005-0000-0000-000040020000}"/>
    <cellStyle name="_BAM Rec Q1 2006_BRPI Debt Mgt Report - Q2 Assets_under_ Mgmt_ FINAL" xfId="58379" xr:uid="{00000000-0005-0000-0000-000041020000}"/>
    <cellStyle name="_BAM Rec Q1 2006_Credit Risk Q3-2008" xfId="58380" xr:uid="{00000000-0005-0000-0000-000042020000}"/>
    <cellStyle name="_BAM Rec Q1 2006_Credit Risk Q3-2008_BRPI Debt Mgt Report - Q2 Assets_under_ Mgmt_ FINAL" xfId="58381" xr:uid="{00000000-0005-0000-0000-000043020000}"/>
    <cellStyle name="_BAM Rec Q1 2006_FX POSITION Q2-08" xfId="58382" xr:uid="{00000000-0005-0000-0000-000044020000}"/>
    <cellStyle name="_BAM Rec Q1 2006_FX POSITION Q2-08_BRPI Debt Mgt Report - Q2 Assets_under_ Mgmt_ FINAL" xfId="58383" xr:uid="{00000000-0005-0000-0000-000045020000}"/>
    <cellStyle name="_Bear Swamp Non-LIPA Hedges Trade List as at Jan 31 2007" xfId="58384" xr:uid="{00000000-0005-0000-0000-000046020000}"/>
    <cellStyle name="_Bear Swamp Non-LIPA Hedges Trade List as at Jan 31 2007_BRPI Debt Mgt Report - Q2 Assets_under_ Mgmt_ FINAL" xfId="58385" xr:uid="{00000000-0005-0000-0000-000047020000}"/>
    <cellStyle name="_Bear Swamp PLAN Model 2005-03-21 (FINAL)" xfId="58386" xr:uid="{00000000-0005-0000-0000-000048020000}"/>
    <cellStyle name="_Bear Swamp PLAN Model 2005-03-21 (FINAL) 10" xfId="58387" xr:uid="{00000000-0005-0000-0000-000049020000}"/>
    <cellStyle name="_Bear Swamp PLAN Model 2005-03-21 (FINAL) 11" xfId="58388" xr:uid="{00000000-0005-0000-0000-00004A020000}"/>
    <cellStyle name="_Bear Swamp PLAN Model 2005-03-21 (FINAL) 12" xfId="58389" xr:uid="{00000000-0005-0000-0000-00004B020000}"/>
    <cellStyle name="_Bear Swamp PLAN Model 2005-03-21 (FINAL) 13" xfId="58390" xr:uid="{00000000-0005-0000-0000-00004C020000}"/>
    <cellStyle name="_Bear Swamp PLAN Model 2005-03-21 (FINAL) 14" xfId="58391" xr:uid="{00000000-0005-0000-0000-00004D020000}"/>
    <cellStyle name="_Bear Swamp PLAN Model 2005-03-21 (FINAL) 2" xfId="58392" xr:uid="{00000000-0005-0000-0000-00004E020000}"/>
    <cellStyle name="_Bear Swamp PLAN Model 2005-03-21 (FINAL) 2 10" xfId="58393" xr:uid="{00000000-0005-0000-0000-00004F020000}"/>
    <cellStyle name="_Bear Swamp PLAN Model 2005-03-21 (FINAL) 2 2" xfId="58394" xr:uid="{00000000-0005-0000-0000-000050020000}"/>
    <cellStyle name="_Bear Swamp PLAN Model 2005-03-21 (FINAL) 2 3" xfId="58395" xr:uid="{00000000-0005-0000-0000-000051020000}"/>
    <cellStyle name="_Bear Swamp PLAN Model 2005-03-21 (FINAL) 2 4" xfId="58396" xr:uid="{00000000-0005-0000-0000-000052020000}"/>
    <cellStyle name="_Bear Swamp PLAN Model 2005-03-21 (FINAL) 2 5" xfId="58397" xr:uid="{00000000-0005-0000-0000-000053020000}"/>
    <cellStyle name="_Bear Swamp PLAN Model 2005-03-21 (FINAL) 2 6" xfId="58398" xr:uid="{00000000-0005-0000-0000-000054020000}"/>
    <cellStyle name="_Bear Swamp PLAN Model 2005-03-21 (FINAL) 2 7" xfId="58399" xr:uid="{00000000-0005-0000-0000-000055020000}"/>
    <cellStyle name="_Bear Swamp PLAN Model 2005-03-21 (FINAL) 2 8" xfId="58400" xr:uid="{00000000-0005-0000-0000-000056020000}"/>
    <cellStyle name="_Bear Swamp PLAN Model 2005-03-21 (FINAL) 2 9" xfId="58401" xr:uid="{00000000-0005-0000-0000-000057020000}"/>
    <cellStyle name="_Bear Swamp PLAN Model 2005-03-21 (FINAL) 3" xfId="58402" xr:uid="{00000000-0005-0000-0000-000058020000}"/>
    <cellStyle name="_Bear Swamp PLAN Model 2005-03-21 (FINAL) 3 10" xfId="58403" xr:uid="{00000000-0005-0000-0000-000059020000}"/>
    <cellStyle name="_Bear Swamp PLAN Model 2005-03-21 (FINAL) 3 2" xfId="58404" xr:uid="{00000000-0005-0000-0000-00005A020000}"/>
    <cellStyle name="_Bear Swamp PLAN Model 2005-03-21 (FINAL) 3 3" xfId="58405" xr:uid="{00000000-0005-0000-0000-00005B020000}"/>
    <cellStyle name="_Bear Swamp PLAN Model 2005-03-21 (FINAL) 3 4" xfId="58406" xr:uid="{00000000-0005-0000-0000-00005C020000}"/>
    <cellStyle name="_Bear Swamp PLAN Model 2005-03-21 (FINAL) 3 5" xfId="58407" xr:uid="{00000000-0005-0000-0000-00005D020000}"/>
    <cellStyle name="_Bear Swamp PLAN Model 2005-03-21 (FINAL) 3 6" xfId="58408" xr:uid="{00000000-0005-0000-0000-00005E020000}"/>
    <cellStyle name="_Bear Swamp PLAN Model 2005-03-21 (FINAL) 3 7" xfId="58409" xr:uid="{00000000-0005-0000-0000-00005F020000}"/>
    <cellStyle name="_Bear Swamp PLAN Model 2005-03-21 (FINAL) 3 8" xfId="58410" xr:uid="{00000000-0005-0000-0000-000060020000}"/>
    <cellStyle name="_Bear Swamp PLAN Model 2005-03-21 (FINAL) 3 9" xfId="58411" xr:uid="{00000000-0005-0000-0000-000061020000}"/>
    <cellStyle name="_Bear Swamp PLAN Model 2005-03-21 (FINAL) 4" xfId="58412" xr:uid="{00000000-0005-0000-0000-000062020000}"/>
    <cellStyle name="_Bear Swamp PLAN Model 2005-03-21 (FINAL) 4 10" xfId="58413" xr:uid="{00000000-0005-0000-0000-000063020000}"/>
    <cellStyle name="_Bear Swamp PLAN Model 2005-03-21 (FINAL) 4 2" xfId="58414" xr:uid="{00000000-0005-0000-0000-000064020000}"/>
    <cellStyle name="_Bear Swamp PLAN Model 2005-03-21 (FINAL) 4 3" xfId="58415" xr:uid="{00000000-0005-0000-0000-000065020000}"/>
    <cellStyle name="_Bear Swamp PLAN Model 2005-03-21 (FINAL) 4 4" xfId="58416" xr:uid="{00000000-0005-0000-0000-000066020000}"/>
    <cellStyle name="_Bear Swamp PLAN Model 2005-03-21 (FINAL) 4 5" xfId="58417" xr:uid="{00000000-0005-0000-0000-000067020000}"/>
    <cellStyle name="_Bear Swamp PLAN Model 2005-03-21 (FINAL) 4 6" xfId="58418" xr:uid="{00000000-0005-0000-0000-000068020000}"/>
    <cellStyle name="_Bear Swamp PLAN Model 2005-03-21 (FINAL) 4 7" xfId="58419" xr:uid="{00000000-0005-0000-0000-000069020000}"/>
    <cellStyle name="_Bear Swamp PLAN Model 2005-03-21 (FINAL) 4 8" xfId="58420" xr:uid="{00000000-0005-0000-0000-00006A020000}"/>
    <cellStyle name="_Bear Swamp PLAN Model 2005-03-21 (FINAL) 4 9" xfId="58421" xr:uid="{00000000-0005-0000-0000-00006B020000}"/>
    <cellStyle name="_Bear Swamp PLAN Model 2005-03-21 (FINAL) 5" xfId="58422" xr:uid="{00000000-0005-0000-0000-00006C020000}"/>
    <cellStyle name="_Bear Swamp PLAN Model 2005-03-21 (FINAL) 5 10" xfId="58423" xr:uid="{00000000-0005-0000-0000-00006D020000}"/>
    <cellStyle name="_Bear Swamp PLAN Model 2005-03-21 (FINAL) 5 2" xfId="58424" xr:uid="{00000000-0005-0000-0000-00006E020000}"/>
    <cellStyle name="_Bear Swamp PLAN Model 2005-03-21 (FINAL) 5 3" xfId="58425" xr:uid="{00000000-0005-0000-0000-00006F020000}"/>
    <cellStyle name="_Bear Swamp PLAN Model 2005-03-21 (FINAL) 5 4" xfId="58426" xr:uid="{00000000-0005-0000-0000-000070020000}"/>
    <cellStyle name="_Bear Swamp PLAN Model 2005-03-21 (FINAL) 5 5" xfId="58427" xr:uid="{00000000-0005-0000-0000-000071020000}"/>
    <cellStyle name="_Bear Swamp PLAN Model 2005-03-21 (FINAL) 5 6" xfId="58428" xr:uid="{00000000-0005-0000-0000-000072020000}"/>
    <cellStyle name="_Bear Swamp PLAN Model 2005-03-21 (FINAL) 5 7" xfId="58429" xr:uid="{00000000-0005-0000-0000-000073020000}"/>
    <cellStyle name="_Bear Swamp PLAN Model 2005-03-21 (FINAL) 5 8" xfId="58430" xr:uid="{00000000-0005-0000-0000-000074020000}"/>
    <cellStyle name="_Bear Swamp PLAN Model 2005-03-21 (FINAL) 5 9" xfId="58431" xr:uid="{00000000-0005-0000-0000-000075020000}"/>
    <cellStyle name="_Bear Swamp PLAN Model 2005-03-21 (FINAL) 6" xfId="58432" xr:uid="{00000000-0005-0000-0000-000076020000}"/>
    <cellStyle name="_Bear Swamp PLAN Model 2005-03-21 (FINAL) 7" xfId="58433" xr:uid="{00000000-0005-0000-0000-000077020000}"/>
    <cellStyle name="_Bear Swamp PLAN Model 2005-03-21 (FINAL) 8" xfId="58434" xr:uid="{00000000-0005-0000-0000-000078020000}"/>
    <cellStyle name="_Bear Swamp PLAN Model 2005-03-21 (FINAL) 9" xfId="58435" xr:uid="{00000000-0005-0000-0000-000079020000}"/>
    <cellStyle name="_Bear Swamp PLAN Model 2005-03-21 (FINAL)_BRPI Debt Mgt Report - Q2 Assets_under_ Mgmt_ FINAL" xfId="58436" xr:uid="{00000000-0005-0000-0000-00007A020000}"/>
    <cellStyle name="_Bear-Fife" xfId="58437" xr:uid="{00000000-0005-0000-0000-00007B020000}"/>
    <cellStyle name="_Bear-Fife_BRPI Debt Mgt Report - Q2 Assets_under_ Mgmt_ FINAL" xfId="58438" xr:uid="{00000000-0005-0000-0000-00007C020000}"/>
    <cellStyle name="_Beaver Power" xfId="58439" xr:uid="{00000000-0005-0000-0000-00007D020000}"/>
    <cellStyle name="_Beaver Power 10" xfId="58440" xr:uid="{00000000-0005-0000-0000-00007E020000}"/>
    <cellStyle name="_Beaver Power 11" xfId="58441" xr:uid="{00000000-0005-0000-0000-00007F020000}"/>
    <cellStyle name="_Beaver Power 12" xfId="58442" xr:uid="{00000000-0005-0000-0000-000080020000}"/>
    <cellStyle name="_Beaver Power 13" xfId="58443" xr:uid="{00000000-0005-0000-0000-000081020000}"/>
    <cellStyle name="_Beaver Power 14" xfId="58444" xr:uid="{00000000-0005-0000-0000-000082020000}"/>
    <cellStyle name="_Beaver Power 2" xfId="58445" xr:uid="{00000000-0005-0000-0000-000083020000}"/>
    <cellStyle name="_Beaver Power 2 10" xfId="58446" xr:uid="{00000000-0005-0000-0000-000084020000}"/>
    <cellStyle name="_Beaver Power 2 2" xfId="58447" xr:uid="{00000000-0005-0000-0000-000085020000}"/>
    <cellStyle name="_Beaver Power 2 3" xfId="58448" xr:uid="{00000000-0005-0000-0000-000086020000}"/>
    <cellStyle name="_Beaver Power 2 4" xfId="58449" xr:uid="{00000000-0005-0000-0000-000087020000}"/>
    <cellStyle name="_Beaver Power 2 5" xfId="58450" xr:uid="{00000000-0005-0000-0000-000088020000}"/>
    <cellStyle name="_Beaver Power 2 6" xfId="58451" xr:uid="{00000000-0005-0000-0000-000089020000}"/>
    <cellStyle name="_Beaver Power 2 7" xfId="58452" xr:uid="{00000000-0005-0000-0000-00008A020000}"/>
    <cellStyle name="_Beaver Power 2 8" xfId="58453" xr:uid="{00000000-0005-0000-0000-00008B020000}"/>
    <cellStyle name="_Beaver Power 2 9" xfId="58454" xr:uid="{00000000-0005-0000-0000-00008C020000}"/>
    <cellStyle name="_Beaver Power 3" xfId="58455" xr:uid="{00000000-0005-0000-0000-00008D020000}"/>
    <cellStyle name="_Beaver Power 3 10" xfId="58456" xr:uid="{00000000-0005-0000-0000-00008E020000}"/>
    <cellStyle name="_Beaver Power 3 2" xfId="58457" xr:uid="{00000000-0005-0000-0000-00008F020000}"/>
    <cellStyle name="_Beaver Power 3 3" xfId="58458" xr:uid="{00000000-0005-0000-0000-000090020000}"/>
    <cellStyle name="_Beaver Power 3 4" xfId="58459" xr:uid="{00000000-0005-0000-0000-000091020000}"/>
    <cellStyle name="_Beaver Power 3 5" xfId="58460" xr:uid="{00000000-0005-0000-0000-000092020000}"/>
    <cellStyle name="_Beaver Power 3 6" xfId="58461" xr:uid="{00000000-0005-0000-0000-000093020000}"/>
    <cellStyle name="_Beaver Power 3 7" xfId="58462" xr:uid="{00000000-0005-0000-0000-000094020000}"/>
    <cellStyle name="_Beaver Power 3 8" xfId="58463" xr:uid="{00000000-0005-0000-0000-000095020000}"/>
    <cellStyle name="_Beaver Power 3 9" xfId="58464" xr:uid="{00000000-0005-0000-0000-000096020000}"/>
    <cellStyle name="_Beaver Power 4" xfId="58465" xr:uid="{00000000-0005-0000-0000-000097020000}"/>
    <cellStyle name="_Beaver Power 4 10" xfId="58466" xr:uid="{00000000-0005-0000-0000-000098020000}"/>
    <cellStyle name="_Beaver Power 4 2" xfId="58467" xr:uid="{00000000-0005-0000-0000-000099020000}"/>
    <cellStyle name="_Beaver Power 4 3" xfId="58468" xr:uid="{00000000-0005-0000-0000-00009A020000}"/>
    <cellStyle name="_Beaver Power 4 4" xfId="58469" xr:uid="{00000000-0005-0000-0000-00009B020000}"/>
    <cellStyle name="_Beaver Power 4 5" xfId="58470" xr:uid="{00000000-0005-0000-0000-00009C020000}"/>
    <cellStyle name="_Beaver Power 4 6" xfId="58471" xr:uid="{00000000-0005-0000-0000-00009D020000}"/>
    <cellStyle name="_Beaver Power 4 7" xfId="58472" xr:uid="{00000000-0005-0000-0000-00009E020000}"/>
    <cellStyle name="_Beaver Power 4 8" xfId="58473" xr:uid="{00000000-0005-0000-0000-00009F020000}"/>
    <cellStyle name="_Beaver Power 4 9" xfId="58474" xr:uid="{00000000-0005-0000-0000-0000A0020000}"/>
    <cellStyle name="_Beaver Power 5" xfId="58475" xr:uid="{00000000-0005-0000-0000-0000A1020000}"/>
    <cellStyle name="_Beaver Power 5 10" xfId="58476" xr:uid="{00000000-0005-0000-0000-0000A2020000}"/>
    <cellStyle name="_Beaver Power 5 2" xfId="58477" xr:uid="{00000000-0005-0000-0000-0000A3020000}"/>
    <cellStyle name="_Beaver Power 5 3" xfId="58478" xr:uid="{00000000-0005-0000-0000-0000A4020000}"/>
    <cellStyle name="_Beaver Power 5 4" xfId="58479" xr:uid="{00000000-0005-0000-0000-0000A5020000}"/>
    <cellStyle name="_Beaver Power 5 5" xfId="58480" xr:uid="{00000000-0005-0000-0000-0000A6020000}"/>
    <cellStyle name="_Beaver Power 5 6" xfId="58481" xr:uid="{00000000-0005-0000-0000-0000A7020000}"/>
    <cellStyle name="_Beaver Power 5 7" xfId="58482" xr:uid="{00000000-0005-0000-0000-0000A8020000}"/>
    <cellStyle name="_Beaver Power 5 8" xfId="58483" xr:uid="{00000000-0005-0000-0000-0000A9020000}"/>
    <cellStyle name="_Beaver Power 5 9" xfId="58484" xr:uid="{00000000-0005-0000-0000-0000AA020000}"/>
    <cellStyle name="_Beaver Power 6" xfId="58485" xr:uid="{00000000-0005-0000-0000-0000AB020000}"/>
    <cellStyle name="_Beaver Power 7" xfId="58486" xr:uid="{00000000-0005-0000-0000-0000AC020000}"/>
    <cellStyle name="_Beaver Power 8" xfId="58487" xr:uid="{00000000-0005-0000-0000-0000AD020000}"/>
    <cellStyle name="_Beaver Power 9" xfId="58488" xr:uid="{00000000-0005-0000-0000-0000AE020000}"/>
    <cellStyle name="_Beaver Power_BRPI Debt Mgt Report - Q2 Assets_under_ Mgmt_ FINAL" xfId="58489" xr:uid="{00000000-0005-0000-0000-0000AF020000}"/>
    <cellStyle name="_BESA - Guarantee contingency or commitment 2Q'07_ABC_20070820" xfId="58490" xr:uid="{00000000-0005-0000-0000-0000B0020000}"/>
    <cellStyle name="_BESA - Guarantee contingency or commitment 2Q'07_ABC_20070820 10" xfId="58491" xr:uid="{00000000-0005-0000-0000-0000B1020000}"/>
    <cellStyle name="_BESA - Guarantee contingency or commitment 2Q'07_ABC_20070820 11" xfId="58492" xr:uid="{00000000-0005-0000-0000-0000B2020000}"/>
    <cellStyle name="_BESA - Guarantee contingency or commitment 2Q'07_ABC_20070820 12" xfId="58493" xr:uid="{00000000-0005-0000-0000-0000B3020000}"/>
    <cellStyle name="_BESA - Guarantee contingency or commitment 2Q'07_ABC_20070820 13" xfId="58494" xr:uid="{00000000-0005-0000-0000-0000B4020000}"/>
    <cellStyle name="_BESA - Guarantee contingency or commitment 2Q'07_ABC_20070820 14" xfId="58495" xr:uid="{00000000-0005-0000-0000-0000B5020000}"/>
    <cellStyle name="_BESA - Guarantee contingency or commitment 2Q'07_ABC_20070820 2" xfId="58496" xr:uid="{00000000-0005-0000-0000-0000B6020000}"/>
    <cellStyle name="_BESA - Guarantee contingency or commitment 2Q'07_ABC_20070820 2 10" xfId="58497" xr:uid="{00000000-0005-0000-0000-0000B7020000}"/>
    <cellStyle name="_BESA - Guarantee contingency or commitment 2Q'07_ABC_20070820 2 2" xfId="58498" xr:uid="{00000000-0005-0000-0000-0000B8020000}"/>
    <cellStyle name="_BESA - Guarantee contingency or commitment 2Q'07_ABC_20070820 2 3" xfId="58499" xr:uid="{00000000-0005-0000-0000-0000B9020000}"/>
    <cellStyle name="_BESA - Guarantee contingency or commitment 2Q'07_ABC_20070820 2 4" xfId="58500" xr:uid="{00000000-0005-0000-0000-0000BA020000}"/>
    <cellStyle name="_BESA - Guarantee contingency or commitment 2Q'07_ABC_20070820 2 5" xfId="58501" xr:uid="{00000000-0005-0000-0000-0000BB020000}"/>
    <cellStyle name="_BESA - Guarantee contingency or commitment 2Q'07_ABC_20070820 2 6" xfId="58502" xr:uid="{00000000-0005-0000-0000-0000BC020000}"/>
    <cellStyle name="_BESA - Guarantee contingency or commitment 2Q'07_ABC_20070820 2 7" xfId="58503" xr:uid="{00000000-0005-0000-0000-0000BD020000}"/>
    <cellStyle name="_BESA - Guarantee contingency or commitment 2Q'07_ABC_20070820 2 8" xfId="58504" xr:uid="{00000000-0005-0000-0000-0000BE020000}"/>
    <cellStyle name="_BESA - Guarantee contingency or commitment 2Q'07_ABC_20070820 2 9" xfId="58505" xr:uid="{00000000-0005-0000-0000-0000BF020000}"/>
    <cellStyle name="_BESA - Guarantee contingency or commitment 2Q'07_ABC_20070820 3" xfId="58506" xr:uid="{00000000-0005-0000-0000-0000C0020000}"/>
    <cellStyle name="_BESA - Guarantee contingency or commitment 2Q'07_ABC_20070820 3 10" xfId="58507" xr:uid="{00000000-0005-0000-0000-0000C1020000}"/>
    <cellStyle name="_BESA - Guarantee contingency or commitment 2Q'07_ABC_20070820 3 2" xfId="58508" xr:uid="{00000000-0005-0000-0000-0000C2020000}"/>
    <cellStyle name="_BESA - Guarantee contingency or commitment 2Q'07_ABC_20070820 3 3" xfId="58509" xr:uid="{00000000-0005-0000-0000-0000C3020000}"/>
    <cellStyle name="_BESA - Guarantee contingency or commitment 2Q'07_ABC_20070820 3 4" xfId="58510" xr:uid="{00000000-0005-0000-0000-0000C4020000}"/>
    <cellStyle name="_BESA - Guarantee contingency or commitment 2Q'07_ABC_20070820 3 5" xfId="58511" xr:uid="{00000000-0005-0000-0000-0000C5020000}"/>
    <cellStyle name="_BESA - Guarantee contingency or commitment 2Q'07_ABC_20070820 3 6" xfId="58512" xr:uid="{00000000-0005-0000-0000-0000C6020000}"/>
    <cellStyle name="_BESA - Guarantee contingency or commitment 2Q'07_ABC_20070820 3 7" xfId="58513" xr:uid="{00000000-0005-0000-0000-0000C7020000}"/>
    <cellStyle name="_BESA - Guarantee contingency or commitment 2Q'07_ABC_20070820 3 8" xfId="58514" xr:uid="{00000000-0005-0000-0000-0000C8020000}"/>
    <cellStyle name="_BESA - Guarantee contingency or commitment 2Q'07_ABC_20070820 3 9" xfId="58515" xr:uid="{00000000-0005-0000-0000-0000C9020000}"/>
    <cellStyle name="_BESA - Guarantee contingency or commitment 2Q'07_ABC_20070820 4" xfId="58516" xr:uid="{00000000-0005-0000-0000-0000CA020000}"/>
    <cellStyle name="_BESA - Guarantee contingency or commitment 2Q'07_ABC_20070820 4 10" xfId="58517" xr:uid="{00000000-0005-0000-0000-0000CB020000}"/>
    <cellStyle name="_BESA - Guarantee contingency or commitment 2Q'07_ABC_20070820 4 2" xfId="58518" xr:uid="{00000000-0005-0000-0000-0000CC020000}"/>
    <cellStyle name="_BESA - Guarantee contingency or commitment 2Q'07_ABC_20070820 4 3" xfId="58519" xr:uid="{00000000-0005-0000-0000-0000CD020000}"/>
    <cellStyle name="_BESA - Guarantee contingency or commitment 2Q'07_ABC_20070820 4 4" xfId="58520" xr:uid="{00000000-0005-0000-0000-0000CE020000}"/>
    <cellStyle name="_BESA - Guarantee contingency or commitment 2Q'07_ABC_20070820 4 5" xfId="58521" xr:uid="{00000000-0005-0000-0000-0000CF020000}"/>
    <cellStyle name="_BESA - Guarantee contingency or commitment 2Q'07_ABC_20070820 4 6" xfId="58522" xr:uid="{00000000-0005-0000-0000-0000D0020000}"/>
    <cellStyle name="_BESA - Guarantee contingency or commitment 2Q'07_ABC_20070820 4 7" xfId="58523" xr:uid="{00000000-0005-0000-0000-0000D1020000}"/>
    <cellStyle name="_BESA - Guarantee contingency or commitment 2Q'07_ABC_20070820 4 8" xfId="58524" xr:uid="{00000000-0005-0000-0000-0000D2020000}"/>
    <cellStyle name="_BESA - Guarantee contingency or commitment 2Q'07_ABC_20070820 4 9" xfId="58525" xr:uid="{00000000-0005-0000-0000-0000D3020000}"/>
    <cellStyle name="_BESA - Guarantee contingency or commitment 2Q'07_ABC_20070820 5" xfId="58526" xr:uid="{00000000-0005-0000-0000-0000D4020000}"/>
    <cellStyle name="_BESA - Guarantee contingency or commitment 2Q'07_ABC_20070820 5 10" xfId="58527" xr:uid="{00000000-0005-0000-0000-0000D5020000}"/>
    <cellStyle name="_BESA - Guarantee contingency or commitment 2Q'07_ABC_20070820 5 2" xfId="58528" xr:uid="{00000000-0005-0000-0000-0000D6020000}"/>
    <cellStyle name="_BESA - Guarantee contingency or commitment 2Q'07_ABC_20070820 5 3" xfId="58529" xr:uid="{00000000-0005-0000-0000-0000D7020000}"/>
    <cellStyle name="_BESA - Guarantee contingency or commitment 2Q'07_ABC_20070820 5 4" xfId="58530" xr:uid="{00000000-0005-0000-0000-0000D8020000}"/>
    <cellStyle name="_BESA - Guarantee contingency or commitment 2Q'07_ABC_20070820 5 5" xfId="58531" xr:uid="{00000000-0005-0000-0000-0000D9020000}"/>
    <cellStyle name="_BESA - Guarantee contingency or commitment 2Q'07_ABC_20070820 5 6" xfId="58532" xr:uid="{00000000-0005-0000-0000-0000DA020000}"/>
    <cellStyle name="_BESA - Guarantee contingency or commitment 2Q'07_ABC_20070820 5 7" xfId="58533" xr:uid="{00000000-0005-0000-0000-0000DB020000}"/>
    <cellStyle name="_BESA - Guarantee contingency or commitment 2Q'07_ABC_20070820 5 8" xfId="58534" xr:uid="{00000000-0005-0000-0000-0000DC020000}"/>
    <cellStyle name="_BESA - Guarantee contingency or commitment 2Q'07_ABC_20070820 5 9" xfId="58535" xr:uid="{00000000-0005-0000-0000-0000DD020000}"/>
    <cellStyle name="_BESA - Guarantee contingency or commitment 2Q'07_ABC_20070820 6" xfId="58536" xr:uid="{00000000-0005-0000-0000-0000DE020000}"/>
    <cellStyle name="_BESA - Guarantee contingency or commitment 2Q'07_ABC_20070820 7" xfId="58537" xr:uid="{00000000-0005-0000-0000-0000DF020000}"/>
    <cellStyle name="_BESA - Guarantee contingency or commitment 2Q'07_ABC_20070820 8" xfId="58538" xr:uid="{00000000-0005-0000-0000-0000E0020000}"/>
    <cellStyle name="_BESA - Guarantee contingency or commitment 2Q'07_ABC_20070820 9" xfId="58539" xr:uid="{00000000-0005-0000-0000-0000E1020000}"/>
    <cellStyle name="_BESA - Guarantee contingency or commitment 2Q'07_ABC_20070820_BRPI Debt Mgt Report - Q2 Assets_under_ Mgmt_ FINAL" xfId="58540" xr:uid="{00000000-0005-0000-0000-0000E2020000}"/>
    <cellStyle name="_Book2" xfId="58541" xr:uid="{00000000-0005-0000-0000-0000E3020000}"/>
    <cellStyle name="_Book2_BRPI Debt Mgt Report - Q2 Assets_under_ Mgmt_ FINAL" xfId="58542" xr:uid="{00000000-0005-0000-0000-0000E4020000}"/>
    <cellStyle name="_BPC report Vs conso Q1 2006 US$" xfId="58543" xr:uid="{00000000-0005-0000-0000-0000E5020000}"/>
    <cellStyle name="_BPC report Vs conso Q1 2006 US$_BRPI Debt Mgt Report - Q2 Assets_under_ Mgmt_ FINAL" xfId="58544" xr:uid="{00000000-0005-0000-0000-0000E6020000}"/>
    <cellStyle name="_BPC report Vs conso Q1 2006 US$_Credit Risk Q3-2008" xfId="58545" xr:uid="{00000000-0005-0000-0000-0000E7020000}"/>
    <cellStyle name="_BPC report Vs conso Q1 2006 US$_Credit Risk Q3-2008_BRPI Debt Mgt Report - Q2 Assets_under_ Mgmt_ FINAL" xfId="58546" xr:uid="{00000000-0005-0000-0000-0000E8020000}"/>
    <cellStyle name="_BPC report Vs conso Q1 2006 US$_FX POSITION Q2-08" xfId="58547" xr:uid="{00000000-0005-0000-0000-0000E9020000}"/>
    <cellStyle name="_BPC report Vs conso Q1 2006 US$_FX POSITION Q2-08_BRPI Debt Mgt Report - Q2 Assets_under_ Mgmt_ FINAL" xfId="58548" xr:uid="{00000000-0005-0000-0000-0000EA020000}"/>
    <cellStyle name="_BPC report Vs conso Q1 2007 US$" xfId="58549" xr:uid="{00000000-0005-0000-0000-0000EB020000}"/>
    <cellStyle name="_BPC report Vs conso Q1 2007 US$_BRPI Debt Mgt Report - Q2 Assets_under_ Mgmt_ FINAL" xfId="58550" xr:uid="{00000000-0005-0000-0000-0000EC020000}"/>
    <cellStyle name="_BPC report Vs conso Q1 2007 US$_Credit Risk Q3-2008" xfId="58551" xr:uid="{00000000-0005-0000-0000-0000ED020000}"/>
    <cellStyle name="_BPC report Vs conso Q1 2007 US$_Credit Risk Q3-2008_BRPI Debt Mgt Report - Q2 Assets_under_ Mgmt_ FINAL" xfId="58552" xr:uid="{00000000-0005-0000-0000-0000EE020000}"/>
    <cellStyle name="_BPC report Vs conso Q1 2007 US$_FX POSITION Q2-08" xfId="58553" xr:uid="{00000000-0005-0000-0000-0000EF020000}"/>
    <cellStyle name="_BPC report Vs conso Q1 2007 US$_FX POSITION Q2-08_BRPI Debt Mgt Report - Q2 Assets_under_ Mgmt_ FINAL" xfId="58554" xr:uid="{00000000-0005-0000-0000-0000F0020000}"/>
    <cellStyle name="_BPC report Vs conso Q3 2006 US$" xfId="58555" xr:uid="{00000000-0005-0000-0000-0000F1020000}"/>
    <cellStyle name="_BPC report Vs conso Q3 2006 US$_BRPI Debt Mgt Report - Q2 Assets_under_ Mgmt_ FINAL" xfId="58556" xr:uid="{00000000-0005-0000-0000-0000F2020000}"/>
    <cellStyle name="_BPC report Vs conso Q3 2006 US$_Credit Risk Q3-2008" xfId="58557" xr:uid="{00000000-0005-0000-0000-0000F3020000}"/>
    <cellStyle name="_BPC report Vs conso Q3 2006 US$_Credit Risk Q3-2008_BRPI Debt Mgt Report - Q2 Assets_under_ Mgmt_ FINAL" xfId="58558" xr:uid="{00000000-0005-0000-0000-0000F4020000}"/>
    <cellStyle name="_BPC report Vs conso Q3 2006 US$_FX POSITION Q2-08" xfId="58559" xr:uid="{00000000-0005-0000-0000-0000F5020000}"/>
    <cellStyle name="_BPC report Vs conso Q3 2006 US$_FX POSITION Q2-08_BRPI Debt Mgt Report - Q2 Assets_under_ Mgmt_ FINAL" xfId="58560" xr:uid="{00000000-0005-0000-0000-0000F6020000}"/>
    <cellStyle name="_BPC report Vs conso Q4 2006 US$" xfId="58561" xr:uid="{00000000-0005-0000-0000-0000F7020000}"/>
    <cellStyle name="_BPC report Vs conso Q4 2006 US$_BRPI Debt Mgt Report - Q2 Assets_under_ Mgmt_ FINAL" xfId="58562" xr:uid="{00000000-0005-0000-0000-0000F8020000}"/>
    <cellStyle name="_BPC report Vs conso Q4 2006 US$_Credit Risk Q3-2008" xfId="58563" xr:uid="{00000000-0005-0000-0000-0000F9020000}"/>
    <cellStyle name="_BPC report Vs conso Q4 2006 US$_Credit Risk Q3-2008_BRPI Debt Mgt Report - Q2 Assets_under_ Mgmt_ FINAL" xfId="58564" xr:uid="{00000000-0005-0000-0000-0000FA020000}"/>
    <cellStyle name="_BPC report Vs conso Q4 2006 US$_FX POSITION Q2-08" xfId="58565" xr:uid="{00000000-0005-0000-0000-0000FB020000}"/>
    <cellStyle name="_BPC report Vs conso Q4 2006 US$_FX POSITION Q2-08_BRPI Debt Mgt Report - Q2 Assets_under_ Mgmt_ FINAL" xfId="58566" xr:uid="{00000000-0005-0000-0000-0000FC020000}"/>
    <cellStyle name="_BPI conso Q1-2007" xfId="58567" xr:uid="{00000000-0005-0000-0000-0000FD020000}"/>
    <cellStyle name="_BPI conso Q1-2007 10" xfId="58568" xr:uid="{00000000-0005-0000-0000-0000FE020000}"/>
    <cellStyle name="_BPI conso Q1-2007 11" xfId="58569" xr:uid="{00000000-0005-0000-0000-0000FF020000}"/>
    <cellStyle name="_BPI conso Q1-2007 12" xfId="58570" xr:uid="{00000000-0005-0000-0000-000000030000}"/>
    <cellStyle name="_BPI conso Q1-2007 13" xfId="58571" xr:uid="{00000000-0005-0000-0000-000001030000}"/>
    <cellStyle name="_BPI conso Q1-2007 14" xfId="58572" xr:uid="{00000000-0005-0000-0000-000002030000}"/>
    <cellStyle name="_BPI conso Q1-2007 2" xfId="58573" xr:uid="{00000000-0005-0000-0000-000003030000}"/>
    <cellStyle name="_BPI conso Q1-2007 2 10" xfId="58574" xr:uid="{00000000-0005-0000-0000-000004030000}"/>
    <cellStyle name="_BPI conso Q1-2007 2 2" xfId="58575" xr:uid="{00000000-0005-0000-0000-000005030000}"/>
    <cellStyle name="_BPI conso Q1-2007 2 3" xfId="58576" xr:uid="{00000000-0005-0000-0000-000006030000}"/>
    <cellStyle name="_BPI conso Q1-2007 2 4" xfId="58577" xr:uid="{00000000-0005-0000-0000-000007030000}"/>
    <cellStyle name="_BPI conso Q1-2007 2 5" xfId="58578" xr:uid="{00000000-0005-0000-0000-000008030000}"/>
    <cellStyle name="_BPI conso Q1-2007 2 6" xfId="58579" xr:uid="{00000000-0005-0000-0000-000009030000}"/>
    <cellStyle name="_BPI conso Q1-2007 2 7" xfId="58580" xr:uid="{00000000-0005-0000-0000-00000A030000}"/>
    <cellStyle name="_BPI conso Q1-2007 2 8" xfId="58581" xr:uid="{00000000-0005-0000-0000-00000B030000}"/>
    <cellStyle name="_BPI conso Q1-2007 2 9" xfId="58582" xr:uid="{00000000-0005-0000-0000-00000C030000}"/>
    <cellStyle name="_BPI conso Q1-2007 3" xfId="58583" xr:uid="{00000000-0005-0000-0000-00000D030000}"/>
    <cellStyle name="_BPI conso Q1-2007 3 10" xfId="58584" xr:uid="{00000000-0005-0000-0000-00000E030000}"/>
    <cellStyle name="_BPI conso Q1-2007 3 2" xfId="58585" xr:uid="{00000000-0005-0000-0000-00000F030000}"/>
    <cellStyle name="_BPI conso Q1-2007 3 3" xfId="58586" xr:uid="{00000000-0005-0000-0000-000010030000}"/>
    <cellStyle name="_BPI conso Q1-2007 3 4" xfId="58587" xr:uid="{00000000-0005-0000-0000-000011030000}"/>
    <cellStyle name="_BPI conso Q1-2007 3 5" xfId="58588" xr:uid="{00000000-0005-0000-0000-000012030000}"/>
    <cellStyle name="_BPI conso Q1-2007 3 6" xfId="58589" xr:uid="{00000000-0005-0000-0000-000013030000}"/>
    <cellStyle name="_BPI conso Q1-2007 3 7" xfId="58590" xr:uid="{00000000-0005-0000-0000-000014030000}"/>
    <cellStyle name="_BPI conso Q1-2007 3 8" xfId="58591" xr:uid="{00000000-0005-0000-0000-000015030000}"/>
    <cellStyle name="_BPI conso Q1-2007 3 9" xfId="58592" xr:uid="{00000000-0005-0000-0000-000016030000}"/>
    <cellStyle name="_BPI conso Q1-2007 4" xfId="58593" xr:uid="{00000000-0005-0000-0000-000017030000}"/>
    <cellStyle name="_BPI conso Q1-2007 4 10" xfId="58594" xr:uid="{00000000-0005-0000-0000-000018030000}"/>
    <cellStyle name="_BPI conso Q1-2007 4 2" xfId="58595" xr:uid="{00000000-0005-0000-0000-000019030000}"/>
    <cellStyle name="_BPI conso Q1-2007 4 3" xfId="58596" xr:uid="{00000000-0005-0000-0000-00001A030000}"/>
    <cellStyle name="_BPI conso Q1-2007 4 4" xfId="58597" xr:uid="{00000000-0005-0000-0000-00001B030000}"/>
    <cellStyle name="_BPI conso Q1-2007 4 5" xfId="58598" xr:uid="{00000000-0005-0000-0000-00001C030000}"/>
    <cellStyle name="_BPI conso Q1-2007 4 6" xfId="58599" xr:uid="{00000000-0005-0000-0000-00001D030000}"/>
    <cellStyle name="_BPI conso Q1-2007 4 7" xfId="58600" xr:uid="{00000000-0005-0000-0000-00001E030000}"/>
    <cellStyle name="_BPI conso Q1-2007 4 8" xfId="58601" xr:uid="{00000000-0005-0000-0000-00001F030000}"/>
    <cellStyle name="_BPI conso Q1-2007 4 9" xfId="58602" xr:uid="{00000000-0005-0000-0000-000020030000}"/>
    <cellStyle name="_BPI conso Q1-2007 5" xfId="58603" xr:uid="{00000000-0005-0000-0000-000021030000}"/>
    <cellStyle name="_BPI conso Q1-2007 5 10" xfId="58604" xr:uid="{00000000-0005-0000-0000-000022030000}"/>
    <cellStyle name="_BPI conso Q1-2007 5 2" xfId="58605" xr:uid="{00000000-0005-0000-0000-000023030000}"/>
    <cellStyle name="_BPI conso Q1-2007 5 3" xfId="58606" xr:uid="{00000000-0005-0000-0000-000024030000}"/>
    <cellStyle name="_BPI conso Q1-2007 5 4" xfId="58607" xr:uid="{00000000-0005-0000-0000-000025030000}"/>
    <cellStyle name="_BPI conso Q1-2007 5 5" xfId="58608" xr:uid="{00000000-0005-0000-0000-000026030000}"/>
    <cellStyle name="_BPI conso Q1-2007 5 6" xfId="58609" xr:uid="{00000000-0005-0000-0000-000027030000}"/>
    <cellStyle name="_BPI conso Q1-2007 5 7" xfId="58610" xr:uid="{00000000-0005-0000-0000-000028030000}"/>
    <cellStyle name="_BPI conso Q1-2007 5 8" xfId="58611" xr:uid="{00000000-0005-0000-0000-000029030000}"/>
    <cellStyle name="_BPI conso Q1-2007 5 9" xfId="58612" xr:uid="{00000000-0005-0000-0000-00002A030000}"/>
    <cellStyle name="_BPI conso Q1-2007 6" xfId="58613" xr:uid="{00000000-0005-0000-0000-00002B030000}"/>
    <cellStyle name="_BPI conso Q1-2007 7" xfId="58614" xr:uid="{00000000-0005-0000-0000-00002C030000}"/>
    <cellStyle name="_BPI conso Q1-2007 8" xfId="58615" xr:uid="{00000000-0005-0000-0000-00002D030000}"/>
    <cellStyle name="_BPI conso Q1-2007 9" xfId="58616" xr:uid="{00000000-0005-0000-0000-00002E030000}"/>
    <cellStyle name="_BPI conso Q1-2007_BRPI Debt Mgt Report - Q2 Assets_under_ Mgmt_ FINAL" xfId="58617" xr:uid="{00000000-0005-0000-0000-00002F030000}"/>
    <cellStyle name="_BPI conso Q2-2005" xfId="58618" xr:uid="{00000000-0005-0000-0000-000030030000}"/>
    <cellStyle name="_BPI conso Q2-2005 10" xfId="58619" xr:uid="{00000000-0005-0000-0000-000031030000}"/>
    <cellStyle name="_BPI conso Q2-2005 11" xfId="58620" xr:uid="{00000000-0005-0000-0000-000032030000}"/>
    <cellStyle name="_BPI conso Q2-2005 12" xfId="58621" xr:uid="{00000000-0005-0000-0000-000033030000}"/>
    <cellStyle name="_BPI conso Q2-2005 13" xfId="58622" xr:uid="{00000000-0005-0000-0000-000034030000}"/>
    <cellStyle name="_BPI conso Q2-2005 14" xfId="58623" xr:uid="{00000000-0005-0000-0000-000035030000}"/>
    <cellStyle name="_BPI conso Q2-2005 2" xfId="58624" xr:uid="{00000000-0005-0000-0000-000036030000}"/>
    <cellStyle name="_BPI conso Q2-2005 2 10" xfId="58625" xr:uid="{00000000-0005-0000-0000-000037030000}"/>
    <cellStyle name="_BPI conso Q2-2005 2 2" xfId="58626" xr:uid="{00000000-0005-0000-0000-000038030000}"/>
    <cellStyle name="_BPI conso Q2-2005 2 3" xfId="58627" xr:uid="{00000000-0005-0000-0000-000039030000}"/>
    <cellStyle name="_BPI conso Q2-2005 2 4" xfId="58628" xr:uid="{00000000-0005-0000-0000-00003A030000}"/>
    <cellStyle name="_BPI conso Q2-2005 2 5" xfId="58629" xr:uid="{00000000-0005-0000-0000-00003B030000}"/>
    <cellStyle name="_BPI conso Q2-2005 2 6" xfId="58630" xr:uid="{00000000-0005-0000-0000-00003C030000}"/>
    <cellStyle name="_BPI conso Q2-2005 2 7" xfId="58631" xr:uid="{00000000-0005-0000-0000-00003D030000}"/>
    <cellStyle name="_BPI conso Q2-2005 2 8" xfId="58632" xr:uid="{00000000-0005-0000-0000-00003E030000}"/>
    <cellStyle name="_BPI conso Q2-2005 2 9" xfId="58633" xr:uid="{00000000-0005-0000-0000-00003F030000}"/>
    <cellStyle name="_BPI conso Q2-2005 3" xfId="58634" xr:uid="{00000000-0005-0000-0000-000040030000}"/>
    <cellStyle name="_BPI conso Q2-2005 3 10" xfId="58635" xr:uid="{00000000-0005-0000-0000-000041030000}"/>
    <cellStyle name="_BPI conso Q2-2005 3 2" xfId="58636" xr:uid="{00000000-0005-0000-0000-000042030000}"/>
    <cellStyle name="_BPI conso Q2-2005 3 3" xfId="58637" xr:uid="{00000000-0005-0000-0000-000043030000}"/>
    <cellStyle name="_BPI conso Q2-2005 3 4" xfId="58638" xr:uid="{00000000-0005-0000-0000-000044030000}"/>
    <cellStyle name="_BPI conso Q2-2005 3 5" xfId="58639" xr:uid="{00000000-0005-0000-0000-000045030000}"/>
    <cellStyle name="_BPI conso Q2-2005 3 6" xfId="58640" xr:uid="{00000000-0005-0000-0000-000046030000}"/>
    <cellStyle name="_BPI conso Q2-2005 3 7" xfId="58641" xr:uid="{00000000-0005-0000-0000-000047030000}"/>
    <cellStyle name="_BPI conso Q2-2005 3 8" xfId="58642" xr:uid="{00000000-0005-0000-0000-000048030000}"/>
    <cellStyle name="_BPI conso Q2-2005 3 9" xfId="58643" xr:uid="{00000000-0005-0000-0000-000049030000}"/>
    <cellStyle name="_BPI conso Q2-2005 4" xfId="58644" xr:uid="{00000000-0005-0000-0000-00004A030000}"/>
    <cellStyle name="_BPI conso Q2-2005 4 10" xfId="58645" xr:uid="{00000000-0005-0000-0000-00004B030000}"/>
    <cellStyle name="_BPI conso Q2-2005 4 2" xfId="58646" xr:uid="{00000000-0005-0000-0000-00004C030000}"/>
    <cellStyle name="_BPI conso Q2-2005 4 3" xfId="58647" xr:uid="{00000000-0005-0000-0000-00004D030000}"/>
    <cellStyle name="_BPI conso Q2-2005 4 4" xfId="58648" xr:uid="{00000000-0005-0000-0000-00004E030000}"/>
    <cellStyle name="_BPI conso Q2-2005 4 5" xfId="58649" xr:uid="{00000000-0005-0000-0000-00004F030000}"/>
    <cellStyle name="_BPI conso Q2-2005 4 6" xfId="58650" xr:uid="{00000000-0005-0000-0000-000050030000}"/>
    <cellStyle name="_BPI conso Q2-2005 4 7" xfId="58651" xr:uid="{00000000-0005-0000-0000-000051030000}"/>
    <cellStyle name="_BPI conso Q2-2005 4 8" xfId="58652" xr:uid="{00000000-0005-0000-0000-000052030000}"/>
    <cellStyle name="_BPI conso Q2-2005 4 9" xfId="58653" xr:uid="{00000000-0005-0000-0000-000053030000}"/>
    <cellStyle name="_BPI conso Q2-2005 5" xfId="58654" xr:uid="{00000000-0005-0000-0000-000054030000}"/>
    <cellStyle name="_BPI conso Q2-2005 5 10" xfId="58655" xr:uid="{00000000-0005-0000-0000-000055030000}"/>
    <cellStyle name="_BPI conso Q2-2005 5 2" xfId="58656" xr:uid="{00000000-0005-0000-0000-000056030000}"/>
    <cellStyle name="_BPI conso Q2-2005 5 3" xfId="58657" xr:uid="{00000000-0005-0000-0000-000057030000}"/>
    <cellStyle name="_BPI conso Q2-2005 5 4" xfId="58658" xr:uid="{00000000-0005-0000-0000-000058030000}"/>
    <cellStyle name="_BPI conso Q2-2005 5 5" xfId="58659" xr:uid="{00000000-0005-0000-0000-000059030000}"/>
    <cellStyle name="_BPI conso Q2-2005 5 6" xfId="58660" xr:uid="{00000000-0005-0000-0000-00005A030000}"/>
    <cellStyle name="_BPI conso Q2-2005 5 7" xfId="58661" xr:uid="{00000000-0005-0000-0000-00005B030000}"/>
    <cellStyle name="_BPI conso Q2-2005 5 8" xfId="58662" xr:uid="{00000000-0005-0000-0000-00005C030000}"/>
    <cellStyle name="_BPI conso Q2-2005 5 9" xfId="58663" xr:uid="{00000000-0005-0000-0000-00005D030000}"/>
    <cellStyle name="_BPI conso Q2-2005 6" xfId="58664" xr:uid="{00000000-0005-0000-0000-00005E030000}"/>
    <cellStyle name="_BPI conso Q2-2005 7" xfId="58665" xr:uid="{00000000-0005-0000-0000-00005F030000}"/>
    <cellStyle name="_BPI conso Q2-2005 8" xfId="58666" xr:uid="{00000000-0005-0000-0000-000060030000}"/>
    <cellStyle name="_BPI conso Q2-2005 9" xfId="58667" xr:uid="{00000000-0005-0000-0000-000061030000}"/>
    <cellStyle name="_BPI conso Q2-2005_BRPI Debt Mgt Report - Q2 Assets_under_ Mgmt_ FINAL" xfId="58668" xr:uid="{00000000-0005-0000-0000-000062030000}"/>
    <cellStyle name="_BPI conso Q4-2006" xfId="58669" xr:uid="{00000000-0005-0000-0000-000063030000}"/>
    <cellStyle name="_BPI conso Q4-2006 10" xfId="58670" xr:uid="{00000000-0005-0000-0000-000064030000}"/>
    <cellStyle name="_BPI conso Q4-2006 11" xfId="58671" xr:uid="{00000000-0005-0000-0000-000065030000}"/>
    <cellStyle name="_BPI conso Q4-2006 12" xfId="58672" xr:uid="{00000000-0005-0000-0000-000066030000}"/>
    <cellStyle name="_BPI conso Q4-2006 13" xfId="58673" xr:uid="{00000000-0005-0000-0000-000067030000}"/>
    <cellStyle name="_BPI conso Q4-2006 14" xfId="58674" xr:uid="{00000000-0005-0000-0000-000068030000}"/>
    <cellStyle name="_BPI conso Q4-2006 2" xfId="58675" xr:uid="{00000000-0005-0000-0000-000069030000}"/>
    <cellStyle name="_BPI conso Q4-2006 2 10" xfId="58676" xr:uid="{00000000-0005-0000-0000-00006A030000}"/>
    <cellStyle name="_BPI conso Q4-2006 2 2" xfId="58677" xr:uid="{00000000-0005-0000-0000-00006B030000}"/>
    <cellStyle name="_BPI conso Q4-2006 2 3" xfId="58678" xr:uid="{00000000-0005-0000-0000-00006C030000}"/>
    <cellStyle name="_BPI conso Q4-2006 2 4" xfId="58679" xr:uid="{00000000-0005-0000-0000-00006D030000}"/>
    <cellStyle name="_BPI conso Q4-2006 2 5" xfId="58680" xr:uid="{00000000-0005-0000-0000-00006E030000}"/>
    <cellStyle name="_BPI conso Q4-2006 2 6" xfId="58681" xr:uid="{00000000-0005-0000-0000-00006F030000}"/>
    <cellStyle name="_BPI conso Q4-2006 2 7" xfId="58682" xr:uid="{00000000-0005-0000-0000-000070030000}"/>
    <cellStyle name="_BPI conso Q4-2006 2 8" xfId="58683" xr:uid="{00000000-0005-0000-0000-000071030000}"/>
    <cellStyle name="_BPI conso Q4-2006 2 9" xfId="58684" xr:uid="{00000000-0005-0000-0000-000072030000}"/>
    <cellStyle name="_BPI conso Q4-2006 3" xfId="58685" xr:uid="{00000000-0005-0000-0000-000073030000}"/>
    <cellStyle name="_BPI conso Q4-2006 3 10" xfId="58686" xr:uid="{00000000-0005-0000-0000-000074030000}"/>
    <cellStyle name="_BPI conso Q4-2006 3 2" xfId="58687" xr:uid="{00000000-0005-0000-0000-000075030000}"/>
    <cellStyle name="_BPI conso Q4-2006 3 3" xfId="58688" xr:uid="{00000000-0005-0000-0000-000076030000}"/>
    <cellStyle name="_BPI conso Q4-2006 3 4" xfId="58689" xr:uid="{00000000-0005-0000-0000-000077030000}"/>
    <cellStyle name="_BPI conso Q4-2006 3 5" xfId="58690" xr:uid="{00000000-0005-0000-0000-000078030000}"/>
    <cellStyle name="_BPI conso Q4-2006 3 6" xfId="58691" xr:uid="{00000000-0005-0000-0000-000079030000}"/>
    <cellStyle name="_BPI conso Q4-2006 3 7" xfId="58692" xr:uid="{00000000-0005-0000-0000-00007A030000}"/>
    <cellStyle name="_BPI conso Q4-2006 3 8" xfId="58693" xr:uid="{00000000-0005-0000-0000-00007B030000}"/>
    <cellStyle name="_BPI conso Q4-2006 3 9" xfId="58694" xr:uid="{00000000-0005-0000-0000-00007C030000}"/>
    <cellStyle name="_BPI conso Q4-2006 4" xfId="58695" xr:uid="{00000000-0005-0000-0000-00007D030000}"/>
    <cellStyle name="_BPI conso Q4-2006 4 10" xfId="58696" xr:uid="{00000000-0005-0000-0000-00007E030000}"/>
    <cellStyle name="_BPI conso Q4-2006 4 2" xfId="58697" xr:uid="{00000000-0005-0000-0000-00007F030000}"/>
    <cellStyle name="_BPI conso Q4-2006 4 3" xfId="58698" xr:uid="{00000000-0005-0000-0000-000080030000}"/>
    <cellStyle name="_BPI conso Q4-2006 4 4" xfId="58699" xr:uid="{00000000-0005-0000-0000-000081030000}"/>
    <cellStyle name="_BPI conso Q4-2006 4 5" xfId="58700" xr:uid="{00000000-0005-0000-0000-000082030000}"/>
    <cellStyle name="_BPI conso Q4-2006 4 6" xfId="58701" xr:uid="{00000000-0005-0000-0000-000083030000}"/>
    <cellStyle name="_BPI conso Q4-2006 4 7" xfId="58702" xr:uid="{00000000-0005-0000-0000-000084030000}"/>
    <cellStyle name="_BPI conso Q4-2006 4 8" xfId="58703" xr:uid="{00000000-0005-0000-0000-000085030000}"/>
    <cellStyle name="_BPI conso Q4-2006 4 9" xfId="58704" xr:uid="{00000000-0005-0000-0000-000086030000}"/>
    <cellStyle name="_BPI conso Q4-2006 5" xfId="58705" xr:uid="{00000000-0005-0000-0000-000087030000}"/>
    <cellStyle name="_BPI conso Q4-2006 5 10" xfId="58706" xr:uid="{00000000-0005-0000-0000-000088030000}"/>
    <cellStyle name="_BPI conso Q4-2006 5 2" xfId="58707" xr:uid="{00000000-0005-0000-0000-000089030000}"/>
    <cellStyle name="_BPI conso Q4-2006 5 3" xfId="58708" xr:uid="{00000000-0005-0000-0000-00008A030000}"/>
    <cellStyle name="_BPI conso Q4-2006 5 4" xfId="58709" xr:uid="{00000000-0005-0000-0000-00008B030000}"/>
    <cellStyle name="_BPI conso Q4-2006 5 5" xfId="58710" xr:uid="{00000000-0005-0000-0000-00008C030000}"/>
    <cellStyle name="_BPI conso Q4-2006 5 6" xfId="58711" xr:uid="{00000000-0005-0000-0000-00008D030000}"/>
    <cellStyle name="_BPI conso Q4-2006 5 7" xfId="58712" xr:uid="{00000000-0005-0000-0000-00008E030000}"/>
    <cellStyle name="_BPI conso Q4-2006 5 8" xfId="58713" xr:uid="{00000000-0005-0000-0000-00008F030000}"/>
    <cellStyle name="_BPI conso Q4-2006 5 9" xfId="58714" xr:uid="{00000000-0005-0000-0000-000090030000}"/>
    <cellStyle name="_BPI conso Q4-2006 6" xfId="58715" xr:uid="{00000000-0005-0000-0000-000091030000}"/>
    <cellStyle name="_BPI conso Q4-2006 7" xfId="58716" xr:uid="{00000000-0005-0000-0000-000092030000}"/>
    <cellStyle name="_BPI conso Q4-2006 8" xfId="58717" xr:uid="{00000000-0005-0000-0000-000093030000}"/>
    <cellStyle name="_BPI conso Q4-2006 9" xfId="58718" xr:uid="{00000000-0005-0000-0000-000094030000}"/>
    <cellStyle name="_BPI conso Q4-2006_BRPI Debt Mgt Report - Q2 Assets_under_ Mgmt_ FINAL" xfId="58719" xr:uid="{00000000-0005-0000-0000-000095030000}"/>
    <cellStyle name="_BRP Reporting Package Q4-08 (Jan22)" xfId="58720" xr:uid="{00000000-0005-0000-0000-000096030000}"/>
    <cellStyle name="_BRP Reporting Package Q4-08 (Jan22) 10" xfId="58721" xr:uid="{00000000-0005-0000-0000-000097030000}"/>
    <cellStyle name="_BRP Reporting Package Q4-08 (Jan22) 11" xfId="58722" xr:uid="{00000000-0005-0000-0000-000098030000}"/>
    <cellStyle name="_BRP Reporting Package Q4-08 (Jan22) 12" xfId="58723" xr:uid="{00000000-0005-0000-0000-000099030000}"/>
    <cellStyle name="_BRP Reporting Package Q4-08 (Jan22) 13" xfId="58724" xr:uid="{00000000-0005-0000-0000-00009A030000}"/>
    <cellStyle name="_BRP Reporting Package Q4-08 (Jan22) 14" xfId="58725" xr:uid="{00000000-0005-0000-0000-00009B030000}"/>
    <cellStyle name="_BRP Reporting Package Q4-08 (Jan22) 2" xfId="58726" xr:uid="{00000000-0005-0000-0000-00009C030000}"/>
    <cellStyle name="_BRP Reporting Package Q4-08 (Jan22) 2 10" xfId="58727" xr:uid="{00000000-0005-0000-0000-00009D030000}"/>
    <cellStyle name="_BRP Reporting Package Q4-08 (Jan22) 2 2" xfId="58728" xr:uid="{00000000-0005-0000-0000-00009E030000}"/>
    <cellStyle name="_BRP Reporting Package Q4-08 (Jan22) 2 3" xfId="58729" xr:uid="{00000000-0005-0000-0000-00009F030000}"/>
    <cellStyle name="_BRP Reporting Package Q4-08 (Jan22) 2 4" xfId="58730" xr:uid="{00000000-0005-0000-0000-0000A0030000}"/>
    <cellStyle name="_BRP Reporting Package Q4-08 (Jan22) 2 5" xfId="58731" xr:uid="{00000000-0005-0000-0000-0000A1030000}"/>
    <cellStyle name="_BRP Reporting Package Q4-08 (Jan22) 2 6" xfId="58732" xr:uid="{00000000-0005-0000-0000-0000A2030000}"/>
    <cellStyle name="_BRP Reporting Package Q4-08 (Jan22) 2 7" xfId="58733" xr:uid="{00000000-0005-0000-0000-0000A3030000}"/>
    <cellStyle name="_BRP Reporting Package Q4-08 (Jan22) 2 8" xfId="58734" xr:uid="{00000000-0005-0000-0000-0000A4030000}"/>
    <cellStyle name="_BRP Reporting Package Q4-08 (Jan22) 2 9" xfId="58735" xr:uid="{00000000-0005-0000-0000-0000A5030000}"/>
    <cellStyle name="_BRP Reporting Package Q4-08 (Jan22) 3" xfId="58736" xr:uid="{00000000-0005-0000-0000-0000A6030000}"/>
    <cellStyle name="_BRP Reporting Package Q4-08 (Jan22) 3 10" xfId="58737" xr:uid="{00000000-0005-0000-0000-0000A7030000}"/>
    <cellStyle name="_BRP Reporting Package Q4-08 (Jan22) 3 2" xfId="58738" xr:uid="{00000000-0005-0000-0000-0000A8030000}"/>
    <cellStyle name="_BRP Reporting Package Q4-08 (Jan22) 3 3" xfId="58739" xr:uid="{00000000-0005-0000-0000-0000A9030000}"/>
    <cellStyle name="_BRP Reporting Package Q4-08 (Jan22) 3 4" xfId="58740" xr:uid="{00000000-0005-0000-0000-0000AA030000}"/>
    <cellStyle name="_BRP Reporting Package Q4-08 (Jan22) 3 5" xfId="58741" xr:uid="{00000000-0005-0000-0000-0000AB030000}"/>
    <cellStyle name="_BRP Reporting Package Q4-08 (Jan22) 3 6" xfId="58742" xr:uid="{00000000-0005-0000-0000-0000AC030000}"/>
    <cellStyle name="_BRP Reporting Package Q4-08 (Jan22) 3 7" xfId="58743" xr:uid="{00000000-0005-0000-0000-0000AD030000}"/>
    <cellStyle name="_BRP Reporting Package Q4-08 (Jan22) 3 8" xfId="58744" xr:uid="{00000000-0005-0000-0000-0000AE030000}"/>
    <cellStyle name="_BRP Reporting Package Q4-08 (Jan22) 3 9" xfId="58745" xr:uid="{00000000-0005-0000-0000-0000AF030000}"/>
    <cellStyle name="_BRP Reporting Package Q4-08 (Jan22) 4" xfId="58746" xr:uid="{00000000-0005-0000-0000-0000B0030000}"/>
    <cellStyle name="_BRP Reporting Package Q4-08 (Jan22) 4 10" xfId="58747" xr:uid="{00000000-0005-0000-0000-0000B1030000}"/>
    <cellStyle name="_BRP Reporting Package Q4-08 (Jan22) 4 2" xfId="58748" xr:uid="{00000000-0005-0000-0000-0000B2030000}"/>
    <cellStyle name="_BRP Reporting Package Q4-08 (Jan22) 4 3" xfId="58749" xr:uid="{00000000-0005-0000-0000-0000B3030000}"/>
    <cellStyle name="_BRP Reporting Package Q4-08 (Jan22) 4 4" xfId="58750" xr:uid="{00000000-0005-0000-0000-0000B4030000}"/>
    <cellStyle name="_BRP Reporting Package Q4-08 (Jan22) 4 5" xfId="58751" xr:uid="{00000000-0005-0000-0000-0000B5030000}"/>
    <cellStyle name="_BRP Reporting Package Q4-08 (Jan22) 4 6" xfId="58752" xr:uid="{00000000-0005-0000-0000-0000B6030000}"/>
    <cellStyle name="_BRP Reporting Package Q4-08 (Jan22) 4 7" xfId="58753" xr:uid="{00000000-0005-0000-0000-0000B7030000}"/>
    <cellStyle name="_BRP Reporting Package Q4-08 (Jan22) 4 8" xfId="58754" xr:uid="{00000000-0005-0000-0000-0000B8030000}"/>
    <cellStyle name="_BRP Reporting Package Q4-08 (Jan22) 4 9" xfId="58755" xr:uid="{00000000-0005-0000-0000-0000B9030000}"/>
    <cellStyle name="_BRP Reporting Package Q4-08 (Jan22) 5" xfId="58756" xr:uid="{00000000-0005-0000-0000-0000BA030000}"/>
    <cellStyle name="_BRP Reporting Package Q4-08 (Jan22) 5 10" xfId="58757" xr:uid="{00000000-0005-0000-0000-0000BB030000}"/>
    <cellStyle name="_BRP Reporting Package Q4-08 (Jan22) 5 2" xfId="58758" xr:uid="{00000000-0005-0000-0000-0000BC030000}"/>
    <cellStyle name="_BRP Reporting Package Q4-08 (Jan22) 5 3" xfId="58759" xr:uid="{00000000-0005-0000-0000-0000BD030000}"/>
    <cellStyle name="_BRP Reporting Package Q4-08 (Jan22) 5 4" xfId="58760" xr:uid="{00000000-0005-0000-0000-0000BE030000}"/>
    <cellStyle name="_BRP Reporting Package Q4-08 (Jan22) 5 5" xfId="58761" xr:uid="{00000000-0005-0000-0000-0000BF030000}"/>
    <cellStyle name="_BRP Reporting Package Q4-08 (Jan22) 5 6" xfId="58762" xr:uid="{00000000-0005-0000-0000-0000C0030000}"/>
    <cellStyle name="_BRP Reporting Package Q4-08 (Jan22) 5 7" xfId="58763" xr:uid="{00000000-0005-0000-0000-0000C1030000}"/>
    <cellStyle name="_BRP Reporting Package Q4-08 (Jan22) 5 8" xfId="58764" xr:uid="{00000000-0005-0000-0000-0000C2030000}"/>
    <cellStyle name="_BRP Reporting Package Q4-08 (Jan22) 5 9" xfId="58765" xr:uid="{00000000-0005-0000-0000-0000C3030000}"/>
    <cellStyle name="_BRP Reporting Package Q4-08 (Jan22) 6" xfId="58766" xr:uid="{00000000-0005-0000-0000-0000C4030000}"/>
    <cellStyle name="_BRP Reporting Package Q4-08 (Jan22) 7" xfId="58767" xr:uid="{00000000-0005-0000-0000-0000C5030000}"/>
    <cellStyle name="_BRP Reporting Package Q4-08 (Jan22) 8" xfId="58768" xr:uid="{00000000-0005-0000-0000-0000C6030000}"/>
    <cellStyle name="_BRP Reporting Package Q4-08 (Jan22) 9" xfId="58769" xr:uid="{00000000-0005-0000-0000-0000C7030000}"/>
    <cellStyle name="_BRP Reporting Package Q4-08 (Jan22)_BRPI Debt Mgt Report - Q2 Assets_under_ Mgmt_ FINAL" xfId="58770" xr:uid="{00000000-0005-0000-0000-0000C8030000}"/>
    <cellStyle name="_BRPI Debt Mgt Report - December 31, 2008 - Version 3" xfId="58771" xr:uid="{00000000-0005-0000-0000-0000C9030000}"/>
    <cellStyle name="_BRPI Debt Mgt Report - December 31, 2008 - Version 3_BRPI Debt Mgt Report - Q2 Assets_under_ Mgmt_ FINAL" xfId="58772" xr:uid="{00000000-0005-0000-0000-0000CA030000}"/>
    <cellStyle name="_BRPI Debt Mgt Report - June 30, 2008 - Version 2" xfId="58773" xr:uid="{00000000-0005-0000-0000-0000CB030000}"/>
    <cellStyle name="_BRPI Debt Mgt Report - June 30, 2008 - Version 2_BRPI Debt Mgt Report - Q2 Assets_under_ Mgmt_ FINAL" xfId="58774" xr:uid="{00000000-0005-0000-0000-0000CC030000}"/>
    <cellStyle name="_BRPI Debt Mgt Report - June 30, 2008 - Version 3" xfId="58775" xr:uid="{00000000-0005-0000-0000-0000CD030000}"/>
    <cellStyle name="_BRPI Debt Mgt Report - June 30, 2008 - Version 3_BRPI Debt Mgt Report - Q2 Assets_under_ Mgmt_ FINAL" xfId="58776" xr:uid="{00000000-0005-0000-0000-0000CE030000}"/>
    <cellStyle name="_BRPI Debt Mgt Report - September 30, 2008 - Version 2" xfId="58777" xr:uid="{00000000-0005-0000-0000-0000CF030000}"/>
    <cellStyle name="_BRPI Debt Mgt Report - September 30, 2008 - Version 2_BRPI Debt Mgt Report - Q2 Assets_under_ Mgmt_ FINAL" xfId="58778" xr:uid="{00000000-0005-0000-0000-0000D0030000}"/>
    <cellStyle name="_Comma" xfId="12" xr:uid="{00000000-0005-0000-0000-0000D1030000}"/>
    <cellStyle name="_Comma 10" xfId="707" xr:uid="{00000000-0005-0000-0000-0000D2030000}"/>
    <cellStyle name="_Comma 10 2" xfId="708" xr:uid="{00000000-0005-0000-0000-0000D3030000}"/>
    <cellStyle name="_Comma 10 2 2" xfId="709" xr:uid="{00000000-0005-0000-0000-0000D4030000}"/>
    <cellStyle name="_Comma 10 2 3" xfId="710" xr:uid="{00000000-0005-0000-0000-0000D5030000}"/>
    <cellStyle name="_Comma 10 3" xfId="711" xr:uid="{00000000-0005-0000-0000-0000D6030000}"/>
    <cellStyle name="_Comma 10 3 2" xfId="712" xr:uid="{00000000-0005-0000-0000-0000D7030000}"/>
    <cellStyle name="_Comma 10 3 3" xfId="713" xr:uid="{00000000-0005-0000-0000-0000D8030000}"/>
    <cellStyle name="_Comma 10 4" xfId="714" xr:uid="{00000000-0005-0000-0000-0000D9030000}"/>
    <cellStyle name="_Comma 10 5" xfId="715" xr:uid="{00000000-0005-0000-0000-0000DA030000}"/>
    <cellStyle name="_Comma 11" xfId="716" xr:uid="{00000000-0005-0000-0000-0000DB030000}"/>
    <cellStyle name="_Comma 11 2" xfId="717" xr:uid="{00000000-0005-0000-0000-0000DC030000}"/>
    <cellStyle name="_Comma 11 3" xfId="718" xr:uid="{00000000-0005-0000-0000-0000DD030000}"/>
    <cellStyle name="_Comma 12" xfId="719" xr:uid="{00000000-0005-0000-0000-0000DE030000}"/>
    <cellStyle name="_Comma 12 2" xfId="720" xr:uid="{00000000-0005-0000-0000-0000DF030000}"/>
    <cellStyle name="_Comma 12 2 2" xfId="721" xr:uid="{00000000-0005-0000-0000-0000E0030000}"/>
    <cellStyle name="_Comma 12 2 3" xfId="722" xr:uid="{00000000-0005-0000-0000-0000E1030000}"/>
    <cellStyle name="_Comma 12 3" xfId="723" xr:uid="{00000000-0005-0000-0000-0000E2030000}"/>
    <cellStyle name="_Comma 12 4" xfId="724" xr:uid="{00000000-0005-0000-0000-0000E3030000}"/>
    <cellStyle name="_Comma 13" xfId="725" xr:uid="{00000000-0005-0000-0000-0000E4030000}"/>
    <cellStyle name="_Comma 13 2" xfId="726" xr:uid="{00000000-0005-0000-0000-0000E5030000}"/>
    <cellStyle name="_Comma 13 2 2" xfId="727" xr:uid="{00000000-0005-0000-0000-0000E6030000}"/>
    <cellStyle name="_Comma 13 2 3" xfId="728" xr:uid="{00000000-0005-0000-0000-0000E7030000}"/>
    <cellStyle name="_Comma 13 3" xfId="729" xr:uid="{00000000-0005-0000-0000-0000E8030000}"/>
    <cellStyle name="_Comma 13 4" xfId="730" xr:uid="{00000000-0005-0000-0000-0000E9030000}"/>
    <cellStyle name="_Comma 14" xfId="731" xr:uid="{00000000-0005-0000-0000-0000EA030000}"/>
    <cellStyle name="_Comma 14 2" xfId="732" xr:uid="{00000000-0005-0000-0000-0000EB030000}"/>
    <cellStyle name="_Comma 14 2 2" xfId="733" xr:uid="{00000000-0005-0000-0000-0000EC030000}"/>
    <cellStyle name="_Comma 14 2 3" xfId="734" xr:uid="{00000000-0005-0000-0000-0000ED030000}"/>
    <cellStyle name="_Comma 14 3" xfId="735" xr:uid="{00000000-0005-0000-0000-0000EE030000}"/>
    <cellStyle name="_Comma 14 3 2" xfId="51921" xr:uid="{00000000-0005-0000-0000-0000EF030000}"/>
    <cellStyle name="_Comma 14 4" xfId="736" xr:uid="{00000000-0005-0000-0000-0000F0030000}"/>
    <cellStyle name="_Comma 15" xfId="737" xr:uid="{00000000-0005-0000-0000-0000F1030000}"/>
    <cellStyle name="_Comma 15 2" xfId="738" xr:uid="{00000000-0005-0000-0000-0000F2030000}"/>
    <cellStyle name="_Comma 15 3" xfId="739" xr:uid="{00000000-0005-0000-0000-0000F3030000}"/>
    <cellStyle name="_Comma 15 3 2" xfId="51922" xr:uid="{00000000-0005-0000-0000-0000F4030000}"/>
    <cellStyle name="_Comma 16" xfId="740" xr:uid="{00000000-0005-0000-0000-0000F5030000}"/>
    <cellStyle name="_Comma 16 2" xfId="51923" xr:uid="{00000000-0005-0000-0000-0000F6030000}"/>
    <cellStyle name="_Comma 16 2 2" xfId="51924" xr:uid="{00000000-0005-0000-0000-0000F7030000}"/>
    <cellStyle name="_Comma 16 3" xfId="51925" xr:uid="{00000000-0005-0000-0000-0000F8030000}"/>
    <cellStyle name="_Comma 17" xfId="51926" xr:uid="{00000000-0005-0000-0000-0000F9030000}"/>
    <cellStyle name="_Comma 17 2" xfId="51927" xr:uid="{00000000-0005-0000-0000-0000FA030000}"/>
    <cellStyle name="_Comma 17 3" xfId="51928" xr:uid="{00000000-0005-0000-0000-0000FB030000}"/>
    <cellStyle name="_Comma 18" xfId="51929" xr:uid="{00000000-0005-0000-0000-0000FC030000}"/>
    <cellStyle name="_Comma 18 2" xfId="51930" xr:uid="{00000000-0005-0000-0000-0000FD030000}"/>
    <cellStyle name="_Comma 19" xfId="51931" xr:uid="{00000000-0005-0000-0000-0000FE030000}"/>
    <cellStyle name="_Comma 19 2" xfId="51932" xr:uid="{00000000-0005-0000-0000-0000FF030000}"/>
    <cellStyle name="_Comma 2" xfId="57" xr:uid="{00000000-0005-0000-0000-000000040000}"/>
    <cellStyle name="_Comma 2 2" xfId="741" xr:uid="{00000000-0005-0000-0000-000001040000}"/>
    <cellStyle name="_Comma 2 2 2" xfId="742" xr:uid="{00000000-0005-0000-0000-000002040000}"/>
    <cellStyle name="_Comma 2 2 3" xfId="743" xr:uid="{00000000-0005-0000-0000-000003040000}"/>
    <cellStyle name="_Comma 2 3" xfId="744" xr:uid="{00000000-0005-0000-0000-000004040000}"/>
    <cellStyle name="_Comma 2 4" xfId="745" xr:uid="{00000000-0005-0000-0000-000005040000}"/>
    <cellStyle name="_Comma 20" xfId="51933" xr:uid="{00000000-0005-0000-0000-000006040000}"/>
    <cellStyle name="_Comma 20 2" xfId="51934" xr:uid="{00000000-0005-0000-0000-000007040000}"/>
    <cellStyle name="_Comma 20 2 2" xfId="51935" xr:uid="{00000000-0005-0000-0000-000008040000}"/>
    <cellStyle name="_Comma 20 3" xfId="51936" xr:uid="{00000000-0005-0000-0000-000009040000}"/>
    <cellStyle name="_Comma 21" xfId="51937" xr:uid="{00000000-0005-0000-0000-00000A040000}"/>
    <cellStyle name="_Comma 21 2" xfId="51938" xr:uid="{00000000-0005-0000-0000-00000B040000}"/>
    <cellStyle name="_Comma 22" xfId="51939" xr:uid="{00000000-0005-0000-0000-00000C040000}"/>
    <cellStyle name="_Comma 22 2" xfId="51940" xr:uid="{00000000-0005-0000-0000-00000D040000}"/>
    <cellStyle name="_Comma 23" xfId="305" xr:uid="{00000000-0005-0000-0000-00000E040000}"/>
    <cellStyle name="_Comma 3" xfId="58" xr:uid="{00000000-0005-0000-0000-00000F040000}"/>
    <cellStyle name="_Comma 3 2" xfId="746" xr:uid="{00000000-0005-0000-0000-000010040000}"/>
    <cellStyle name="_Comma 3 2 2" xfId="747" xr:uid="{00000000-0005-0000-0000-000011040000}"/>
    <cellStyle name="_Comma 3 2 3" xfId="748" xr:uid="{00000000-0005-0000-0000-000012040000}"/>
    <cellStyle name="_Comma 3 3" xfId="749" xr:uid="{00000000-0005-0000-0000-000013040000}"/>
    <cellStyle name="_Comma 3 4" xfId="750" xr:uid="{00000000-0005-0000-0000-000014040000}"/>
    <cellStyle name="_Comma 4" xfId="147" xr:uid="{00000000-0005-0000-0000-000015040000}"/>
    <cellStyle name="_Comma 4 2" xfId="752" xr:uid="{00000000-0005-0000-0000-000016040000}"/>
    <cellStyle name="_Comma 4 2 2" xfId="753" xr:uid="{00000000-0005-0000-0000-000017040000}"/>
    <cellStyle name="_Comma 4 2 3" xfId="754" xr:uid="{00000000-0005-0000-0000-000018040000}"/>
    <cellStyle name="_Comma 4 3" xfId="755" xr:uid="{00000000-0005-0000-0000-000019040000}"/>
    <cellStyle name="_Comma 4 4" xfId="756" xr:uid="{00000000-0005-0000-0000-00001A040000}"/>
    <cellStyle name="_Comma 4 5" xfId="751" xr:uid="{00000000-0005-0000-0000-00001B040000}"/>
    <cellStyle name="_Comma 5" xfId="757" xr:uid="{00000000-0005-0000-0000-00001C040000}"/>
    <cellStyle name="_Comma 5 2" xfId="758" xr:uid="{00000000-0005-0000-0000-00001D040000}"/>
    <cellStyle name="_Comma 5 2 2" xfId="759" xr:uid="{00000000-0005-0000-0000-00001E040000}"/>
    <cellStyle name="_Comma 5 2 3" xfId="760" xr:uid="{00000000-0005-0000-0000-00001F040000}"/>
    <cellStyle name="_Comma 5 3" xfId="761" xr:uid="{00000000-0005-0000-0000-000020040000}"/>
    <cellStyle name="_Comma 5 4" xfId="762" xr:uid="{00000000-0005-0000-0000-000021040000}"/>
    <cellStyle name="_Comma 6" xfId="763" xr:uid="{00000000-0005-0000-0000-000022040000}"/>
    <cellStyle name="_Comma 6 2" xfId="764" xr:uid="{00000000-0005-0000-0000-000023040000}"/>
    <cellStyle name="_Comma 6 2 2" xfId="765" xr:uid="{00000000-0005-0000-0000-000024040000}"/>
    <cellStyle name="_Comma 6 2 3" xfId="766" xr:uid="{00000000-0005-0000-0000-000025040000}"/>
    <cellStyle name="_Comma 6 3" xfId="767" xr:uid="{00000000-0005-0000-0000-000026040000}"/>
    <cellStyle name="_Comma 6 4" xfId="768" xr:uid="{00000000-0005-0000-0000-000027040000}"/>
    <cellStyle name="_Comma 7" xfId="769" xr:uid="{00000000-0005-0000-0000-000028040000}"/>
    <cellStyle name="_Comma 7 2" xfId="770" xr:uid="{00000000-0005-0000-0000-000029040000}"/>
    <cellStyle name="_Comma 7 2 2" xfId="771" xr:uid="{00000000-0005-0000-0000-00002A040000}"/>
    <cellStyle name="_Comma 7 2 3" xfId="772" xr:uid="{00000000-0005-0000-0000-00002B040000}"/>
    <cellStyle name="_Comma 7 3" xfId="773" xr:uid="{00000000-0005-0000-0000-00002C040000}"/>
    <cellStyle name="_Comma 7 4" xfId="774" xr:uid="{00000000-0005-0000-0000-00002D040000}"/>
    <cellStyle name="_Comma 8" xfId="775" xr:uid="{00000000-0005-0000-0000-00002E040000}"/>
    <cellStyle name="_Comma 8 2" xfId="776" xr:uid="{00000000-0005-0000-0000-00002F040000}"/>
    <cellStyle name="_Comma 8 2 2" xfId="777" xr:uid="{00000000-0005-0000-0000-000030040000}"/>
    <cellStyle name="_Comma 8 2 2 2" xfId="778" xr:uid="{00000000-0005-0000-0000-000031040000}"/>
    <cellStyle name="_Comma 8 2 2 3" xfId="779" xr:uid="{00000000-0005-0000-0000-000032040000}"/>
    <cellStyle name="_Comma 8 2 3" xfId="780" xr:uid="{00000000-0005-0000-0000-000033040000}"/>
    <cellStyle name="_Comma 8 2 3 2" xfId="781" xr:uid="{00000000-0005-0000-0000-000034040000}"/>
    <cellStyle name="_Comma 8 2 3 3" xfId="782" xr:uid="{00000000-0005-0000-0000-000035040000}"/>
    <cellStyle name="_Comma 8 2 4" xfId="783" xr:uid="{00000000-0005-0000-0000-000036040000}"/>
    <cellStyle name="_Comma 8 2 5" xfId="784" xr:uid="{00000000-0005-0000-0000-000037040000}"/>
    <cellStyle name="_Comma 8 3" xfId="785" xr:uid="{00000000-0005-0000-0000-000038040000}"/>
    <cellStyle name="_Comma 8 4" xfId="786" xr:uid="{00000000-0005-0000-0000-000039040000}"/>
    <cellStyle name="_Comma 9" xfId="787" xr:uid="{00000000-0005-0000-0000-00003A040000}"/>
    <cellStyle name="_Comma 9 2" xfId="788" xr:uid="{00000000-0005-0000-0000-00003B040000}"/>
    <cellStyle name="_Comma 9 2 2" xfId="789" xr:uid="{00000000-0005-0000-0000-00003C040000}"/>
    <cellStyle name="_Comma 9 2 3" xfId="790" xr:uid="{00000000-0005-0000-0000-00003D040000}"/>
    <cellStyle name="_Comma 9 3" xfId="791" xr:uid="{00000000-0005-0000-0000-00003E040000}"/>
    <cellStyle name="_Comma 9 3 2" xfId="792" xr:uid="{00000000-0005-0000-0000-00003F040000}"/>
    <cellStyle name="_Comma 9 3 3" xfId="793" xr:uid="{00000000-0005-0000-0000-000040040000}"/>
    <cellStyle name="_Comma 9 4" xfId="794" xr:uid="{00000000-0005-0000-0000-000041040000}"/>
    <cellStyle name="_Comma 9 5" xfId="795" xr:uid="{00000000-0005-0000-0000-000042040000}"/>
    <cellStyle name="_Copy of 2008 Budget by Legal Entity_major maintenance split" xfId="58779" xr:uid="{00000000-0005-0000-0000-000043040000}"/>
    <cellStyle name="_Copy of 2008 Budget by Legal Entity_major maintenance split_BRPI Debt Mgt Report - Q2 Assets_under_ Mgmt_ FINAL" xfId="58780" xr:uid="{00000000-0005-0000-0000-000044040000}"/>
    <cellStyle name="_Copy of BAM Rec Q1 2006_with Dec 31 comparatives_A" xfId="58781" xr:uid="{00000000-0005-0000-0000-000045040000}"/>
    <cellStyle name="_Copy of BAM Rec Q1 2006_with Dec 31 comparatives_A_BRPI Debt Mgt Report - Q2 Assets_under_ Mgmt_ FINAL" xfId="58782" xr:uid="{00000000-0005-0000-0000-000046040000}"/>
    <cellStyle name="_Copy of BAM Rec Q1 2006_with Dec 31 comparatives_A_Credit Risk Q3-2008" xfId="58783" xr:uid="{00000000-0005-0000-0000-000047040000}"/>
    <cellStyle name="_Copy of BAM Rec Q1 2006_with Dec 31 comparatives_A_Credit Risk Q3-2008_BRPI Debt Mgt Report - Q2 Assets_under_ Mgmt_ FINAL" xfId="58784" xr:uid="{00000000-0005-0000-0000-000048040000}"/>
    <cellStyle name="_Copy of BAM Rec Q1 2006_with Dec 31 comparatives_A_FX POSITION Q2-08" xfId="58785" xr:uid="{00000000-0005-0000-0000-000049040000}"/>
    <cellStyle name="_Copy of BAM Rec Q1 2006_with Dec 31 comparatives_A_FX POSITION Q2-08_BRPI Debt Mgt Report - Q2 Assets_under_ Mgmt_ FINAL" xfId="58786" xr:uid="{00000000-0005-0000-0000-00004A040000}"/>
    <cellStyle name="_Copy of Planilha de Apoio7 - quick formatted" xfId="58787" xr:uid="{00000000-0005-0000-0000-00004B040000}"/>
    <cellStyle name="_Copy of Planilha de Apoio7 - quick formatted_BRPI Debt Mgt Report - Q2 Assets_under_ Mgmt_ FINAL" xfId="58788" xr:uid="{00000000-0005-0000-0000-00004C040000}"/>
    <cellStyle name="_Currency" xfId="13" xr:uid="{00000000-0005-0000-0000-00004D040000}"/>
    <cellStyle name="_Currency 10" xfId="796" xr:uid="{00000000-0005-0000-0000-00004E040000}"/>
    <cellStyle name="_Currency 10 2" xfId="797" xr:uid="{00000000-0005-0000-0000-00004F040000}"/>
    <cellStyle name="_Currency 10 2 2" xfId="798" xr:uid="{00000000-0005-0000-0000-000050040000}"/>
    <cellStyle name="_Currency 10 2 3" xfId="799" xr:uid="{00000000-0005-0000-0000-000051040000}"/>
    <cellStyle name="_Currency 10 3" xfId="800" xr:uid="{00000000-0005-0000-0000-000052040000}"/>
    <cellStyle name="_Currency 10 3 2" xfId="801" xr:uid="{00000000-0005-0000-0000-000053040000}"/>
    <cellStyle name="_Currency 10 3 3" xfId="802" xr:uid="{00000000-0005-0000-0000-000054040000}"/>
    <cellStyle name="_Currency 10 4" xfId="803" xr:uid="{00000000-0005-0000-0000-000055040000}"/>
    <cellStyle name="_Currency 10 5" xfId="804" xr:uid="{00000000-0005-0000-0000-000056040000}"/>
    <cellStyle name="_Currency 11" xfId="805" xr:uid="{00000000-0005-0000-0000-000057040000}"/>
    <cellStyle name="_Currency 11 2" xfId="806" xr:uid="{00000000-0005-0000-0000-000058040000}"/>
    <cellStyle name="_Currency 11 3" xfId="807" xr:uid="{00000000-0005-0000-0000-000059040000}"/>
    <cellStyle name="_Currency 12" xfId="808" xr:uid="{00000000-0005-0000-0000-00005A040000}"/>
    <cellStyle name="_Currency 12 2" xfId="809" xr:uid="{00000000-0005-0000-0000-00005B040000}"/>
    <cellStyle name="_Currency 12 2 2" xfId="810" xr:uid="{00000000-0005-0000-0000-00005C040000}"/>
    <cellStyle name="_Currency 12 2 3" xfId="811" xr:uid="{00000000-0005-0000-0000-00005D040000}"/>
    <cellStyle name="_Currency 12 3" xfId="812" xr:uid="{00000000-0005-0000-0000-00005E040000}"/>
    <cellStyle name="_Currency 12 4" xfId="813" xr:uid="{00000000-0005-0000-0000-00005F040000}"/>
    <cellStyle name="_Currency 13" xfId="814" xr:uid="{00000000-0005-0000-0000-000060040000}"/>
    <cellStyle name="_Currency 13 2" xfId="815" xr:uid="{00000000-0005-0000-0000-000061040000}"/>
    <cellStyle name="_Currency 13 2 2" xfId="816" xr:uid="{00000000-0005-0000-0000-000062040000}"/>
    <cellStyle name="_Currency 13 2 3" xfId="817" xr:uid="{00000000-0005-0000-0000-000063040000}"/>
    <cellStyle name="_Currency 13 3" xfId="818" xr:uid="{00000000-0005-0000-0000-000064040000}"/>
    <cellStyle name="_Currency 13 4" xfId="819" xr:uid="{00000000-0005-0000-0000-000065040000}"/>
    <cellStyle name="_Currency 14" xfId="820" xr:uid="{00000000-0005-0000-0000-000066040000}"/>
    <cellStyle name="_Currency 14 2" xfId="821" xr:uid="{00000000-0005-0000-0000-000067040000}"/>
    <cellStyle name="_Currency 14 2 2" xfId="822" xr:uid="{00000000-0005-0000-0000-000068040000}"/>
    <cellStyle name="_Currency 14 2 3" xfId="823" xr:uid="{00000000-0005-0000-0000-000069040000}"/>
    <cellStyle name="_Currency 14 3" xfId="824" xr:uid="{00000000-0005-0000-0000-00006A040000}"/>
    <cellStyle name="_Currency 14 3 2" xfId="51941" xr:uid="{00000000-0005-0000-0000-00006B040000}"/>
    <cellStyle name="_Currency 14 4" xfId="825" xr:uid="{00000000-0005-0000-0000-00006C040000}"/>
    <cellStyle name="_Currency 15" xfId="826" xr:uid="{00000000-0005-0000-0000-00006D040000}"/>
    <cellStyle name="_Currency 15 2" xfId="827" xr:uid="{00000000-0005-0000-0000-00006E040000}"/>
    <cellStyle name="_Currency 15 3" xfId="828" xr:uid="{00000000-0005-0000-0000-00006F040000}"/>
    <cellStyle name="_Currency 15 3 2" xfId="51942" xr:uid="{00000000-0005-0000-0000-000070040000}"/>
    <cellStyle name="_Currency 16" xfId="829" xr:uid="{00000000-0005-0000-0000-000071040000}"/>
    <cellStyle name="_Currency 16 2" xfId="51943" xr:uid="{00000000-0005-0000-0000-000072040000}"/>
    <cellStyle name="_Currency 16 2 2" xfId="51944" xr:uid="{00000000-0005-0000-0000-000073040000}"/>
    <cellStyle name="_Currency 16 3" xfId="51945" xr:uid="{00000000-0005-0000-0000-000074040000}"/>
    <cellStyle name="_Currency 17" xfId="51946" xr:uid="{00000000-0005-0000-0000-000075040000}"/>
    <cellStyle name="_Currency 17 2" xfId="51947" xr:uid="{00000000-0005-0000-0000-000076040000}"/>
    <cellStyle name="_Currency 17 3" xfId="51948" xr:uid="{00000000-0005-0000-0000-000077040000}"/>
    <cellStyle name="_Currency 18" xfId="51949" xr:uid="{00000000-0005-0000-0000-000078040000}"/>
    <cellStyle name="_Currency 18 2" xfId="51950" xr:uid="{00000000-0005-0000-0000-000079040000}"/>
    <cellStyle name="_Currency 19" xfId="51951" xr:uid="{00000000-0005-0000-0000-00007A040000}"/>
    <cellStyle name="_Currency 19 2" xfId="51952" xr:uid="{00000000-0005-0000-0000-00007B040000}"/>
    <cellStyle name="_Currency 2" xfId="59" xr:uid="{00000000-0005-0000-0000-00007C040000}"/>
    <cellStyle name="_Currency 2 2" xfId="830" xr:uid="{00000000-0005-0000-0000-00007D040000}"/>
    <cellStyle name="_Currency 2 2 2" xfId="831" xr:uid="{00000000-0005-0000-0000-00007E040000}"/>
    <cellStyle name="_Currency 2 2 3" xfId="832" xr:uid="{00000000-0005-0000-0000-00007F040000}"/>
    <cellStyle name="_Currency 2 3" xfId="833" xr:uid="{00000000-0005-0000-0000-000080040000}"/>
    <cellStyle name="_Currency 2 4" xfId="834" xr:uid="{00000000-0005-0000-0000-000081040000}"/>
    <cellStyle name="_Currency 20" xfId="51953" xr:uid="{00000000-0005-0000-0000-000082040000}"/>
    <cellStyle name="_Currency 20 2" xfId="51954" xr:uid="{00000000-0005-0000-0000-000083040000}"/>
    <cellStyle name="_Currency 20 2 2" xfId="51955" xr:uid="{00000000-0005-0000-0000-000084040000}"/>
    <cellStyle name="_Currency 20 3" xfId="51956" xr:uid="{00000000-0005-0000-0000-000085040000}"/>
    <cellStyle name="_Currency 21" xfId="51957" xr:uid="{00000000-0005-0000-0000-000086040000}"/>
    <cellStyle name="_Currency 21 2" xfId="51958" xr:uid="{00000000-0005-0000-0000-000087040000}"/>
    <cellStyle name="_Currency 22" xfId="51959" xr:uid="{00000000-0005-0000-0000-000088040000}"/>
    <cellStyle name="_Currency 22 2" xfId="51960" xr:uid="{00000000-0005-0000-0000-000089040000}"/>
    <cellStyle name="_Currency 23" xfId="306" xr:uid="{00000000-0005-0000-0000-00008A040000}"/>
    <cellStyle name="_Currency 3" xfId="60" xr:uid="{00000000-0005-0000-0000-00008B040000}"/>
    <cellStyle name="_Currency 3 2" xfId="835" xr:uid="{00000000-0005-0000-0000-00008C040000}"/>
    <cellStyle name="_Currency 3 2 2" xfId="836" xr:uid="{00000000-0005-0000-0000-00008D040000}"/>
    <cellStyle name="_Currency 3 2 3" xfId="837" xr:uid="{00000000-0005-0000-0000-00008E040000}"/>
    <cellStyle name="_Currency 3 3" xfId="838" xr:uid="{00000000-0005-0000-0000-00008F040000}"/>
    <cellStyle name="_Currency 3 4" xfId="839" xr:uid="{00000000-0005-0000-0000-000090040000}"/>
    <cellStyle name="_Currency 4" xfId="148" xr:uid="{00000000-0005-0000-0000-000091040000}"/>
    <cellStyle name="_Currency 4 2" xfId="841" xr:uid="{00000000-0005-0000-0000-000092040000}"/>
    <cellStyle name="_Currency 4 2 2" xfId="842" xr:uid="{00000000-0005-0000-0000-000093040000}"/>
    <cellStyle name="_Currency 4 2 3" xfId="843" xr:uid="{00000000-0005-0000-0000-000094040000}"/>
    <cellStyle name="_Currency 4 3" xfId="844" xr:uid="{00000000-0005-0000-0000-000095040000}"/>
    <cellStyle name="_Currency 4 4" xfId="845" xr:uid="{00000000-0005-0000-0000-000096040000}"/>
    <cellStyle name="_Currency 4 5" xfId="840" xr:uid="{00000000-0005-0000-0000-000097040000}"/>
    <cellStyle name="_Currency 5" xfId="846" xr:uid="{00000000-0005-0000-0000-000098040000}"/>
    <cellStyle name="_Currency 5 2" xfId="847" xr:uid="{00000000-0005-0000-0000-000099040000}"/>
    <cellStyle name="_Currency 5 2 2" xfId="848" xr:uid="{00000000-0005-0000-0000-00009A040000}"/>
    <cellStyle name="_Currency 5 2 3" xfId="849" xr:uid="{00000000-0005-0000-0000-00009B040000}"/>
    <cellStyle name="_Currency 5 3" xfId="850" xr:uid="{00000000-0005-0000-0000-00009C040000}"/>
    <cellStyle name="_Currency 5 4" xfId="851" xr:uid="{00000000-0005-0000-0000-00009D040000}"/>
    <cellStyle name="_Currency 6" xfId="852" xr:uid="{00000000-0005-0000-0000-00009E040000}"/>
    <cellStyle name="_Currency 6 2" xfId="853" xr:uid="{00000000-0005-0000-0000-00009F040000}"/>
    <cellStyle name="_Currency 6 2 2" xfId="854" xr:uid="{00000000-0005-0000-0000-0000A0040000}"/>
    <cellStyle name="_Currency 6 2 3" xfId="855" xr:uid="{00000000-0005-0000-0000-0000A1040000}"/>
    <cellStyle name="_Currency 6 3" xfId="856" xr:uid="{00000000-0005-0000-0000-0000A2040000}"/>
    <cellStyle name="_Currency 6 4" xfId="857" xr:uid="{00000000-0005-0000-0000-0000A3040000}"/>
    <cellStyle name="_Currency 7" xfId="858" xr:uid="{00000000-0005-0000-0000-0000A4040000}"/>
    <cellStyle name="_Currency 7 2" xfId="859" xr:uid="{00000000-0005-0000-0000-0000A5040000}"/>
    <cellStyle name="_Currency 7 2 2" xfId="860" xr:uid="{00000000-0005-0000-0000-0000A6040000}"/>
    <cellStyle name="_Currency 7 2 3" xfId="861" xr:uid="{00000000-0005-0000-0000-0000A7040000}"/>
    <cellStyle name="_Currency 7 3" xfId="862" xr:uid="{00000000-0005-0000-0000-0000A8040000}"/>
    <cellStyle name="_Currency 7 4" xfId="863" xr:uid="{00000000-0005-0000-0000-0000A9040000}"/>
    <cellStyle name="_Currency 8" xfId="864" xr:uid="{00000000-0005-0000-0000-0000AA040000}"/>
    <cellStyle name="_Currency 8 2" xfId="865" xr:uid="{00000000-0005-0000-0000-0000AB040000}"/>
    <cellStyle name="_Currency 8 2 2" xfId="866" xr:uid="{00000000-0005-0000-0000-0000AC040000}"/>
    <cellStyle name="_Currency 8 2 2 2" xfId="867" xr:uid="{00000000-0005-0000-0000-0000AD040000}"/>
    <cellStyle name="_Currency 8 2 2 3" xfId="868" xr:uid="{00000000-0005-0000-0000-0000AE040000}"/>
    <cellStyle name="_Currency 8 2 3" xfId="869" xr:uid="{00000000-0005-0000-0000-0000AF040000}"/>
    <cellStyle name="_Currency 8 2 3 2" xfId="870" xr:uid="{00000000-0005-0000-0000-0000B0040000}"/>
    <cellStyle name="_Currency 8 2 3 3" xfId="871" xr:uid="{00000000-0005-0000-0000-0000B1040000}"/>
    <cellStyle name="_Currency 8 2 4" xfId="872" xr:uid="{00000000-0005-0000-0000-0000B2040000}"/>
    <cellStyle name="_Currency 8 2 5" xfId="873" xr:uid="{00000000-0005-0000-0000-0000B3040000}"/>
    <cellStyle name="_Currency 8 3" xfId="874" xr:uid="{00000000-0005-0000-0000-0000B4040000}"/>
    <cellStyle name="_Currency 8 4" xfId="875" xr:uid="{00000000-0005-0000-0000-0000B5040000}"/>
    <cellStyle name="_Currency 9" xfId="876" xr:uid="{00000000-0005-0000-0000-0000B6040000}"/>
    <cellStyle name="_Currency 9 2" xfId="877" xr:uid="{00000000-0005-0000-0000-0000B7040000}"/>
    <cellStyle name="_Currency 9 2 2" xfId="878" xr:uid="{00000000-0005-0000-0000-0000B8040000}"/>
    <cellStyle name="_Currency 9 2 3" xfId="879" xr:uid="{00000000-0005-0000-0000-0000B9040000}"/>
    <cellStyle name="_Currency 9 3" xfId="880" xr:uid="{00000000-0005-0000-0000-0000BA040000}"/>
    <cellStyle name="_Currency 9 3 2" xfId="881" xr:uid="{00000000-0005-0000-0000-0000BB040000}"/>
    <cellStyle name="_Currency 9 3 3" xfId="882" xr:uid="{00000000-0005-0000-0000-0000BC040000}"/>
    <cellStyle name="_Currency 9 4" xfId="883" xr:uid="{00000000-0005-0000-0000-0000BD040000}"/>
    <cellStyle name="_Currency 9 5" xfId="884" xr:uid="{00000000-0005-0000-0000-0000BE040000}"/>
    <cellStyle name="_CurrencySpace" xfId="14" xr:uid="{00000000-0005-0000-0000-0000BF040000}"/>
    <cellStyle name="_CurrencySpace 10" xfId="885" xr:uid="{00000000-0005-0000-0000-0000C0040000}"/>
    <cellStyle name="_CurrencySpace 10 2" xfId="886" xr:uid="{00000000-0005-0000-0000-0000C1040000}"/>
    <cellStyle name="_CurrencySpace 10 2 2" xfId="887" xr:uid="{00000000-0005-0000-0000-0000C2040000}"/>
    <cellStyle name="_CurrencySpace 10 2 2 2" xfId="888" xr:uid="{00000000-0005-0000-0000-0000C3040000}"/>
    <cellStyle name="_CurrencySpace 10 2 2 3" xfId="889" xr:uid="{00000000-0005-0000-0000-0000C4040000}"/>
    <cellStyle name="_CurrencySpace 10 2 3" xfId="890" xr:uid="{00000000-0005-0000-0000-0000C5040000}"/>
    <cellStyle name="_CurrencySpace 10 2 4" xfId="891" xr:uid="{00000000-0005-0000-0000-0000C6040000}"/>
    <cellStyle name="_CurrencySpace 10 2 5" xfId="892" xr:uid="{00000000-0005-0000-0000-0000C7040000}"/>
    <cellStyle name="_CurrencySpace 10 3" xfId="893" xr:uid="{00000000-0005-0000-0000-0000C8040000}"/>
    <cellStyle name="_CurrencySpace 10 3 2" xfId="894" xr:uid="{00000000-0005-0000-0000-0000C9040000}"/>
    <cellStyle name="_CurrencySpace 10 3 3" xfId="895" xr:uid="{00000000-0005-0000-0000-0000CA040000}"/>
    <cellStyle name="_CurrencySpace 10 4" xfId="896" xr:uid="{00000000-0005-0000-0000-0000CB040000}"/>
    <cellStyle name="_CurrencySpace 10 4 2" xfId="897" xr:uid="{00000000-0005-0000-0000-0000CC040000}"/>
    <cellStyle name="_CurrencySpace 10 4 2 2" xfId="898" xr:uid="{00000000-0005-0000-0000-0000CD040000}"/>
    <cellStyle name="_CurrencySpace 10 4 2 3" xfId="899" xr:uid="{00000000-0005-0000-0000-0000CE040000}"/>
    <cellStyle name="_CurrencySpace 10 4 3" xfId="900" xr:uid="{00000000-0005-0000-0000-0000CF040000}"/>
    <cellStyle name="_CurrencySpace 10 4 4" xfId="901" xr:uid="{00000000-0005-0000-0000-0000D0040000}"/>
    <cellStyle name="_CurrencySpace 10 4 5" xfId="902" xr:uid="{00000000-0005-0000-0000-0000D1040000}"/>
    <cellStyle name="_CurrencySpace 10 5" xfId="903" xr:uid="{00000000-0005-0000-0000-0000D2040000}"/>
    <cellStyle name="_CurrencySpace 10 5 2" xfId="51961" xr:uid="{00000000-0005-0000-0000-0000D3040000}"/>
    <cellStyle name="_CurrencySpace 10 6" xfId="904" xr:uid="{00000000-0005-0000-0000-0000D4040000}"/>
    <cellStyle name="_CurrencySpace 11" xfId="905" xr:uid="{00000000-0005-0000-0000-0000D5040000}"/>
    <cellStyle name="_CurrencySpace 11 2" xfId="906" xr:uid="{00000000-0005-0000-0000-0000D6040000}"/>
    <cellStyle name="_CurrencySpace 11 2 2" xfId="907" xr:uid="{00000000-0005-0000-0000-0000D7040000}"/>
    <cellStyle name="_CurrencySpace 11 2 2 2" xfId="51962" xr:uid="{00000000-0005-0000-0000-0000D8040000}"/>
    <cellStyle name="_CurrencySpace 11 2 3" xfId="908" xr:uid="{00000000-0005-0000-0000-0000D9040000}"/>
    <cellStyle name="_CurrencySpace 11 2 4" xfId="51963" xr:uid="{00000000-0005-0000-0000-0000DA040000}"/>
    <cellStyle name="_CurrencySpace 11 2 5" xfId="51964" xr:uid="{00000000-0005-0000-0000-0000DB040000}"/>
    <cellStyle name="_CurrencySpace 11 2 6" xfId="51965" xr:uid="{00000000-0005-0000-0000-0000DC040000}"/>
    <cellStyle name="_CurrencySpace 11 3" xfId="909" xr:uid="{00000000-0005-0000-0000-0000DD040000}"/>
    <cellStyle name="_CurrencySpace 11 4" xfId="910" xr:uid="{00000000-0005-0000-0000-0000DE040000}"/>
    <cellStyle name="_CurrencySpace 11 5" xfId="911" xr:uid="{00000000-0005-0000-0000-0000DF040000}"/>
    <cellStyle name="_CurrencySpace 12" xfId="912" xr:uid="{00000000-0005-0000-0000-0000E0040000}"/>
    <cellStyle name="_CurrencySpace 12 2" xfId="913" xr:uid="{00000000-0005-0000-0000-0000E1040000}"/>
    <cellStyle name="_CurrencySpace 12 3" xfId="914" xr:uid="{00000000-0005-0000-0000-0000E2040000}"/>
    <cellStyle name="_CurrencySpace 13" xfId="915" xr:uid="{00000000-0005-0000-0000-0000E3040000}"/>
    <cellStyle name="_CurrencySpace 13 2" xfId="916" xr:uid="{00000000-0005-0000-0000-0000E4040000}"/>
    <cellStyle name="_CurrencySpace 13 2 2" xfId="917" xr:uid="{00000000-0005-0000-0000-0000E5040000}"/>
    <cellStyle name="_CurrencySpace 13 2 2 2" xfId="51966" xr:uid="{00000000-0005-0000-0000-0000E6040000}"/>
    <cellStyle name="_CurrencySpace 13 2 3" xfId="918" xr:uid="{00000000-0005-0000-0000-0000E7040000}"/>
    <cellStyle name="_CurrencySpace 13 2 4" xfId="919" xr:uid="{00000000-0005-0000-0000-0000E8040000}"/>
    <cellStyle name="_CurrencySpace 13 2 5" xfId="51967" xr:uid="{00000000-0005-0000-0000-0000E9040000}"/>
    <cellStyle name="_CurrencySpace 13 2 6" xfId="51968" xr:uid="{00000000-0005-0000-0000-0000EA040000}"/>
    <cellStyle name="_CurrencySpace 13 2 7" xfId="51969" xr:uid="{00000000-0005-0000-0000-0000EB040000}"/>
    <cellStyle name="_CurrencySpace 13 3" xfId="920" xr:uid="{00000000-0005-0000-0000-0000EC040000}"/>
    <cellStyle name="_CurrencySpace 13 3 2" xfId="921" xr:uid="{00000000-0005-0000-0000-0000ED040000}"/>
    <cellStyle name="_CurrencySpace 13 3 3" xfId="922" xr:uid="{00000000-0005-0000-0000-0000EE040000}"/>
    <cellStyle name="_CurrencySpace 13 4" xfId="923" xr:uid="{00000000-0005-0000-0000-0000EF040000}"/>
    <cellStyle name="_CurrencySpace 13 5" xfId="924" xr:uid="{00000000-0005-0000-0000-0000F0040000}"/>
    <cellStyle name="_CurrencySpace 13 6" xfId="925" xr:uid="{00000000-0005-0000-0000-0000F1040000}"/>
    <cellStyle name="_CurrencySpace 14" xfId="926" xr:uid="{00000000-0005-0000-0000-0000F2040000}"/>
    <cellStyle name="_CurrencySpace 14 2" xfId="927" xr:uid="{00000000-0005-0000-0000-0000F3040000}"/>
    <cellStyle name="_CurrencySpace 14 2 2" xfId="928" xr:uid="{00000000-0005-0000-0000-0000F4040000}"/>
    <cellStyle name="_CurrencySpace 14 2 2 2" xfId="51970" xr:uid="{00000000-0005-0000-0000-0000F5040000}"/>
    <cellStyle name="_CurrencySpace 14 2 3" xfId="929" xr:uid="{00000000-0005-0000-0000-0000F6040000}"/>
    <cellStyle name="_CurrencySpace 14 2 3 2" xfId="51971" xr:uid="{00000000-0005-0000-0000-0000F7040000}"/>
    <cellStyle name="_CurrencySpace 14 2 4" xfId="930" xr:uid="{00000000-0005-0000-0000-0000F8040000}"/>
    <cellStyle name="_CurrencySpace 14 2 5" xfId="51972" xr:uid="{00000000-0005-0000-0000-0000F9040000}"/>
    <cellStyle name="_CurrencySpace 14 2 6" xfId="51973" xr:uid="{00000000-0005-0000-0000-0000FA040000}"/>
    <cellStyle name="_CurrencySpace 14 2 7" xfId="51974" xr:uid="{00000000-0005-0000-0000-0000FB040000}"/>
    <cellStyle name="_CurrencySpace 14 3" xfId="931" xr:uid="{00000000-0005-0000-0000-0000FC040000}"/>
    <cellStyle name="_CurrencySpace 14 3 2" xfId="932" xr:uid="{00000000-0005-0000-0000-0000FD040000}"/>
    <cellStyle name="_CurrencySpace 14 4" xfId="933" xr:uid="{00000000-0005-0000-0000-0000FE040000}"/>
    <cellStyle name="_CurrencySpace 14 4 2" xfId="51975" xr:uid="{00000000-0005-0000-0000-0000FF040000}"/>
    <cellStyle name="_CurrencySpace 14 5" xfId="934" xr:uid="{00000000-0005-0000-0000-000000050000}"/>
    <cellStyle name="_CurrencySpace 14 6" xfId="51976" xr:uid="{00000000-0005-0000-0000-000001050000}"/>
    <cellStyle name="_CurrencySpace 14 7" xfId="51977" xr:uid="{00000000-0005-0000-0000-000002050000}"/>
    <cellStyle name="_CurrencySpace 14 8" xfId="51978" xr:uid="{00000000-0005-0000-0000-000003050000}"/>
    <cellStyle name="_CurrencySpace 15" xfId="935" xr:uid="{00000000-0005-0000-0000-000004050000}"/>
    <cellStyle name="_CurrencySpace 15 2" xfId="936" xr:uid="{00000000-0005-0000-0000-000005050000}"/>
    <cellStyle name="_CurrencySpace 15 2 2" xfId="937" xr:uid="{00000000-0005-0000-0000-000006050000}"/>
    <cellStyle name="_CurrencySpace 15 2 2 2" xfId="51979" xr:uid="{00000000-0005-0000-0000-000007050000}"/>
    <cellStyle name="_CurrencySpace 15 2 3" xfId="938" xr:uid="{00000000-0005-0000-0000-000008050000}"/>
    <cellStyle name="_CurrencySpace 15 2 4" xfId="939" xr:uid="{00000000-0005-0000-0000-000009050000}"/>
    <cellStyle name="_CurrencySpace 15 2 5" xfId="51980" xr:uid="{00000000-0005-0000-0000-00000A050000}"/>
    <cellStyle name="_CurrencySpace 15 2 6" xfId="51981" xr:uid="{00000000-0005-0000-0000-00000B050000}"/>
    <cellStyle name="_CurrencySpace 15 2 7" xfId="51982" xr:uid="{00000000-0005-0000-0000-00000C050000}"/>
    <cellStyle name="_CurrencySpace 15 3" xfId="940" xr:uid="{00000000-0005-0000-0000-00000D050000}"/>
    <cellStyle name="_CurrencySpace 15 3 2" xfId="51983" xr:uid="{00000000-0005-0000-0000-00000E050000}"/>
    <cellStyle name="_CurrencySpace 15 3 3" xfId="51984" xr:uid="{00000000-0005-0000-0000-00000F050000}"/>
    <cellStyle name="_CurrencySpace 15 3 4" xfId="51985" xr:uid="{00000000-0005-0000-0000-000010050000}"/>
    <cellStyle name="_CurrencySpace 15 3 5" xfId="51986" xr:uid="{00000000-0005-0000-0000-000011050000}"/>
    <cellStyle name="_CurrencySpace 15 3 6" xfId="51987" xr:uid="{00000000-0005-0000-0000-000012050000}"/>
    <cellStyle name="_CurrencySpace 15 3 7" xfId="51988" xr:uid="{00000000-0005-0000-0000-000013050000}"/>
    <cellStyle name="_CurrencySpace 15 4" xfId="941" xr:uid="{00000000-0005-0000-0000-000014050000}"/>
    <cellStyle name="_CurrencySpace 15 4 2" xfId="51989" xr:uid="{00000000-0005-0000-0000-000015050000}"/>
    <cellStyle name="_CurrencySpace 15 5" xfId="942" xr:uid="{00000000-0005-0000-0000-000016050000}"/>
    <cellStyle name="_CurrencySpace 15 6" xfId="51990" xr:uid="{00000000-0005-0000-0000-000017050000}"/>
    <cellStyle name="_CurrencySpace 15 7" xfId="51991" xr:uid="{00000000-0005-0000-0000-000018050000}"/>
    <cellStyle name="_CurrencySpace 15 8" xfId="51992" xr:uid="{00000000-0005-0000-0000-000019050000}"/>
    <cellStyle name="_CurrencySpace 16" xfId="943" xr:uid="{00000000-0005-0000-0000-00001A050000}"/>
    <cellStyle name="_CurrencySpace 16 2" xfId="944" xr:uid="{00000000-0005-0000-0000-00001B050000}"/>
    <cellStyle name="_CurrencySpace 16 2 2" xfId="51993" xr:uid="{00000000-0005-0000-0000-00001C050000}"/>
    <cellStyle name="_CurrencySpace 16 2 3" xfId="51994" xr:uid="{00000000-0005-0000-0000-00001D050000}"/>
    <cellStyle name="_CurrencySpace 16 2 4" xfId="51995" xr:uid="{00000000-0005-0000-0000-00001E050000}"/>
    <cellStyle name="_CurrencySpace 16 2 5" xfId="51996" xr:uid="{00000000-0005-0000-0000-00001F050000}"/>
    <cellStyle name="_CurrencySpace 16 2 6" xfId="51997" xr:uid="{00000000-0005-0000-0000-000020050000}"/>
    <cellStyle name="_CurrencySpace 16 3" xfId="945" xr:uid="{00000000-0005-0000-0000-000021050000}"/>
    <cellStyle name="_CurrencySpace 16 3 2" xfId="51998" xr:uid="{00000000-0005-0000-0000-000022050000}"/>
    <cellStyle name="_CurrencySpace 16 3 3" xfId="51999" xr:uid="{00000000-0005-0000-0000-000023050000}"/>
    <cellStyle name="_CurrencySpace 16 4" xfId="946" xr:uid="{00000000-0005-0000-0000-000024050000}"/>
    <cellStyle name="_CurrencySpace 16 5" xfId="52000" xr:uid="{00000000-0005-0000-0000-000025050000}"/>
    <cellStyle name="_CurrencySpace 16 6" xfId="52001" xr:uid="{00000000-0005-0000-0000-000026050000}"/>
    <cellStyle name="_CurrencySpace 16 7" xfId="52002" xr:uid="{00000000-0005-0000-0000-000027050000}"/>
    <cellStyle name="_CurrencySpace 17" xfId="947" xr:uid="{00000000-0005-0000-0000-000028050000}"/>
    <cellStyle name="_CurrencySpace 17 2" xfId="52003" xr:uid="{00000000-0005-0000-0000-000029050000}"/>
    <cellStyle name="_CurrencySpace 17 2 2" xfId="52004" xr:uid="{00000000-0005-0000-0000-00002A050000}"/>
    <cellStyle name="_CurrencySpace 17 3" xfId="52005" xr:uid="{00000000-0005-0000-0000-00002B050000}"/>
    <cellStyle name="_CurrencySpace 18" xfId="948" xr:uid="{00000000-0005-0000-0000-00002C050000}"/>
    <cellStyle name="_CurrencySpace 18 2" xfId="949" xr:uid="{00000000-0005-0000-0000-00002D050000}"/>
    <cellStyle name="_CurrencySpace 18 2 2" xfId="52006" xr:uid="{00000000-0005-0000-0000-00002E050000}"/>
    <cellStyle name="_CurrencySpace 18 2 3" xfId="52007" xr:uid="{00000000-0005-0000-0000-00002F050000}"/>
    <cellStyle name="_CurrencySpace 18 3" xfId="52008" xr:uid="{00000000-0005-0000-0000-000030050000}"/>
    <cellStyle name="_CurrencySpace 18 4" xfId="52009" xr:uid="{00000000-0005-0000-0000-000031050000}"/>
    <cellStyle name="_CurrencySpace 18 5" xfId="52010" xr:uid="{00000000-0005-0000-0000-000032050000}"/>
    <cellStyle name="_CurrencySpace 18 6" xfId="52011" xr:uid="{00000000-0005-0000-0000-000033050000}"/>
    <cellStyle name="_CurrencySpace 18 7" xfId="52012" xr:uid="{00000000-0005-0000-0000-000034050000}"/>
    <cellStyle name="_CurrencySpace 19" xfId="52013" xr:uid="{00000000-0005-0000-0000-000035050000}"/>
    <cellStyle name="_CurrencySpace 19 2" xfId="52014" xr:uid="{00000000-0005-0000-0000-000036050000}"/>
    <cellStyle name="_CurrencySpace 19 3" xfId="52015" xr:uid="{00000000-0005-0000-0000-000037050000}"/>
    <cellStyle name="_CurrencySpace 19 4" xfId="52016" xr:uid="{00000000-0005-0000-0000-000038050000}"/>
    <cellStyle name="_CurrencySpace 19 5" xfId="52017" xr:uid="{00000000-0005-0000-0000-000039050000}"/>
    <cellStyle name="_CurrencySpace 19 6" xfId="52018" xr:uid="{00000000-0005-0000-0000-00003A050000}"/>
    <cellStyle name="_CurrencySpace 2" xfId="61" xr:uid="{00000000-0005-0000-0000-00003B050000}"/>
    <cellStyle name="_CurrencySpace 2 2" xfId="950" xr:uid="{00000000-0005-0000-0000-00003C050000}"/>
    <cellStyle name="_CurrencySpace 2 2 2" xfId="951" xr:uid="{00000000-0005-0000-0000-00003D050000}"/>
    <cellStyle name="_CurrencySpace 2 2 2 2" xfId="952" xr:uid="{00000000-0005-0000-0000-00003E050000}"/>
    <cellStyle name="_CurrencySpace 2 2 2 3" xfId="953" xr:uid="{00000000-0005-0000-0000-00003F050000}"/>
    <cellStyle name="_CurrencySpace 2 2 3" xfId="954" xr:uid="{00000000-0005-0000-0000-000040050000}"/>
    <cellStyle name="_CurrencySpace 2 2 3 2" xfId="52019" xr:uid="{00000000-0005-0000-0000-000041050000}"/>
    <cellStyle name="_CurrencySpace 2 2 4" xfId="955" xr:uid="{00000000-0005-0000-0000-000042050000}"/>
    <cellStyle name="_CurrencySpace 2 3" xfId="956" xr:uid="{00000000-0005-0000-0000-000043050000}"/>
    <cellStyle name="_CurrencySpace 2 3 2" xfId="957" xr:uid="{00000000-0005-0000-0000-000044050000}"/>
    <cellStyle name="_CurrencySpace 2 3 3" xfId="958" xr:uid="{00000000-0005-0000-0000-000045050000}"/>
    <cellStyle name="_CurrencySpace 2 3 4" xfId="959" xr:uid="{00000000-0005-0000-0000-000046050000}"/>
    <cellStyle name="_CurrencySpace 2 4" xfId="960" xr:uid="{00000000-0005-0000-0000-000047050000}"/>
    <cellStyle name="_CurrencySpace 2 4 2" xfId="52020" xr:uid="{00000000-0005-0000-0000-000048050000}"/>
    <cellStyle name="_CurrencySpace 2 4 3" xfId="52021" xr:uid="{00000000-0005-0000-0000-000049050000}"/>
    <cellStyle name="_CurrencySpace 2 4 4" xfId="52022" xr:uid="{00000000-0005-0000-0000-00004A050000}"/>
    <cellStyle name="_CurrencySpace 2 4 5" xfId="52023" xr:uid="{00000000-0005-0000-0000-00004B050000}"/>
    <cellStyle name="_CurrencySpace 2 4 6" xfId="52024" xr:uid="{00000000-0005-0000-0000-00004C050000}"/>
    <cellStyle name="_CurrencySpace 2 5" xfId="961" xr:uid="{00000000-0005-0000-0000-00004D050000}"/>
    <cellStyle name="_CurrencySpace 20" xfId="52025" xr:uid="{00000000-0005-0000-0000-00004E050000}"/>
    <cellStyle name="_CurrencySpace 20 2" xfId="52026" xr:uid="{00000000-0005-0000-0000-00004F050000}"/>
    <cellStyle name="_CurrencySpace 20 2 2" xfId="52027" xr:uid="{00000000-0005-0000-0000-000050050000}"/>
    <cellStyle name="_CurrencySpace 20 2 3" xfId="52028" xr:uid="{00000000-0005-0000-0000-000051050000}"/>
    <cellStyle name="_CurrencySpace 20 2 4" xfId="52029" xr:uid="{00000000-0005-0000-0000-000052050000}"/>
    <cellStyle name="_CurrencySpace 20 3" xfId="52030" xr:uid="{00000000-0005-0000-0000-000053050000}"/>
    <cellStyle name="_CurrencySpace 20 4" xfId="52031" xr:uid="{00000000-0005-0000-0000-000054050000}"/>
    <cellStyle name="_CurrencySpace 20 5" xfId="52032" xr:uid="{00000000-0005-0000-0000-000055050000}"/>
    <cellStyle name="_CurrencySpace 20 6" xfId="52033" xr:uid="{00000000-0005-0000-0000-000056050000}"/>
    <cellStyle name="_CurrencySpace 21" xfId="52034" xr:uid="{00000000-0005-0000-0000-000057050000}"/>
    <cellStyle name="_CurrencySpace 21 2" xfId="52035" xr:uid="{00000000-0005-0000-0000-000058050000}"/>
    <cellStyle name="_CurrencySpace 21 3" xfId="52036" xr:uid="{00000000-0005-0000-0000-000059050000}"/>
    <cellStyle name="_CurrencySpace 21 4" xfId="52037" xr:uid="{00000000-0005-0000-0000-00005A050000}"/>
    <cellStyle name="_CurrencySpace 22" xfId="52038" xr:uid="{00000000-0005-0000-0000-00005B050000}"/>
    <cellStyle name="_CurrencySpace 22 2" xfId="52039" xr:uid="{00000000-0005-0000-0000-00005C050000}"/>
    <cellStyle name="_CurrencySpace 22 2 2" xfId="52040" xr:uid="{00000000-0005-0000-0000-00005D050000}"/>
    <cellStyle name="_CurrencySpace 22 3" xfId="52041" xr:uid="{00000000-0005-0000-0000-00005E050000}"/>
    <cellStyle name="_CurrencySpace 22 4" xfId="52042" xr:uid="{00000000-0005-0000-0000-00005F050000}"/>
    <cellStyle name="_CurrencySpace 22 5" xfId="52043" xr:uid="{00000000-0005-0000-0000-000060050000}"/>
    <cellStyle name="_CurrencySpace 23" xfId="52044" xr:uid="{00000000-0005-0000-0000-000061050000}"/>
    <cellStyle name="_CurrencySpace 23 2" xfId="52045" xr:uid="{00000000-0005-0000-0000-000062050000}"/>
    <cellStyle name="_CurrencySpace 24" xfId="307" xr:uid="{00000000-0005-0000-0000-000063050000}"/>
    <cellStyle name="_CurrencySpace 3" xfId="62" xr:uid="{00000000-0005-0000-0000-000064050000}"/>
    <cellStyle name="_CurrencySpace 3 2" xfId="962" xr:uid="{00000000-0005-0000-0000-000065050000}"/>
    <cellStyle name="_CurrencySpace 3 2 2" xfId="963" xr:uid="{00000000-0005-0000-0000-000066050000}"/>
    <cellStyle name="_CurrencySpace 3 2 2 2" xfId="964" xr:uid="{00000000-0005-0000-0000-000067050000}"/>
    <cellStyle name="_CurrencySpace 3 2 2 3" xfId="965" xr:uid="{00000000-0005-0000-0000-000068050000}"/>
    <cellStyle name="_CurrencySpace 3 2 3" xfId="966" xr:uid="{00000000-0005-0000-0000-000069050000}"/>
    <cellStyle name="_CurrencySpace 3 2 3 2" xfId="52046" xr:uid="{00000000-0005-0000-0000-00006A050000}"/>
    <cellStyle name="_CurrencySpace 3 2 4" xfId="967" xr:uid="{00000000-0005-0000-0000-00006B050000}"/>
    <cellStyle name="_CurrencySpace 3 3" xfId="968" xr:uid="{00000000-0005-0000-0000-00006C050000}"/>
    <cellStyle name="_CurrencySpace 3 3 2" xfId="969" xr:uid="{00000000-0005-0000-0000-00006D050000}"/>
    <cellStyle name="_CurrencySpace 3 3 3" xfId="970" xr:uid="{00000000-0005-0000-0000-00006E050000}"/>
    <cellStyle name="_CurrencySpace 3 4" xfId="971" xr:uid="{00000000-0005-0000-0000-00006F050000}"/>
    <cellStyle name="_CurrencySpace 3 4 2" xfId="52047" xr:uid="{00000000-0005-0000-0000-000070050000}"/>
    <cellStyle name="_CurrencySpace 3 4 3" xfId="52048" xr:uid="{00000000-0005-0000-0000-000071050000}"/>
    <cellStyle name="_CurrencySpace 3 4 4" xfId="52049" xr:uid="{00000000-0005-0000-0000-000072050000}"/>
    <cellStyle name="_CurrencySpace 3 4 5" xfId="52050" xr:uid="{00000000-0005-0000-0000-000073050000}"/>
    <cellStyle name="_CurrencySpace 3 4 6" xfId="52051" xr:uid="{00000000-0005-0000-0000-000074050000}"/>
    <cellStyle name="_CurrencySpace 3 5" xfId="972" xr:uid="{00000000-0005-0000-0000-000075050000}"/>
    <cellStyle name="_CurrencySpace 4" xfId="149" xr:uid="{00000000-0005-0000-0000-000076050000}"/>
    <cellStyle name="_CurrencySpace 4 2" xfId="974" xr:uid="{00000000-0005-0000-0000-000077050000}"/>
    <cellStyle name="_CurrencySpace 4 2 2" xfId="975" xr:uid="{00000000-0005-0000-0000-000078050000}"/>
    <cellStyle name="_CurrencySpace 4 2 2 2" xfId="976" xr:uid="{00000000-0005-0000-0000-000079050000}"/>
    <cellStyle name="_CurrencySpace 4 2 2 3" xfId="977" xr:uid="{00000000-0005-0000-0000-00007A050000}"/>
    <cellStyle name="_CurrencySpace 4 2 3" xfId="978" xr:uid="{00000000-0005-0000-0000-00007B050000}"/>
    <cellStyle name="_CurrencySpace 4 2 3 2" xfId="52052" xr:uid="{00000000-0005-0000-0000-00007C050000}"/>
    <cellStyle name="_CurrencySpace 4 2 4" xfId="979" xr:uid="{00000000-0005-0000-0000-00007D050000}"/>
    <cellStyle name="_CurrencySpace 4 3" xfId="980" xr:uid="{00000000-0005-0000-0000-00007E050000}"/>
    <cellStyle name="_CurrencySpace 4 3 2" xfId="981" xr:uid="{00000000-0005-0000-0000-00007F050000}"/>
    <cellStyle name="_CurrencySpace 4 3 3" xfId="982" xr:uid="{00000000-0005-0000-0000-000080050000}"/>
    <cellStyle name="_CurrencySpace 4 3 4" xfId="983" xr:uid="{00000000-0005-0000-0000-000081050000}"/>
    <cellStyle name="_CurrencySpace 4 3 5" xfId="984" xr:uid="{00000000-0005-0000-0000-000082050000}"/>
    <cellStyle name="_CurrencySpace 4 4" xfId="985" xr:uid="{00000000-0005-0000-0000-000083050000}"/>
    <cellStyle name="_CurrencySpace 4 4 2" xfId="52053" xr:uid="{00000000-0005-0000-0000-000084050000}"/>
    <cellStyle name="_CurrencySpace 4 4 3" xfId="52054" xr:uid="{00000000-0005-0000-0000-000085050000}"/>
    <cellStyle name="_CurrencySpace 4 4 4" xfId="52055" xr:uid="{00000000-0005-0000-0000-000086050000}"/>
    <cellStyle name="_CurrencySpace 4 4 5" xfId="52056" xr:uid="{00000000-0005-0000-0000-000087050000}"/>
    <cellStyle name="_CurrencySpace 4 4 6" xfId="52057" xr:uid="{00000000-0005-0000-0000-000088050000}"/>
    <cellStyle name="_CurrencySpace 4 5" xfId="986" xr:uid="{00000000-0005-0000-0000-000089050000}"/>
    <cellStyle name="_CurrencySpace 4 6" xfId="973" xr:uid="{00000000-0005-0000-0000-00008A050000}"/>
    <cellStyle name="_CurrencySpace 5" xfId="987" xr:uid="{00000000-0005-0000-0000-00008B050000}"/>
    <cellStyle name="_CurrencySpace 5 2" xfId="988" xr:uid="{00000000-0005-0000-0000-00008C050000}"/>
    <cellStyle name="_CurrencySpace 5 2 2" xfId="989" xr:uid="{00000000-0005-0000-0000-00008D050000}"/>
    <cellStyle name="_CurrencySpace 5 2 2 2" xfId="990" xr:uid="{00000000-0005-0000-0000-00008E050000}"/>
    <cellStyle name="_CurrencySpace 5 2 2 3" xfId="991" xr:uid="{00000000-0005-0000-0000-00008F050000}"/>
    <cellStyle name="_CurrencySpace 5 2 3" xfId="992" xr:uid="{00000000-0005-0000-0000-000090050000}"/>
    <cellStyle name="_CurrencySpace 5 2 3 2" xfId="52058" xr:uid="{00000000-0005-0000-0000-000091050000}"/>
    <cellStyle name="_CurrencySpace 5 2 4" xfId="993" xr:uid="{00000000-0005-0000-0000-000092050000}"/>
    <cellStyle name="_CurrencySpace 5 3" xfId="994" xr:uid="{00000000-0005-0000-0000-000093050000}"/>
    <cellStyle name="_CurrencySpace 5 3 2" xfId="995" xr:uid="{00000000-0005-0000-0000-000094050000}"/>
    <cellStyle name="_CurrencySpace 5 3 3" xfId="996" xr:uid="{00000000-0005-0000-0000-000095050000}"/>
    <cellStyle name="_CurrencySpace 5 4" xfId="997" xr:uid="{00000000-0005-0000-0000-000096050000}"/>
    <cellStyle name="_CurrencySpace 5 4 2" xfId="52059" xr:uid="{00000000-0005-0000-0000-000097050000}"/>
    <cellStyle name="_CurrencySpace 5 4 3" xfId="52060" xr:uid="{00000000-0005-0000-0000-000098050000}"/>
    <cellStyle name="_CurrencySpace 5 4 4" xfId="52061" xr:uid="{00000000-0005-0000-0000-000099050000}"/>
    <cellStyle name="_CurrencySpace 5 4 5" xfId="52062" xr:uid="{00000000-0005-0000-0000-00009A050000}"/>
    <cellStyle name="_CurrencySpace 5 4 6" xfId="52063" xr:uid="{00000000-0005-0000-0000-00009B050000}"/>
    <cellStyle name="_CurrencySpace 5 5" xfId="998" xr:uid="{00000000-0005-0000-0000-00009C050000}"/>
    <cellStyle name="_CurrencySpace 6" xfId="999" xr:uid="{00000000-0005-0000-0000-00009D050000}"/>
    <cellStyle name="_CurrencySpace 6 2" xfId="1000" xr:uid="{00000000-0005-0000-0000-00009E050000}"/>
    <cellStyle name="_CurrencySpace 6 2 2" xfId="1001" xr:uid="{00000000-0005-0000-0000-00009F050000}"/>
    <cellStyle name="_CurrencySpace 6 2 2 2" xfId="1002" xr:uid="{00000000-0005-0000-0000-0000A0050000}"/>
    <cellStyle name="_CurrencySpace 6 2 2 3" xfId="1003" xr:uid="{00000000-0005-0000-0000-0000A1050000}"/>
    <cellStyle name="_CurrencySpace 6 2 3" xfId="1004" xr:uid="{00000000-0005-0000-0000-0000A2050000}"/>
    <cellStyle name="_CurrencySpace 6 2 3 2" xfId="52064" xr:uid="{00000000-0005-0000-0000-0000A3050000}"/>
    <cellStyle name="_CurrencySpace 6 2 4" xfId="1005" xr:uid="{00000000-0005-0000-0000-0000A4050000}"/>
    <cellStyle name="_CurrencySpace 6 3" xfId="1006" xr:uid="{00000000-0005-0000-0000-0000A5050000}"/>
    <cellStyle name="_CurrencySpace 6 3 2" xfId="1007" xr:uid="{00000000-0005-0000-0000-0000A6050000}"/>
    <cellStyle name="_CurrencySpace 6 3 3" xfId="1008" xr:uid="{00000000-0005-0000-0000-0000A7050000}"/>
    <cellStyle name="_CurrencySpace 6 4" xfId="1009" xr:uid="{00000000-0005-0000-0000-0000A8050000}"/>
    <cellStyle name="_CurrencySpace 6 4 2" xfId="52065" xr:uid="{00000000-0005-0000-0000-0000A9050000}"/>
    <cellStyle name="_CurrencySpace 6 4 3" xfId="52066" xr:uid="{00000000-0005-0000-0000-0000AA050000}"/>
    <cellStyle name="_CurrencySpace 6 4 4" xfId="52067" xr:uid="{00000000-0005-0000-0000-0000AB050000}"/>
    <cellStyle name="_CurrencySpace 6 4 5" xfId="52068" xr:uid="{00000000-0005-0000-0000-0000AC050000}"/>
    <cellStyle name="_CurrencySpace 6 4 6" xfId="52069" xr:uid="{00000000-0005-0000-0000-0000AD050000}"/>
    <cellStyle name="_CurrencySpace 6 5" xfId="1010" xr:uid="{00000000-0005-0000-0000-0000AE050000}"/>
    <cellStyle name="_CurrencySpace 7" xfId="1011" xr:uid="{00000000-0005-0000-0000-0000AF050000}"/>
    <cellStyle name="_CurrencySpace 7 2" xfId="1012" xr:uid="{00000000-0005-0000-0000-0000B0050000}"/>
    <cellStyle name="_CurrencySpace 7 2 2" xfId="1013" xr:uid="{00000000-0005-0000-0000-0000B1050000}"/>
    <cellStyle name="_CurrencySpace 7 2 2 2" xfId="1014" xr:uid="{00000000-0005-0000-0000-0000B2050000}"/>
    <cellStyle name="_CurrencySpace 7 2 2 3" xfId="1015" xr:uid="{00000000-0005-0000-0000-0000B3050000}"/>
    <cellStyle name="_CurrencySpace 7 2 3" xfId="1016" xr:uid="{00000000-0005-0000-0000-0000B4050000}"/>
    <cellStyle name="_CurrencySpace 7 2 3 2" xfId="52070" xr:uid="{00000000-0005-0000-0000-0000B5050000}"/>
    <cellStyle name="_CurrencySpace 7 2 4" xfId="1017" xr:uid="{00000000-0005-0000-0000-0000B6050000}"/>
    <cellStyle name="_CurrencySpace 7 3" xfId="1018" xr:uid="{00000000-0005-0000-0000-0000B7050000}"/>
    <cellStyle name="_CurrencySpace 7 3 2" xfId="1019" xr:uid="{00000000-0005-0000-0000-0000B8050000}"/>
    <cellStyle name="_CurrencySpace 7 3 3" xfId="1020" xr:uid="{00000000-0005-0000-0000-0000B9050000}"/>
    <cellStyle name="_CurrencySpace 7 4" xfId="1021" xr:uid="{00000000-0005-0000-0000-0000BA050000}"/>
    <cellStyle name="_CurrencySpace 7 4 2" xfId="52071" xr:uid="{00000000-0005-0000-0000-0000BB050000}"/>
    <cellStyle name="_CurrencySpace 7 4 3" xfId="52072" xr:uid="{00000000-0005-0000-0000-0000BC050000}"/>
    <cellStyle name="_CurrencySpace 7 4 4" xfId="52073" xr:uid="{00000000-0005-0000-0000-0000BD050000}"/>
    <cellStyle name="_CurrencySpace 7 4 5" xfId="52074" xr:uid="{00000000-0005-0000-0000-0000BE050000}"/>
    <cellStyle name="_CurrencySpace 7 4 6" xfId="52075" xr:uid="{00000000-0005-0000-0000-0000BF050000}"/>
    <cellStyle name="_CurrencySpace 7 5" xfId="1022" xr:uid="{00000000-0005-0000-0000-0000C0050000}"/>
    <cellStyle name="_CurrencySpace 8" xfId="1023" xr:uid="{00000000-0005-0000-0000-0000C1050000}"/>
    <cellStyle name="_CurrencySpace 8 2" xfId="1024" xr:uid="{00000000-0005-0000-0000-0000C2050000}"/>
    <cellStyle name="_CurrencySpace 8 2 2" xfId="1025" xr:uid="{00000000-0005-0000-0000-0000C3050000}"/>
    <cellStyle name="_CurrencySpace 8 2 2 2" xfId="1026" xr:uid="{00000000-0005-0000-0000-0000C4050000}"/>
    <cellStyle name="_CurrencySpace 8 2 2 2 2" xfId="1027" xr:uid="{00000000-0005-0000-0000-0000C5050000}"/>
    <cellStyle name="_CurrencySpace 8 2 2 2 3" xfId="1028" xr:uid="{00000000-0005-0000-0000-0000C6050000}"/>
    <cellStyle name="_CurrencySpace 8 2 2 3" xfId="1029" xr:uid="{00000000-0005-0000-0000-0000C7050000}"/>
    <cellStyle name="_CurrencySpace 8 2 2 4" xfId="1030" xr:uid="{00000000-0005-0000-0000-0000C8050000}"/>
    <cellStyle name="_CurrencySpace 8 2 2 5" xfId="1031" xr:uid="{00000000-0005-0000-0000-0000C9050000}"/>
    <cellStyle name="_CurrencySpace 8 2 3" xfId="1032" xr:uid="{00000000-0005-0000-0000-0000CA050000}"/>
    <cellStyle name="_CurrencySpace 8 2 3 2" xfId="1033" xr:uid="{00000000-0005-0000-0000-0000CB050000}"/>
    <cellStyle name="_CurrencySpace 8 2 3 3" xfId="1034" xr:uid="{00000000-0005-0000-0000-0000CC050000}"/>
    <cellStyle name="_CurrencySpace 8 2 4" xfId="1035" xr:uid="{00000000-0005-0000-0000-0000CD050000}"/>
    <cellStyle name="_CurrencySpace 8 2 4 2" xfId="1036" xr:uid="{00000000-0005-0000-0000-0000CE050000}"/>
    <cellStyle name="_CurrencySpace 8 2 4 2 2" xfId="1037" xr:uid="{00000000-0005-0000-0000-0000CF050000}"/>
    <cellStyle name="_CurrencySpace 8 2 4 2 3" xfId="1038" xr:uid="{00000000-0005-0000-0000-0000D0050000}"/>
    <cellStyle name="_CurrencySpace 8 2 4 3" xfId="1039" xr:uid="{00000000-0005-0000-0000-0000D1050000}"/>
    <cellStyle name="_CurrencySpace 8 2 4 4" xfId="1040" xr:uid="{00000000-0005-0000-0000-0000D2050000}"/>
    <cellStyle name="_CurrencySpace 8 2 4 5" xfId="1041" xr:uid="{00000000-0005-0000-0000-0000D3050000}"/>
    <cellStyle name="_CurrencySpace 8 2 5" xfId="1042" xr:uid="{00000000-0005-0000-0000-0000D4050000}"/>
    <cellStyle name="_CurrencySpace 8 2 5 2" xfId="52076" xr:uid="{00000000-0005-0000-0000-0000D5050000}"/>
    <cellStyle name="_CurrencySpace 8 2 6" xfId="1043" xr:uid="{00000000-0005-0000-0000-0000D6050000}"/>
    <cellStyle name="_CurrencySpace 8 3" xfId="1044" xr:uid="{00000000-0005-0000-0000-0000D7050000}"/>
    <cellStyle name="_CurrencySpace 8 3 2" xfId="1045" xr:uid="{00000000-0005-0000-0000-0000D8050000}"/>
    <cellStyle name="_CurrencySpace 8 3 3" xfId="1046" xr:uid="{00000000-0005-0000-0000-0000D9050000}"/>
    <cellStyle name="_CurrencySpace 8 4" xfId="1047" xr:uid="{00000000-0005-0000-0000-0000DA050000}"/>
    <cellStyle name="_CurrencySpace 8 4 2" xfId="52077" xr:uid="{00000000-0005-0000-0000-0000DB050000}"/>
    <cellStyle name="_CurrencySpace 8 5" xfId="1048" xr:uid="{00000000-0005-0000-0000-0000DC050000}"/>
    <cellStyle name="_CurrencySpace 9" xfId="1049" xr:uid="{00000000-0005-0000-0000-0000DD050000}"/>
    <cellStyle name="_CurrencySpace 9 2" xfId="1050" xr:uid="{00000000-0005-0000-0000-0000DE050000}"/>
    <cellStyle name="_CurrencySpace 9 2 2" xfId="1051" xr:uid="{00000000-0005-0000-0000-0000DF050000}"/>
    <cellStyle name="_CurrencySpace 9 2 2 2" xfId="1052" xr:uid="{00000000-0005-0000-0000-0000E0050000}"/>
    <cellStyle name="_CurrencySpace 9 2 2 3" xfId="1053" xr:uid="{00000000-0005-0000-0000-0000E1050000}"/>
    <cellStyle name="_CurrencySpace 9 2 3" xfId="1054" xr:uid="{00000000-0005-0000-0000-0000E2050000}"/>
    <cellStyle name="_CurrencySpace 9 2 4" xfId="1055" xr:uid="{00000000-0005-0000-0000-0000E3050000}"/>
    <cellStyle name="_CurrencySpace 9 2 5" xfId="1056" xr:uid="{00000000-0005-0000-0000-0000E4050000}"/>
    <cellStyle name="_CurrencySpace 9 3" xfId="1057" xr:uid="{00000000-0005-0000-0000-0000E5050000}"/>
    <cellStyle name="_CurrencySpace 9 3 2" xfId="1058" xr:uid="{00000000-0005-0000-0000-0000E6050000}"/>
    <cellStyle name="_CurrencySpace 9 3 3" xfId="1059" xr:uid="{00000000-0005-0000-0000-0000E7050000}"/>
    <cellStyle name="_CurrencySpace 9 4" xfId="1060" xr:uid="{00000000-0005-0000-0000-0000E8050000}"/>
    <cellStyle name="_CurrencySpace 9 4 2" xfId="1061" xr:uid="{00000000-0005-0000-0000-0000E9050000}"/>
    <cellStyle name="_CurrencySpace 9 4 2 2" xfId="1062" xr:uid="{00000000-0005-0000-0000-0000EA050000}"/>
    <cellStyle name="_CurrencySpace 9 4 2 3" xfId="1063" xr:uid="{00000000-0005-0000-0000-0000EB050000}"/>
    <cellStyle name="_CurrencySpace 9 4 3" xfId="1064" xr:uid="{00000000-0005-0000-0000-0000EC050000}"/>
    <cellStyle name="_CurrencySpace 9 4 4" xfId="1065" xr:uid="{00000000-0005-0000-0000-0000ED050000}"/>
    <cellStyle name="_CurrencySpace 9 4 5" xfId="1066" xr:uid="{00000000-0005-0000-0000-0000EE050000}"/>
    <cellStyle name="_CurrencySpace 9 5" xfId="1067" xr:uid="{00000000-0005-0000-0000-0000EF050000}"/>
    <cellStyle name="_CurrencySpace 9 5 2" xfId="52078" xr:uid="{00000000-0005-0000-0000-0000F0050000}"/>
    <cellStyle name="_CurrencySpace 9 6" xfId="1068" xr:uid="{00000000-0005-0000-0000-0000F1050000}"/>
    <cellStyle name="_Dec 31, 2007 - BPI Debt Mgt Report FINAL" xfId="58789" xr:uid="{00000000-0005-0000-0000-0000F2050000}"/>
    <cellStyle name="_Dec 31, 2007 - BPI Debt Mgt Report FINAL_BRPI Debt Mgt Report - Q2 Assets_under_ Mgmt_ FINAL" xfId="58790" xr:uid="{00000000-0005-0000-0000-0000F3050000}"/>
    <cellStyle name="_Deep Creek  Piney Model" xfId="58791" xr:uid="{00000000-0005-0000-0000-0000F4050000}"/>
    <cellStyle name="_Deep Creek  Piney Model 10" xfId="58792" xr:uid="{00000000-0005-0000-0000-0000F5050000}"/>
    <cellStyle name="_Deep Creek  Piney Model 11" xfId="58793" xr:uid="{00000000-0005-0000-0000-0000F6050000}"/>
    <cellStyle name="_Deep Creek  Piney Model 12" xfId="58794" xr:uid="{00000000-0005-0000-0000-0000F7050000}"/>
    <cellStyle name="_Deep Creek  Piney Model 13" xfId="58795" xr:uid="{00000000-0005-0000-0000-0000F8050000}"/>
    <cellStyle name="_Deep Creek  Piney Model 14" xfId="58796" xr:uid="{00000000-0005-0000-0000-0000F9050000}"/>
    <cellStyle name="_Deep Creek  Piney Model 2" xfId="58797" xr:uid="{00000000-0005-0000-0000-0000FA050000}"/>
    <cellStyle name="_Deep Creek  Piney Model 2 10" xfId="58798" xr:uid="{00000000-0005-0000-0000-0000FB050000}"/>
    <cellStyle name="_Deep Creek  Piney Model 2 2" xfId="58799" xr:uid="{00000000-0005-0000-0000-0000FC050000}"/>
    <cellStyle name="_Deep Creek  Piney Model 2 3" xfId="58800" xr:uid="{00000000-0005-0000-0000-0000FD050000}"/>
    <cellStyle name="_Deep Creek  Piney Model 2 4" xfId="58801" xr:uid="{00000000-0005-0000-0000-0000FE050000}"/>
    <cellStyle name="_Deep Creek  Piney Model 2 5" xfId="58802" xr:uid="{00000000-0005-0000-0000-0000FF050000}"/>
    <cellStyle name="_Deep Creek  Piney Model 2 6" xfId="58803" xr:uid="{00000000-0005-0000-0000-000000060000}"/>
    <cellStyle name="_Deep Creek  Piney Model 2 7" xfId="58804" xr:uid="{00000000-0005-0000-0000-000001060000}"/>
    <cellStyle name="_Deep Creek  Piney Model 2 8" xfId="58805" xr:uid="{00000000-0005-0000-0000-000002060000}"/>
    <cellStyle name="_Deep Creek  Piney Model 2 9" xfId="58806" xr:uid="{00000000-0005-0000-0000-000003060000}"/>
    <cellStyle name="_Deep Creek  Piney Model 3" xfId="58807" xr:uid="{00000000-0005-0000-0000-000004060000}"/>
    <cellStyle name="_Deep Creek  Piney Model 3 10" xfId="58808" xr:uid="{00000000-0005-0000-0000-000005060000}"/>
    <cellStyle name="_Deep Creek  Piney Model 3 2" xfId="58809" xr:uid="{00000000-0005-0000-0000-000006060000}"/>
    <cellStyle name="_Deep Creek  Piney Model 3 3" xfId="58810" xr:uid="{00000000-0005-0000-0000-000007060000}"/>
    <cellStyle name="_Deep Creek  Piney Model 3 4" xfId="58811" xr:uid="{00000000-0005-0000-0000-000008060000}"/>
    <cellStyle name="_Deep Creek  Piney Model 3 5" xfId="58812" xr:uid="{00000000-0005-0000-0000-000009060000}"/>
    <cellStyle name="_Deep Creek  Piney Model 3 6" xfId="58813" xr:uid="{00000000-0005-0000-0000-00000A060000}"/>
    <cellStyle name="_Deep Creek  Piney Model 3 7" xfId="58814" xr:uid="{00000000-0005-0000-0000-00000B060000}"/>
    <cellStyle name="_Deep Creek  Piney Model 3 8" xfId="58815" xr:uid="{00000000-0005-0000-0000-00000C060000}"/>
    <cellStyle name="_Deep Creek  Piney Model 3 9" xfId="58816" xr:uid="{00000000-0005-0000-0000-00000D060000}"/>
    <cellStyle name="_Deep Creek  Piney Model 4" xfId="58817" xr:uid="{00000000-0005-0000-0000-00000E060000}"/>
    <cellStyle name="_Deep Creek  Piney Model 4 10" xfId="58818" xr:uid="{00000000-0005-0000-0000-00000F060000}"/>
    <cellStyle name="_Deep Creek  Piney Model 4 2" xfId="58819" xr:uid="{00000000-0005-0000-0000-000010060000}"/>
    <cellStyle name="_Deep Creek  Piney Model 4 3" xfId="58820" xr:uid="{00000000-0005-0000-0000-000011060000}"/>
    <cellStyle name="_Deep Creek  Piney Model 4 4" xfId="58821" xr:uid="{00000000-0005-0000-0000-000012060000}"/>
    <cellStyle name="_Deep Creek  Piney Model 4 5" xfId="58822" xr:uid="{00000000-0005-0000-0000-000013060000}"/>
    <cellStyle name="_Deep Creek  Piney Model 4 6" xfId="58823" xr:uid="{00000000-0005-0000-0000-000014060000}"/>
    <cellStyle name="_Deep Creek  Piney Model 4 7" xfId="58824" xr:uid="{00000000-0005-0000-0000-000015060000}"/>
    <cellStyle name="_Deep Creek  Piney Model 4 8" xfId="58825" xr:uid="{00000000-0005-0000-0000-000016060000}"/>
    <cellStyle name="_Deep Creek  Piney Model 4 9" xfId="58826" xr:uid="{00000000-0005-0000-0000-000017060000}"/>
    <cellStyle name="_Deep Creek  Piney Model 5" xfId="58827" xr:uid="{00000000-0005-0000-0000-000018060000}"/>
    <cellStyle name="_Deep Creek  Piney Model 5 10" xfId="58828" xr:uid="{00000000-0005-0000-0000-000019060000}"/>
    <cellStyle name="_Deep Creek  Piney Model 5 2" xfId="58829" xr:uid="{00000000-0005-0000-0000-00001A060000}"/>
    <cellStyle name="_Deep Creek  Piney Model 5 3" xfId="58830" xr:uid="{00000000-0005-0000-0000-00001B060000}"/>
    <cellStyle name="_Deep Creek  Piney Model 5 4" xfId="58831" xr:uid="{00000000-0005-0000-0000-00001C060000}"/>
    <cellStyle name="_Deep Creek  Piney Model 5 5" xfId="58832" xr:uid="{00000000-0005-0000-0000-00001D060000}"/>
    <cellStyle name="_Deep Creek  Piney Model 5 6" xfId="58833" xr:uid="{00000000-0005-0000-0000-00001E060000}"/>
    <cellStyle name="_Deep Creek  Piney Model 5 7" xfId="58834" xr:uid="{00000000-0005-0000-0000-00001F060000}"/>
    <cellStyle name="_Deep Creek  Piney Model 5 8" xfId="58835" xr:uid="{00000000-0005-0000-0000-000020060000}"/>
    <cellStyle name="_Deep Creek  Piney Model 5 9" xfId="58836" xr:uid="{00000000-0005-0000-0000-000021060000}"/>
    <cellStyle name="_Deep Creek  Piney Model 6" xfId="58837" xr:uid="{00000000-0005-0000-0000-000022060000}"/>
    <cellStyle name="_Deep Creek  Piney Model 7" xfId="58838" xr:uid="{00000000-0005-0000-0000-000023060000}"/>
    <cellStyle name="_Deep Creek  Piney Model 8" xfId="58839" xr:uid="{00000000-0005-0000-0000-000024060000}"/>
    <cellStyle name="_Deep Creek  Piney Model 9" xfId="58840" xr:uid="{00000000-0005-0000-0000-000025060000}"/>
    <cellStyle name="_Deep Creek  Piney Model_BRPI Debt Mgt Report - Q2 Assets_under_ Mgmt_ FINAL" xfId="58841" xr:uid="{00000000-0005-0000-0000-000026060000}"/>
    <cellStyle name="_Expenses  Price Decks for recent acquisitions 2005-03-09" xfId="58842" xr:uid="{00000000-0005-0000-0000-000027060000}"/>
    <cellStyle name="_Expenses  Price Decks for recent acquisitions 2005-03-09 10" xfId="58843" xr:uid="{00000000-0005-0000-0000-000028060000}"/>
    <cellStyle name="_Expenses  Price Decks for recent acquisitions 2005-03-09 11" xfId="58844" xr:uid="{00000000-0005-0000-0000-000029060000}"/>
    <cellStyle name="_Expenses  Price Decks for recent acquisitions 2005-03-09 12" xfId="58845" xr:uid="{00000000-0005-0000-0000-00002A060000}"/>
    <cellStyle name="_Expenses  Price Decks for recent acquisitions 2005-03-09 13" xfId="58846" xr:uid="{00000000-0005-0000-0000-00002B060000}"/>
    <cellStyle name="_Expenses  Price Decks for recent acquisitions 2005-03-09 14" xfId="58847" xr:uid="{00000000-0005-0000-0000-00002C060000}"/>
    <cellStyle name="_Expenses  Price Decks for recent acquisitions 2005-03-09 2" xfId="58848" xr:uid="{00000000-0005-0000-0000-00002D060000}"/>
    <cellStyle name="_Expenses  Price Decks for recent acquisitions 2005-03-09 2 10" xfId="58849" xr:uid="{00000000-0005-0000-0000-00002E060000}"/>
    <cellStyle name="_Expenses  Price Decks for recent acquisitions 2005-03-09 2 2" xfId="58850" xr:uid="{00000000-0005-0000-0000-00002F060000}"/>
    <cellStyle name="_Expenses  Price Decks for recent acquisitions 2005-03-09 2 3" xfId="58851" xr:uid="{00000000-0005-0000-0000-000030060000}"/>
    <cellStyle name="_Expenses  Price Decks for recent acquisitions 2005-03-09 2 4" xfId="58852" xr:uid="{00000000-0005-0000-0000-000031060000}"/>
    <cellStyle name="_Expenses  Price Decks for recent acquisitions 2005-03-09 2 5" xfId="58853" xr:uid="{00000000-0005-0000-0000-000032060000}"/>
    <cellStyle name="_Expenses  Price Decks for recent acquisitions 2005-03-09 2 6" xfId="58854" xr:uid="{00000000-0005-0000-0000-000033060000}"/>
    <cellStyle name="_Expenses  Price Decks for recent acquisitions 2005-03-09 2 7" xfId="58855" xr:uid="{00000000-0005-0000-0000-000034060000}"/>
    <cellStyle name="_Expenses  Price Decks for recent acquisitions 2005-03-09 2 8" xfId="58856" xr:uid="{00000000-0005-0000-0000-000035060000}"/>
    <cellStyle name="_Expenses  Price Decks for recent acquisitions 2005-03-09 2 9" xfId="58857" xr:uid="{00000000-0005-0000-0000-000036060000}"/>
    <cellStyle name="_Expenses  Price Decks for recent acquisitions 2005-03-09 3" xfId="58858" xr:uid="{00000000-0005-0000-0000-000037060000}"/>
    <cellStyle name="_Expenses  Price Decks for recent acquisitions 2005-03-09 3 10" xfId="58859" xr:uid="{00000000-0005-0000-0000-000038060000}"/>
    <cellStyle name="_Expenses  Price Decks for recent acquisitions 2005-03-09 3 2" xfId="58860" xr:uid="{00000000-0005-0000-0000-000039060000}"/>
    <cellStyle name="_Expenses  Price Decks for recent acquisitions 2005-03-09 3 3" xfId="58861" xr:uid="{00000000-0005-0000-0000-00003A060000}"/>
    <cellStyle name="_Expenses  Price Decks for recent acquisitions 2005-03-09 3 4" xfId="58862" xr:uid="{00000000-0005-0000-0000-00003B060000}"/>
    <cellStyle name="_Expenses  Price Decks for recent acquisitions 2005-03-09 3 5" xfId="58863" xr:uid="{00000000-0005-0000-0000-00003C060000}"/>
    <cellStyle name="_Expenses  Price Decks for recent acquisitions 2005-03-09 3 6" xfId="58864" xr:uid="{00000000-0005-0000-0000-00003D060000}"/>
    <cellStyle name="_Expenses  Price Decks for recent acquisitions 2005-03-09 3 7" xfId="58865" xr:uid="{00000000-0005-0000-0000-00003E060000}"/>
    <cellStyle name="_Expenses  Price Decks for recent acquisitions 2005-03-09 3 8" xfId="58866" xr:uid="{00000000-0005-0000-0000-00003F060000}"/>
    <cellStyle name="_Expenses  Price Decks for recent acquisitions 2005-03-09 3 9" xfId="58867" xr:uid="{00000000-0005-0000-0000-000040060000}"/>
    <cellStyle name="_Expenses  Price Decks for recent acquisitions 2005-03-09 4" xfId="58868" xr:uid="{00000000-0005-0000-0000-000041060000}"/>
    <cellStyle name="_Expenses  Price Decks for recent acquisitions 2005-03-09 4 10" xfId="58869" xr:uid="{00000000-0005-0000-0000-000042060000}"/>
    <cellStyle name="_Expenses  Price Decks for recent acquisitions 2005-03-09 4 2" xfId="58870" xr:uid="{00000000-0005-0000-0000-000043060000}"/>
    <cellStyle name="_Expenses  Price Decks for recent acquisitions 2005-03-09 4 3" xfId="58871" xr:uid="{00000000-0005-0000-0000-000044060000}"/>
    <cellStyle name="_Expenses  Price Decks for recent acquisitions 2005-03-09 4 4" xfId="58872" xr:uid="{00000000-0005-0000-0000-000045060000}"/>
    <cellStyle name="_Expenses  Price Decks for recent acquisitions 2005-03-09 4 5" xfId="58873" xr:uid="{00000000-0005-0000-0000-000046060000}"/>
    <cellStyle name="_Expenses  Price Decks for recent acquisitions 2005-03-09 4 6" xfId="58874" xr:uid="{00000000-0005-0000-0000-000047060000}"/>
    <cellStyle name="_Expenses  Price Decks for recent acquisitions 2005-03-09 4 7" xfId="58875" xr:uid="{00000000-0005-0000-0000-000048060000}"/>
    <cellStyle name="_Expenses  Price Decks for recent acquisitions 2005-03-09 4 8" xfId="58876" xr:uid="{00000000-0005-0000-0000-000049060000}"/>
    <cellStyle name="_Expenses  Price Decks for recent acquisitions 2005-03-09 4 9" xfId="58877" xr:uid="{00000000-0005-0000-0000-00004A060000}"/>
    <cellStyle name="_Expenses  Price Decks for recent acquisitions 2005-03-09 5" xfId="58878" xr:uid="{00000000-0005-0000-0000-00004B060000}"/>
    <cellStyle name="_Expenses  Price Decks for recent acquisitions 2005-03-09 5 10" xfId="58879" xr:uid="{00000000-0005-0000-0000-00004C060000}"/>
    <cellStyle name="_Expenses  Price Decks for recent acquisitions 2005-03-09 5 2" xfId="58880" xr:uid="{00000000-0005-0000-0000-00004D060000}"/>
    <cellStyle name="_Expenses  Price Decks for recent acquisitions 2005-03-09 5 3" xfId="58881" xr:uid="{00000000-0005-0000-0000-00004E060000}"/>
    <cellStyle name="_Expenses  Price Decks for recent acquisitions 2005-03-09 5 4" xfId="58882" xr:uid="{00000000-0005-0000-0000-00004F060000}"/>
    <cellStyle name="_Expenses  Price Decks for recent acquisitions 2005-03-09 5 5" xfId="58883" xr:uid="{00000000-0005-0000-0000-000050060000}"/>
    <cellStyle name="_Expenses  Price Decks for recent acquisitions 2005-03-09 5 6" xfId="58884" xr:uid="{00000000-0005-0000-0000-000051060000}"/>
    <cellStyle name="_Expenses  Price Decks for recent acquisitions 2005-03-09 5 7" xfId="58885" xr:uid="{00000000-0005-0000-0000-000052060000}"/>
    <cellStyle name="_Expenses  Price Decks for recent acquisitions 2005-03-09 5 8" xfId="58886" xr:uid="{00000000-0005-0000-0000-000053060000}"/>
    <cellStyle name="_Expenses  Price Decks for recent acquisitions 2005-03-09 5 9" xfId="58887" xr:uid="{00000000-0005-0000-0000-000054060000}"/>
    <cellStyle name="_Expenses  Price Decks for recent acquisitions 2005-03-09 6" xfId="58888" xr:uid="{00000000-0005-0000-0000-000055060000}"/>
    <cellStyle name="_Expenses  Price Decks for recent acquisitions 2005-03-09 7" xfId="58889" xr:uid="{00000000-0005-0000-0000-000056060000}"/>
    <cellStyle name="_Expenses  Price Decks for recent acquisitions 2005-03-09 8" xfId="58890" xr:uid="{00000000-0005-0000-0000-000057060000}"/>
    <cellStyle name="_Expenses  Price Decks for recent acquisitions 2005-03-09 9" xfId="58891" xr:uid="{00000000-0005-0000-0000-000058060000}"/>
    <cellStyle name="_Expenses  Price Decks for recent acquisitions 2005-03-09_BRPI Debt Mgt Report - Q2 Assets_under_ Mgmt_ FINAL" xfId="58892" xr:uid="{00000000-0005-0000-0000-000059060000}"/>
    <cellStyle name="_FM - Cataguazes - In Generation - 2007-09-05 REAL" xfId="58893" xr:uid="{00000000-0005-0000-0000-00005A060000}"/>
    <cellStyle name="_FM - Cataguazes - In Generation - 2007-09-05 REAL 10" xfId="58894" xr:uid="{00000000-0005-0000-0000-00005B060000}"/>
    <cellStyle name="_FM - Cataguazes - In Generation - 2007-09-05 REAL 11" xfId="58895" xr:uid="{00000000-0005-0000-0000-00005C060000}"/>
    <cellStyle name="_FM - Cataguazes - In Generation - 2007-09-05 REAL 12" xfId="58896" xr:uid="{00000000-0005-0000-0000-00005D060000}"/>
    <cellStyle name="_FM - Cataguazes - In Generation - 2007-09-05 REAL 13" xfId="58897" xr:uid="{00000000-0005-0000-0000-00005E060000}"/>
    <cellStyle name="_FM - Cataguazes - In Generation - 2007-09-05 REAL 14" xfId="58898" xr:uid="{00000000-0005-0000-0000-00005F060000}"/>
    <cellStyle name="_FM - Cataguazes - In Generation - 2007-09-05 REAL 2" xfId="58899" xr:uid="{00000000-0005-0000-0000-000060060000}"/>
    <cellStyle name="_FM - Cataguazes - In Generation - 2007-09-05 REAL 2 10" xfId="58900" xr:uid="{00000000-0005-0000-0000-000061060000}"/>
    <cellStyle name="_FM - Cataguazes - In Generation - 2007-09-05 REAL 2 2" xfId="58901" xr:uid="{00000000-0005-0000-0000-000062060000}"/>
    <cellStyle name="_FM - Cataguazes - In Generation - 2007-09-05 REAL 2 3" xfId="58902" xr:uid="{00000000-0005-0000-0000-000063060000}"/>
    <cellStyle name="_FM - Cataguazes - In Generation - 2007-09-05 REAL 2 4" xfId="58903" xr:uid="{00000000-0005-0000-0000-000064060000}"/>
    <cellStyle name="_FM - Cataguazes - In Generation - 2007-09-05 REAL 2 5" xfId="58904" xr:uid="{00000000-0005-0000-0000-000065060000}"/>
    <cellStyle name="_FM - Cataguazes - In Generation - 2007-09-05 REAL 2 6" xfId="58905" xr:uid="{00000000-0005-0000-0000-000066060000}"/>
    <cellStyle name="_FM - Cataguazes - In Generation - 2007-09-05 REAL 2 7" xfId="58906" xr:uid="{00000000-0005-0000-0000-000067060000}"/>
    <cellStyle name="_FM - Cataguazes - In Generation - 2007-09-05 REAL 2 8" xfId="58907" xr:uid="{00000000-0005-0000-0000-000068060000}"/>
    <cellStyle name="_FM - Cataguazes - In Generation - 2007-09-05 REAL 2 9" xfId="58908" xr:uid="{00000000-0005-0000-0000-000069060000}"/>
    <cellStyle name="_FM - Cataguazes - In Generation - 2007-09-05 REAL 3" xfId="58909" xr:uid="{00000000-0005-0000-0000-00006A060000}"/>
    <cellStyle name="_FM - Cataguazes - In Generation - 2007-09-05 REAL 3 10" xfId="58910" xr:uid="{00000000-0005-0000-0000-00006B060000}"/>
    <cellStyle name="_FM - Cataguazes - In Generation - 2007-09-05 REAL 3 2" xfId="58911" xr:uid="{00000000-0005-0000-0000-00006C060000}"/>
    <cellStyle name="_FM - Cataguazes - In Generation - 2007-09-05 REAL 3 3" xfId="58912" xr:uid="{00000000-0005-0000-0000-00006D060000}"/>
    <cellStyle name="_FM - Cataguazes - In Generation - 2007-09-05 REAL 3 4" xfId="58913" xr:uid="{00000000-0005-0000-0000-00006E060000}"/>
    <cellStyle name="_FM - Cataguazes - In Generation - 2007-09-05 REAL 3 5" xfId="58914" xr:uid="{00000000-0005-0000-0000-00006F060000}"/>
    <cellStyle name="_FM - Cataguazes - In Generation - 2007-09-05 REAL 3 6" xfId="58915" xr:uid="{00000000-0005-0000-0000-000070060000}"/>
    <cellStyle name="_FM - Cataguazes - In Generation - 2007-09-05 REAL 3 7" xfId="58916" xr:uid="{00000000-0005-0000-0000-000071060000}"/>
    <cellStyle name="_FM - Cataguazes - In Generation - 2007-09-05 REAL 3 8" xfId="58917" xr:uid="{00000000-0005-0000-0000-000072060000}"/>
    <cellStyle name="_FM - Cataguazes - In Generation - 2007-09-05 REAL 3 9" xfId="58918" xr:uid="{00000000-0005-0000-0000-000073060000}"/>
    <cellStyle name="_FM - Cataguazes - In Generation - 2007-09-05 REAL 4" xfId="58919" xr:uid="{00000000-0005-0000-0000-000074060000}"/>
    <cellStyle name="_FM - Cataguazes - In Generation - 2007-09-05 REAL 4 10" xfId="58920" xr:uid="{00000000-0005-0000-0000-000075060000}"/>
    <cellStyle name="_FM - Cataguazes - In Generation - 2007-09-05 REAL 4 2" xfId="58921" xr:uid="{00000000-0005-0000-0000-000076060000}"/>
    <cellStyle name="_FM - Cataguazes - In Generation - 2007-09-05 REAL 4 3" xfId="58922" xr:uid="{00000000-0005-0000-0000-000077060000}"/>
    <cellStyle name="_FM - Cataguazes - In Generation - 2007-09-05 REAL 4 4" xfId="58923" xr:uid="{00000000-0005-0000-0000-000078060000}"/>
    <cellStyle name="_FM - Cataguazes - In Generation - 2007-09-05 REAL 4 5" xfId="58924" xr:uid="{00000000-0005-0000-0000-000079060000}"/>
    <cellStyle name="_FM - Cataguazes - In Generation - 2007-09-05 REAL 4 6" xfId="58925" xr:uid="{00000000-0005-0000-0000-00007A060000}"/>
    <cellStyle name="_FM - Cataguazes - In Generation - 2007-09-05 REAL 4 7" xfId="58926" xr:uid="{00000000-0005-0000-0000-00007B060000}"/>
    <cellStyle name="_FM - Cataguazes - In Generation - 2007-09-05 REAL 4 8" xfId="58927" xr:uid="{00000000-0005-0000-0000-00007C060000}"/>
    <cellStyle name="_FM - Cataguazes - In Generation - 2007-09-05 REAL 4 9" xfId="58928" xr:uid="{00000000-0005-0000-0000-00007D060000}"/>
    <cellStyle name="_FM - Cataguazes - In Generation - 2007-09-05 REAL 5" xfId="58929" xr:uid="{00000000-0005-0000-0000-00007E060000}"/>
    <cellStyle name="_FM - Cataguazes - In Generation - 2007-09-05 REAL 5 10" xfId="58930" xr:uid="{00000000-0005-0000-0000-00007F060000}"/>
    <cellStyle name="_FM - Cataguazes - In Generation - 2007-09-05 REAL 5 2" xfId="58931" xr:uid="{00000000-0005-0000-0000-000080060000}"/>
    <cellStyle name="_FM - Cataguazes - In Generation - 2007-09-05 REAL 5 3" xfId="58932" xr:uid="{00000000-0005-0000-0000-000081060000}"/>
    <cellStyle name="_FM - Cataguazes - In Generation - 2007-09-05 REAL 5 4" xfId="58933" xr:uid="{00000000-0005-0000-0000-000082060000}"/>
    <cellStyle name="_FM - Cataguazes - In Generation - 2007-09-05 REAL 5 5" xfId="58934" xr:uid="{00000000-0005-0000-0000-000083060000}"/>
    <cellStyle name="_FM - Cataguazes - In Generation - 2007-09-05 REAL 5 6" xfId="58935" xr:uid="{00000000-0005-0000-0000-000084060000}"/>
    <cellStyle name="_FM - Cataguazes - In Generation - 2007-09-05 REAL 5 7" xfId="58936" xr:uid="{00000000-0005-0000-0000-000085060000}"/>
    <cellStyle name="_FM - Cataguazes - In Generation - 2007-09-05 REAL 5 8" xfId="58937" xr:uid="{00000000-0005-0000-0000-000086060000}"/>
    <cellStyle name="_FM - Cataguazes - In Generation - 2007-09-05 REAL 5 9" xfId="58938" xr:uid="{00000000-0005-0000-0000-000087060000}"/>
    <cellStyle name="_FM - Cataguazes - In Generation - 2007-09-05 REAL 6" xfId="58939" xr:uid="{00000000-0005-0000-0000-000088060000}"/>
    <cellStyle name="_FM - Cataguazes - In Generation - 2007-09-05 REAL 7" xfId="58940" xr:uid="{00000000-0005-0000-0000-000089060000}"/>
    <cellStyle name="_FM - Cataguazes - In Generation - 2007-09-05 REAL 8" xfId="58941" xr:uid="{00000000-0005-0000-0000-00008A060000}"/>
    <cellStyle name="_FM - Cataguazes - In Generation - 2007-09-05 REAL 9" xfId="58942" xr:uid="{00000000-0005-0000-0000-00008B060000}"/>
    <cellStyle name="_FM - Cataguazes - In Generation - 2007-09-05 REAL_BRPI Debt Mgt Report - Q2 Assets_under_ Mgmt_ FINAL" xfId="58943" xr:uid="{00000000-0005-0000-0000-00008C060000}"/>
    <cellStyle name="_Generation Profile as at June 30 2006" xfId="58944" xr:uid="{00000000-0005-0000-0000-00008D060000}"/>
    <cellStyle name="_Generation Profile as at June 30 2006_BRPI Debt Mgt Report - Q2 Assets_under_ Mgmt_ FINAL" xfId="58945" xr:uid="{00000000-0005-0000-0000-00008E060000}"/>
    <cellStyle name="_Generation Profile as at June 30 2006_Credit Risk Q3-2008" xfId="58946" xr:uid="{00000000-0005-0000-0000-00008F060000}"/>
    <cellStyle name="_Generation Profile as at June 30 2006_Credit Risk Q3-2008_BRPI Debt Mgt Report - Q2 Assets_under_ Mgmt_ FINAL" xfId="58947" xr:uid="{00000000-0005-0000-0000-000090060000}"/>
    <cellStyle name="_Generation Profile as at June 30 2006_FX POSITION Q2-08" xfId="58948" xr:uid="{00000000-0005-0000-0000-000091060000}"/>
    <cellStyle name="_Generation Profile as at June 30 2006_FX POSITION Q2-08_BRPI Debt Mgt Report - Q2 Assets_under_ Mgmt_ FINAL" xfId="58949" xr:uid="{00000000-0005-0000-0000-000092060000}"/>
    <cellStyle name="_Generation Profile Sep 30, 2008 vs Jun 30, 2008" xfId="58950" xr:uid="{00000000-0005-0000-0000-000093060000}"/>
    <cellStyle name="_Generation Profile Sep 30, 2008 vs Jun 30, 2008_BRPI Debt Mgt Report - Q2 Assets_under_ Mgmt_ FINAL" xfId="58951" xr:uid="{00000000-0005-0000-0000-000094060000}"/>
    <cellStyle name="_June 30, 2007 - BPI Debt Mgt Report (FINAL)" xfId="58952" xr:uid="{00000000-0005-0000-0000-000095060000}"/>
    <cellStyle name="_June 30, 2007 - BPI Debt Mgt Report (FINAL)_BRPI Debt Mgt Report - Q2 Assets_under_ Mgmt_ FINAL" xfId="58953" xr:uid="{00000000-0005-0000-0000-000096060000}"/>
    <cellStyle name="_LIPA" xfId="58954" xr:uid="{00000000-0005-0000-0000-000097060000}"/>
    <cellStyle name="_LIPA 10" xfId="58955" xr:uid="{00000000-0005-0000-0000-000098060000}"/>
    <cellStyle name="_LIPA 11" xfId="58956" xr:uid="{00000000-0005-0000-0000-000099060000}"/>
    <cellStyle name="_LIPA 12" xfId="58957" xr:uid="{00000000-0005-0000-0000-00009A060000}"/>
    <cellStyle name="_LIPA 13" xfId="58958" xr:uid="{00000000-0005-0000-0000-00009B060000}"/>
    <cellStyle name="_LIPA 14" xfId="58959" xr:uid="{00000000-0005-0000-0000-00009C060000}"/>
    <cellStyle name="_LIPA 2" xfId="58960" xr:uid="{00000000-0005-0000-0000-00009D060000}"/>
    <cellStyle name="_LIPA 2 10" xfId="58961" xr:uid="{00000000-0005-0000-0000-00009E060000}"/>
    <cellStyle name="_LIPA 2 2" xfId="58962" xr:uid="{00000000-0005-0000-0000-00009F060000}"/>
    <cellStyle name="_LIPA 2 3" xfId="58963" xr:uid="{00000000-0005-0000-0000-0000A0060000}"/>
    <cellStyle name="_LIPA 2 4" xfId="58964" xr:uid="{00000000-0005-0000-0000-0000A1060000}"/>
    <cellStyle name="_LIPA 2 5" xfId="58965" xr:uid="{00000000-0005-0000-0000-0000A2060000}"/>
    <cellStyle name="_LIPA 2 6" xfId="58966" xr:uid="{00000000-0005-0000-0000-0000A3060000}"/>
    <cellStyle name="_LIPA 2 7" xfId="58967" xr:uid="{00000000-0005-0000-0000-0000A4060000}"/>
    <cellStyle name="_LIPA 2 8" xfId="58968" xr:uid="{00000000-0005-0000-0000-0000A5060000}"/>
    <cellStyle name="_LIPA 2 9" xfId="58969" xr:uid="{00000000-0005-0000-0000-0000A6060000}"/>
    <cellStyle name="_LIPA 3" xfId="58970" xr:uid="{00000000-0005-0000-0000-0000A7060000}"/>
    <cellStyle name="_LIPA 3 10" xfId="58971" xr:uid="{00000000-0005-0000-0000-0000A8060000}"/>
    <cellStyle name="_LIPA 3 2" xfId="58972" xr:uid="{00000000-0005-0000-0000-0000A9060000}"/>
    <cellStyle name="_LIPA 3 3" xfId="58973" xr:uid="{00000000-0005-0000-0000-0000AA060000}"/>
    <cellStyle name="_LIPA 3 4" xfId="58974" xr:uid="{00000000-0005-0000-0000-0000AB060000}"/>
    <cellStyle name="_LIPA 3 5" xfId="58975" xr:uid="{00000000-0005-0000-0000-0000AC060000}"/>
    <cellStyle name="_LIPA 3 6" xfId="58976" xr:uid="{00000000-0005-0000-0000-0000AD060000}"/>
    <cellStyle name="_LIPA 3 7" xfId="58977" xr:uid="{00000000-0005-0000-0000-0000AE060000}"/>
    <cellStyle name="_LIPA 3 8" xfId="58978" xr:uid="{00000000-0005-0000-0000-0000AF060000}"/>
    <cellStyle name="_LIPA 3 9" xfId="58979" xr:uid="{00000000-0005-0000-0000-0000B0060000}"/>
    <cellStyle name="_LIPA 4" xfId="58980" xr:uid="{00000000-0005-0000-0000-0000B1060000}"/>
    <cellStyle name="_LIPA 4 10" xfId="58981" xr:uid="{00000000-0005-0000-0000-0000B2060000}"/>
    <cellStyle name="_LIPA 4 2" xfId="58982" xr:uid="{00000000-0005-0000-0000-0000B3060000}"/>
    <cellStyle name="_LIPA 4 3" xfId="58983" xr:uid="{00000000-0005-0000-0000-0000B4060000}"/>
    <cellStyle name="_LIPA 4 4" xfId="58984" xr:uid="{00000000-0005-0000-0000-0000B5060000}"/>
    <cellStyle name="_LIPA 4 5" xfId="58985" xr:uid="{00000000-0005-0000-0000-0000B6060000}"/>
    <cellStyle name="_LIPA 4 6" xfId="58986" xr:uid="{00000000-0005-0000-0000-0000B7060000}"/>
    <cellStyle name="_LIPA 4 7" xfId="58987" xr:uid="{00000000-0005-0000-0000-0000B8060000}"/>
    <cellStyle name="_LIPA 4 8" xfId="58988" xr:uid="{00000000-0005-0000-0000-0000B9060000}"/>
    <cellStyle name="_LIPA 4 9" xfId="58989" xr:uid="{00000000-0005-0000-0000-0000BA060000}"/>
    <cellStyle name="_LIPA 5" xfId="58990" xr:uid="{00000000-0005-0000-0000-0000BB060000}"/>
    <cellStyle name="_LIPA 5 10" xfId="58991" xr:uid="{00000000-0005-0000-0000-0000BC060000}"/>
    <cellStyle name="_LIPA 5 2" xfId="58992" xr:uid="{00000000-0005-0000-0000-0000BD060000}"/>
    <cellStyle name="_LIPA 5 3" xfId="58993" xr:uid="{00000000-0005-0000-0000-0000BE060000}"/>
    <cellStyle name="_LIPA 5 4" xfId="58994" xr:uid="{00000000-0005-0000-0000-0000BF060000}"/>
    <cellStyle name="_LIPA 5 5" xfId="58995" xr:uid="{00000000-0005-0000-0000-0000C0060000}"/>
    <cellStyle name="_LIPA 5 6" xfId="58996" xr:uid="{00000000-0005-0000-0000-0000C1060000}"/>
    <cellStyle name="_LIPA 5 7" xfId="58997" xr:uid="{00000000-0005-0000-0000-0000C2060000}"/>
    <cellStyle name="_LIPA 5 8" xfId="58998" xr:uid="{00000000-0005-0000-0000-0000C3060000}"/>
    <cellStyle name="_LIPA 5 9" xfId="58999" xr:uid="{00000000-0005-0000-0000-0000C4060000}"/>
    <cellStyle name="_LIPA 6" xfId="59000" xr:uid="{00000000-0005-0000-0000-0000C5060000}"/>
    <cellStyle name="_LIPA 7" xfId="59001" xr:uid="{00000000-0005-0000-0000-0000C6060000}"/>
    <cellStyle name="_LIPA 8" xfId="59002" xr:uid="{00000000-0005-0000-0000-0000C7060000}"/>
    <cellStyle name="_LIPA 9" xfId="59003" xr:uid="{00000000-0005-0000-0000-0000C8060000}"/>
    <cellStyle name="_LIPA Final_Mar 2008" xfId="59004" xr:uid="{00000000-0005-0000-0000-0000C9060000}"/>
    <cellStyle name="_LIPA Final_Mar 2008 10" xfId="59005" xr:uid="{00000000-0005-0000-0000-0000CA060000}"/>
    <cellStyle name="_LIPA Final_Mar 2008 11" xfId="59006" xr:uid="{00000000-0005-0000-0000-0000CB060000}"/>
    <cellStyle name="_LIPA Final_Mar 2008 12" xfId="59007" xr:uid="{00000000-0005-0000-0000-0000CC060000}"/>
    <cellStyle name="_LIPA Final_Mar 2008 13" xfId="59008" xr:uid="{00000000-0005-0000-0000-0000CD060000}"/>
    <cellStyle name="_LIPA Final_Mar 2008 14" xfId="59009" xr:uid="{00000000-0005-0000-0000-0000CE060000}"/>
    <cellStyle name="_LIPA Final_Mar 2008 2" xfId="59010" xr:uid="{00000000-0005-0000-0000-0000CF060000}"/>
    <cellStyle name="_LIPA Final_Mar 2008 2 10" xfId="59011" xr:uid="{00000000-0005-0000-0000-0000D0060000}"/>
    <cellStyle name="_LIPA Final_Mar 2008 2 2" xfId="59012" xr:uid="{00000000-0005-0000-0000-0000D1060000}"/>
    <cellStyle name="_LIPA Final_Mar 2008 2 3" xfId="59013" xr:uid="{00000000-0005-0000-0000-0000D2060000}"/>
    <cellStyle name="_LIPA Final_Mar 2008 2 4" xfId="59014" xr:uid="{00000000-0005-0000-0000-0000D3060000}"/>
    <cellStyle name="_LIPA Final_Mar 2008 2 5" xfId="59015" xr:uid="{00000000-0005-0000-0000-0000D4060000}"/>
    <cellStyle name="_LIPA Final_Mar 2008 2 6" xfId="59016" xr:uid="{00000000-0005-0000-0000-0000D5060000}"/>
    <cellStyle name="_LIPA Final_Mar 2008 2 7" xfId="59017" xr:uid="{00000000-0005-0000-0000-0000D6060000}"/>
    <cellStyle name="_LIPA Final_Mar 2008 2 8" xfId="59018" xr:uid="{00000000-0005-0000-0000-0000D7060000}"/>
    <cellStyle name="_LIPA Final_Mar 2008 2 9" xfId="59019" xr:uid="{00000000-0005-0000-0000-0000D8060000}"/>
    <cellStyle name="_LIPA Final_Mar 2008 3" xfId="59020" xr:uid="{00000000-0005-0000-0000-0000D9060000}"/>
    <cellStyle name="_LIPA Final_Mar 2008 3 10" xfId="59021" xr:uid="{00000000-0005-0000-0000-0000DA060000}"/>
    <cellStyle name="_LIPA Final_Mar 2008 3 2" xfId="59022" xr:uid="{00000000-0005-0000-0000-0000DB060000}"/>
    <cellStyle name="_LIPA Final_Mar 2008 3 3" xfId="59023" xr:uid="{00000000-0005-0000-0000-0000DC060000}"/>
    <cellStyle name="_LIPA Final_Mar 2008 3 4" xfId="59024" xr:uid="{00000000-0005-0000-0000-0000DD060000}"/>
    <cellStyle name="_LIPA Final_Mar 2008 3 5" xfId="59025" xr:uid="{00000000-0005-0000-0000-0000DE060000}"/>
    <cellStyle name="_LIPA Final_Mar 2008 3 6" xfId="59026" xr:uid="{00000000-0005-0000-0000-0000DF060000}"/>
    <cellStyle name="_LIPA Final_Mar 2008 3 7" xfId="59027" xr:uid="{00000000-0005-0000-0000-0000E0060000}"/>
    <cellStyle name="_LIPA Final_Mar 2008 3 8" xfId="59028" xr:uid="{00000000-0005-0000-0000-0000E1060000}"/>
    <cellStyle name="_LIPA Final_Mar 2008 3 9" xfId="59029" xr:uid="{00000000-0005-0000-0000-0000E2060000}"/>
    <cellStyle name="_LIPA Final_Mar 2008 4" xfId="59030" xr:uid="{00000000-0005-0000-0000-0000E3060000}"/>
    <cellStyle name="_LIPA Final_Mar 2008 4 10" xfId="59031" xr:uid="{00000000-0005-0000-0000-0000E4060000}"/>
    <cellStyle name="_LIPA Final_Mar 2008 4 2" xfId="59032" xr:uid="{00000000-0005-0000-0000-0000E5060000}"/>
    <cellStyle name="_LIPA Final_Mar 2008 4 3" xfId="59033" xr:uid="{00000000-0005-0000-0000-0000E6060000}"/>
    <cellStyle name="_LIPA Final_Mar 2008 4 4" xfId="59034" xr:uid="{00000000-0005-0000-0000-0000E7060000}"/>
    <cellStyle name="_LIPA Final_Mar 2008 4 5" xfId="59035" xr:uid="{00000000-0005-0000-0000-0000E8060000}"/>
    <cellStyle name="_LIPA Final_Mar 2008 4 6" xfId="59036" xr:uid="{00000000-0005-0000-0000-0000E9060000}"/>
    <cellStyle name="_LIPA Final_Mar 2008 4 7" xfId="59037" xr:uid="{00000000-0005-0000-0000-0000EA060000}"/>
    <cellStyle name="_LIPA Final_Mar 2008 4 8" xfId="59038" xr:uid="{00000000-0005-0000-0000-0000EB060000}"/>
    <cellStyle name="_LIPA Final_Mar 2008 4 9" xfId="59039" xr:uid="{00000000-0005-0000-0000-0000EC060000}"/>
    <cellStyle name="_LIPA Final_Mar 2008 5" xfId="59040" xr:uid="{00000000-0005-0000-0000-0000ED060000}"/>
    <cellStyle name="_LIPA Final_Mar 2008 5 10" xfId="59041" xr:uid="{00000000-0005-0000-0000-0000EE060000}"/>
    <cellStyle name="_LIPA Final_Mar 2008 5 2" xfId="59042" xr:uid="{00000000-0005-0000-0000-0000EF060000}"/>
    <cellStyle name="_LIPA Final_Mar 2008 5 3" xfId="59043" xr:uid="{00000000-0005-0000-0000-0000F0060000}"/>
    <cellStyle name="_LIPA Final_Mar 2008 5 4" xfId="59044" xr:uid="{00000000-0005-0000-0000-0000F1060000}"/>
    <cellStyle name="_LIPA Final_Mar 2008 5 5" xfId="59045" xr:uid="{00000000-0005-0000-0000-0000F2060000}"/>
    <cellStyle name="_LIPA Final_Mar 2008 5 6" xfId="59046" xr:uid="{00000000-0005-0000-0000-0000F3060000}"/>
    <cellStyle name="_LIPA Final_Mar 2008 5 7" xfId="59047" xr:uid="{00000000-0005-0000-0000-0000F4060000}"/>
    <cellStyle name="_LIPA Final_Mar 2008 5 8" xfId="59048" xr:uid="{00000000-0005-0000-0000-0000F5060000}"/>
    <cellStyle name="_LIPA Final_Mar 2008 5 9" xfId="59049" xr:uid="{00000000-0005-0000-0000-0000F6060000}"/>
    <cellStyle name="_LIPA Final_Mar 2008 6" xfId="59050" xr:uid="{00000000-0005-0000-0000-0000F7060000}"/>
    <cellStyle name="_LIPA Final_Mar 2008 7" xfId="59051" xr:uid="{00000000-0005-0000-0000-0000F8060000}"/>
    <cellStyle name="_LIPA Final_Mar 2008 8" xfId="59052" xr:uid="{00000000-0005-0000-0000-0000F9060000}"/>
    <cellStyle name="_LIPA Final_Mar 2008 9" xfId="59053" xr:uid="{00000000-0005-0000-0000-0000FA060000}"/>
    <cellStyle name="_LIPA Final_Mar 2008_BRPI Debt Mgt Report - Q2 Assets_under_ Mgmt_ FINAL" xfId="59054" xr:uid="{00000000-0005-0000-0000-0000FB060000}"/>
    <cellStyle name="_LIPA_BRPI Debt Mgt Report - Q2 Assets_under_ Mgmt_ FINAL" xfId="59055" xr:uid="{00000000-0005-0000-0000-0000FC060000}"/>
    <cellStyle name="_LOPC 2006 Major Maintenance budget" xfId="59056" xr:uid="{00000000-0005-0000-0000-0000FD060000}"/>
    <cellStyle name="_LOPC 2006 Major Maintenance budget 10" xfId="59057" xr:uid="{00000000-0005-0000-0000-0000FE060000}"/>
    <cellStyle name="_LOPC 2006 Major Maintenance budget 11" xfId="59058" xr:uid="{00000000-0005-0000-0000-0000FF060000}"/>
    <cellStyle name="_LOPC 2006 Major Maintenance budget 12" xfId="59059" xr:uid="{00000000-0005-0000-0000-000000070000}"/>
    <cellStyle name="_LOPC 2006 Major Maintenance budget 13" xfId="59060" xr:uid="{00000000-0005-0000-0000-000001070000}"/>
    <cellStyle name="_LOPC 2006 Major Maintenance budget 14" xfId="59061" xr:uid="{00000000-0005-0000-0000-000002070000}"/>
    <cellStyle name="_LOPC 2006 Major Maintenance budget 2" xfId="59062" xr:uid="{00000000-0005-0000-0000-000003070000}"/>
    <cellStyle name="_LOPC 2006 Major Maintenance budget 2 10" xfId="59063" xr:uid="{00000000-0005-0000-0000-000004070000}"/>
    <cellStyle name="_LOPC 2006 Major Maintenance budget 2 2" xfId="59064" xr:uid="{00000000-0005-0000-0000-000005070000}"/>
    <cellStyle name="_LOPC 2006 Major Maintenance budget 2 3" xfId="59065" xr:uid="{00000000-0005-0000-0000-000006070000}"/>
    <cellStyle name="_LOPC 2006 Major Maintenance budget 2 4" xfId="59066" xr:uid="{00000000-0005-0000-0000-000007070000}"/>
    <cellStyle name="_LOPC 2006 Major Maintenance budget 2 5" xfId="59067" xr:uid="{00000000-0005-0000-0000-000008070000}"/>
    <cellStyle name="_LOPC 2006 Major Maintenance budget 2 6" xfId="59068" xr:uid="{00000000-0005-0000-0000-000009070000}"/>
    <cellStyle name="_LOPC 2006 Major Maintenance budget 2 7" xfId="59069" xr:uid="{00000000-0005-0000-0000-00000A070000}"/>
    <cellStyle name="_LOPC 2006 Major Maintenance budget 2 8" xfId="59070" xr:uid="{00000000-0005-0000-0000-00000B070000}"/>
    <cellStyle name="_LOPC 2006 Major Maintenance budget 2 9" xfId="59071" xr:uid="{00000000-0005-0000-0000-00000C070000}"/>
    <cellStyle name="_LOPC 2006 Major Maintenance budget 3" xfId="59072" xr:uid="{00000000-0005-0000-0000-00000D070000}"/>
    <cellStyle name="_LOPC 2006 Major Maintenance budget 3 10" xfId="59073" xr:uid="{00000000-0005-0000-0000-00000E070000}"/>
    <cellStyle name="_LOPC 2006 Major Maintenance budget 3 2" xfId="59074" xr:uid="{00000000-0005-0000-0000-00000F070000}"/>
    <cellStyle name="_LOPC 2006 Major Maintenance budget 3 3" xfId="59075" xr:uid="{00000000-0005-0000-0000-000010070000}"/>
    <cellStyle name="_LOPC 2006 Major Maintenance budget 3 4" xfId="59076" xr:uid="{00000000-0005-0000-0000-000011070000}"/>
    <cellStyle name="_LOPC 2006 Major Maintenance budget 3 5" xfId="59077" xr:uid="{00000000-0005-0000-0000-000012070000}"/>
    <cellStyle name="_LOPC 2006 Major Maintenance budget 3 6" xfId="59078" xr:uid="{00000000-0005-0000-0000-000013070000}"/>
    <cellStyle name="_LOPC 2006 Major Maintenance budget 3 7" xfId="59079" xr:uid="{00000000-0005-0000-0000-000014070000}"/>
    <cellStyle name="_LOPC 2006 Major Maintenance budget 3 8" xfId="59080" xr:uid="{00000000-0005-0000-0000-000015070000}"/>
    <cellStyle name="_LOPC 2006 Major Maintenance budget 3 9" xfId="59081" xr:uid="{00000000-0005-0000-0000-000016070000}"/>
    <cellStyle name="_LOPC 2006 Major Maintenance budget 4" xfId="59082" xr:uid="{00000000-0005-0000-0000-000017070000}"/>
    <cellStyle name="_LOPC 2006 Major Maintenance budget 4 10" xfId="59083" xr:uid="{00000000-0005-0000-0000-000018070000}"/>
    <cellStyle name="_LOPC 2006 Major Maintenance budget 4 2" xfId="59084" xr:uid="{00000000-0005-0000-0000-000019070000}"/>
    <cellStyle name="_LOPC 2006 Major Maintenance budget 4 3" xfId="59085" xr:uid="{00000000-0005-0000-0000-00001A070000}"/>
    <cellStyle name="_LOPC 2006 Major Maintenance budget 4 4" xfId="59086" xr:uid="{00000000-0005-0000-0000-00001B070000}"/>
    <cellStyle name="_LOPC 2006 Major Maintenance budget 4 5" xfId="59087" xr:uid="{00000000-0005-0000-0000-00001C070000}"/>
    <cellStyle name="_LOPC 2006 Major Maintenance budget 4 6" xfId="59088" xr:uid="{00000000-0005-0000-0000-00001D070000}"/>
    <cellStyle name="_LOPC 2006 Major Maintenance budget 4 7" xfId="59089" xr:uid="{00000000-0005-0000-0000-00001E070000}"/>
    <cellStyle name="_LOPC 2006 Major Maintenance budget 4 8" xfId="59090" xr:uid="{00000000-0005-0000-0000-00001F070000}"/>
    <cellStyle name="_LOPC 2006 Major Maintenance budget 4 9" xfId="59091" xr:uid="{00000000-0005-0000-0000-000020070000}"/>
    <cellStyle name="_LOPC 2006 Major Maintenance budget 5" xfId="59092" xr:uid="{00000000-0005-0000-0000-000021070000}"/>
    <cellStyle name="_LOPC 2006 Major Maintenance budget 5 10" xfId="59093" xr:uid="{00000000-0005-0000-0000-000022070000}"/>
    <cellStyle name="_LOPC 2006 Major Maintenance budget 5 2" xfId="59094" xr:uid="{00000000-0005-0000-0000-000023070000}"/>
    <cellStyle name="_LOPC 2006 Major Maintenance budget 5 3" xfId="59095" xr:uid="{00000000-0005-0000-0000-000024070000}"/>
    <cellStyle name="_LOPC 2006 Major Maintenance budget 5 4" xfId="59096" xr:uid="{00000000-0005-0000-0000-000025070000}"/>
    <cellStyle name="_LOPC 2006 Major Maintenance budget 5 5" xfId="59097" xr:uid="{00000000-0005-0000-0000-000026070000}"/>
    <cellStyle name="_LOPC 2006 Major Maintenance budget 5 6" xfId="59098" xr:uid="{00000000-0005-0000-0000-000027070000}"/>
    <cellStyle name="_LOPC 2006 Major Maintenance budget 5 7" xfId="59099" xr:uid="{00000000-0005-0000-0000-000028070000}"/>
    <cellStyle name="_LOPC 2006 Major Maintenance budget 5 8" xfId="59100" xr:uid="{00000000-0005-0000-0000-000029070000}"/>
    <cellStyle name="_LOPC 2006 Major Maintenance budget 5 9" xfId="59101" xr:uid="{00000000-0005-0000-0000-00002A070000}"/>
    <cellStyle name="_LOPC 2006 Major Maintenance budget 6" xfId="59102" xr:uid="{00000000-0005-0000-0000-00002B070000}"/>
    <cellStyle name="_LOPC 2006 Major Maintenance budget 7" xfId="59103" xr:uid="{00000000-0005-0000-0000-00002C070000}"/>
    <cellStyle name="_LOPC 2006 Major Maintenance budget 8" xfId="59104" xr:uid="{00000000-0005-0000-0000-00002D070000}"/>
    <cellStyle name="_LOPC 2006 Major Maintenance budget 9" xfId="59105" xr:uid="{00000000-0005-0000-0000-00002E070000}"/>
    <cellStyle name="_LOPC 2006 Major Maintenance budget_BRPI Debt Mgt Report - Q2 Assets_under_ Mgmt_ FINAL" xfId="59106" xr:uid="{00000000-0005-0000-0000-00002F070000}"/>
    <cellStyle name="_March 31, 2007 - BPI Debt Mgt Report - FINAL" xfId="59107" xr:uid="{00000000-0005-0000-0000-000030070000}"/>
    <cellStyle name="_March 31, 2007 - BPI Debt Mgt Report - FINAL_BRPI Debt Mgt Report - Q2 Assets_under_ Mgmt_ FINAL" xfId="59108" xr:uid="{00000000-0005-0000-0000-000031070000}"/>
    <cellStyle name="_March 31, 2008 - BPI Debt Mgt Report - Version 3" xfId="59109" xr:uid="{00000000-0005-0000-0000-000032070000}"/>
    <cellStyle name="_March 31, 2008 - BPI Debt Mgt Report - Version 3_BRPI Debt Mgt Report - Q2 Assets_under_ Mgmt_ FINAL" xfId="59110" xr:uid="{00000000-0005-0000-0000-000033070000}"/>
    <cellStyle name="_MGw Generation 2006 Plan as of 2005-06-30 " xfId="59111" xr:uid="{00000000-0005-0000-0000-000034070000}"/>
    <cellStyle name="_MGw Generation 2006 Plan as of 2005-06-30 _BRPI Debt Mgt Report - Q2 Assets_under_ Mgmt_ FINAL" xfId="59112" xr:uid="{00000000-0005-0000-0000-000035070000}"/>
    <cellStyle name="_Multiple" xfId="15" xr:uid="{00000000-0005-0000-0000-000036070000}"/>
    <cellStyle name="_Multiple 10" xfId="1069" xr:uid="{00000000-0005-0000-0000-000037070000}"/>
    <cellStyle name="_Multiple 10 2" xfId="1070" xr:uid="{00000000-0005-0000-0000-000038070000}"/>
    <cellStyle name="_Multiple 10 2 2" xfId="1071" xr:uid="{00000000-0005-0000-0000-000039070000}"/>
    <cellStyle name="_Multiple 10 2 3" xfId="1072" xr:uid="{00000000-0005-0000-0000-00003A070000}"/>
    <cellStyle name="_Multiple 10 3" xfId="1073" xr:uid="{00000000-0005-0000-0000-00003B070000}"/>
    <cellStyle name="_Multiple 10 3 2" xfId="1074" xr:uid="{00000000-0005-0000-0000-00003C070000}"/>
    <cellStyle name="_Multiple 10 3 3" xfId="1075" xr:uid="{00000000-0005-0000-0000-00003D070000}"/>
    <cellStyle name="_Multiple 10 4" xfId="1076" xr:uid="{00000000-0005-0000-0000-00003E070000}"/>
    <cellStyle name="_Multiple 10 5" xfId="1077" xr:uid="{00000000-0005-0000-0000-00003F070000}"/>
    <cellStyle name="_Multiple 11" xfId="1078" xr:uid="{00000000-0005-0000-0000-000040070000}"/>
    <cellStyle name="_Multiple 11 2" xfId="1079" xr:uid="{00000000-0005-0000-0000-000041070000}"/>
    <cellStyle name="_Multiple 11 3" xfId="1080" xr:uid="{00000000-0005-0000-0000-000042070000}"/>
    <cellStyle name="_Multiple 12" xfId="1081" xr:uid="{00000000-0005-0000-0000-000043070000}"/>
    <cellStyle name="_Multiple 12 2" xfId="1082" xr:uid="{00000000-0005-0000-0000-000044070000}"/>
    <cellStyle name="_Multiple 12 2 2" xfId="1083" xr:uid="{00000000-0005-0000-0000-000045070000}"/>
    <cellStyle name="_Multiple 12 2 3" xfId="1084" xr:uid="{00000000-0005-0000-0000-000046070000}"/>
    <cellStyle name="_Multiple 12 3" xfId="1085" xr:uid="{00000000-0005-0000-0000-000047070000}"/>
    <cellStyle name="_Multiple 12 4" xfId="1086" xr:uid="{00000000-0005-0000-0000-000048070000}"/>
    <cellStyle name="_Multiple 13" xfId="1087" xr:uid="{00000000-0005-0000-0000-000049070000}"/>
    <cellStyle name="_Multiple 13 2" xfId="1088" xr:uid="{00000000-0005-0000-0000-00004A070000}"/>
    <cellStyle name="_Multiple 13 2 2" xfId="1089" xr:uid="{00000000-0005-0000-0000-00004B070000}"/>
    <cellStyle name="_Multiple 13 2 3" xfId="1090" xr:uid="{00000000-0005-0000-0000-00004C070000}"/>
    <cellStyle name="_Multiple 13 3" xfId="1091" xr:uid="{00000000-0005-0000-0000-00004D070000}"/>
    <cellStyle name="_Multiple 13 4" xfId="1092" xr:uid="{00000000-0005-0000-0000-00004E070000}"/>
    <cellStyle name="_Multiple 14" xfId="1093" xr:uid="{00000000-0005-0000-0000-00004F070000}"/>
    <cellStyle name="_Multiple 14 2" xfId="1094" xr:uid="{00000000-0005-0000-0000-000050070000}"/>
    <cellStyle name="_Multiple 14 2 2" xfId="1095" xr:uid="{00000000-0005-0000-0000-000051070000}"/>
    <cellStyle name="_Multiple 14 2 3" xfId="1096" xr:uid="{00000000-0005-0000-0000-000052070000}"/>
    <cellStyle name="_Multiple 14 3" xfId="1097" xr:uid="{00000000-0005-0000-0000-000053070000}"/>
    <cellStyle name="_Multiple 14 3 2" xfId="52079" xr:uid="{00000000-0005-0000-0000-000054070000}"/>
    <cellStyle name="_Multiple 14 4" xfId="1098" xr:uid="{00000000-0005-0000-0000-000055070000}"/>
    <cellStyle name="_Multiple 15" xfId="1099" xr:uid="{00000000-0005-0000-0000-000056070000}"/>
    <cellStyle name="_Multiple 15 2" xfId="1100" xr:uid="{00000000-0005-0000-0000-000057070000}"/>
    <cellStyle name="_Multiple 15 3" xfId="1101" xr:uid="{00000000-0005-0000-0000-000058070000}"/>
    <cellStyle name="_Multiple 15 3 2" xfId="52080" xr:uid="{00000000-0005-0000-0000-000059070000}"/>
    <cellStyle name="_Multiple 16" xfId="1102" xr:uid="{00000000-0005-0000-0000-00005A070000}"/>
    <cellStyle name="_Multiple 16 2" xfId="52081" xr:uid="{00000000-0005-0000-0000-00005B070000}"/>
    <cellStyle name="_Multiple 16 2 2" xfId="52082" xr:uid="{00000000-0005-0000-0000-00005C070000}"/>
    <cellStyle name="_Multiple 16 3" xfId="52083" xr:uid="{00000000-0005-0000-0000-00005D070000}"/>
    <cellStyle name="_Multiple 17" xfId="52084" xr:uid="{00000000-0005-0000-0000-00005E070000}"/>
    <cellStyle name="_Multiple 17 2" xfId="52085" xr:uid="{00000000-0005-0000-0000-00005F070000}"/>
    <cellStyle name="_Multiple 17 3" xfId="52086" xr:uid="{00000000-0005-0000-0000-000060070000}"/>
    <cellStyle name="_Multiple 18" xfId="52087" xr:uid="{00000000-0005-0000-0000-000061070000}"/>
    <cellStyle name="_Multiple 18 2" xfId="52088" xr:uid="{00000000-0005-0000-0000-000062070000}"/>
    <cellStyle name="_Multiple 19" xfId="52089" xr:uid="{00000000-0005-0000-0000-000063070000}"/>
    <cellStyle name="_Multiple 19 2" xfId="52090" xr:uid="{00000000-0005-0000-0000-000064070000}"/>
    <cellStyle name="_Multiple 2" xfId="63" xr:uid="{00000000-0005-0000-0000-000065070000}"/>
    <cellStyle name="_Multiple 2 2" xfId="1103" xr:uid="{00000000-0005-0000-0000-000066070000}"/>
    <cellStyle name="_Multiple 2 2 2" xfId="1104" xr:uid="{00000000-0005-0000-0000-000067070000}"/>
    <cellStyle name="_Multiple 2 2 3" xfId="1105" xr:uid="{00000000-0005-0000-0000-000068070000}"/>
    <cellStyle name="_Multiple 2 3" xfId="1106" xr:uid="{00000000-0005-0000-0000-000069070000}"/>
    <cellStyle name="_Multiple 2 4" xfId="1107" xr:uid="{00000000-0005-0000-0000-00006A070000}"/>
    <cellStyle name="_Multiple 20" xfId="52091" xr:uid="{00000000-0005-0000-0000-00006B070000}"/>
    <cellStyle name="_Multiple 20 2" xfId="52092" xr:uid="{00000000-0005-0000-0000-00006C070000}"/>
    <cellStyle name="_Multiple 20 2 2" xfId="52093" xr:uid="{00000000-0005-0000-0000-00006D070000}"/>
    <cellStyle name="_Multiple 20 3" xfId="52094" xr:uid="{00000000-0005-0000-0000-00006E070000}"/>
    <cellStyle name="_Multiple 21" xfId="52095" xr:uid="{00000000-0005-0000-0000-00006F070000}"/>
    <cellStyle name="_Multiple 21 2" xfId="52096" xr:uid="{00000000-0005-0000-0000-000070070000}"/>
    <cellStyle name="_Multiple 22" xfId="52097" xr:uid="{00000000-0005-0000-0000-000071070000}"/>
    <cellStyle name="_Multiple 22 2" xfId="52098" xr:uid="{00000000-0005-0000-0000-000072070000}"/>
    <cellStyle name="_Multiple 23" xfId="308" xr:uid="{00000000-0005-0000-0000-000073070000}"/>
    <cellStyle name="_Multiple 3" xfId="64" xr:uid="{00000000-0005-0000-0000-000074070000}"/>
    <cellStyle name="_Multiple 3 2" xfId="1108" xr:uid="{00000000-0005-0000-0000-000075070000}"/>
    <cellStyle name="_Multiple 3 2 2" xfId="1109" xr:uid="{00000000-0005-0000-0000-000076070000}"/>
    <cellStyle name="_Multiple 3 2 3" xfId="1110" xr:uid="{00000000-0005-0000-0000-000077070000}"/>
    <cellStyle name="_Multiple 3 3" xfId="1111" xr:uid="{00000000-0005-0000-0000-000078070000}"/>
    <cellStyle name="_Multiple 3 4" xfId="1112" xr:uid="{00000000-0005-0000-0000-000079070000}"/>
    <cellStyle name="_Multiple 4" xfId="150" xr:uid="{00000000-0005-0000-0000-00007A070000}"/>
    <cellStyle name="_Multiple 4 2" xfId="1114" xr:uid="{00000000-0005-0000-0000-00007B070000}"/>
    <cellStyle name="_Multiple 4 2 2" xfId="1115" xr:uid="{00000000-0005-0000-0000-00007C070000}"/>
    <cellStyle name="_Multiple 4 2 3" xfId="1116" xr:uid="{00000000-0005-0000-0000-00007D070000}"/>
    <cellStyle name="_Multiple 4 3" xfId="1117" xr:uid="{00000000-0005-0000-0000-00007E070000}"/>
    <cellStyle name="_Multiple 4 4" xfId="1118" xr:uid="{00000000-0005-0000-0000-00007F070000}"/>
    <cellStyle name="_Multiple 4 5" xfId="1113" xr:uid="{00000000-0005-0000-0000-000080070000}"/>
    <cellStyle name="_Multiple 5" xfId="1119" xr:uid="{00000000-0005-0000-0000-000081070000}"/>
    <cellStyle name="_Multiple 5 2" xfId="1120" xr:uid="{00000000-0005-0000-0000-000082070000}"/>
    <cellStyle name="_Multiple 5 2 2" xfId="1121" xr:uid="{00000000-0005-0000-0000-000083070000}"/>
    <cellStyle name="_Multiple 5 2 3" xfId="1122" xr:uid="{00000000-0005-0000-0000-000084070000}"/>
    <cellStyle name="_Multiple 5 3" xfId="1123" xr:uid="{00000000-0005-0000-0000-000085070000}"/>
    <cellStyle name="_Multiple 5 4" xfId="1124" xr:uid="{00000000-0005-0000-0000-000086070000}"/>
    <cellStyle name="_Multiple 6" xfId="1125" xr:uid="{00000000-0005-0000-0000-000087070000}"/>
    <cellStyle name="_Multiple 6 2" xfId="1126" xr:uid="{00000000-0005-0000-0000-000088070000}"/>
    <cellStyle name="_Multiple 6 2 2" xfId="1127" xr:uid="{00000000-0005-0000-0000-000089070000}"/>
    <cellStyle name="_Multiple 6 2 3" xfId="1128" xr:uid="{00000000-0005-0000-0000-00008A070000}"/>
    <cellStyle name="_Multiple 6 3" xfId="1129" xr:uid="{00000000-0005-0000-0000-00008B070000}"/>
    <cellStyle name="_Multiple 6 4" xfId="1130" xr:uid="{00000000-0005-0000-0000-00008C070000}"/>
    <cellStyle name="_Multiple 7" xfId="1131" xr:uid="{00000000-0005-0000-0000-00008D070000}"/>
    <cellStyle name="_Multiple 7 2" xfId="1132" xr:uid="{00000000-0005-0000-0000-00008E070000}"/>
    <cellStyle name="_Multiple 7 2 2" xfId="1133" xr:uid="{00000000-0005-0000-0000-00008F070000}"/>
    <cellStyle name="_Multiple 7 2 3" xfId="1134" xr:uid="{00000000-0005-0000-0000-000090070000}"/>
    <cellStyle name="_Multiple 7 3" xfId="1135" xr:uid="{00000000-0005-0000-0000-000091070000}"/>
    <cellStyle name="_Multiple 7 4" xfId="1136" xr:uid="{00000000-0005-0000-0000-000092070000}"/>
    <cellStyle name="_Multiple 8" xfId="1137" xr:uid="{00000000-0005-0000-0000-000093070000}"/>
    <cellStyle name="_Multiple 8 2" xfId="1138" xr:uid="{00000000-0005-0000-0000-000094070000}"/>
    <cellStyle name="_Multiple 8 2 2" xfId="1139" xr:uid="{00000000-0005-0000-0000-000095070000}"/>
    <cellStyle name="_Multiple 8 2 2 2" xfId="1140" xr:uid="{00000000-0005-0000-0000-000096070000}"/>
    <cellStyle name="_Multiple 8 2 2 3" xfId="1141" xr:uid="{00000000-0005-0000-0000-000097070000}"/>
    <cellStyle name="_Multiple 8 2 3" xfId="1142" xr:uid="{00000000-0005-0000-0000-000098070000}"/>
    <cellStyle name="_Multiple 8 2 3 2" xfId="1143" xr:uid="{00000000-0005-0000-0000-000099070000}"/>
    <cellStyle name="_Multiple 8 2 3 3" xfId="1144" xr:uid="{00000000-0005-0000-0000-00009A070000}"/>
    <cellStyle name="_Multiple 8 2 4" xfId="1145" xr:uid="{00000000-0005-0000-0000-00009B070000}"/>
    <cellStyle name="_Multiple 8 2 5" xfId="1146" xr:uid="{00000000-0005-0000-0000-00009C070000}"/>
    <cellStyle name="_Multiple 8 3" xfId="1147" xr:uid="{00000000-0005-0000-0000-00009D070000}"/>
    <cellStyle name="_Multiple 8 4" xfId="1148" xr:uid="{00000000-0005-0000-0000-00009E070000}"/>
    <cellStyle name="_Multiple 9" xfId="1149" xr:uid="{00000000-0005-0000-0000-00009F070000}"/>
    <cellStyle name="_Multiple 9 2" xfId="1150" xr:uid="{00000000-0005-0000-0000-0000A0070000}"/>
    <cellStyle name="_Multiple 9 2 2" xfId="1151" xr:uid="{00000000-0005-0000-0000-0000A1070000}"/>
    <cellStyle name="_Multiple 9 2 3" xfId="1152" xr:uid="{00000000-0005-0000-0000-0000A2070000}"/>
    <cellStyle name="_Multiple 9 3" xfId="1153" xr:uid="{00000000-0005-0000-0000-0000A3070000}"/>
    <cellStyle name="_Multiple 9 3 2" xfId="1154" xr:uid="{00000000-0005-0000-0000-0000A4070000}"/>
    <cellStyle name="_Multiple 9 3 3" xfId="1155" xr:uid="{00000000-0005-0000-0000-0000A5070000}"/>
    <cellStyle name="_Multiple 9 4" xfId="1156" xr:uid="{00000000-0005-0000-0000-0000A6070000}"/>
    <cellStyle name="_Multiple 9 5" xfId="1157" xr:uid="{00000000-0005-0000-0000-0000A7070000}"/>
    <cellStyle name="_MultipleSpace" xfId="16" xr:uid="{00000000-0005-0000-0000-0000A8070000}"/>
    <cellStyle name="_MultipleSpace 10" xfId="1158" xr:uid="{00000000-0005-0000-0000-0000A9070000}"/>
    <cellStyle name="_MultipleSpace 10 2" xfId="1159" xr:uid="{00000000-0005-0000-0000-0000AA070000}"/>
    <cellStyle name="_MultipleSpace 10 2 2" xfId="1160" xr:uid="{00000000-0005-0000-0000-0000AB070000}"/>
    <cellStyle name="_MultipleSpace 10 2 3" xfId="1161" xr:uid="{00000000-0005-0000-0000-0000AC070000}"/>
    <cellStyle name="_MultipleSpace 10 3" xfId="1162" xr:uid="{00000000-0005-0000-0000-0000AD070000}"/>
    <cellStyle name="_MultipleSpace 10 3 2" xfId="1163" xr:uid="{00000000-0005-0000-0000-0000AE070000}"/>
    <cellStyle name="_MultipleSpace 10 3 3" xfId="1164" xr:uid="{00000000-0005-0000-0000-0000AF070000}"/>
    <cellStyle name="_MultipleSpace 10 4" xfId="1165" xr:uid="{00000000-0005-0000-0000-0000B0070000}"/>
    <cellStyle name="_MultipleSpace 10 5" xfId="1166" xr:uid="{00000000-0005-0000-0000-0000B1070000}"/>
    <cellStyle name="_MultipleSpace 11" xfId="1167" xr:uid="{00000000-0005-0000-0000-0000B2070000}"/>
    <cellStyle name="_MultipleSpace 11 2" xfId="1168" xr:uid="{00000000-0005-0000-0000-0000B3070000}"/>
    <cellStyle name="_MultipleSpace 11 3" xfId="1169" xr:uid="{00000000-0005-0000-0000-0000B4070000}"/>
    <cellStyle name="_MultipleSpace 12" xfId="1170" xr:uid="{00000000-0005-0000-0000-0000B5070000}"/>
    <cellStyle name="_MultipleSpace 12 2" xfId="1171" xr:uid="{00000000-0005-0000-0000-0000B6070000}"/>
    <cellStyle name="_MultipleSpace 12 2 2" xfId="1172" xr:uid="{00000000-0005-0000-0000-0000B7070000}"/>
    <cellStyle name="_MultipleSpace 12 2 3" xfId="1173" xr:uid="{00000000-0005-0000-0000-0000B8070000}"/>
    <cellStyle name="_MultipleSpace 12 3" xfId="1174" xr:uid="{00000000-0005-0000-0000-0000B9070000}"/>
    <cellStyle name="_MultipleSpace 12 4" xfId="1175" xr:uid="{00000000-0005-0000-0000-0000BA070000}"/>
    <cellStyle name="_MultipleSpace 13" xfId="1176" xr:uid="{00000000-0005-0000-0000-0000BB070000}"/>
    <cellStyle name="_MultipleSpace 13 2" xfId="1177" xr:uid="{00000000-0005-0000-0000-0000BC070000}"/>
    <cellStyle name="_MultipleSpace 13 2 2" xfId="1178" xr:uid="{00000000-0005-0000-0000-0000BD070000}"/>
    <cellStyle name="_MultipleSpace 13 2 3" xfId="1179" xr:uid="{00000000-0005-0000-0000-0000BE070000}"/>
    <cellStyle name="_MultipleSpace 13 3" xfId="1180" xr:uid="{00000000-0005-0000-0000-0000BF070000}"/>
    <cellStyle name="_MultipleSpace 13 4" xfId="1181" xr:uid="{00000000-0005-0000-0000-0000C0070000}"/>
    <cellStyle name="_MultipleSpace 14" xfId="1182" xr:uid="{00000000-0005-0000-0000-0000C1070000}"/>
    <cellStyle name="_MultipleSpace 14 2" xfId="1183" xr:uid="{00000000-0005-0000-0000-0000C2070000}"/>
    <cellStyle name="_MultipleSpace 14 2 2" xfId="1184" xr:uid="{00000000-0005-0000-0000-0000C3070000}"/>
    <cellStyle name="_MultipleSpace 14 2 3" xfId="1185" xr:uid="{00000000-0005-0000-0000-0000C4070000}"/>
    <cellStyle name="_MultipleSpace 14 3" xfId="1186" xr:uid="{00000000-0005-0000-0000-0000C5070000}"/>
    <cellStyle name="_MultipleSpace 14 3 2" xfId="52099" xr:uid="{00000000-0005-0000-0000-0000C6070000}"/>
    <cellStyle name="_MultipleSpace 14 4" xfId="1187" xr:uid="{00000000-0005-0000-0000-0000C7070000}"/>
    <cellStyle name="_MultipleSpace 15" xfId="1188" xr:uid="{00000000-0005-0000-0000-0000C8070000}"/>
    <cellStyle name="_MultipleSpace 15 2" xfId="1189" xr:uid="{00000000-0005-0000-0000-0000C9070000}"/>
    <cellStyle name="_MultipleSpace 15 3" xfId="1190" xr:uid="{00000000-0005-0000-0000-0000CA070000}"/>
    <cellStyle name="_MultipleSpace 15 3 2" xfId="52100" xr:uid="{00000000-0005-0000-0000-0000CB070000}"/>
    <cellStyle name="_MultipleSpace 16" xfId="1191" xr:uid="{00000000-0005-0000-0000-0000CC070000}"/>
    <cellStyle name="_MultipleSpace 16 2" xfId="52101" xr:uid="{00000000-0005-0000-0000-0000CD070000}"/>
    <cellStyle name="_MultipleSpace 16 2 2" xfId="52102" xr:uid="{00000000-0005-0000-0000-0000CE070000}"/>
    <cellStyle name="_MultipleSpace 16 3" xfId="52103" xr:uid="{00000000-0005-0000-0000-0000CF070000}"/>
    <cellStyle name="_MultipleSpace 17" xfId="52104" xr:uid="{00000000-0005-0000-0000-0000D0070000}"/>
    <cellStyle name="_MultipleSpace 17 2" xfId="52105" xr:uid="{00000000-0005-0000-0000-0000D1070000}"/>
    <cellStyle name="_MultipleSpace 17 3" xfId="52106" xr:uid="{00000000-0005-0000-0000-0000D2070000}"/>
    <cellStyle name="_MultipleSpace 18" xfId="52107" xr:uid="{00000000-0005-0000-0000-0000D3070000}"/>
    <cellStyle name="_MultipleSpace 18 2" xfId="52108" xr:uid="{00000000-0005-0000-0000-0000D4070000}"/>
    <cellStyle name="_MultipleSpace 19" xfId="52109" xr:uid="{00000000-0005-0000-0000-0000D5070000}"/>
    <cellStyle name="_MultipleSpace 19 2" xfId="52110" xr:uid="{00000000-0005-0000-0000-0000D6070000}"/>
    <cellStyle name="_MultipleSpace 2" xfId="65" xr:uid="{00000000-0005-0000-0000-0000D7070000}"/>
    <cellStyle name="_MultipleSpace 2 2" xfId="1192" xr:uid="{00000000-0005-0000-0000-0000D8070000}"/>
    <cellStyle name="_MultipleSpace 2 2 2" xfId="1193" xr:uid="{00000000-0005-0000-0000-0000D9070000}"/>
    <cellStyle name="_MultipleSpace 2 2 3" xfId="1194" xr:uid="{00000000-0005-0000-0000-0000DA070000}"/>
    <cellStyle name="_MultipleSpace 2 3" xfId="1195" xr:uid="{00000000-0005-0000-0000-0000DB070000}"/>
    <cellStyle name="_MultipleSpace 2 4" xfId="1196" xr:uid="{00000000-0005-0000-0000-0000DC070000}"/>
    <cellStyle name="_MultipleSpace 20" xfId="52111" xr:uid="{00000000-0005-0000-0000-0000DD070000}"/>
    <cellStyle name="_MultipleSpace 20 2" xfId="52112" xr:uid="{00000000-0005-0000-0000-0000DE070000}"/>
    <cellStyle name="_MultipleSpace 20 2 2" xfId="52113" xr:uid="{00000000-0005-0000-0000-0000DF070000}"/>
    <cellStyle name="_MultipleSpace 20 3" xfId="52114" xr:uid="{00000000-0005-0000-0000-0000E0070000}"/>
    <cellStyle name="_MultipleSpace 21" xfId="52115" xr:uid="{00000000-0005-0000-0000-0000E1070000}"/>
    <cellStyle name="_MultipleSpace 21 2" xfId="52116" xr:uid="{00000000-0005-0000-0000-0000E2070000}"/>
    <cellStyle name="_MultipleSpace 22" xfId="52117" xr:uid="{00000000-0005-0000-0000-0000E3070000}"/>
    <cellStyle name="_MultipleSpace 22 2" xfId="52118" xr:uid="{00000000-0005-0000-0000-0000E4070000}"/>
    <cellStyle name="_MultipleSpace 23" xfId="309" xr:uid="{00000000-0005-0000-0000-0000E5070000}"/>
    <cellStyle name="_MultipleSpace 3" xfId="66" xr:uid="{00000000-0005-0000-0000-0000E6070000}"/>
    <cellStyle name="_MultipleSpace 3 2" xfId="1197" xr:uid="{00000000-0005-0000-0000-0000E7070000}"/>
    <cellStyle name="_MultipleSpace 3 2 2" xfId="1198" xr:uid="{00000000-0005-0000-0000-0000E8070000}"/>
    <cellStyle name="_MultipleSpace 3 2 3" xfId="1199" xr:uid="{00000000-0005-0000-0000-0000E9070000}"/>
    <cellStyle name="_MultipleSpace 3 3" xfId="1200" xr:uid="{00000000-0005-0000-0000-0000EA070000}"/>
    <cellStyle name="_MultipleSpace 3 4" xfId="1201" xr:uid="{00000000-0005-0000-0000-0000EB070000}"/>
    <cellStyle name="_MultipleSpace 4" xfId="151" xr:uid="{00000000-0005-0000-0000-0000EC070000}"/>
    <cellStyle name="_MultipleSpace 4 2" xfId="1203" xr:uid="{00000000-0005-0000-0000-0000ED070000}"/>
    <cellStyle name="_MultipleSpace 4 2 2" xfId="1204" xr:uid="{00000000-0005-0000-0000-0000EE070000}"/>
    <cellStyle name="_MultipleSpace 4 2 3" xfId="1205" xr:uid="{00000000-0005-0000-0000-0000EF070000}"/>
    <cellStyle name="_MultipleSpace 4 3" xfId="1206" xr:uid="{00000000-0005-0000-0000-0000F0070000}"/>
    <cellStyle name="_MultipleSpace 4 4" xfId="1207" xr:uid="{00000000-0005-0000-0000-0000F1070000}"/>
    <cellStyle name="_MultipleSpace 4 5" xfId="1202" xr:uid="{00000000-0005-0000-0000-0000F2070000}"/>
    <cellStyle name="_MultipleSpace 5" xfId="1208" xr:uid="{00000000-0005-0000-0000-0000F3070000}"/>
    <cellStyle name="_MultipleSpace 5 2" xfId="1209" xr:uid="{00000000-0005-0000-0000-0000F4070000}"/>
    <cellStyle name="_MultipleSpace 5 2 2" xfId="1210" xr:uid="{00000000-0005-0000-0000-0000F5070000}"/>
    <cellStyle name="_MultipleSpace 5 2 3" xfId="1211" xr:uid="{00000000-0005-0000-0000-0000F6070000}"/>
    <cellStyle name="_MultipleSpace 5 3" xfId="1212" xr:uid="{00000000-0005-0000-0000-0000F7070000}"/>
    <cellStyle name="_MultipleSpace 5 4" xfId="1213" xr:uid="{00000000-0005-0000-0000-0000F8070000}"/>
    <cellStyle name="_MultipleSpace 6" xfId="1214" xr:uid="{00000000-0005-0000-0000-0000F9070000}"/>
    <cellStyle name="_MultipleSpace 6 2" xfId="1215" xr:uid="{00000000-0005-0000-0000-0000FA070000}"/>
    <cellStyle name="_MultipleSpace 6 2 2" xfId="1216" xr:uid="{00000000-0005-0000-0000-0000FB070000}"/>
    <cellStyle name="_MultipleSpace 6 2 3" xfId="1217" xr:uid="{00000000-0005-0000-0000-0000FC070000}"/>
    <cellStyle name="_MultipleSpace 6 3" xfId="1218" xr:uid="{00000000-0005-0000-0000-0000FD070000}"/>
    <cellStyle name="_MultipleSpace 6 4" xfId="1219" xr:uid="{00000000-0005-0000-0000-0000FE070000}"/>
    <cellStyle name="_MultipleSpace 7" xfId="1220" xr:uid="{00000000-0005-0000-0000-0000FF070000}"/>
    <cellStyle name="_MultipleSpace 7 2" xfId="1221" xr:uid="{00000000-0005-0000-0000-000000080000}"/>
    <cellStyle name="_MultipleSpace 7 2 2" xfId="1222" xr:uid="{00000000-0005-0000-0000-000001080000}"/>
    <cellStyle name="_MultipleSpace 7 2 3" xfId="1223" xr:uid="{00000000-0005-0000-0000-000002080000}"/>
    <cellStyle name="_MultipleSpace 7 3" xfId="1224" xr:uid="{00000000-0005-0000-0000-000003080000}"/>
    <cellStyle name="_MultipleSpace 7 4" xfId="1225" xr:uid="{00000000-0005-0000-0000-000004080000}"/>
    <cellStyle name="_MultipleSpace 8" xfId="1226" xr:uid="{00000000-0005-0000-0000-000005080000}"/>
    <cellStyle name="_MultipleSpace 8 2" xfId="1227" xr:uid="{00000000-0005-0000-0000-000006080000}"/>
    <cellStyle name="_MultipleSpace 8 2 2" xfId="1228" xr:uid="{00000000-0005-0000-0000-000007080000}"/>
    <cellStyle name="_MultipleSpace 8 2 2 2" xfId="1229" xr:uid="{00000000-0005-0000-0000-000008080000}"/>
    <cellStyle name="_MultipleSpace 8 2 2 3" xfId="1230" xr:uid="{00000000-0005-0000-0000-000009080000}"/>
    <cellStyle name="_MultipleSpace 8 2 3" xfId="1231" xr:uid="{00000000-0005-0000-0000-00000A080000}"/>
    <cellStyle name="_MultipleSpace 8 2 3 2" xfId="1232" xr:uid="{00000000-0005-0000-0000-00000B080000}"/>
    <cellStyle name="_MultipleSpace 8 2 3 3" xfId="1233" xr:uid="{00000000-0005-0000-0000-00000C080000}"/>
    <cellStyle name="_MultipleSpace 8 2 4" xfId="1234" xr:uid="{00000000-0005-0000-0000-00000D080000}"/>
    <cellStyle name="_MultipleSpace 8 2 5" xfId="1235" xr:uid="{00000000-0005-0000-0000-00000E080000}"/>
    <cellStyle name="_MultipleSpace 8 3" xfId="1236" xr:uid="{00000000-0005-0000-0000-00000F080000}"/>
    <cellStyle name="_MultipleSpace 8 4" xfId="1237" xr:uid="{00000000-0005-0000-0000-000010080000}"/>
    <cellStyle name="_MultipleSpace 9" xfId="1238" xr:uid="{00000000-0005-0000-0000-000011080000}"/>
    <cellStyle name="_MultipleSpace 9 2" xfId="1239" xr:uid="{00000000-0005-0000-0000-000012080000}"/>
    <cellStyle name="_MultipleSpace 9 2 2" xfId="1240" xr:uid="{00000000-0005-0000-0000-000013080000}"/>
    <cellStyle name="_MultipleSpace 9 2 3" xfId="1241" xr:uid="{00000000-0005-0000-0000-000014080000}"/>
    <cellStyle name="_MultipleSpace 9 3" xfId="1242" xr:uid="{00000000-0005-0000-0000-000015080000}"/>
    <cellStyle name="_MultipleSpace 9 3 2" xfId="1243" xr:uid="{00000000-0005-0000-0000-000016080000}"/>
    <cellStyle name="_MultipleSpace 9 3 3" xfId="1244" xr:uid="{00000000-0005-0000-0000-000017080000}"/>
    <cellStyle name="_MultipleSpace 9 4" xfId="1245" xr:uid="{00000000-0005-0000-0000-000018080000}"/>
    <cellStyle name="_MultipleSpace 9 5" xfId="1246" xr:uid="{00000000-0005-0000-0000-000019080000}"/>
    <cellStyle name="_NewEng" xfId="59113" xr:uid="{00000000-0005-0000-0000-00001A080000}"/>
    <cellStyle name="_NOI balance comparison_Q3 2006" xfId="59114" xr:uid="{00000000-0005-0000-0000-00001B080000}"/>
    <cellStyle name="_NOI balance comparison_Q3 2006_BRPI Debt Mgt Report - Q2 Assets_under_ Mgmt_ FINAL" xfId="59115" xr:uid="{00000000-0005-0000-0000-00001C080000}"/>
    <cellStyle name="_NOI balance comparison_Q3 2006_Credit Risk Q3-2008" xfId="59116" xr:uid="{00000000-0005-0000-0000-00001D080000}"/>
    <cellStyle name="_NOI balance comparison_Q3 2006_Credit Risk Q3-2008_BRPI Debt Mgt Report - Q2 Assets_under_ Mgmt_ FINAL" xfId="59117" xr:uid="{00000000-0005-0000-0000-00001E080000}"/>
    <cellStyle name="_NOI balance comparison_Q3 2006_FX POSITION Q2-08" xfId="59118" xr:uid="{00000000-0005-0000-0000-00001F080000}"/>
    <cellStyle name="_NOI balance comparison_Q3 2006_FX POSITION Q2-08_BRPI Debt Mgt Report - Q2 Assets_under_ Mgmt_ FINAL" xfId="59119" xr:uid="{00000000-0005-0000-0000-000020080000}"/>
    <cellStyle name="_NOI rec - No T&amp;D_Q3 2006" xfId="59120" xr:uid="{00000000-0005-0000-0000-000021080000}"/>
    <cellStyle name="_NOI rec - No T&amp;D_Q3 2006_BRPI Debt Mgt Report - Q2 Assets_under_ Mgmt_ FINAL" xfId="59121" xr:uid="{00000000-0005-0000-0000-000022080000}"/>
    <cellStyle name="_NOI rec - No T&amp;D_Q3 2006_Credit Risk Q3-2008" xfId="59122" xr:uid="{00000000-0005-0000-0000-000023080000}"/>
    <cellStyle name="_NOI rec - No T&amp;D_Q3 2006_Credit Risk Q3-2008_BRPI Debt Mgt Report - Q2 Assets_under_ Mgmt_ FINAL" xfId="59123" xr:uid="{00000000-0005-0000-0000-000024080000}"/>
    <cellStyle name="_NOI rec - No T&amp;D_Q3 2006_FX POSITION Q2-08" xfId="59124" xr:uid="{00000000-0005-0000-0000-000025080000}"/>
    <cellStyle name="_NOI rec - No T&amp;D_Q3 2006_FX POSITION Q2-08_BRPI Debt Mgt Report - Q2 Assets_under_ Mgmt_ FINAL" xfId="59125" xr:uid="{00000000-0005-0000-0000-000026080000}"/>
    <cellStyle name="_NOI rec - No T&amp;D_Q4 2006" xfId="59126" xr:uid="{00000000-0005-0000-0000-000027080000}"/>
    <cellStyle name="_NOI rec - No T&amp;D_Q4 2006_BRPI Debt Mgt Report - Q2 Assets_under_ Mgmt_ FINAL" xfId="59127" xr:uid="{00000000-0005-0000-0000-000028080000}"/>
    <cellStyle name="_NY New aq- Raqette" xfId="59128" xr:uid="{00000000-0005-0000-0000-000029080000}"/>
    <cellStyle name="_NY New aq- Raqette 10" xfId="59129" xr:uid="{00000000-0005-0000-0000-00002A080000}"/>
    <cellStyle name="_NY New aq- Raqette 11" xfId="59130" xr:uid="{00000000-0005-0000-0000-00002B080000}"/>
    <cellStyle name="_NY New aq- Raqette 12" xfId="59131" xr:uid="{00000000-0005-0000-0000-00002C080000}"/>
    <cellStyle name="_NY New aq- Raqette 13" xfId="59132" xr:uid="{00000000-0005-0000-0000-00002D080000}"/>
    <cellStyle name="_NY New aq- Raqette 14" xfId="59133" xr:uid="{00000000-0005-0000-0000-00002E080000}"/>
    <cellStyle name="_NY New aq- Raqette 2" xfId="59134" xr:uid="{00000000-0005-0000-0000-00002F080000}"/>
    <cellStyle name="_NY New aq- Raqette 2 10" xfId="59135" xr:uid="{00000000-0005-0000-0000-000030080000}"/>
    <cellStyle name="_NY New aq- Raqette 2 2" xfId="59136" xr:uid="{00000000-0005-0000-0000-000031080000}"/>
    <cellStyle name="_NY New aq- Raqette 2 3" xfId="59137" xr:uid="{00000000-0005-0000-0000-000032080000}"/>
    <cellStyle name="_NY New aq- Raqette 2 4" xfId="59138" xr:uid="{00000000-0005-0000-0000-000033080000}"/>
    <cellStyle name="_NY New aq- Raqette 2 5" xfId="59139" xr:uid="{00000000-0005-0000-0000-000034080000}"/>
    <cellStyle name="_NY New aq- Raqette 2 6" xfId="59140" xr:uid="{00000000-0005-0000-0000-000035080000}"/>
    <cellStyle name="_NY New aq- Raqette 2 7" xfId="59141" xr:uid="{00000000-0005-0000-0000-000036080000}"/>
    <cellStyle name="_NY New aq- Raqette 2 8" xfId="59142" xr:uid="{00000000-0005-0000-0000-000037080000}"/>
    <cellStyle name="_NY New aq- Raqette 2 9" xfId="59143" xr:uid="{00000000-0005-0000-0000-000038080000}"/>
    <cellStyle name="_NY New aq- Raqette 3" xfId="59144" xr:uid="{00000000-0005-0000-0000-000039080000}"/>
    <cellStyle name="_NY New aq- Raqette 3 10" xfId="59145" xr:uid="{00000000-0005-0000-0000-00003A080000}"/>
    <cellStyle name="_NY New aq- Raqette 3 2" xfId="59146" xr:uid="{00000000-0005-0000-0000-00003B080000}"/>
    <cellStyle name="_NY New aq- Raqette 3 3" xfId="59147" xr:uid="{00000000-0005-0000-0000-00003C080000}"/>
    <cellStyle name="_NY New aq- Raqette 3 4" xfId="59148" xr:uid="{00000000-0005-0000-0000-00003D080000}"/>
    <cellStyle name="_NY New aq- Raqette 3 5" xfId="59149" xr:uid="{00000000-0005-0000-0000-00003E080000}"/>
    <cellStyle name="_NY New aq- Raqette 3 6" xfId="59150" xr:uid="{00000000-0005-0000-0000-00003F080000}"/>
    <cellStyle name="_NY New aq- Raqette 3 7" xfId="59151" xr:uid="{00000000-0005-0000-0000-000040080000}"/>
    <cellStyle name="_NY New aq- Raqette 3 8" xfId="59152" xr:uid="{00000000-0005-0000-0000-000041080000}"/>
    <cellStyle name="_NY New aq- Raqette 3 9" xfId="59153" xr:uid="{00000000-0005-0000-0000-000042080000}"/>
    <cellStyle name="_NY New aq- Raqette 4" xfId="59154" xr:uid="{00000000-0005-0000-0000-000043080000}"/>
    <cellStyle name="_NY New aq- Raqette 4 10" xfId="59155" xr:uid="{00000000-0005-0000-0000-000044080000}"/>
    <cellStyle name="_NY New aq- Raqette 4 2" xfId="59156" xr:uid="{00000000-0005-0000-0000-000045080000}"/>
    <cellStyle name="_NY New aq- Raqette 4 3" xfId="59157" xr:uid="{00000000-0005-0000-0000-000046080000}"/>
    <cellStyle name="_NY New aq- Raqette 4 4" xfId="59158" xr:uid="{00000000-0005-0000-0000-000047080000}"/>
    <cellStyle name="_NY New aq- Raqette 4 5" xfId="59159" xr:uid="{00000000-0005-0000-0000-000048080000}"/>
    <cellStyle name="_NY New aq- Raqette 4 6" xfId="59160" xr:uid="{00000000-0005-0000-0000-000049080000}"/>
    <cellStyle name="_NY New aq- Raqette 4 7" xfId="59161" xr:uid="{00000000-0005-0000-0000-00004A080000}"/>
    <cellStyle name="_NY New aq- Raqette 4 8" xfId="59162" xr:uid="{00000000-0005-0000-0000-00004B080000}"/>
    <cellStyle name="_NY New aq- Raqette 4 9" xfId="59163" xr:uid="{00000000-0005-0000-0000-00004C080000}"/>
    <cellStyle name="_NY New aq- Raqette 5" xfId="59164" xr:uid="{00000000-0005-0000-0000-00004D080000}"/>
    <cellStyle name="_NY New aq- Raqette 5 10" xfId="59165" xr:uid="{00000000-0005-0000-0000-00004E080000}"/>
    <cellStyle name="_NY New aq- Raqette 5 2" xfId="59166" xr:uid="{00000000-0005-0000-0000-00004F080000}"/>
    <cellStyle name="_NY New aq- Raqette 5 3" xfId="59167" xr:uid="{00000000-0005-0000-0000-000050080000}"/>
    <cellStyle name="_NY New aq- Raqette 5 4" xfId="59168" xr:uid="{00000000-0005-0000-0000-000051080000}"/>
    <cellStyle name="_NY New aq- Raqette 5 5" xfId="59169" xr:uid="{00000000-0005-0000-0000-000052080000}"/>
    <cellStyle name="_NY New aq- Raqette 5 6" xfId="59170" xr:uid="{00000000-0005-0000-0000-000053080000}"/>
    <cellStyle name="_NY New aq- Raqette 5 7" xfId="59171" xr:uid="{00000000-0005-0000-0000-000054080000}"/>
    <cellStyle name="_NY New aq- Raqette 5 8" xfId="59172" xr:uid="{00000000-0005-0000-0000-000055080000}"/>
    <cellStyle name="_NY New aq- Raqette 5 9" xfId="59173" xr:uid="{00000000-0005-0000-0000-000056080000}"/>
    <cellStyle name="_NY New aq- Raqette 6" xfId="59174" xr:uid="{00000000-0005-0000-0000-000057080000}"/>
    <cellStyle name="_NY New aq- Raqette 7" xfId="59175" xr:uid="{00000000-0005-0000-0000-000058080000}"/>
    <cellStyle name="_NY New aq- Raqette 8" xfId="59176" xr:uid="{00000000-0005-0000-0000-000059080000}"/>
    <cellStyle name="_NY New aq- Raqette 9" xfId="59177" xr:uid="{00000000-0005-0000-0000-00005A080000}"/>
    <cellStyle name="_NY New aq- Raqette_BRPI Debt Mgt Report - Q2 Assets_under_ Mgmt_ FINAL" xfId="59178" xr:uid="{00000000-0005-0000-0000-00005B080000}"/>
    <cellStyle name="_Ontario-FS-July 05" xfId="59179" xr:uid="{00000000-0005-0000-0000-00005C080000}"/>
    <cellStyle name="_Ontario-FS-July 05 10" xfId="59180" xr:uid="{00000000-0005-0000-0000-00005D080000}"/>
    <cellStyle name="_Ontario-FS-July 05 11" xfId="59181" xr:uid="{00000000-0005-0000-0000-00005E080000}"/>
    <cellStyle name="_Ontario-FS-July 05 12" xfId="59182" xr:uid="{00000000-0005-0000-0000-00005F080000}"/>
    <cellStyle name="_Ontario-FS-July 05 13" xfId="59183" xr:uid="{00000000-0005-0000-0000-000060080000}"/>
    <cellStyle name="_Ontario-FS-July 05 14" xfId="59184" xr:uid="{00000000-0005-0000-0000-000061080000}"/>
    <cellStyle name="_Ontario-FS-July 05 2" xfId="59185" xr:uid="{00000000-0005-0000-0000-000062080000}"/>
    <cellStyle name="_Ontario-FS-July 05 2 10" xfId="59186" xr:uid="{00000000-0005-0000-0000-000063080000}"/>
    <cellStyle name="_Ontario-FS-July 05 2 2" xfId="59187" xr:uid="{00000000-0005-0000-0000-000064080000}"/>
    <cellStyle name="_Ontario-FS-July 05 2 3" xfId="59188" xr:uid="{00000000-0005-0000-0000-000065080000}"/>
    <cellStyle name="_Ontario-FS-July 05 2 4" xfId="59189" xr:uid="{00000000-0005-0000-0000-000066080000}"/>
    <cellStyle name="_Ontario-FS-July 05 2 5" xfId="59190" xr:uid="{00000000-0005-0000-0000-000067080000}"/>
    <cellStyle name="_Ontario-FS-July 05 2 6" xfId="59191" xr:uid="{00000000-0005-0000-0000-000068080000}"/>
    <cellStyle name="_Ontario-FS-July 05 2 7" xfId="59192" xr:uid="{00000000-0005-0000-0000-000069080000}"/>
    <cellStyle name="_Ontario-FS-July 05 2 8" xfId="59193" xr:uid="{00000000-0005-0000-0000-00006A080000}"/>
    <cellStyle name="_Ontario-FS-July 05 2 9" xfId="59194" xr:uid="{00000000-0005-0000-0000-00006B080000}"/>
    <cellStyle name="_Ontario-FS-July 05 3" xfId="59195" xr:uid="{00000000-0005-0000-0000-00006C080000}"/>
    <cellStyle name="_Ontario-FS-July 05 3 10" xfId="59196" xr:uid="{00000000-0005-0000-0000-00006D080000}"/>
    <cellStyle name="_Ontario-FS-July 05 3 2" xfId="59197" xr:uid="{00000000-0005-0000-0000-00006E080000}"/>
    <cellStyle name="_Ontario-FS-July 05 3 3" xfId="59198" xr:uid="{00000000-0005-0000-0000-00006F080000}"/>
    <cellStyle name="_Ontario-FS-July 05 3 4" xfId="59199" xr:uid="{00000000-0005-0000-0000-000070080000}"/>
    <cellStyle name="_Ontario-FS-July 05 3 5" xfId="59200" xr:uid="{00000000-0005-0000-0000-000071080000}"/>
    <cellStyle name="_Ontario-FS-July 05 3 6" xfId="59201" xr:uid="{00000000-0005-0000-0000-000072080000}"/>
    <cellStyle name="_Ontario-FS-July 05 3 7" xfId="59202" xr:uid="{00000000-0005-0000-0000-000073080000}"/>
    <cellStyle name="_Ontario-FS-July 05 3 8" xfId="59203" xr:uid="{00000000-0005-0000-0000-000074080000}"/>
    <cellStyle name="_Ontario-FS-July 05 3 9" xfId="59204" xr:uid="{00000000-0005-0000-0000-000075080000}"/>
    <cellStyle name="_Ontario-FS-July 05 4" xfId="59205" xr:uid="{00000000-0005-0000-0000-000076080000}"/>
    <cellStyle name="_Ontario-FS-July 05 4 10" xfId="59206" xr:uid="{00000000-0005-0000-0000-000077080000}"/>
    <cellStyle name="_Ontario-FS-July 05 4 2" xfId="59207" xr:uid="{00000000-0005-0000-0000-000078080000}"/>
    <cellStyle name="_Ontario-FS-July 05 4 3" xfId="59208" xr:uid="{00000000-0005-0000-0000-000079080000}"/>
    <cellStyle name="_Ontario-FS-July 05 4 4" xfId="59209" xr:uid="{00000000-0005-0000-0000-00007A080000}"/>
    <cellStyle name="_Ontario-FS-July 05 4 5" xfId="59210" xr:uid="{00000000-0005-0000-0000-00007B080000}"/>
    <cellStyle name="_Ontario-FS-July 05 4 6" xfId="59211" xr:uid="{00000000-0005-0000-0000-00007C080000}"/>
    <cellStyle name="_Ontario-FS-July 05 4 7" xfId="59212" xr:uid="{00000000-0005-0000-0000-00007D080000}"/>
    <cellStyle name="_Ontario-FS-July 05 4 8" xfId="59213" xr:uid="{00000000-0005-0000-0000-00007E080000}"/>
    <cellStyle name="_Ontario-FS-July 05 4 9" xfId="59214" xr:uid="{00000000-0005-0000-0000-00007F080000}"/>
    <cellStyle name="_Ontario-FS-July 05 5" xfId="59215" xr:uid="{00000000-0005-0000-0000-000080080000}"/>
    <cellStyle name="_Ontario-FS-July 05 5 10" xfId="59216" xr:uid="{00000000-0005-0000-0000-000081080000}"/>
    <cellStyle name="_Ontario-FS-July 05 5 2" xfId="59217" xr:uid="{00000000-0005-0000-0000-000082080000}"/>
    <cellStyle name="_Ontario-FS-July 05 5 3" xfId="59218" xr:uid="{00000000-0005-0000-0000-000083080000}"/>
    <cellStyle name="_Ontario-FS-July 05 5 4" xfId="59219" xr:uid="{00000000-0005-0000-0000-000084080000}"/>
    <cellStyle name="_Ontario-FS-July 05 5 5" xfId="59220" xr:uid="{00000000-0005-0000-0000-000085080000}"/>
    <cellStyle name="_Ontario-FS-July 05 5 6" xfId="59221" xr:uid="{00000000-0005-0000-0000-000086080000}"/>
    <cellStyle name="_Ontario-FS-July 05 5 7" xfId="59222" xr:uid="{00000000-0005-0000-0000-000087080000}"/>
    <cellStyle name="_Ontario-FS-July 05 5 8" xfId="59223" xr:uid="{00000000-0005-0000-0000-000088080000}"/>
    <cellStyle name="_Ontario-FS-July 05 5 9" xfId="59224" xr:uid="{00000000-0005-0000-0000-000089080000}"/>
    <cellStyle name="_Ontario-FS-July 05 6" xfId="59225" xr:uid="{00000000-0005-0000-0000-00008A080000}"/>
    <cellStyle name="_Ontario-FS-July 05 7" xfId="59226" xr:uid="{00000000-0005-0000-0000-00008B080000}"/>
    <cellStyle name="_Ontario-FS-July 05 8" xfId="59227" xr:uid="{00000000-0005-0000-0000-00008C080000}"/>
    <cellStyle name="_Ontario-FS-July 05 9" xfId="59228" xr:uid="{00000000-0005-0000-0000-00008D080000}"/>
    <cellStyle name="_Ontario-FS-July 05_BRPI Debt Mgt Report - Q2 Assets_under_ Mgmt_ FINAL" xfId="59229" xr:uid="{00000000-0005-0000-0000-00008E080000}"/>
    <cellStyle name="_OPS or Board reports Q3-2006" xfId="59230" xr:uid="{00000000-0005-0000-0000-00008F080000}"/>
    <cellStyle name="_OPS or Board reports Q3-2006_BRPI Debt Mgt Report - Q2 Assets_under_ Mgmt_ FINAL" xfId="59231" xr:uid="{00000000-0005-0000-0000-000090080000}"/>
    <cellStyle name="_OPS or Board reports Q4-2006" xfId="59232" xr:uid="{00000000-0005-0000-0000-000091080000}"/>
    <cellStyle name="_OPS or Board reports Q4-2006_BRPI Debt Mgt Report - Q2 Assets_under_ Mgmt_ FINAL" xfId="59233" xr:uid="{00000000-0005-0000-0000-000092080000}"/>
    <cellStyle name="_Other Rev" xfId="59234" xr:uid="{00000000-0005-0000-0000-000093080000}"/>
    <cellStyle name="_Other Rev 10" xfId="59235" xr:uid="{00000000-0005-0000-0000-000094080000}"/>
    <cellStyle name="_Other Rev 11" xfId="59236" xr:uid="{00000000-0005-0000-0000-000095080000}"/>
    <cellStyle name="_Other Rev 12" xfId="59237" xr:uid="{00000000-0005-0000-0000-000096080000}"/>
    <cellStyle name="_Other Rev 13" xfId="59238" xr:uid="{00000000-0005-0000-0000-000097080000}"/>
    <cellStyle name="_Other Rev 14" xfId="59239" xr:uid="{00000000-0005-0000-0000-000098080000}"/>
    <cellStyle name="_Other Rev 2" xfId="59240" xr:uid="{00000000-0005-0000-0000-000099080000}"/>
    <cellStyle name="_Other Rev 2 10" xfId="59241" xr:uid="{00000000-0005-0000-0000-00009A080000}"/>
    <cellStyle name="_Other Rev 2 2" xfId="59242" xr:uid="{00000000-0005-0000-0000-00009B080000}"/>
    <cellStyle name="_Other Rev 2 3" xfId="59243" xr:uid="{00000000-0005-0000-0000-00009C080000}"/>
    <cellStyle name="_Other Rev 2 4" xfId="59244" xr:uid="{00000000-0005-0000-0000-00009D080000}"/>
    <cellStyle name="_Other Rev 2 5" xfId="59245" xr:uid="{00000000-0005-0000-0000-00009E080000}"/>
    <cellStyle name="_Other Rev 2 6" xfId="59246" xr:uid="{00000000-0005-0000-0000-00009F080000}"/>
    <cellStyle name="_Other Rev 2 7" xfId="59247" xr:uid="{00000000-0005-0000-0000-0000A0080000}"/>
    <cellStyle name="_Other Rev 2 8" xfId="59248" xr:uid="{00000000-0005-0000-0000-0000A1080000}"/>
    <cellStyle name="_Other Rev 2 9" xfId="59249" xr:uid="{00000000-0005-0000-0000-0000A2080000}"/>
    <cellStyle name="_Other Rev 3" xfId="59250" xr:uid="{00000000-0005-0000-0000-0000A3080000}"/>
    <cellStyle name="_Other Rev 3 10" xfId="59251" xr:uid="{00000000-0005-0000-0000-0000A4080000}"/>
    <cellStyle name="_Other Rev 3 2" xfId="59252" xr:uid="{00000000-0005-0000-0000-0000A5080000}"/>
    <cellStyle name="_Other Rev 3 3" xfId="59253" xr:uid="{00000000-0005-0000-0000-0000A6080000}"/>
    <cellStyle name="_Other Rev 3 4" xfId="59254" xr:uid="{00000000-0005-0000-0000-0000A7080000}"/>
    <cellStyle name="_Other Rev 3 5" xfId="59255" xr:uid="{00000000-0005-0000-0000-0000A8080000}"/>
    <cellStyle name="_Other Rev 3 6" xfId="59256" xr:uid="{00000000-0005-0000-0000-0000A9080000}"/>
    <cellStyle name="_Other Rev 3 7" xfId="59257" xr:uid="{00000000-0005-0000-0000-0000AA080000}"/>
    <cellStyle name="_Other Rev 3 8" xfId="59258" xr:uid="{00000000-0005-0000-0000-0000AB080000}"/>
    <cellStyle name="_Other Rev 3 9" xfId="59259" xr:uid="{00000000-0005-0000-0000-0000AC080000}"/>
    <cellStyle name="_Other Rev 4" xfId="59260" xr:uid="{00000000-0005-0000-0000-0000AD080000}"/>
    <cellStyle name="_Other Rev 4 10" xfId="59261" xr:uid="{00000000-0005-0000-0000-0000AE080000}"/>
    <cellStyle name="_Other Rev 4 2" xfId="59262" xr:uid="{00000000-0005-0000-0000-0000AF080000}"/>
    <cellStyle name="_Other Rev 4 3" xfId="59263" xr:uid="{00000000-0005-0000-0000-0000B0080000}"/>
    <cellStyle name="_Other Rev 4 4" xfId="59264" xr:uid="{00000000-0005-0000-0000-0000B1080000}"/>
    <cellStyle name="_Other Rev 4 5" xfId="59265" xr:uid="{00000000-0005-0000-0000-0000B2080000}"/>
    <cellStyle name="_Other Rev 4 6" xfId="59266" xr:uid="{00000000-0005-0000-0000-0000B3080000}"/>
    <cellStyle name="_Other Rev 4 7" xfId="59267" xr:uid="{00000000-0005-0000-0000-0000B4080000}"/>
    <cellStyle name="_Other Rev 4 8" xfId="59268" xr:uid="{00000000-0005-0000-0000-0000B5080000}"/>
    <cellStyle name="_Other Rev 4 9" xfId="59269" xr:uid="{00000000-0005-0000-0000-0000B6080000}"/>
    <cellStyle name="_Other Rev 5" xfId="59270" xr:uid="{00000000-0005-0000-0000-0000B7080000}"/>
    <cellStyle name="_Other Rev 5 10" xfId="59271" xr:uid="{00000000-0005-0000-0000-0000B8080000}"/>
    <cellStyle name="_Other Rev 5 2" xfId="59272" xr:uid="{00000000-0005-0000-0000-0000B9080000}"/>
    <cellStyle name="_Other Rev 5 3" xfId="59273" xr:uid="{00000000-0005-0000-0000-0000BA080000}"/>
    <cellStyle name="_Other Rev 5 4" xfId="59274" xr:uid="{00000000-0005-0000-0000-0000BB080000}"/>
    <cellStyle name="_Other Rev 5 5" xfId="59275" xr:uid="{00000000-0005-0000-0000-0000BC080000}"/>
    <cellStyle name="_Other Rev 5 6" xfId="59276" xr:uid="{00000000-0005-0000-0000-0000BD080000}"/>
    <cellStyle name="_Other Rev 5 7" xfId="59277" xr:uid="{00000000-0005-0000-0000-0000BE080000}"/>
    <cellStyle name="_Other Rev 5 8" xfId="59278" xr:uid="{00000000-0005-0000-0000-0000BF080000}"/>
    <cellStyle name="_Other Rev 5 9" xfId="59279" xr:uid="{00000000-0005-0000-0000-0000C0080000}"/>
    <cellStyle name="_Other Rev 6" xfId="59280" xr:uid="{00000000-0005-0000-0000-0000C1080000}"/>
    <cellStyle name="_Other Rev 7" xfId="59281" xr:uid="{00000000-0005-0000-0000-0000C2080000}"/>
    <cellStyle name="_Other Rev 8" xfId="59282" xr:uid="{00000000-0005-0000-0000-0000C3080000}"/>
    <cellStyle name="_Other Rev 9" xfId="59283" xr:uid="{00000000-0005-0000-0000-0000C4080000}"/>
    <cellStyle name="_Other Rev_BRPI Debt Mgt Report - Q2 Assets_under_ Mgmt_ FINAL" xfId="59284" xr:uid="{00000000-0005-0000-0000-0000C5080000}"/>
    <cellStyle name="_Other Vol" xfId="59285" xr:uid="{00000000-0005-0000-0000-0000C6080000}"/>
    <cellStyle name="_Other Vol 10" xfId="59286" xr:uid="{00000000-0005-0000-0000-0000C7080000}"/>
    <cellStyle name="_Other Vol 11" xfId="59287" xr:uid="{00000000-0005-0000-0000-0000C8080000}"/>
    <cellStyle name="_Other Vol 12" xfId="59288" xr:uid="{00000000-0005-0000-0000-0000C9080000}"/>
    <cellStyle name="_Other Vol 13" xfId="59289" xr:uid="{00000000-0005-0000-0000-0000CA080000}"/>
    <cellStyle name="_Other Vol 14" xfId="59290" xr:uid="{00000000-0005-0000-0000-0000CB080000}"/>
    <cellStyle name="_Other Vol 2" xfId="59291" xr:uid="{00000000-0005-0000-0000-0000CC080000}"/>
    <cellStyle name="_Other Vol 2 10" xfId="59292" xr:uid="{00000000-0005-0000-0000-0000CD080000}"/>
    <cellStyle name="_Other Vol 2 2" xfId="59293" xr:uid="{00000000-0005-0000-0000-0000CE080000}"/>
    <cellStyle name="_Other Vol 2 3" xfId="59294" xr:uid="{00000000-0005-0000-0000-0000CF080000}"/>
    <cellStyle name="_Other Vol 2 4" xfId="59295" xr:uid="{00000000-0005-0000-0000-0000D0080000}"/>
    <cellStyle name="_Other Vol 2 5" xfId="59296" xr:uid="{00000000-0005-0000-0000-0000D1080000}"/>
    <cellStyle name="_Other Vol 2 6" xfId="59297" xr:uid="{00000000-0005-0000-0000-0000D2080000}"/>
    <cellStyle name="_Other Vol 2 7" xfId="59298" xr:uid="{00000000-0005-0000-0000-0000D3080000}"/>
    <cellStyle name="_Other Vol 2 8" xfId="59299" xr:uid="{00000000-0005-0000-0000-0000D4080000}"/>
    <cellStyle name="_Other Vol 2 9" xfId="59300" xr:uid="{00000000-0005-0000-0000-0000D5080000}"/>
    <cellStyle name="_Other Vol 3" xfId="59301" xr:uid="{00000000-0005-0000-0000-0000D6080000}"/>
    <cellStyle name="_Other Vol 3 10" xfId="59302" xr:uid="{00000000-0005-0000-0000-0000D7080000}"/>
    <cellStyle name="_Other Vol 3 2" xfId="59303" xr:uid="{00000000-0005-0000-0000-0000D8080000}"/>
    <cellStyle name="_Other Vol 3 3" xfId="59304" xr:uid="{00000000-0005-0000-0000-0000D9080000}"/>
    <cellStyle name="_Other Vol 3 4" xfId="59305" xr:uid="{00000000-0005-0000-0000-0000DA080000}"/>
    <cellStyle name="_Other Vol 3 5" xfId="59306" xr:uid="{00000000-0005-0000-0000-0000DB080000}"/>
    <cellStyle name="_Other Vol 3 6" xfId="59307" xr:uid="{00000000-0005-0000-0000-0000DC080000}"/>
    <cellStyle name="_Other Vol 3 7" xfId="59308" xr:uid="{00000000-0005-0000-0000-0000DD080000}"/>
    <cellStyle name="_Other Vol 3 8" xfId="59309" xr:uid="{00000000-0005-0000-0000-0000DE080000}"/>
    <cellStyle name="_Other Vol 3 9" xfId="59310" xr:uid="{00000000-0005-0000-0000-0000DF080000}"/>
    <cellStyle name="_Other Vol 4" xfId="59311" xr:uid="{00000000-0005-0000-0000-0000E0080000}"/>
    <cellStyle name="_Other Vol 4 10" xfId="59312" xr:uid="{00000000-0005-0000-0000-0000E1080000}"/>
    <cellStyle name="_Other Vol 4 2" xfId="59313" xr:uid="{00000000-0005-0000-0000-0000E2080000}"/>
    <cellStyle name="_Other Vol 4 3" xfId="59314" xr:uid="{00000000-0005-0000-0000-0000E3080000}"/>
    <cellStyle name="_Other Vol 4 4" xfId="59315" xr:uid="{00000000-0005-0000-0000-0000E4080000}"/>
    <cellStyle name="_Other Vol 4 5" xfId="59316" xr:uid="{00000000-0005-0000-0000-0000E5080000}"/>
    <cellStyle name="_Other Vol 4 6" xfId="59317" xr:uid="{00000000-0005-0000-0000-0000E6080000}"/>
    <cellStyle name="_Other Vol 4 7" xfId="59318" xr:uid="{00000000-0005-0000-0000-0000E7080000}"/>
    <cellStyle name="_Other Vol 4 8" xfId="59319" xr:uid="{00000000-0005-0000-0000-0000E8080000}"/>
    <cellStyle name="_Other Vol 4 9" xfId="59320" xr:uid="{00000000-0005-0000-0000-0000E9080000}"/>
    <cellStyle name="_Other Vol 5" xfId="59321" xr:uid="{00000000-0005-0000-0000-0000EA080000}"/>
    <cellStyle name="_Other Vol 5 10" xfId="59322" xr:uid="{00000000-0005-0000-0000-0000EB080000}"/>
    <cellStyle name="_Other Vol 5 2" xfId="59323" xr:uid="{00000000-0005-0000-0000-0000EC080000}"/>
    <cellStyle name="_Other Vol 5 3" xfId="59324" xr:uid="{00000000-0005-0000-0000-0000ED080000}"/>
    <cellStyle name="_Other Vol 5 4" xfId="59325" xr:uid="{00000000-0005-0000-0000-0000EE080000}"/>
    <cellStyle name="_Other Vol 5 5" xfId="59326" xr:uid="{00000000-0005-0000-0000-0000EF080000}"/>
    <cellStyle name="_Other Vol 5 6" xfId="59327" xr:uid="{00000000-0005-0000-0000-0000F0080000}"/>
    <cellStyle name="_Other Vol 5 7" xfId="59328" xr:uid="{00000000-0005-0000-0000-0000F1080000}"/>
    <cellStyle name="_Other Vol 5 8" xfId="59329" xr:uid="{00000000-0005-0000-0000-0000F2080000}"/>
    <cellStyle name="_Other Vol 5 9" xfId="59330" xr:uid="{00000000-0005-0000-0000-0000F3080000}"/>
    <cellStyle name="_Other Vol 6" xfId="59331" xr:uid="{00000000-0005-0000-0000-0000F4080000}"/>
    <cellStyle name="_Other Vol 7" xfId="59332" xr:uid="{00000000-0005-0000-0000-0000F5080000}"/>
    <cellStyle name="_Other Vol 8" xfId="59333" xr:uid="{00000000-0005-0000-0000-0000F6080000}"/>
    <cellStyle name="_Other Vol 9" xfId="59334" xr:uid="{00000000-0005-0000-0000-0000F7080000}"/>
    <cellStyle name="_Other Vol_BRPI Debt Mgt Report - Q2 Assets_under_ Mgmt_ FINAL" xfId="59335" xr:uid="{00000000-0005-0000-0000-0000F8080000}"/>
    <cellStyle name="_Percent" xfId="17" xr:uid="{00000000-0005-0000-0000-0000F9080000}"/>
    <cellStyle name="_Percent 10" xfId="1247" xr:uid="{00000000-0005-0000-0000-0000FA080000}"/>
    <cellStyle name="_Percent 10 2" xfId="1248" xr:uid="{00000000-0005-0000-0000-0000FB080000}"/>
    <cellStyle name="_Percent 10 2 2" xfId="1249" xr:uid="{00000000-0005-0000-0000-0000FC080000}"/>
    <cellStyle name="_Percent 10 2 3" xfId="1250" xr:uid="{00000000-0005-0000-0000-0000FD080000}"/>
    <cellStyle name="_Percent 10 3" xfId="1251" xr:uid="{00000000-0005-0000-0000-0000FE080000}"/>
    <cellStyle name="_Percent 10 3 2" xfId="1252" xr:uid="{00000000-0005-0000-0000-0000FF080000}"/>
    <cellStyle name="_Percent 10 3 3" xfId="1253" xr:uid="{00000000-0005-0000-0000-000000090000}"/>
    <cellStyle name="_Percent 10 4" xfId="1254" xr:uid="{00000000-0005-0000-0000-000001090000}"/>
    <cellStyle name="_Percent 10 5" xfId="1255" xr:uid="{00000000-0005-0000-0000-000002090000}"/>
    <cellStyle name="_Percent 11" xfId="1256" xr:uid="{00000000-0005-0000-0000-000003090000}"/>
    <cellStyle name="_Percent 11 2" xfId="1257" xr:uid="{00000000-0005-0000-0000-000004090000}"/>
    <cellStyle name="_Percent 11 3" xfId="1258" xr:uid="{00000000-0005-0000-0000-000005090000}"/>
    <cellStyle name="_Percent 12" xfId="1259" xr:uid="{00000000-0005-0000-0000-000006090000}"/>
    <cellStyle name="_Percent 12 2" xfId="1260" xr:uid="{00000000-0005-0000-0000-000007090000}"/>
    <cellStyle name="_Percent 12 2 2" xfId="1261" xr:uid="{00000000-0005-0000-0000-000008090000}"/>
    <cellStyle name="_Percent 12 2 3" xfId="1262" xr:uid="{00000000-0005-0000-0000-000009090000}"/>
    <cellStyle name="_Percent 12 3" xfId="1263" xr:uid="{00000000-0005-0000-0000-00000A090000}"/>
    <cellStyle name="_Percent 12 4" xfId="1264" xr:uid="{00000000-0005-0000-0000-00000B090000}"/>
    <cellStyle name="_Percent 13" xfId="1265" xr:uid="{00000000-0005-0000-0000-00000C090000}"/>
    <cellStyle name="_Percent 13 2" xfId="1266" xr:uid="{00000000-0005-0000-0000-00000D090000}"/>
    <cellStyle name="_Percent 13 2 2" xfId="1267" xr:uid="{00000000-0005-0000-0000-00000E090000}"/>
    <cellStyle name="_Percent 13 2 3" xfId="1268" xr:uid="{00000000-0005-0000-0000-00000F090000}"/>
    <cellStyle name="_Percent 13 3" xfId="1269" xr:uid="{00000000-0005-0000-0000-000010090000}"/>
    <cellStyle name="_Percent 13 4" xfId="1270" xr:uid="{00000000-0005-0000-0000-000011090000}"/>
    <cellStyle name="_Percent 14" xfId="1271" xr:uid="{00000000-0005-0000-0000-000012090000}"/>
    <cellStyle name="_Percent 14 2" xfId="1272" xr:uid="{00000000-0005-0000-0000-000013090000}"/>
    <cellStyle name="_Percent 14 2 2" xfId="1273" xr:uid="{00000000-0005-0000-0000-000014090000}"/>
    <cellStyle name="_Percent 14 2 3" xfId="1274" xr:uid="{00000000-0005-0000-0000-000015090000}"/>
    <cellStyle name="_Percent 14 3" xfId="1275" xr:uid="{00000000-0005-0000-0000-000016090000}"/>
    <cellStyle name="_Percent 14 3 2" xfId="52119" xr:uid="{00000000-0005-0000-0000-000017090000}"/>
    <cellStyle name="_Percent 14 4" xfId="1276" xr:uid="{00000000-0005-0000-0000-000018090000}"/>
    <cellStyle name="_Percent 15" xfId="1277" xr:uid="{00000000-0005-0000-0000-000019090000}"/>
    <cellStyle name="_Percent 15 2" xfId="1278" xr:uid="{00000000-0005-0000-0000-00001A090000}"/>
    <cellStyle name="_Percent 15 3" xfId="1279" xr:uid="{00000000-0005-0000-0000-00001B090000}"/>
    <cellStyle name="_Percent 15 3 2" xfId="52120" xr:uid="{00000000-0005-0000-0000-00001C090000}"/>
    <cellStyle name="_Percent 16" xfId="1280" xr:uid="{00000000-0005-0000-0000-00001D090000}"/>
    <cellStyle name="_Percent 16 2" xfId="52121" xr:uid="{00000000-0005-0000-0000-00001E090000}"/>
    <cellStyle name="_Percent 16 2 2" xfId="52122" xr:uid="{00000000-0005-0000-0000-00001F090000}"/>
    <cellStyle name="_Percent 16 3" xfId="52123" xr:uid="{00000000-0005-0000-0000-000020090000}"/>
    <cellStyle name="_Percent 17" xfId="52124" xr:uid="{00000000-0005-0000-0000-000021090000}"/>
    <cellStyle name="_Percent 17 2" xfId="52125" xr:uid="{00000000-0005-0000-0000-000022090000}"/>
    <cellStyle name="_Percent 17 3" xfId="52126" xr:uid="{00000000-0005-0000-0000-000023090000}"/>
    <cellStyle name="_Percent 18" xfId="52127" xr:uid="{00000000-0005-0000-0000-000024090000}"/>
    <cellStyle name="_Percent 18 2" xfId="52128" xr:uid="{00000000-0005-0000-0000-000025090000}"/>
    <cellStyle name="_Percent 19" xfId="52129" xr:uid="{00000000-0005-0000-0000-000026090000}"/>
    <cellStyle name="_Percent 19 2" xfId="52130" xr:uid="{00000000-0005-0000-0000-000027090000}"/>
    <cellStyle name="_Percent 2" xfId="67" xr:uid="{00000000-0005-0000-0000-000028090000}"/>
    <cellStyle name="_Percent 2 2" xfId="1281" xr:uid="{00000000-0005-0000-0000-000029090000}"/>
    <cellStyle name="_Percent 2 2 2" xfId="1282" xr:uid="{00000000-0005-0000-0000-00002A090000}"/>
    <cellStyle name="_Percent 2 2 3" xfId="1283" xr:uid="{00000000-0005-0000-0000-00002B090000}"/>
    <cellStyle name="_Percent 2 3" xfId="1284" xr:uid="{00000000-0005-0000-0000-00002C090000}"/>
    <cellStyle name="_Percent 2 4" xfId="1285" xr:uid="{00000000-0005-0000-0000-00002D090000}"/>
    <cellStyle name="_Percent 20" xfId="52131" xr:uid="{00000000-0005-0000-0000-00002E090000}"/>
    <cellStyle name="_Percent 20 2" xfId="52132" xr:uid="{00000000-0005-0000-0000-00002F090000}"/>
    <cellStyle name="_Percent 20 2 2" xfId="52133" xr:uid="{00000000-0005-0000-0000-000030090000}"/>
    <cellStyle name="_Percent 20 3" xfId="52134" xr:uid="{00000000-0005-0000-0000-000031090000}"/>
    <cellStyle name="_Percent 21" xfId="52135" xr:uid="{00000000-0005-0000-0000-000032090000}"/>
    <cellStyle name="_Percent 21 2" xfId="52136" xr:uid="{00000000-0005-0000-0000-000033090000}"/>
    <cellStyle name="_Percent 22" xfId="52137" xr:uid="{00000000-0005-0000-0000-000034090000}"/>
    <cellStyle name="_Percent 22 2" xfId="52138" xr:uid="{00000000-0005-0000-0000-000035090000}"/>
    <cellStyle name="_Percent 23" xfId="310" xr:uid="{00000000-0005-0000-0000-000036090000}"/>
    <cellStyle name="_Percent 3" xfId="68" xr:uid="{00000000-0005-0000-0000-000037090000}"/>
    <cellStyle name="_Percent 3 2" xfId="1287" xr:uid="{00000000-0005-0000-0000-000038090000}"/>
    <cellStyle name="_Percent 3 2 2" xfId="1288" xr:uid="{00000000-0005-0000-0000-000039090000}"/>
    <cellStyle name="_Percent 3 2 3" xfId="1289" xr:uid="{00000000-0005-0000-0000-00003A090000}"/>
    <cellStyle name="_Percent 3 3" xfId="1290" xr:uid="{00000000-0005-0000-0000-00003B090000}"/>
    <cellStyle name="_Percent 3 3 2" xfId="1291" xr:uid="{00000000-0005-0000-0000-00003C090000}"/>
    <cellStyle name="_Percent 3 4" xfId="1292" xr:uid="{00000000-0005-0000-0000-00003D090000}"/>
    <cellStyle name="_Percent 3 5" xfId="1286" xr:uid="{00000000-0005-0000-0000-00003E090000}"/>
    <cellStyle name="_Percent 4" xfId="152" xr:uid="{00000000-0005-0000-0000-00003F090000}"/>
    <cellStyle name="_Percent 4 2" xfId="1294" xr:uid="{00000000-0005-0000-0000-000040090000}"/>
    <cellStyle name="_Percent 4 2 2" xfId="1295" xr:uid="{00000000-0005-0000-0000-000041090000}"/>
    <cellStyle name="_Percent 4 2 3" xfId="1296" xr:uid="{00000000-0005-0000-0000-000042090000}"/>
    <cellStyle name="_Percent 4 2 4" xfId="1297" xr:uid="{00000000-0005-0000-0000-000043090000}"/>
    <cellStyle name="_Percent 4 2 5" xfId="1298" xr:uid="{00000000-0005-0000-0000-000044090000}"/>
    <cellStyle name="_Percent 4 3" xfId="1299" xr:uid="{00000000-0005-0000-0000-000045090000}"/>
    <cellStyle name="_Percent 4 4" xfId="1300" xr:uid="{00000000-0005-0000-0000-000046090000}"/>
    <cellStyle name="_Percent 4 5" xfId="1301" xr:uid="{00000000-0005-0000-0000-000047090000}"/>
    <cellStyle name="_Percent 4 6" xfId="1293" xr:uid="{00000000-0005-0000-0000-000048090000}"/>
    <cellStyle name="_Percent 5" xfId="1302" xr:uid="{00000000-0005-0000-0000-000049090000}"/>
    <cellStyle name="_Percent 5 2" xfId="1303" xr:uid="{00000000-0005-0000-0000-00004A090000}"/>
    <cellStyle name="_Percent 5 2 2" xfId="1304" xr:uid="{00000000-0005-0000-0000-00004B090000}"/>
    <cellStyle name="_Percent 5 2 3" xfId="1305" xr:uid="{00000000-0005-0000-0000-00004C090000}"/>
    <cellStyle name="_Percent 5 3" xfId="1306" xr:uid="{00000000-0005-0000-0000-00004D090000}"/>
    <cellStyle name="_Percent 5 4" xfId="1307" xr:uid="{00000000-0005-0000-0000-00004E090000}"/>
    <cellStyle name="_Percent 6" xfId="1308" xr:uid="{00000000-0005-0000-0000-00004F090000}"/>
    <cellStyle name="_Percent 6 2" xfId="1309" xr:uid="{00000000-0005-0000-0000-000050090000}"/>
    <cellStyle name="_Percent 6 2 2" xfId="1310" xr:uid="{00000000-0005-0000-0000-000051090000}"/>
    <cellStyle name="_Percent 6 2 3" xfId="1311" xr:uid="{00000000-0005-0000-0000-000052090000}"/>
    <cellStyle name="_Percent 6 3" xfId="1312" xr:uid="{00000000-0005-0000-0000-000053090000}"/>
    <cellStyle name="_Percent 6 4" xfId="1313" xr:uid="{00000000-0005-0000-0000-000054090000}"/>
    <cellStyle name="_Percent 7" xfId="1314" xr:uid="{00000000-0005-0000-0000-000055090000}"/>
    <cellStyle name="_Percent 7 2" xfId="1315" xr:uid="{00000000-0005-0000-0000-000056090000}"/>
    <cellStyle name="_Percent 7 2 2" xfId="1316" xr:uid="{00000000-0005-0000-0000-000057090000}"/>
    <cellStyle name="_Percent 7 2 3" xfId="1317" xr:uid="{00000000-0005-0000-0000-000058090000}"/>
    <cellStyle name="_Percent 7 3" xfId="1318" xr:uid="{00000000-0005-0000-0000-000059090000}"/>
    <cellStyle name="_Percent 7 4" xfId="1319" xr:uid="{00000000-0005-0000-0000-00005A090000}"/>
    <cellStyle name="_Percent 8" xfId="1320" xr:uid="{00000000-0005-0000-0000-00005B090000}"/>
    <cellStyle name="_Percent 8 2" xfId="1321" xr:uid="{00000000-0005-0000-0000-00005C090000}"/>
    <cellStyle name="_Percent 8 2 2" xfId="1322" xr:uid="{00000000-0005-0000-0000-00005D090000}"/>
    <cellStyle name="_Percent 8 2 2 2" xfId="1323" xr:uid="{00000000-0005-0000-0000-00005E090000}"/>
    <cellStyle name="_Percent 8 2 2 3" xfId="1324" xr:uid="{00000000-0005-0000-0000-00005F090000}"/>
    <cellStyle name="_Percent 8 2 3" xfId="1325" xr:uid="{00000000-0005-0000-0000-000060090000}"/>
    <cellStyle name="_Percent 8 2 3 2" xfId="1326" xr:uid="{00000000-0005-0000-0000-000061090000}"/>
    <cellStyle name="_Percent 8 2 3 3" xfId="1327" xr:uid="{00000000-0005-0000-0000-000062090000}"/>
    <cellStyle name="_Percent 8 2 4" xfId="1328" xr:uid="{00000000-0005-0000-0000-000063090000}"/>
    <cellStyle name="_Percent 8 2 5" xfId="1329" xr:uid="{00000000-0005-0000-0000-000064090000}"/>
    <cellStyle name="_Percent 8 3" xfId="1330" xr:uid="{00000000-0005-0000-0000-000065090000}"/>
    <cellStyle name="_Percent 8 4" xfId="1331" xr:uid="{00000000-0005-0000-0000-000066090000}"/>
    <cellStyle name="_Percent 9" xfId="1332" xr:uid="{00000000-0005-0000-0000-000067090000}"/>
    <cellStyle name="_Percent 9 2" xfId="1333" xr:uid="{00000000-0005-0000-0000-000068090000}"/>
    <cellStyle name="_Percent 9 2 2" xfId="1334" xr:uid="{00000000-0005-0000-0000-000069090000}"/>
    <cellStyle name="_Percent 9 2 3" xfId="1335" xr:uid="{00000000-0005-0000-0000-00006A090000}"/>
    <cellStyle name="_Percent 9 3" xfId="1336" xr:uid="{00000000-0005-0000-0000-00006B090000}"/>
    <cellStyle name="_Percent 9 3 2" xfId="1337" xr:uid="{00000000-0005-0000-0000-00006C090000}"/>
    <cellStyle name="_Percent 9 3 3" xfId="1338" xr:uid="{00000000-0005-0000-0000-00006D090000}"/>
    <cellStyle name="_Percent 9 4" xfId="1339" xr:uid="{00000000-0005-0000-0000-00006E090000}"/>
    <cellStyle name="_Percent 9 5" xfId="1340" xr:uid="{00000000-0005-0000-0000-00006F090000}"/>
    <cellStyle name="_Percent_2009 UCC Adds Dec YTD Summary For  Sch 008 bps aug 21" xfId="1341" xr:uid="{00000000-0005-0000-0000-000070090000}"/>
    <cellStyle name="_Percent_2009 UCC Adds Dec YTD Summary For  Sch 008 bps aug 21 2" xfId="1342" xr:uid="{00000000-0005-0000-0000-000071090000}"/>
    <cellStyle name="_Percent_2009 UCC Adds Dec YTD Summary For  Sch 008 bps aug 21 3" xfId="1343" xr:uid="{00000000-0005-0000-0000-000072090000}"/>
    <cellStyle name="_Percent_2010 tax provision" xfId="1344" xr:uid="{00000000-0005-0000-0000-000073090000}"/>
    <cellStyle name="_Percent_Current Tax Model - Nadine Clarke" xfId="51801" xr:uid="{00000000-0005-0000-0000-000074090000}"/>
    <cellStyle name="_Percent_CurrentTaxContinuity2011" xfId="51802" xr:uid="{00000000-0005-0000-0000-000075090000}"/>
    <cellStyle name="_Percent_Excluded Goodwill Caculation" xfId="1345" xr:uid="{00000000-0005-0000-0000-000076090000}"/>
    <cellStyle name="_Percent_Excluded Goodwill Caculation 2" xfId="1346" xr:uid="{00000000-0005-0000-0000-000077090000}"/>
    <cellStyle name="_Percent_Excluded Goodwill Caculation 2 2" xfId="1347" xr:uid="{00000000-0005-0000-0000-000078090000}"/>
    <cellStyle name="_Percent_Excluded Goodwill Caculation 3" xfId="1348" xr:uid="{00000000-0005-0000-0000-000079090000}"/>
    <cellStyle name="_Percent_Excluded Goodwill Caculation 4" xfId="1349" xr:uid="{00000000-0005-0000-0000-00007A090000}"/>
    <cellStyle name="_Percent_Excluded Goodwill Caculation 4 2" xfId="1350" xr:uid="{00000000-0005-0000-0000-00007B090000}"/>
    <cellStyle name="_Percent_Excluded Goodwill Caculation 4 3" xfId="1351" xr:uid="{00000000-0005-0000-0000-00007C090000}"/>
    <cellStyle name="_Percent_Excluded Goodwill Caculation 5" xfId="52139" xr:uid="{00000000-0005-0000-0000-00007D090000}"/>
    <cellStyle name="_Percent_NBV_UCC_Fixed asset reconciliation 2009" xfId="1352" xr:uid="{00000000-0005-0000-0000-00007E090000}"/>
    <cellStyle name="_Percent_NBV_UCC_Fixed asset reconciliation 2009 2" xfId="52140" xr:uid="{00000000-0005-0000-0000-00007F090000}"/>
    <cellStyle name="_Percent_NBV_UCC_Fixed asset reconciliation 2010" xfId="1353" xr:uid="{00000000-0005-0000-0000-000080090000}"/>
    <cellStyle name="_Percent_NBV_UCC_Fixed asset reconciliation 2010 2" xfId="52141" xr:uid="{00000000-0005-0000-0000-000081090000}"/>
    <cellStyle name="_Percent_Regulated 3465 entries- adoption Jan 1 2009" xfId="1354" xr:uid="{00000000-0005-0000-0000-000082090000}"/>
    <cellStyle name="_Percent_Regulated 3465 entries- adoption Jan 1 2009 2" xfId="1355" xr:uid="{00000000-0005-0000-0000-000083090000}"/>
    <cellStyle name="_Percent_Regulated 3465 entries- adoption Jan 1 2009 2 2" xfId="1356" xr:uid="{00000000-0005-0000-0000-000084090000}"/>
    <cellStyle name="_Percent_Regulated 3465 entries- adoption Jan 1 2009 3" xfId="1357" xr:uid="{00000000-0005-0000-0000-000085090000}"/>
    <cellStyle name="_Percent_Regulated 3465 entries- adoption Jan 1 2009 4" xfId="1358" xr:uid="{00000000-0005-0000-0000-000086090000}"/>
    <cellStyle name="_Percent_Regulated 3465 entries- adoption Jan 1 2009 4 2" xfId="1359" xr:uid="{00000000-0005-0000-0000-000087090000}"/>
    <cellStyle name="_Percent_Regulated 3465 entries- adoption Jan 1 2009 4 3" xfId="1360" xr:uid="{00000000-0005-0000-0000-000088090000}"/>
    <cellStyle name="_Percent_Regulated 3465 entries- adoption Jan 1 2009 5" xfId="52142" xr:uid="{00000000-0005-0000-0000-000089090000}"/>
    <cellStyle name="_Percent_Tax Continuity" xfId="51803" xr:uid="{00000000-0005-0000-0000-00008A090000}"/>
    <cellStyle name="_PercentSpace" xfId="18" xr:uid="{00000000-0005-0000-0000-00008B090000}"/>
    <cellStyle name="_PercentSpace 10" xfId="1361" xr:uid="{00000000-0005-0000-0000-00008C090000}"/>
    <cellStyle name="_PercentSpace 10 2" xfId="1362" xr:uid="{00000000-0005-0000-0000-00008D090000}"/>
    <cellStyle name="_PercentSpace 10 2 2" xfId="1363" xr:uid="{00000000-0005-0000-0000-00008E090000}"/>
    <cellStyle name="_PercentSpace 10 2 3" xfId="1364" xr:uid="{00000000-0005-0000-0000-00008F090000}"/>
    <cellStyle name="_PercentSpace 10 3" xfId="1365" xr:uid="{00000000-0005-0000-0000-000090090000}"/>
    <cellStyle name="_PercentSpace 10 3 2" xfId="1366" xr:uid="{00000000-0005-0000-0000-000091090000}"/>
    <cellStyle name="_PercentSpace 10 3 3" xfId="1367" xr:uid="{00000000-0005-0000-0000-000092090000}"/>
    <cellStyle name="_PercentSpace 10 4" xfId="1368" xr:uid="{00000000-0005-0000-0000-000093090000}"/>
    <cellStyle name="_PercentSpace 10 5" xfId="1369" xr:uid="{00000000-0005-0000-0000-000094090000}"/>
    <cellStyle name="_PercentSpace 11" xfId="1370" xr:uid="{00000000-0005-0000-0000-000095090000}"/>
    <cellStyle name="_PercentSpace 11 2" xfId="1371" xr:uid="{00000000-0005-0000-0000-000096090000}"/>
    <cellStyle name="_PercentSpace 11 3" xfId="1372" xr:uid="{00000000-0005-0000-0000-000097090000}"/>
    <cellStyle name="_PercentSpace 12" xfId="1373" xr:uid="{00000000-0005-0000-0000-000098090000}"/>
    <cellStyle name="_PercentSpace 12 2" xfId="1374" xr:uid="{00000000-0005-0000-0000-000099090000}"/>
    <cellStyle name="_PercentSpace 12 2 2" xfId="1375" xr:uid="{00000000-0005-0000-0000-00009A090000}"/>
    <cellStyle name="_PercentSpace 12 2 3" xfId="1376" xr:uid="{00000000-0005-0000-0000-00009B090000}"/>
    <cellStyle name="_PercentSpace 12 3" xfId="1377" xr:uid="{00000000-0005-0000-0000-00009C090000}"/>
    <cellStyle name="_PercentSpace 12 4" xfId="1378" xr:uid="{00000000-0005-0000-0000-00009D090000}"/>
    <cellStyle name="_PercentSpace 13" xfId="1379" xr:uid="{00000000-0005-0000-0000-00009E090000}"/>
    <cellStyle name="_PercentSpace 13 2" xfId="1380" xr:uid="{00000000-0005-0000-0000-00009F090000}"/>
    <cellStyle name="_PercentSpace 13 2 2" xfId="1381" xr:uid="{00000000-0005-0000-0000-0000A0090000}"/>
    <cellStyle name="_PercentSpace 13 2 3" xfId="1382" xr:uid="{00000000-0005-0000-0000-0000A1090000}"/>
    <cellStyle name="_PercentSpace 13 3" xfId="1383" xr:uid="{00000000-0005-0000-0000-0000A2090000}"/>
    <cellStyle name="_PercentSpace 13 4" xfId="1384" xr:uid="{00000000-0005-0000-0000-0000A3090000}"/>
    <cellStyle name="_PercentSpace 14" xfId="1385" xr:uid="{00000000-0005-0000-0000-0000A4090000}"/>
    <cellStyle name="_PercentSpace 14 2" xfId="1386" xr:uid="{00000000-0005-0000-0000-0000A5090000}"/>
    <cellStyle name="_PercentSpace 14 2 2" xfId="1387" xr:uid="{00000000-0005-0000-0000-0000A6090000}"/>
    <cellStyle name="_PercentSpace 14 2 3" xfId="1388" xr:uid="{00000000-0005-0000-0000-0000A7090000}"/>
    <cellStyle name="_PercentSpace 14 3" xfId="1389" xr:uid="{00000000-0005-0000-0000-0000A8090000}"/>
    <cellStyle name="_PercentSpace 14 3 2" xfId="52143" xr:uid="{00000000-0005-0000-0000-0000A9090000}"/>
    <cellStyle name="_PercentSpace 14 4" xfId="1390" xr:uid="{00000000-0005-0000-0000-0000AA090000}"/>
    <cellStyle name="_PercentSpace 15" xfId="1391" xr:uid="{00000000-0005-0000-0000-0000AB090000}"/>
    <cellStyle name="_PercentSpace 15 2" xfId="1392" xr:uid="{00000000-0005-0000-0000-0000AC090000}"/>
    <cellStyle name="_PercentSpace 15 3" xfId="1393" xr:uid="{00000000-0005-0000-0000-0000AD090000}"/>
    <cellStyle name="_PercentSpace 15 3 2" xfId="52144" xr:uid="{00000000-0005-0000-0000-0000AE090000}"/>
    <cellStyle name="_PercentSpace 16" xfId="1394" xr:uid="{00000000-0005-0000-0000-0000AF090000}"/>
    <cellStyle name="_PercentSpace 16 2" xfId="52145" xr:uid="{00000000-0005-0000-0000-0000B0090000}"/>
    <cellStyle name="_PercentSpace 16 2 2" xfId="52146" xr:uid="{00000000-0005-0000-0000-0000B1090000}"/>
    <cellStyle name="_PercentSpace 16 3" xfId="52147" xr:uid="{00000000-0005-0000-0000-0000B2090000}"/>
    <cellStyle name="_PercentSpace 17" xfId="52148" xr:uid="{00000000-0005-0000-0000-0000B3090000}"/>
    <cellStyle name="_PercentSpace 17 2" xfId="52149" xr:uid="{00000000-0005-0000-0000-0000B4090000}"/>
    <cellStyle name="_PercentSpace 17 3" xfId="52150" xr:uid="{00000000-0005-0000-0000-0000B5090000}"/>
    <cellStyle name="_PercentSpace 18" xfId="52151" xr:uid="{00000000-0005-0000-0000-0000B6090000}"/>
    <cellStyle name="_PercentSpace 18 2" xfId="52152" xr:uid="{00000000-0005-0000-0000-0000B7090000}"/>
    <cellStyle name="_PercentSpace 19" xfId="52153" xr:uid="{00000000-0005-0000-0000-0000B8090000}"/>
    <cellStyle name="_PercentSpace 19 2" xfId="52154" xr:uid="{00000000-0005-0000-0000-0000B9090000}"/>
    <cellStyle name="_PercentSpace 2" xfId="69" xr:uid="{00000000-0005-0000-0000-0000BA090000}"/>
    <cellStyle name="_PercentSpace 2 2" xfId="1395" xr:uid="{00000000-0005-0000-0000-0000BB090000}"/>
    <cellStyle name="_PercentSpace 2 2 2" xfId="1396" xr:uid="{00000000-0005-0000-0000-0000BC090000}"/>
    <cellStyle name="_PercentSpace 2 2 3" xfId="1397" xr:uid="{00000000-0005-0000-0000-0000BD090000}"/>
    <cellStyle name="_PercentSpace 2 3" xfId="1398" xr:uid="{00000000-0005-0000-0000-0000BE090000}"/>
    <cellStyle name="_PercentSpace 2 4" xfId="1399" xr:uid="{00000000-0005-0000-0000-0000BF090000}"/>
    <cellStyle name="_PercentSpace 20" xfId="52155" xr:uid="{00000000-0005-0000-0000-0000C0090000}"/>
    <cellStyle name="_PercentSpace 20 2" xfId="52156" xr:uid="{00000000-0005-0000-0000-0000C1090000}"/>
    <cellStyle name="_PercentSpace 20 2 2" xfId="52157" xr:uid="{00000000-0005-0000-0000-0000C2090000}"/>
    <cellStyle name="_PercentSpace 20 3" xfId="52158" xr:uid="{00000000-0005-0000-0000-0000C3090000}"/>
    <cellStyle name="_PercentSpace 21" xfId="52159" xr:uid="{00000000-0005-0000-0000-0000C4090000}"/>
    <cellStyle name="_PercentSpace 21 2" xfId="52160" xr:uid="{00000000-0005-0000-0000-0000C5090000}"/>
    <cellStyle name="_PercentSpace 22" xfId="52161" xr:uid="{00000000-0005-0000-0000-0000C6090000}"/>
    <cellStyle name="_PercentSpace 22 2" xfId="52162" xr:uid="{00000000-0005-0000-0000-0000C7090000}"/>
    <cellStyle name="_PercentSpace 23" xfId="311" xr:uid="{00000000-0005-0000-0000-0000C8090000}"/>
    <cellStyle name="_PercentSpace 3" xfId="70" xr:uid="{00000000-0005-0000-0000-0000C9090000}"/>
    <cellStyle name="_PercentSpace 3 2" xfId="1400" xr:uid="{00000000-0005-0000-0000-0000CA090000}"/>
    <cellStyle name="_PercentSpace 3 2 2" xfId="1401" xr:uid="{00000000-0005-0000-0000-0000CB090000}"/>
    <cellStyle name="_PercentSpace 3 2 3" xfId="1402" xr:uid="{00000000-0005-0000-0000-0000CC090000}"/>
    <cellStyle name="_PercentSpace 3 3" xfId="1403" xr:uid="{00000000-0005-0000-0000-0000CD090000}"/>
    <cellStyle name="_PercentSpace 3 4" xfId="1404" xr:uid="{00000000-0005-0000-0000-0000CE090000}"/>
    <cellStyle name="_PercentSpace 4" xfId="153" xr:uid="{00000000-0005-0000-0000-0000CF090000}"/>
    <cellStyle name="_PercentSpace 4 2" xfId="1406" xr:uid="{00000000-0005-0000-0000-0000D0090000}"/>
    <cellStyle name="_PercentSpace 4 2 2" xfId="1407" xr:uid="{00000000-0005-0000-0000-0000D1090000}"/>
    <cellStyle name="_PercentSpace 4 2 3" xfId="1408" xr:uid="{00000000-0005-0000-0000-0000D2090000}"/>
    <cellStyle name="_PercentSpace 4 3" xfId="1409" xr:uid="{00000000-0005-0000-0000-0000D3090000}"/>
    <cellStyle name="_PercentSpace 4 4" xfId="1410" xr:uid="{00000000-0005-0000-0000-0000D4090000}"/>
    <cellStyle name="_PercentSpace 4 5" xfId="1405" xr:uid="{00000000-0005-0000-0000-0000D5090000}"/>
    <cellStyle name="_PercentSpace 5" xfId="1411" xr:uid="{00000000-0005-0000-0000-0000D6090000}"/>
    <cellStyle name="_PercentSpace 5 2" xfId="1412" xr:uid="{00000000-0005-0000-0000-0000D7090000}"/>
    <cellStyle name="_PercentSpace 5 2 2" xfId="1413" xr:uid="{00000000-0005-0000-0000-0000D8090000}"/>
    <cellStyle name="_PercentSpace 5 2 3" xfId="1414" xr:uid="{00000000-0005-0000-0000-0000D9090000}"/>
    <cellStyle name="_PercentSpace 5 3" xfId="1415" xr:uid="{00000000-0005-0000-0000-0000DA090000}"/>
    <cellStyle name="_PercentSpace 5 4" xfId="1416" xr:uid="{00000000-0005-0000-0000-0000DB090000}"/>
    <cellStyle name="_PercentSpace 6" xfId="1417" xr:uid="{00000000-0005-0000-0000-0000DC090000}"/>
    <cellStyle name="_PercentSpace 6 2" xfId="1418" xr:uid="{00000000-0005-0000-0000-0000DD090000}"/>
    <cellStyle name="_PercentSpace 6 2 2" xfId="1419" xr:uid="{00000000-0005-0000-0000-0000DE090000}"/>
    <cellStyle name="_PercentSpace 6 2 3" xfId="1420" xr:uid="{00000000-0005-0000-0000-0000DF090000}"/>
    <cellStyle name="_PercentSpace 6 3" xfId="1421" xr:uid="{00000000-0005-0000-0000-0000E0090000}"/>
    <cellStyle name="_PercentSpace 6 4" xfId="1422" xr:uid="{00000000-0005-0000-0000-0000E1090000}"/>
    <cellStyle name="_PercentSpace 7" xfId="1423" xr:uid="{00000000-0005-0000-0000-0000E2090000}"/>
    <cellStyle name="_PercentSpace 7 2" xfId="1424" xr:uid="{00000000-0005-0000-0000-0000E3090000}"/>
    <cellStyle name="_PercentSpace 7 2 2" xfId="1425" xr:uid="{00000000-0005-0000-0000-0000E4090000}"/>
    <cellStyle name="_PercentSpace 7 2 3" xfId="1426" xr:uid="{00000000-0005-0000-0000-0000E5090000}"/>
    <cellStyle name="_PercentSpace 7 3" xfId="1427" xr:uid="{00000000-0005-0000-0000-0000E6090000}"/>
    <cellStyle name="_PercentSpace 7 4" xfId="1428" xr:uid="{00000000-0005-0000-0000-0000E7090000}"/>
    <cellStyle name="_PercentSpace 8" xfId="1429" xr:uid="{00000000-0005-0000-0000-0000E8090000}"/>
    <cellStyle name="_PercentSpace 8 2" xfId="1430" xr:uid="{00000000-0005-0000-0000-0000E9090000}"/>
    <cellStyle name="_PercentSpace 8 2 2" xfId="1431" xr:uid="{00000000-0005-0000-0000-0000EA090000}"/>
    <cellStyle name="_PercentSpace 8 2 2 2" xfId="1432" xr:uid="{00000000-0005-0000-0000-0000EB090000}"/>
    <cellStyle name="_PercentSpace 8 2 2 3" xfId="1433" xr:uid="{00000000-0005-0000-0000-0000EC090000}"/>
    <cellStyle name="_PercentSpace 8 2 3" xfId="1434" xr:uid="{00000000-0005-0000-0000-0000ED090000}"/>
    <cellStyle name="_PercentSpace 8 2 3 2" xfId="1435" xr:uid="{00000000-0005-0000-0000-0000EE090000}"/>
    <cellStyle name="_PercentSpace 8 2 3 3" xfId="1436" xr:uid="{00000000-0005-0000-0000-0000EF090000}"/>
    <cellStyle name="_PercentSpace 8 2 4" xfId="1437" xr:uid="{00000000-0005-0000-0000-0000F0090000}"/>
    <cellStyle name="_PercentSpace 8 2 5" xfId="1438" xr:uid="{00000000-0005-0000-0000-0000F1090000}"/>
    <cellStyle name="_PercentSpace 8 3" xfId="1439" xr:uid="{00000000-0005-0000-0000-0000F2090000}"/>
    <cellStyle name="_PercentSpace 8 4" xfId="1440" xr:uid="{00000000-0005-0000-0000-0000F3090000}"/>
    <cellStyle name="_PercentSpace 9" xfId="1441" xr:uid="{00000000-0005-0000-0000-0000F4090000}"/>
    <cellStyle name="_PercentSpace 9 2" xfId="1442" xr:uid="{00000000-0005-0000-0000-0000F5090000}"/>
    <cellStyle name="_PercentSpace 9 2 2" xfId="1443" xr:uid="{00000000-0005-0000-0000-0000F6090000}"/>
    <cellStyle name="_PercentSpace 9 2 3" xfId="1444" xr:uid="{00000000-0005-0000-0000-0000F7090000}"/>
    <cellStyle name="_PercentSpace 9 3" xfId="1445" xr:uid="{00000000-0005-0000-0000-0000F8090000}"/>
    <cellStyle name="_PercentSpace 9 3 2" xfId="1446" xr:uid="{00000000-0005-0000-0000-0000F9090000}"/>
    <cellStyle name="_PercentSpace 9 3 3" xfId="1447" xr:uid="{00000000-0005-0000-0000-0000FA090000}"/>
    <cellStyle name="_PercentSpace 9 4" xfId="1448" xr:uid="{00000000-0005-0000-0000-0000FB090000}"/>
    <cellStyle name="_PercentSpace 9 5" xfId="1449" xr:uid="{00000000-0005-0000-0000-0000FC090000}"/>
    <cellStyle name="_PercentSpace_AR Analysis 061207" xfId="19" xr:uid="{00000000-0005-0000-0000-0000FD090000}"/>
    <cellStyle name="_PercentSpace_AR Analysis 061207 2" xfId="71" xr:uid="{00000000-0005-0000-0000-0000FE090000}"/>
    <cellStyle name="_PercentSpace_AR Analysis 061207 2 2" xfId="59336" xr:uid="{00000000-0005-0000-0000-0000FF090000}"/>
    <cellStyle name="_PercentSpace_AR Analysis 061207 3" xfId="72" xr:uid="{00000000-0005-0000-0000-0000000A0000}"/>
    <cellStyle name="_PercentSpace_AR Analysis 061207 3 2" xfId="59337" xr:uid="{00000000-0005-0000-0000-0000010A0000}"/>
    <cellStyle name="_PercentSpace_AR Analysis 061207 4" xfId="154" xr:uid="{00000000-0005-0000-0000-0000020A0000}"/>
    <cellStyle name="_PercentSpace_RMDx BP050513a 051212a" xfId="20" xr:uid="{00000000-0005-0000-0000-0000030A0000}"/>
    <cellStyle name="_PercentSpace_RMDx BP050513a 051212a 2" xfId="73" xr:uid="{00000000-0005-0000-0000-0000040A0000}"/>
    <cellStyle name="_PercentSpace_RMDx BP050513a 051212a 2 2" xfId="59338" xr:uid="{00000000-0005-0000-0000-0000050A0000}"/>
    <cellStyle name="_PercentSpace_RMDx BP050513a 051212a 3" xfId="74" xr:uid="{00000000-0005-0000-0000-0000060A0000}"/>
    <cellStyle name="_PercentSpace_RMDx BP050513a 051212a 3 2" xfId="59339" xr:uid="{00000000-0005-0000-0000-0000070A0000}"/>
    <cellStyle name="_PercentSpace_RMDx BP050513a 051212a 4" xfId="155" xr:uid="{00000000-0005-0000-0000-0000080A0000}"/>
    <cellStyle name="_PPA Avg Term" xfId="59340" xr:uid="{00000000-0005-0000-0000-0000090A0000}"/>
    <cellStyle name="_PPA Avg Term 10" xfId="59341" xr:uid="{00000000-0005-0000-0000-00000A0A0000}"/>
    <cellStyle name="_PPA Avg Term 11" xfId="59342" xr:uid="{00000000-0005-0000-0000-00000B0A0000}"/>
    <cellStyle name="_PPA Avg Term 12" xfId="59343" xr:uid="{00000000-0005-0000-0000-00000C0A0000}"/>
    <cellStyle name="_PPA Avg Term 13" xfId="59344" xr:uid="{00000000-0005-0000-0000-00000D0A0000}"/>
    <cellStyle name="_PPA Avg Term 14" xfId="59345" xr:uid="{00000000-0005-0000-0000-00000E0A0000}"/>
    <cellStyle name="_PPA Avg Term 2" xfId="59346" xr:uid="{00000000-0005-0000-0000-00000F0A0000}"/>
    <cellStyle name="_PPA Avg Term 2 10" xfId="59347" xr:uid="{00000000-0005-0000-0000-0000100A0000}"/>
    <cellStyle name="_PPA Avg Term 2 2" xfId="59348" xr:uid="{00000000-0005-0000-0000-0000110A0000}"/>
    <cellStyle name="_PPA Avg Term 2 3" xfId="59349" xr:uid="{00000000-0005-0000-0000-0000120A0000}"/>
    <cellStyle name="_PPA Avg Term 2 4" xfId="59350" xr:uid="{00000000-0005-0000-0000-0000130A0000}"/>
    <cellStyle name="_PPA Avg Term 2 5" xfId="59351" xr:uid="{00000000-0005-0000-0000-0000140A0000}"/>
    <cellStyle name="_PPA Avg Term 2 6" xfId="59352" xr:uid="{00000000-0005-0000-0000-0000150A0000}"/>
    <cellStyle name="_PPA Avg Term 2 7" xfId="59353" xr:uid="{00000000-0005-0000-0000-0000160A0000}"/>
    <cellStyle name="_PPA Avg Term 2 8" xfId="59354" xr:uid="{00000000-0005-0000-0000-0000170A0000}"/>
    <cellStyle name="_PPA Avg Term 2 9" xfId="59355" xr:uid="{00000000-0005-0000-0000-0000180A0000}"/>
    <cellStyle name="_PPA Avg Term 3" xfId="59356" xr:uid="{00000000-0005-0000-0000-0000190A0000}"/>
    <cellStyle name="_PPA Avg Term 3 10" xfId="59357" xr:uid="{00000000-0005-0000-0000-00001A0A0000}"/>
    <cellStyle name="_PPA Avg Term 3 2" xfId="59358" xr:uid="{00000000-0005-0000-0000-00001B0A0000}"/>
    <cellStyle name="_PPA Avg Term 3 3" xfId="59359" xr:uid="{00000000-0005-0000-0000-00001C0A0000}"/>
    <cellStyle name="_PPA Avg Term 3 4" xfId="59360" xr:uid="{00000000-0005-0000-0000-00001D0A0000}"/>
    <cellStyle name="_PPA Avg Term 3 5" xfId="59361" xr:uid="{00000000-0005-0000-0000-00001E0A0000}"/>
    <cellStyle name="_PPA Avg Term 3 6" xfId="59362" xr:uid="{00000000-0005-0000-0000-00001F0A0000}"/>
    <cellStyle name="_PPA Avg Term 3 7" xfId="59363" xr:uid="{00000000-0005-0000-0000-0000200A0000}"/>
    <cellStyle name="_PPA Avg Term 3 8" xfId="59364" xr:uid="{00000000-0005-0000-0000-0000210A0000}"/>
    <cellStyle name="_PPA Avg Term 3 9" xfId="59365" xr:uid="{00000000-0005-0000-0000-0000220A0000}"/>
    <cellStyle name="_PPA Avg Term 4" xfId="59366" xr:uid="{00000000-0005-0000-0000-0000230A0000}"/>
    <cellStyle name="_PPA Avg Term 4 10" xfId="59367" xr:uid="{00000000-0005-0000-0000-0000240A0000}"/>
    <cellStyle name="_PPA Avg Term 4 2" xfId="59368" xr:uid="{00000000-0005-0000-0000-0000250A0000}"/>
    <cellStyle name="_PPA Avg Term 4 3" xfId="59369" xr:uid="{00000000-0005-0000-0000-0000260A0000}"/>
    <cellStyle name="_PPA Avg Term 4 4" xfId="59370" xr:uid="{00000000-0005-0000-0000-0000270A0000}"/>
    <cellStyle name="_PPA Avg Term 4 5" xfId="59371" xr:uid="{00000000-0005-0000-0000-0000280A0000}"/>
    <cellStyle name="_PPA Avg Term 4 6" xfId="59372" xr:uid="{00000000-0005-0000-0000-0000290A0000}"/>
    <cellStyle name="_PPA Avg Term 4 7" xfId="59373" xr:uid="{00000000-0005-0000-0000-00002A0A0000}"/>
    <cellStyle name="_PPA Avg Term 4 8" xfId="59374" xr:uid="{00000000-0005-0000-0000-00002B0A0000}"/>
    <cellStyle name="_PPA Avg Term 4 9" xfId="59375" xr:uid="{00000000-0005-0000-0000-00002C0A0000}"/>
    <cellStyle name="_PPA Avg Term 5" xfId="59376" xr:uid="{00000000-0005-0000-0000-00002D0A0000}"/>
    <cellStyle name="_PPA Avg Term 5 10" xfId="59377" xr:uid="{00000000-0005-0000-0000-00002E0A0000}"/>
    <cellStyle name="_PPA Avg Term 5 2" xfId="59378" xr:uid="{00000000-0005-0000-0000-00002F0A0000}"/>
    <cellStyle name="_PPA Avg Term 5 3" xfId="59379" xr:uid="{00000000-0005-0000-0000-0000300A0000}"/>
    <cellStyle name="_PPA Avg Term 5 4" xfId="59380" xr:uid="{00000000-0005-0000-0000-0000310A0000}"/>
    <cellStyle name="_PPA Avg Term 5 5" xfId="59381" xr:uid="{00000000-0005-0000-0000-0000320A0000}"/>
    <cellStyle name="_PPA Avg Term 5 6" xfId="59382" xr:uid="{00000000-0005-0000-0000-0000330A0000}"/>
    <cellStyle name="_PPA Avg Term 5 7" xfId="59383" xr:uid="{00000000-0005-0000-0000-0000340A0000}"/>
    <cellStyle name="_PPA Avg Term 5 8" xfId="59384" xr:uid="{00000000-0005-0000-0000-0000350A0000}"/>
    <cellStyle name="_PPA Avg Term 5 9" xfId="59385" xr:uid="{00000000-0005-0000-0000-0000360A0000}"/>
    <cellStyle name="_PPA Avg Term 6" xfId="59386" xr:uid="{00000000-0005-0000-0000-0000370A0000}"/>
    <cellStyle name="_PPA Avg Term 7" xfId="59387" xr:uid="{00000000-0005-0000-0000-0000380A0000}"/>
    <cellStyle name="_PPA Avg Term 8" xfId="59388" xr:uid="{00000000-0005-0000-0000-0000390A0000}"/>
    <cellStyle name="_PPA Avg Term 9" xfId="59389" xr:uid="{00000000-0005-0000-0000-00003A0A0000}"/>
    <cellStyle name="_PPA Avg Term_BRPI Debt Mgt Report - Q2 Assets_under_ Mgmt_ FINAL" xfId="59390" xr:uid="{00000000-0005-0000-0000-00003B0A0000}"/>
    <cellStyle name="_PPA Index" xfId="59391" xr:uid="{00000000-0005-0000-0000-00003C0A0000}"/>
    <cellStyle name="_PPA Index_BRPI Debt Mgt Report - Q2 Assets_under_ Mgmt_ FINAL" xfId="59392" xr:uid="{00000000-0005-0000-0000-00003D0A0000}"/>
    <cellStyle name="_PPA Index_Credit Risk Q3-2008" xfId="59393" xr:uid="{00000000-0005-0000-0000-00003E0A0000}"/>
    <cellStyle name="_PPA Index_Credit Risk Q3-2008_BRPI Debt Mgt Report - Q2 Assets_under_ Mgmt_ FINAL" xfId="59394" xr:uid="{00000000-0005-0000-0000-00003F0A0000}"/>
    <cellStyle name="_PPA Index_FX POSITION Q2-08" xfId="59395" xr:uid="{00000000-0005-0000-0000-0000400A0000}"/>
    <cellStyle name="_PPA Index_FX POSITION Q2-08_BRPI Debt Mgt Report - Q2 Assets_under_ Mgmt_ FINAL" xfId="59396" xr:uid="{00000000-0005-0000-0000-0000410A0000}"/>
    <cellStyle name="_PPA list" xfId="59397" xr:uid="{00000000-0005-0000-0000-0000420A0000}"/>
    <cellStyle name="_PPA list_BRPI Debt Mgt Report - Q2 Assets_under_ Mgmt_ FINAL" xfId="59398" xr:uid="{00000000-0005-0000-0000-0000430A0000}"/>
    <cellStyle name="_PPA Revenue Average Term for BAM (does not include Brasil)FINAL" xfId="59399" xr:uid="{00000000-0005-0000-0000-0000440A0000}"/>
    <cellStyle name="_PPA Revenue Average Term for BAM (does not include Brasil)FINAL_BRPI Debt Mgt Report - Q2 Assets_under_ Mgmt_ FINAL" xfId="59400" xr:uid="{00000000-0005-0000-0000-0000450A0000}"/>
    <cellStyle name="_Prince" xfId="59401" xr:uid="{00000000-0005-0000-0000-0000460A0000}"/>
    <cellStyle name="_Prince 10" xfId="59402" xr:uid="{00000000-0005-0000-0000-0000470A0000}"/>
    <cellStyle name="_Prince 11" xfId="59403" xr:uid="{00000000-0005-0000-0000-0000480A0000}"/>
    <cellStyle name="_Prince 12" xfId="59404" xr:uid="{00000000-0005-0000-0000-0000490A0000}"/>
    <cellStyle name="_Prince 13" xfId="59405" xr:uid="{00000000-0005-0000-0000-00004A0A0000}"/>
    <cellStyle name="_Prince 14" xfId="59406" xr:uid="{00000000-0005-0000-0000-00004B0A0000}"/>
    <cellStyle name="_Prince 2" xfId="59407" xr:uid="{00000000-0005-0000-0000-00004C0A0000}"/>
    <cellStyle name="_Prince 2 10" xfId="59408" xr:uid="{00000000-0005-0000-0000-00004D0A0000}"/>
    <cellStyle name="_Prince 2 2" xfId="59409" xr:uid="{00000000-0005-0000-0000-00004E0A0000}"/>
    <cellStyle name="_Prince 2 3" xfId="59410" xr:uid="{00000000-0005-0000-0000-00004F0A0000}"/>
    <cellStyle name="_Prince 2 4" xfId="59411" xr:uid="{00000000-0005-0000-0000-0000500A0000}"/>
    <cellStyle name="_Prince 2 5" xfId="59412" xr:uid="{00000000-0005-0000-0000-0000510A0000}"/>
    <cellStyle name="_Prince 2 6" xfId="59413" xr:uid="{00000000-0005-0000-0000-0000520A0000}"/>
    <cellStyle name="_Prince 2 7" xfId="59414" xr:uid="{00000000-0005-0000-0000-0000530A0000}"/>
    <cellStyle name="_Prince 2 8" xfId="59415" xr:uid="{00000000-0005-0000-0000-0000540A0000}"/>
    <cellStyle name="_Prince 2 9" xfId="59416" xr:uid="{00000000-0005-0000-0000-0000550A0000}"/>
    <cellStyle name="_Prince 3" xfId="59417" xr:uid="{00000000-0005-0000-0000-0000560A0000}"/>
    <cellStyle name="_Prince 3 10" xfId="59418" xr:uid="{00000000-0005-0000-0000-0000570A0000}"/>
    <cellStyle name="_Prince 3 2" xfId="59419" xr:uid="{00000000-0005-0000-0000-0000580A0000}"/>
    <cellStyle name="_Prince 3 3" xfId="59420" xr:uid="{00000000-0005-0000-0000-0000590A0000}"/>
    <cellStyle name="_Prince 3 4" xfId="59421" xr:uid="{00000000-0005-0000-0000-00005A0A0000}"/>
    <cellStyle name="_Prince 3 5" xfId="59422" xr:uid="{00000000-0005-0000-0000-00005B0A0000}"/>
    <cellStyle name="_Prince 3 6" xfId="59423" xr:uid="{00000000-0005-0000-0000-00005C0A0000}"/>
    <cellStyle name="_Prince 3 7" xfId="59424" xr:uid="{00000000-0005-0000-0000-00005D0A0000}"/>
    <cellStyle name="_Prince 3 8" xfId="59425" xr:uid="{00000000-0005-0000-0000-00005E0A0000}"/>
    <cellStyle name="_Prince 3 9" xfId="59426" xr:uid="{00000000-0005-0000-0000-00005F0A0000}"/>
    <cellStyle name="_Prince 4" xfId="59427" xr:uid="{00000000-0005-0000-0000-0000600A0000}"/>
    <cellStyle name="_Prince 4 10" xfId="59428" xr:uid="{00000000-0005-0000-0000-0000610A0000}"/>
    <cellStyle name="_Prince 4 2" xfId="59429" xr:uid="{00000000-0005-0000-0000-0000620A0000}"/>
    <cellStyle name="_Prince 4 3" xfId="59430" xr:uid="{00000000-0005-0000-0000-0000630A0000}"/>
    <cellStyle name="_Prince 4 4" xfId="59431" xr:uid="{00000000-0005-0000-0000-0000640A0000}"/>
    <cellStyle name="_Prince 4 5" xfId="59432" xr:uid="{00000000-0005-0000-0000-0000650A0000}"/>
    <cellStyle name="_Prince 4 6" xfId="59433" xr:uid="{00000000-0005-0000-0000-0000660A0000}"/>
    <cellStyle name="_Prince 4 7" xfId="59434" xr:uid="{00000000-0005-0000-0000-0000670A0000}"/>
    <cellStyle name="_Prince 4 8" xfId="59435" xr:uid="{00000000-0005-0000-0000-0000680A0000}"/>
    <cellStyle name="_Prince 4 9" xfId="59436" xr:uid="{00000000-0005-0000-0000-0000690A0000}"/>
    <cellStyle name="_Prince 5" xfId="59437" xr:uid="{00000000-0005-0000-0000-00006A0A0000}"/>
    <cellStyle name="_Prince 5 10" xfId="59438" xr:uid="{00000000-0005-0000-0000-00006B0A0000}"/>
    <cellStyle name="_Prince 5 2" xfId="59439" xr:uid="{00000000-0005-0000-0000-00006C0A0000}"/>
    <cellStyle name="_Prince 5 3" xfId="59440" xr:uid="{00000000-0005-0000-0000-00006D0A0000}"/>
    <cellStyle name="_Prince 5 4" xfId="59441" xr:uid="{00000000-0005-0000-0000-00006E0A0000}"/>
    <cellStyle name="_Prince 5 5" xfId="59442" xr:uid="{00000000-0005-0000-0000-00006F0A0000}"/>
    <cellStyle name="_Prince 5 6" xfId="59443" xr:uid="{00000000-0005-0000-0000-0000700A0000}"/>
    <cellStyle name="_Prince 5 7" xfId="59444" xr:uid="{00000000-0005-0000-0000-0000710A0000}"/>
    <cellStyle name="_Prince 5 8" xfId="59445" xr:uid="{00000000-0005-0000-0000-0000720A0000}"/>
    <cellStyle name="_Prince 5 9" xfId="59446" xr:uid="{00000000-0005-0000-0000-0000730A0000}"/>
    <cellStyle name="_Prince 6" xfId="59447" xr:uid="{00000000-0005-0000-0000-0000740A0000}"/>
    <cellStyle name="_Prince 7" xfId="59448" xr:uid="{00000000-0005-0000-0000-0000750A0000}"/>
    <cellStyle name="_Prince 8" xfId="59449" xr:uid="{00000000-0005-0000-0000-0000760A0000}"/>
    <cellStyle name="_Prince 9" xfId="59450" xr:uid="{00000000-0005-0000-0000-0000770A0000}"/>
    <cellStyle name="_Prince I  Prince II 2005-08-23" xfId="59451" xr:uid="{00000000-0005-0000-0000-0000780A0000}"/>
    <cellStyle name="_Prince I  Prince II 2005-08-23 10" xfId="59452" xr:uid="{00000000-0005-0000-0000-0000790A0000}"/>
    <cellStyle name="_Prince I  Prince II 2005-08-23 11" xfId="59453" xr:uid="{00000000-0005-0000-0000-00007A0A0000}"/>
    <cellStyle name="_Prince I  Prince II 2005-08-23 12" xfId="59454" xr:uid="{00000000-0005-0000-0000-00007B0A0000}"/>
    <cellStyle name="_Prince I  Prince II 2005-08-23 13" xfId="59455" xr:uid="{00000000-0005-0000-0000-00007C0A0000}"/>
    <cellStyle name="_Prince I  Prince II 2005-08-23 14" xfId="59456" xr:uid="{00000000-0005-0000-0000-00007D0A0000}"/>
    <cellStyle name="_Prince I  Prince II 2005-08-23 2" xfId="59457" xr:uid="{00000000-0005-0000-0000-00007E0A0000}"/>
    <cellStyle name="_Prince I  Prince II 2005-08-23 2 10" xfId="59458" xr:uid="{00000000-0005-0000-0000-00007F0A0000}"/>
    <cellStyle name="_Prince I  Prince II 2005-08-23 2 2" xfId="59459" xr:uid="{00000000-0005-0000-0000-0000800A0000}"/>
    <cellStyle name="_Prince I  Prince II 2005-08-23 2 3" xfId="59460" xr:uid="{00000000-0005-0000-0000-0000810A0000}"/>
    <cellStyle name="_Prince I  Prince II 2005-08-23 2 4" xfId="59461" xr:uid="{00000000-0005-0000-0000-0000820A0000}"/>
    <cellStyle name="_Prince I  Prince II 2005-08-23 2 5" xfId="59462" xr:uid="{00000000-0005-0000-0000-0000830A0000}"/>
    <cellStyle name="_Prince I  Prince II 2005-08-23 2 6" xfId="59463" xr:uid="{00000000-0005-0000-0000-0000840A0000}"/>
    <cellStyle name="_Prince I  Prince II 2005-08-23 2 7" xfId="59464" xr:uid="{00000000-0005-0000-0000-0000850A0000}"/>
    <cellStyle name="_Prince I  Prince II 2005-08-23 2 8" xfId="59465" xr:uid="{00000000-0005-0000-0000-0000860A0000}"/>
    <cellStyle name="_Prince I  Prince II 2005-08-23 2 9" xfId="59466" xr:uid="{00000000-0005-0000-0000-0000870A0000}"/>
    <cellStyle name="_Prince I  Prince II 2005-08-23 3" xfId="59467" xr:uid="{00000000-0005-0000-0000-0000880A0000}"/>
    <cellStyle name="_Prince I  Prince II 2005-08-23 3 10" xfId="59468" xr:uid="{00000000-0005-0000-0000-0000890A0000}"/>
    <cellStyle name="_Prince I  Prince II 2005-08-23 3 2" xfId="59469" xr:uid="{00000000-0005-0000-0000-00008A0A0000}"/>
    <cellStyle name="_Prince I  Prince II 2005-08-23 3 3" xfId="59470" xr:uid="{00000000-0005-0000-0000-00008B0A0000}"/>
    <cellStyle name="_Prince I  Prince II 2005-08-23 3 4" xfId="59471" xr:uid="{00000000-0005-0000-0000-00008C0A0000}"/>
    <cellStyle name="_Prince I  Prince II 2005-08-23 3 5" xfId="59472" xr:uid="{00000000-0005-0000-0000-00008D0A0000}"/>
    <cellStyle name="_Prince I  Prince II 2005-08-23 3 6" xfId="59473" xr:uid="{00000000-0005-0000-0000-00008E0A0000}"/>
    <cellStyle name="_Prince I  Prince II 2005-08-23 3 7" xfId="59474" xr:uid="{00000000-0005-0000-0000-00008F0A0000}"/>
    <cellStyle name="_Prince I  Prince II 2005-08-23 3 8" xfId="59475" xr:uid="{00000000-0005-0000-0000-0000900A0000}"/>
    <cellStyle name="_Prince I  Prince II 2005-08-23 3 9" xfId="59476" xr:uid="{00000000-0005-0000-0000-0000910A0000}"/>
    <cellStyle name="_Prince I  Prince II 2005-08-23 4" xfId="59477" xr:uid="{00000000-0005-0000-0000-0000920A0000}"/>
    <cellStyle name="_Prince I  Prince II 2005-08-23 4 10" xfId="59478" xr:uid="{00000000-0005-0000-0000-0000930A0000}"/>
    <cellStyle name="_Prince I  Prince II 2005-08-23 4 2" xfId="59479" xr:uid="{00000000-0005-0000-0000-0000940A0000}"/>
    <cellStyle name="_Prince I  Prince II 2005-08-23 4 3" xfId="59480" xr:uid="{00000000-0005-0000-0000-0000950A0000}"/>
    <cellStyle name="_Prince I  Prince II 2005-08-23 4 4" xfId="59481" xr:uid="{00000000-0005-0000-0000-0000960A0000}"/>
    <cellStyle name="_Prince I  Prince II 2005-08-23 4 5" xfId="59482" xr:uid="{00000000-0005-0000-0000-0000970A0000}"/>
    <cellStyle name="_Prince I  Prince II 2005-08-23 4 6" xfId="59483" xr:uid="{00000000-0005-0000-0000-0000980A0000}"/>
    <cellStyle name="_Prince I  Prince II 2005-08-23 4 7" xfId="59484" xr:uid="{00000000-0005-0000-0000-0000990A0000}"/>
    <cellStyle name="_Prince I  Prince II 2005-08-23 4 8" xfId="59485" xr:uid="{00000000-0005-0000-0000-00009A0A0000}"/>
    <cellStyle name="_Prince I  Prince II 2005-08-23 4 9" xfId="59486" xr:uid="{00000000-0005-0000-0000-00009B0A0000}"/>
    <cellStyle name="_Prince I  Prince II 2005-08-23 5" xfId="59487" xr:uid="{00000000-0005-0000-0000-00009C0A0000}"/>
    <cellStyle name="_Prince I  Prince II 2005-08-23 5 10" xfId="59488" xr:uid="{00000000-0005-0000-0000-00009D0A0000}"/>
    <cellStyle name="_Prince I  Prince II 2005-08-23 5 2" xfId="59489" xr:uid="{00000000-0005-0000-0000-00009E0A0000}"/>
    <cellStyle name="_Prince I  Prince II 2005-08-23 5 3" xfId="59490" xr:uid="{00000000-0005-0000-0000-00009F0A0000}"/>
    <cellStyle name="_Prince I  Prince II 2005-08-23 5 4" xfId="59491" xr:uid="{00000000-0005-0000-0000-0000A00A0000}"/>
    <cellStyle name="_Prince I  Prince II 2005-08-23 5 5" xfId="59492" xr:uid="{00000000-0005-0000-0000-0000A10A0000}"/>
    <cellStyle name="_Prince I  Prince II 2005-08-23 5 6" xfId="59493" xr:uid="{00000000-0005-0000-0000-0000A20A0000}"/>
    <cellStyle name="_Prince I  Prince II 2005-08-23 5 7" xfId="59494" xr:uid="{00000000-0005-0000-0000-0000A30A0000}"/>
    <cellStyle name="_Prince I  Prince II 2005-08-23 5 8" xfId="59495" xr:uid="{00000000-0005-0000-0000-0000A40A0000}"/>
    <cellStyle name="_Prince I  Prince II 2005-08-23 5 9" xfId="59496" xr:uid="{00000000-0005-0000-0000-0000A50A0000}"/>
    <cellStyle name="_Prince I  Prince II 2005-08-23 6" xfId="59497" xr:uid="{00000000-0005-0000-0000-0000A60A0000}"/>
    <cellStyle name="_Prince I  Prince II 2005-08-23 7" xfId="59498" xr:uid="{00000000-0005-0000-0000-0000A70A0000}"/>
    <cellStyle name="_Prince I  Prince II 2005-08-23 8" xfId="59499" xr:uid="{00000000-0005-0000-0000-0000A80A0000}"/>
    <cellStyle name="_Prince I  Prince II 2005-08-23 9" xfId="59500" xr:uid="{00000000-0005-0000-0000-0000A90A0000}"/>
    <cellStyle name="_Prince I  Prince II 2005-08-23_BRPI Debt Mgt Report - Q2 Assets_under_ Mgmt_ FINAL" xfId="59501" xr:uid="{00000000-0005-0000-0000-0000AA0A0000}"/>
    <cellStyle name="_Prince_BRPI Debt Mgt Report - Q2 Assets_under_ Mgmt_ FINAL" xfId="59502" xr:uid="{00000000-0005-0000-0000-0000AB0A0000}"/>
    <cellStyle name="_Q3 - 2008 UVB Master Q2 price deck v2" xfId="59503" xr:uid="{00000000-0005-0000-0000-0000AC0A0000}"/>
    <cellStyle name="_Q3 - 2008 UVB Master Q2 price deck v2_BRPI Debt Mgt Report - Q2 Assets_under_ Mgmt_ FINAL" xfId="59504" xr:uid="{00000000-0005-0000-0000-0000AD0A0000}"/>
    <cellStyle name="_Q4 - BAM PPA Revenue Report" xfId="59505" xr:uid="{00000000-0005-0000-0000-0000AE0A0000}"/>
    <cellStyle name="_Q4 - BAM PPA Revenue Report_BRPI Debt Mgt Report - Q2 Assets_under_ Mgmt_ FINAL" xfId="59506" xr:uid="{00000000-0005-0000-0000-0000AF0A0000}"/>
    <cellStyle name="_Q4 vs Q3 Generation Profile" xfId="59507" xr:uid="{00000000-0005-0000-0000-0000B00A0000}"/>
    <cellStyle name="_Q4 vs Q3 Generation Profile_BRPI Debt Mgt Report - Q2 Assets_under_ Mgmt_ FINAL" xfId="59508" xr:uid="{00000000-0005-0000-0000-0000B10A0000}"/>
    <cellStyle name="_Quarterly BAM PPA Revenue Report MASTER" xfId="59509" xr:uid="{00000000-0005-0000-0000-0000B20A0000}"/>
    <cellStyle name="_Quarterly BAM PPA Revenue Report MASTER (w BESA)" xfId="59510" xr:uid="{00000000-0005-0000-0000-0000B30A0000}"/>
    <cellStyle name="_Quarterly BAM PPA Revenue Report MASTER (w BESA)_BRPI Debt Mgt Report - Q2 Assets_under_ Mgmt_ FINAL" xfId="59511" xr:uid="{00000000-0005-0000-0000-0000B40A0000}"/>
    <cellStyle name="_Quarterly BAM PPA Revenue Report MASTER Q2-2008" xfId="59512" xr:uid="{00000000-0005-0000-0000-0000B50A0000}"/>
    <cellStyle name="_Quarterly BAM PPA Revenue Report MASTER Q2-2008_BRPI Debt Mgt Report - Q2 Assets_under_ Mgmt_ FINAL" xfId="59513" xr:uid="{00000000-0005-0000-0000-0000B60A0000}"/>
    <cellStyle name="_Quarterly BAM PPA Revenue Report MASTER_BRPI Debt Mgt Report - Q2 Assets_under_ Mgmt_ FINAL" xfId="59514" xr:uid="{00000000-0005-0000-0000-0000B70A0000}"/>
    <cellStyle name="_Sample for past due" xfId="59515" xr:uid="{00000000-0005-0000-0000-0000B80A0000}"/>
    <cellStyle name="_Sample for past due_BRPI Debt Mgt Report - Q2 Assets_under_ Mgmt_ FINAL" xfId="59516" xr:uid="{00000000-0005-0000-0000-0000B90A0000}"/>
    <cellStyle name="_Securities LT Investements, RPT, Inv income &amp; LAH" xfId="59517" xr:uid="{00000000-0005-0000-0000-0000BA0A0000}"/>
    <cellStyle name="_Securities LT Investements, RPT, Inv income &amp; LAH 10" xfId="59518" xr:uid="{00000000-0005-0000-0000-0000BB0A0000}"/>
    <cellStyle name="_Securities LT Investements, RPT, Inv income &amp; LAH 11" xfId="59519" xr:uid="{00000000-0005-0000-0000-0000BC0A0000}"/>
    <cellStyle name="_Securities LT Investements, RPT, Inv income &amp; LAH 12" xfId="59520" xr:uid="{00000000-0005-0000-0000-0000BD0A0000}"/>
    <cellStyle name="_Securities LT Investements, RPT, Inv income &amp; LAH 13" xfId="59521" xr:uid="{00000000-0005-0000-0000-0000BE0A0000}"/>
    <cellStyle name="_Securities LT Investements, RPT, Inv income &amp; LAH 14" xfId="59522" xr:uid="{00000000-0005-0000-0000-0000BF0A0000}"/>
    <cellStyle name="_Securities LT Investements, RPT, Inv income &amp; LAH 2" xfId="59523" xr:uid="{00000000-0005-0000-0000-0000C00A0000}"/>
    <cellStyle name="_Securities LT Investements, RPT, Inv income &amp; LAH 2 10" xfId="59524" xr:uid="{00000000-0005-0000-0000-0000C10A0000}"/>
    <cellStyle name="_Securities LT Investements, RPT, Inv income &amp; LAH 2 2" xfId="59525" xr:uid="{00000000-0005-0000-0000-0000C20A0000}"/>
    <cellStyle name="_Securities LT Investements, RPT, Inv income &amp; LAH 2 3" xfId="59526" xr:uid="{00000000-0005-0000-0000-0000C30A0000}"/>
    <cellStyle name="_Securities LT Investements, RPT, Inv income &amp; LAH 2 4" xfId="59527" xr:uid="{00000000-0005-0000-0000-0000C40A0000}"/>
    <cellStyle name="_Securities LT Investements, RPT, Inv income &amp; LAH 2 5" xfId="59528" xr:uid="{00000000-0005-0000-0000-0000C50A0000}"/>
    <cellStyle name="_Securities LT Investements, RPT, Inv income &amp; LAH 2 6" xfId="59529" xr:uid="{00000000-0005-0000-0000-0000C60A0000}"/>
    <cellStyle name="_Securities LT Investements, RPT, Inv income &amp; LAH 2 7" xfId="59530" xr:uid="{00000000-0005-0000-0000-0000C70A0000}"/>
    <cellStyle name="_Securities LT Investements, RPT, Inv income &amp; LAH 2 8" xfId="59531" xr:uid="{00000000-0005-0000-0000-0000C80A0000}"/>
    <cellStyle name="_Securities LT Investements, RPT, Inv income &amp; LAH 2 9" xfId="59532" xr:uid="{00000000-0005-0000-0000-0000C90A0000}"/>
    <cellStyle name="_Securities LT Investements, RPT, Inv income &amp; LAH 3" xfId="59533" xr:uid="{00000000-0005-0000-0000-0000CA0A0000}"/>
    <cellStyle name="_Securities LT Investements, RPT, Inv income &amp; LAH 3 10" xfId="59534" xr:uid="{00000000-0005-0000-0000-0000CB0A0000}"/>
    <cellStyle name="_Securities LT Investements, RPT, Inv income &amp; LAH 3 2" xfId="59535" xr:uid="{00000000-0005-0000-0000-0000CC0A0000}"/>
    <cellStyle name="_Securities LT Investements, RPT, Inv income &amp; LAH 3 3" xfId="59536" xr:uid="{00000000-0005-0000-0000-0000CD0A0000}"/>
    <cellStyle name="_Securities LT Investements, RPT, Inv income &amp; LAH 3 4" xfId="59537" xr:uid="{00000000-0005-0000-0000-0000CE0A0000}"/>
    <cellStyle name="_Securities LT Investements, RPT, Inv income &amp; LAH 3 5" xfId="59538" xr:uid="{00000000-0005-0000-0000-0000CF0A0000}"/>
    <cellStyle name="_Securities LT Investements, RPT, Inv income &amp; LAH 3 6" xfId="59539" xr:uid="{00000000-0005-0000-0000-0000D00A0000}"/>
    <cellStyle name="_Securities LT Investements, RPT, Inv income &amp; LAH 3 7" xfId="59540" xr:uid="{00000000-0005-0000-0000-0000D10A0000}"/>
    <cellStyle name="_Securities LT Investements, RPT, Inv income &amp; LAH 3 8" xfId="59541" xr:uid="{00000000-0005-0000-0000-0000D20A0000}"/>
    <cellStyle name="_Securities LT Investements, RPT, Inv income &amp; LAH 3 9" xfId="59542" xr:uid="{00000000-0005-0000-0000-0000D30A0000}"/>
    <cellStyle name="_Securities LT Investements, RPT, Inv income &amp; LAH 4" xfId="59543" xr:uid="{00000000-0005-0000-0000-0000D40A0000}"/>
    <cellStyle name="_Securities LT Investements, RPT, Inv income &amp; LAH 4 10" xfId="59544" xr:uid="{00000000-0005-0000-0000-0000D50A0000}"/>
    <cellStyle name="_Securities LT Investements, RPT, Inv income &amp; LAH 4 2" xfId="59545" xr:uid="{00000000-0005-0000-0000-0000D60A0000}"/>
    <cellStyle name="_Securities LT Investements, RPT, Inv income &amp; LAH 4 3" xfId="59546" xr:uid="{00000000-0005-0000-0000-0000D70A0000}"/>
    <cellStyle name="_Securities LT Investements, RPT, Inv income &amp; LAH 4 4" xfId="59547" xr:uid="{00000000-0005-0000-0000-0000D80A0000}"/>
    <cellStyle name="_Securities LT Investements, RPT, Inv income &amp; LAH 4 5" xfId="59548" xr:uid="{00000000-0005-0000-0000-0000D90A0000}"/>
    <cellStyle name="_Securities LT Investements, RPT, Inv income &amp; LAH 4 6" xfId="59549" xr:uid="{00000000-0005-0000-0000-0000DA0A0000}"/>
    <cellStyle name="_Securities LT Investements, RPT, Inv income &amp; LAH 4 7" xfId="59550" xr:uid="{00000000-0005-0000-0000-0000DB0A0000}"/>
    <cellStyle name="_Securities LT Investements, RPT, Inv income &amp; LAH 4 8" xfId="59551" xr:uid="{00000000-0005-0000-0000-0000DC0A0000}"/>
    <cellStyle name="_Securities LT Investements, RPT, Inv income &amp; LAH 4 9" xfId="59552" xr:uid="{00000000-0005-0000-0000-0000DD0A0000}"/>
    <cellStyle name="_Securities LT Investements, RPT, Inv income &amp; LAH 5" xfId="59553" xr:uid="{00000000-0005-0000-0000-0000DE0A0000}"/>
    <cellStyle name="_Securities LT Investements, RPT, Inv income &amp; LAH 5 10" xfId="59554" xr:uid="{00000000-0005-0000-0000-0000DF0A0000}"/>
    <cellStyle name="_Securities LT Investements, RPT, Inv income &amp; LAH 5 2" xfId="59555" xr:uid="{00000000-0005-0000-0000-0000E00A0000}"/>
    <cellStyle name="_Securities LT Investements, RPT, Inv income &amp; LAH 5 3" xfId="59556" xr:uid="{00000000-0005-0000-0000-0000E10A0000}"/>
    <cellStyle name="_Securities LT Investements, RPT, Inv income &amp; LAH 5 4" xfId="59557" xr:uid="{00000000-0005-0000-0000-0000E20A0000}"/>
    <cellStyle name="_Securities LT Investements, RPT, Inv income &amp; LAH 5 5" xfId="59558" xr:uid="{00000000-0005-0000-0000-0000E30A0000}"/>
    <cellStyle name="_Securities LT Investements, RPT, Inv income &amp; LAH 5 6" xfId="59559" xr:uid="{00000000-0005-0000-0000-0000E40A0000}"/>
    <cellStyle name="_Securities LT Investements, RPT, Inv income &amp; LAH 5 7" xfId="59560" xr:uid="{00000000-0005-0000-0000-0000E50A0000}"/>
    <cellStyle name="_Securities LT Investements, RPT, Inv income &amp; LAH 5 8" xfId="59561" xr:uid="{00000000-0005-0000-0000-0000E60A0000}"/>
    <cellStyle name="_Securities LT Investements, RPT, Inv income &amp; LAH 5 9" xfId="59562" xr:uid="{00000000-0005-0000-0000-0000E70A0000}"/>
    <cellStyle name="_Securities LT Investements, RPT, Inv income &amp; LAH 6" xfId="59563" xr:uid="{00000000-0005-0000-0000-0000E80A0000}"/>
    <cellStyle name="_Securities LT Investements, RPT, Inv income &amp; LAH 7" xfId="59564" xr:uid="{00000000-0005-0000-0000-0000E90A0000}"/>
    <cellStyle name="_Securities LT Investements, RPT, Inv income &amp; LAH 8" xfId="59565" xr:uid="{00000000-0005-0000-0000-0000EA0A0000}"/>
    <cellStyle name="_Securities LT Investements, RPT, Inv income &amp; LAH 9" xfId="59566" xr:uid="{00000000-0005-0000-0000-0000EB0A0000}"/>
    <cellStyle name="_Securities LT Investements, RPT, Inv income &amp; LAH_BRPI Debt Mgt Report - Q2 Assets_under_ Mgmt_ FINAL" xfId="59567" xr:uid="{00000000-0005-0000-0000-0000EC0A0000}"/>
    <cellStyle name="_Sept 30, 2007 - BPI Debt Mgt Report" xfId="59568" xr:uid="{00000000-0005-0000-0000-0000ED0A0000}"/>
    <cellStyle name="_Sept 30, 2007 - BPI Debt Mgt Report_BRPI Debt Mgt Report - Q2 Assets_under_ Mgmt_ FINAL" xfId="59569" xr:uid="{00000000-0005-0000-0000-0000EE0A0000}"/>
    <cellStyle name="_Sheet1" xfId="59570" xr:uid="{00000000-0005-0000-0000-0000EF0A0000}"/>
    <cellStyle name="_Sheet1 10" xfId="59571" xr:uid="{00000000-0005-0000-0000-0000F00A0000}"/>
    <cellStyle name="_Sheet1 11" xfId="59572" xr:uid="{00000000-0005-0000-0000-0000F10A0000}"/>
    <cellStyle name="_Sheet1 12" xfId="59573" xr:uid="{00000000-0005-0000-0000-0000F20A0000}"/>
    <cellStyle name="_Sheet1 13" xfId="59574" xr:uid="{00000000-0005-0000-0000-0000F30A0000}"/>
    <cellStyle name="_Sheet1 14" xfId="59575" xr:uid="{00000000-0005-0000-0000-0000F40A0000}"/>
    <cellStyle name="_Sheet1 2" xfId="59576" xr:uid="{00000000-0005-0000-0000-0000F50A0000}"/>
    <cellStyle name="_Sheet1 2 10" xfId="59577" xr:uid="{00000000-0005-0000-0000-0000F60A0000}"/>
    <cellStyle name="_Sheet1 2 2" xfId="59578" xr:uid="{00000000-0005-0000-0000-0000F70A0000}"/>
    <cellStyle name="_Sheet1 2 3" xfId="59579" xr:uid="{00000000-0005-0000-0000-0000F80A0000}"/>
    <cellStyle name="_Sheet1 2 4" xfId="59580" xr:uid="{00000000-0005-0000-0000-0000F90A0000}"/>
    <cellStyle name="_Sheet1 2 5" xfId="59581" xr:uid="{00000000-0005-0000-0000-0000FA0A0000}"/>
    <cellStyle name="_Sheet1 2 6" xfId="59582" xr:uid="{00000000-0005-0000-0000-0000FB0A0000}"/>
    <cellStyle name="_Sheet1 2 7" xfId="59583" xr:uid="{00000000-0005-0000-0000-0000FC0A0000}"/>
    <cellStyle name="_Sheet1 2 8" xfId="59584" xr:uid="{00000000-0005-0000-0000-0000FD0A0000}"/>
    <cellStyle name="_Sheet1 2 9" xfId="59585" xr:uid="{00000000-0005-0000-0000-0000FE0A0000}"/>
    <cellStyle name="_Sheet1 3" xfId="59586" xr:uid="{00000000-0005-0000-0000-0000FF0A0000}"/>
    <cellStyle name="_Sheet1 3 10" xfId="59587" xr:uid="{00000000-0005-0000-0000-0000000B0000}"/>
    <cellStyle name="_Sheet1 3 2" xfId="59588" xr:uid="{00000000-0005-0000-0000-0000010B0000}"/>
    <cellStyle name="_Sheet1 3 3" xfId="59589" xr:uid="{00000000-0005-0000-0000-0000020B0000}"/>
    <cellStyle name="_Sheet1 3 4" xfId="59590" xr:uid="{00000000-0005-0000-0000-0000030B0000}"/>
    <cellStyle name="_Sheet1 3 5" xfId="59591" xr:uid="{00000000-0005-0000-0000-0000040B0000}"/>
    <cellStyle name="_Sheet1 3 6" xfId="59592" xr:uid="{00000000-0005-0000-0000-0000050B0000}"/>
    <cellStyle name="_Sheet1 3 7" xfId="59593" xr:uid="{00000000-0005-0000-0000-0000060B0000}"/>
    <cellStyle name="_Sheet1 3 8" xfId="59594" xr:uid="{00000000-0005-0000-0000-0000070B0000}"/>
    <cellStyle name="_Sheet1 3 9" xfId="59595" xr:uid="{00000000-0005-0000-0000-0000080B0000}"/>
    <cellStyle name="_Sheet1 4" xfId="59596" xr:uid="{00000000-0005-0000-0000-0000090B0000}"/>
    <cellStyle name="_Sheet1 4 10" xfId="59597" xr:uid="{00000000-0005-0000-0000-00000A0B0000}"/>
    <cellStyle name="_Sheet1 4 2" xfId="59598" xr:uid="{00000000-0005-0000-0000-00000B0B0000}"/>
    <cellStyle name="_Sheet1 4 3" xfId="59599" xr:uid="{00000000-0005-0000-0000-00000C0B0000}"/>
    <cellStyle name="_Sheet1 4 4" xfId="59600" xr:uid="{00000000-0005-0000-0000-00000D0B0000}"/>
    <cellStyle name="_Sheet1 4 5" xfId="59601" xr:uid="{00000000-0005-0000-0000-00000E0B0000}"/>
    <cellStyle name="_Sheet1 4 6" xfId="59602" xr:uid="{00000000-0005-0000-0000-00000F0B0000}"/>
    <cellStyle name="_Sheet1 4 7" xfId="59603" xr:uid="{00000000-0005-0000-0000-0000100B0000}"/>
    <cellStyle name="_Sheet1 4 8" xfId="59604" xr:uid="{00000000-0005-0000-0000-0000110B0000}"/>
    <cellStyle name="_Sheet1 4 9" xfId="59605" xr:uid="{00000000-0005-0000-0000-0000120B0000}"/>
    <cellStyle name="_Sheet1 5" xfId="59606" xr:uid="{00000000-0005-0000-0000-0000130B0000}"/>
    <cellStyle name="_Sheet1 5 10" xfId="59607" xr:uid="{00000000-0005-0000-0000-0000140B0000}"/>
    <cellStyle name="_Sheet1 5 2" xfId="59608" xr:uid="{00000000-0005-0000-0000-0000150B0000}"/>
    <cellStyle name="_Sheet1 5 3" xfId="59609" xr:uid="{00000000-0005-0000-0000-0000160B0000}"/>
    <cellStyle name="_Sheet1 5 4" xfId="59610" xr:uid="{00000000-0005-0000-0000-0000170B0000}"/>
    <cellStyle name="_Sheet1 5 5" xfId="59611" xr:uid="{00000000-0005-0000-0000-0000180B0000}"/>
    <cellStyle name="_Sheet1 5 6" xfId="59612" xr:uid="{00000000-0005-0000-0000-0000190B0000}"/>
    <cellStyle name="_Sheet1 5 7" xfId="59613" xr:uid="{00000000-0005-0000-0000-00001A0B0000}"/>
    <cellStyle name="_Sheet1 5 8" xfId="59614" xr:uid="{00000000-0005-0000-0000-00001B0B0000}"/>
    <cellStyle name="_Sheet1 5 9" xfId="59615" xr:uid="{00000000-0005-0000-0000-00001C0B0000}"/>
    <cellStyle name="_Sheet1 6" xfId="59616" xr:uid="{00000000-0005-0000-0000-00001D0B0000}"/>
    <cellStyle name="_Sheet1 7" xfId="59617" xr:uid="{00000000-0005-0000-0000-00001E0B0000}"/>
    <cellStyle name="_Sheet1 8" xfId="59618" xr:uid="{00000000-0005-0000-0000-00001F0B0000}"/>
    <cellStyle name="_Sheet1 9" xfId="59619" xr:uid="{00000000-0005-0000-0000-0000200B0000}"/>
    <cellStyle name="_Sheet1_BRPI Debt Mgt Report - Q2 Assets_under_ Mgmt_ FINAL" xfId="59620" xr:uid="{00000000-0005-0000-0000-0000210B0000}"/>
    <cellStyle name="_Summary 060109 V1" xfId="59621" xr:uid="{00000000-0005-0000-0000-0000220B0000}"/>
    <cellStyle name="_Summary 060109 V1 10" xfId="59622" xr:uid="{00000000-0005-0000-0000-0000230B0000}"/>
    <cellStyle name="_Summary 060109 V1 11" xfId="59623" xr:uid="{00000000-0005-0000-0000-0000240B0000}"/>
    <cellStyle name="_Summary 060109 V1 12" xfId="59624" xr:uid="{00000000-0005-0000-0000-0000250B0000}"/>
    <cellStyle name="_Summary 060109 V1 13" xfId="59625" xr:uid="{00000000-0005-0000-0000-0000260B0000}"/>
    <cellStyle name="_Summary 060109 V1 14" xfId="59626" xr:uid="{00000000-0005-0000-0000-0000270B0000}"/>
    <cellStyle name="_Summary 060109 V1 2" xfId="59627" xr:uid="{00000000-0005-0000-0000-0000280B0000}"/>
    <cellStyle name="_Summary 060109 V1 2 10" xfId="59628" xr:uid="{00000000-0005-0000-0000-0000290B0000}"/>
    <cellStyle name="_Summary 060109 V1 2 2" xfId="59629" xr:uid="{00000000-0005-0000-0000-00002A0B0000}"/>
    <cellStyle name="_Summary 060109 V1 2 3" xfId="59630" xr:uid="{00000000-0005-0000-0000-00002B0B0000}"/>
    <cellStyle name="_Summary 060109 V1 2 4" xfId="59631" xr:uid="{00000000-0005-0000-0000-00002C0B0000}"/>
    <cellStyle name="_Summary 060109 V1 2 5" xfId="59632" xr:uid="{00000000-0005-0000-0000-00002D0B0000}"/>
    <cellStyle name="_Summary 060109 V1 2 6" xfId="59633" xr:uid="{00000000-0005-0000-0000-00002E0B0000}"/>
    <cellStyle name="_Summary 060109 V1 2 7" xfId="59634" xr:uid="{00000000-0005-0000-0000-00002F0B0000}"/>
    <cellStyle name="_Summary 060109 V1 2 8" xfId="59635" xr:uid="{00000000-0005-0000-0000-0000300B0000}"/>
    <cellStyle name="_Summary 060109 V1 2 9" xfId="59636" xr:uid="{00000000-0005-0000-0000-0000310B0000}"/>
    <cellStyle name="_Summary 060109 V1 3" xfId="59637" xr:uid="{00000000-0005-0000-0000-0000320B0000}"/>
    <cellStyle name="_Summary 060109 V1 3 10" xfId="59638" xr:uid="{00000000-0005-0000-0000-0000330B0000}"/>
    <cellStyle name="_Summary 060109 V1 3 2" xfId="59639" xr:uid="{00000000-0005-0000-0000-0000340B0000}"/>
    <cellStyle name="_Summary 060109 V1 3 3" xfId="59640" xr:uid="{00000000-0005-0000-0000-0000350B0000}"/>
    <cellStyle name="_Summary 060109 V1 3 4" xfId="59641" xr:uid="{00000000-0005-0000-0000-0000360B0000}"/>
    <cellStyle name="_Summary 060109 V1 3 5" xfId="59642" xr:uid="{00000000-0005-0000-0000-0000370B0000}"/>
    <cellStyle name="_Summary 060109 V1 3 6" xfId="59643" xr:uid="{00000000-0005-0000-0000-0000380B0000}"/>
    <cellStyle name="_Summary 060109 V1 3 7" xfId="59644" xr:uid="{00000000-0005-0000-0000-0000390B0000}"/>
    <cellStyle name="_Summary 060109 V1 3 8" xfId="59645" xr:uid="{00000000-0005-0000-0000-00003A0B0000}"/>
    <cellStyle name="_Summary 060109 V1 3 9" xfId="59646" xr:uid="{00000000-0005-0000-0000-00003B0B0000}"/>
    <cellStyle name="_Summary 060109 V1 4" xfId="59647" xr:uid="{00000000-0005-0000-0000-00003C0B0000}"/>
    <cellStyle name="_Summary 060109 V1 4 10" xfId="59648" xr:uid="{00000000-0005-0000-0000-00003D0B0000}"/>
    <cellStyle name="_Summary 060109 V1 4 2" xfId="59649" xr:uid="{00000000-0005-0000-0000-00003E0B0000}"/>
    <cellStyle name="_Summary 060109 V1 4 3" xfId="59650" xr:uid="{00000000-0005-0000-0000-00003F0B0000}"/>
    <cellStyle name="_Summary 060109 V1 4 4" xfId="59651" xr:uid="{00000000-0005-0000-0000-0000400B0000}"/>
    <cellStyle name="_Summary 060109 V1 4 5" xfId="59652" xr:uid="{00000000-0005-0000-0000-0000410B0000}"/>
    <cellStyle name="_Summary 060109 V1 4 6" xfId="59653" xr:uid="{00000000-0005-0000-0000-0000420B0000}"/>
    <cellStyle name="_Summary 060109 V1 4 7" xfId="59654" xr:uid="{00000000-0005-0000-0000-0000430B0000}"/>
    <cellStyle name="_Summary 060109 V1 4 8" xfId="59655" xr:uid="{00000000-0005-0000-0000-0000440B0000}"/>
    <cellStyle name="_Summary 060109 V1 4 9" xfId="59656" xr:uid="{00000000-0005-0000-0000-0000450B0000}"/>
    <cellStyle name="_Summary 060109 V1 5" xfId="59657" xr:uid="{00000000-0005-0000-0000-0000460B0000}"/>
    <cellStyle name="_Summary 060109 V1 5 10" xfId="59658" xr:uid="{00000000-0005-0000-0000-0000470B0000}"/>
    <cellStyle name="_Summary 060109 V1 5 2" xfId="59659" xr:uid="{00000000-0005-0000-0000-0000480B0000}"/>
    <cellStyle name="_Summary 060109 V1 5 3" xfId="59660" xr:uid="{00000000-0005-0000-0000-0000490B0000}"/>
    <cellStyle name="_Summary 060109 V1 5 4" xfId="59661" xr:uid="{00000000-0005-0000-0000-00004A0B0000}"/>
    <cellStyle name="_Summary 060109 V1 5 5" xfId="59662" xr:uid="{00000000-0005-0000-0000-00004B0B0000}"/>
    <cellStyle name="_Summary 060109 V1 5 6" xfId="59663" xr:uid="{00000000-0005-0000-0000-00004C0B0000}"/>
    <cellStyle name="_Summary 060109 V1 5 7" xfId="59664" xr:uid="{00000000-0005-0000-0000-00004D0B0000}"/>
    <cellStyle name="_Summary 060109 V1 5 8" xfId="59665" xr:uid="{00000000-0005-0000-0000-00004E0B0000}"/>
    <cellStyle name="_Summary 060109 V1 5 9" xfId="59666" xr:uid="{00000000-0005-0000-0000-00004F0B0000}"/>
    <cellStyle name="_Summary 060109 V1 6" xfId="59667" xr:uid="{00000000-0005-0000-0000-0000500B0000}"/>
    <cellStyle name="_Summary 060109 V1 7" xfId="59668" xr:uid="{00000000-0005-0000-0000-0000510B0000}"/>
    <cellStyle name="_Summary 060109 V1 8" xfId="59669" xr:uid="{00000000-0005-0000-0000-0000520B0000}"/>
    <cellStyle name="_Summary 060109 V1 9" xfId="59670" xr:uid="{00000000-0005-0000-0000-0000530B0000}"/>
    <cellStyle name="_Summary 060109 V1_BRPI Debt Mgt Report - Q2 Assets_under_ Mgmt_ FINAL" xfId="59671" xr:uid="{00000000-0005-0000-0000-0000540B0000}"/>
    <cellStyle name="_Supplemental Q4-2005" xfId="59672" xr:uid="{00000000-0005-0000-0000-0000550B0000}"/>
    <cellStyle name="_Supplemental Q4-2005_BRPI Debt Mgt Report - Q2 Assets_under_ Mgmt_ FINAL" xfId="59673" xr:uid="{00000000-0005-0000-0000-0000560B0000}"/>
    <cellStyle name="_Supplemental Q4-2005_Credit Risk Q3-2008" xfId="59674" xr:uid="{00000000-0005-0000-0000-0000570B0000}"/>
    <cellStyle name="_Supplemental Q4-2005_Credit Risk Q3-2008_BRPI Debt Mgt Report - Q2 Assets_under_ Mgmt_ FINAL" xfId="59675" xr:uid="{00000000-0005-0000-0000-0000580B0000}"/>
    <cellStyle name="_Supplemental Q4-2005_FX POSITION Q2-08" xfId="59676" xr:uid="{00000000-0005-0000-0000-0000590B0000}"/>
    <cellStyle name="_Supplemental Q4-2005_FX POSITION Q2-08_BRPI Debt Mgt Report - Q2 Assets_under_ Mgmt_ FINAL" xfId="59677" xr:uid="{00000000-0005-0000-0000-00005A0B0000}"/>
    <cellStyle name="_Supporting documentation for Harry's chart" xfId="59678" xr:uid="{00000000-0005-0000-0000-00005B0B0000}"/>
    <cellStyle name="_Supporting documentation for Harry's chart 10" xfId="59679" xr:uid="{00000000-0005-0000-0000-00005C0B0000}"/>
    <cellStyle name="_Supporting documentation for Harry's chart 11" xfId="59680" xr:uid="{00000000-0005-0000-0000-00005D0B0000}"/>
    <cellStyle name="_Supporting documentation for Harry's chart 12" xfId="59681" xr:uid="{00000000-0005-0000-0000-00005E0B0000}"/>
    <cellStyle name="_Supporting documentation for Harry's chart 13" xfId="59682" xr:uid="{00000000-0005-0000-0000-00005F0B0000}"/>
    <cellStyle name="_Supporting documentation for Harry's chart 14" xfId="59683" xr:uid="{00000000-0005-0000-0000-0000600B0000}"/>
    <cellStyle name="_Supporting documentation for Harry's chart 2" xfId="59684" xr:uid="{00000000-0005-0000-0000-0000610B0000}"/>
    <cellStyle name="_Supporting documentation for Harry's chart 2 10" xfId="59685" xr:uid="{00000000-0005-0000-0000-0000620B0000}"/>
    <cellStyle name="_Supporting documentation for Harry's chart 2 2" xfId="59686" xr:uid="{00000000-0005-0000-0000-0000630B0000}"/>
    <cellStyle name="_Supporting documentation for Harry's chart 2 3" xfId="59687" xr:uid="{00000000-0005-0000-0000-0000640B0000}"/>
    <cellStyle name="_Supporting documentation for Harry's chart 2 4" xfId="59688" xr:uid="{00000000-0005-0000-0000-0000650B0000}"/>
    <cellStyle name="_Supporting documentation for Harry's chart 2 5" xfId="59689" xr:uid="{00000000-0005-0000-0000-0000660B0000}"/>
    <cellStyle name="_Supporting documentation for Harry's chart 2 6" xfId="59690" xr:uid="{00000000-0005-0000-0000-0000670B0000}"/>
    <cellStyle name="_Supporting documentation for Harry's chart 2 7" xfId="59691" xr:uid="{00000000-0005-0000-0000-0000680B0000}"/>
    <cellStyle name="_Supporting documentation for Harry's chart 2 8" xfId="59692" xr:uid="{00000000-0005-0000-0000-0000690B0000}"/>
    <cellStyle name="_Supporting documentation for Harry's chart 2 9" xfId="59693" xr:uid="{00000000-0005-0000-0000-00006A0B0000}"/>
    <cellStyle name="_Supporting documentation for Harry's chart 3" xfId="59694" xr:uid="{00000000-0005-0000-0000-00006B0B0000}"/>
    <cellStyle name="_Supporting documentation for Harry's chart 3 10" xfId="59695" xr:uid="{00000000-0005-0000-0000-00006C0B0000}"/>
    <cellStyle name="_Supporting documentation for Harry's chart 3 2" xfId="59696" xr:uid="{00000000-0005-0000-0000-00006D0B0000}"/>
    <cellStyle name="_Supporting documentation for Harry's chart 3 3" xfId="59697" xr:uid="{00000000-0005-0000-0000-00006E0B0000}"/>
    <cellStyle name="_Supporting documentation for Harry's chart 3 4" xfId="59698" xr:uid="{00000000-0005-0000-0000-00006F0B0000}"/>
    <cellStyle name="_Supporting documentation for Harry's chart 3 5" xfId="59699" xr:uid="{00000000-0005-0000-0000-0000700B0000}"/>
    <cellStyle name="_Supporting documentation for Harry's chart 3 6" xfId="59700" xr:uid="{00000000-0005-0000-0000-0000710B0000}"/>
    <cellStyle name="_Supporting documentation for Harry's chart 3 7" xfId="59701" xr:uid="{00000000-0005-0000-0000-0000720B0000}"/>
    <cellStyle name="_Supporting documentation for Harry's chart 3 8" xfId="59702" xr:uid="{00000000-0005-0000-0000-0000730B0000}"/>
    <cellStyle name="_Supporting documentation for Harry's chart 3 9" xfId="59703" xr:uid="{00000000-0005-0000-0000-0000740B0000}"/>
    <cellStyle name="_Supporting documentation for Harry's chart 4" xfId="59704" xr:uid="{00000000-0005-0000-0000-0000750B0000}"/>
    <cellStyle name="_Supporting documentation for Harry's chart 4 10" xfId="59705" xr:uid="{00000000-0005-0000-0000-0000760B0000}"/>
    <cellStyle name="_Supporting documentation for Harry's chart 4 2" xfId="59706" xr:uid="{00000000-0005-0000-0000-0000770B0000}"/>
    <cellStyle name="_Supporting documentation for Harry's chart 4 3" xfId="59707" xr:uid="{00000000-0005-0000-0000-0000780B0000}"/>
    <cellStyle name="_Supporting documentation for Harry's chart 4 4" xfId="59708" xr:uid="{00000000-0005-0000-0000-0000790B0000}"/>
    <cellStyle name="_Supporting documentation for Harry's chart 4 5" xfId="59709" xr:uid="{00000000-0005-0000-0000-00007A0B0000}"/>
    <cellStyle name="_Supporting documentation for Harry's chart 4 6" xfId="59710" xr:uid="{00000000-0005-0000-0000-00007B0B0000}"/>
    <cellStyle name="_Supporting documentation for Harry's chart 4 7" xfId="59711" xr:uid="{00000000-0005-0000-0000-00007C0B0000}"/>
    <cellStyle name="_Supporting documentation for Harry's chart 4 8" xfId="59712" xr:uid="{00000000-0005-0000-0000-00007D0B0000}"/>
    <cellStyle name="_Supporting documentation for Harry's chart 4 9" xfId="59713" xr:uid="{00000000-0005-0000-0000-00007E0B0000}"/>
    <cellStyle name="_Supporting documentation for Harry's chart 5" xfId="59714" xr:uid="{00000000-0005-0000-0000-00007F0B0000}"/>
    <cellStyle name="_Supporting documentation for Harry's chart 5 10" xfId="59715" xr:uid="{00000000-0005-0000-0000-0000800B0000}"/>
    <cellStyle name="_Supporting documentation for Harry's chart 5 2" xfId="59716" xr:uid="{00000000-0005-0000-0000-0000810B0000}"/>
    <cellStyle name="_Supporting documentation for Harry's chart 5 3" xfId="59717" xr:uid="{00000000-0005-0000-0000-0000820B0000}"/>
    <cellStyle name="_Supporting documentation for Harry's chart 5 4" xfId="59718" xr:uid="{00000000-0005-0000-0000-0000830B0000}"/>
    <cellStyle name="_Supporting documentation for Harry's chart 5 5" xfId="59719" xr:uid="{00000000-0005-0000-0000-0000840B0000}"/>
    <cellStyle name="_Supporting documentation for Harry's chart 5 6" xfId="59720" xr:uid="{00000000-0005-0000-0000-0000850B0000}"/>
    <cellStyle name="_Supporting documentation for Harry's chart 5 7" xfId="59721" xr:uid="{00000000-0005-0000-0000-0000860B0000}"/>
    <cellStyle name="_Supporting documentation for Harry's chart 5 8" xfId="59722" xr:uid="{00000000-0005-0000-0000-0000870B0000}"/>
    <cellStyle name="_Supporting documentation for Harry's chart 5 9" xfId="59723" xr:uid="{00000000-0005-0000-0000-0000880B0000}"/>
    <cellStyle name="_Supporting documentation for Harry's chart 6" xfId="59724" xr:uid="{00000000-0005-0000-0000-0000890B0000}"/>
    <cellStyle name="_Supporting documentation for Harry's chart 7" xfId="59725" xr:uid="{00000000-0005-0000-0000-00008A0B0000}"/>
    <cellStyle name="_Supporting documentation for Harry's chart 8" xfId="59726" xr:uid="{00000000-0005-0000-0000-00008B0B0000}"/>
    <cellStyle name="_Supporting documentation for Harry's chart 9" xfId="59727" xr:uid="{00000000-0005-0000-0000-00008C0B0000}"/>
    <cellStyle name="_Supporting documentation for Harry's chart_BRPI Debt Mgt Report - Q2 Assets_under_ Mgmt_ FINAL" xfId="59728" xr:uid="{00000000-0005-0000-0000-00008D0B0000}"/>
    <cellStyle name="_Treasury report #1 - to be updated" xfId="59729" xr:uid="{00000000-0005-0000-0000-00008E0B0000}"/>
    <cellStyle name="_Treasury report #1 - to be updated 10" xfId="59730" xr:uid="{00000000-0005-0000-0000-00008F0B0000}"/>
    <cellStyle name="_Treasury report #1 - to be updated 11" xfId="59731" xr:uid="{00000000-0005-0000-0000-0000900B0000}"/>
    <cellStyle name="_Treasury report #1 - to be updated 12" xfId="59732" xr:uid="{00000000-0005-0000-0000-0000910B0000}"/>
    <cellStyle name="_Treasury report #1 - to be updated 13" xfId="59733" xr:uid="{00000000-0005-0000-0000-0000920B0000}"/>
    <cellStyle name="_Treasury report #1 - to be updated 14" xfId="59734" xr:uid="{00000000-0005-0000-0000-0000930B0000}"/>
    <cellStyle name="_Treasury report #1 - to be updated 2" xfId="59735" xr:uid="{00000000-0005-0000-0000-0000940B0000}"/>
    <cellStyle name="_Treasury report #1 - to be updated 2 10" xfId="59736" xr:uid="{00000000-0005-0000-0000-0000950B0000}"/>
    <cellStyle name="_Treasury report #1 - to be updated 2 2" xfId="59737" xr:uid="{00000000-0005-0000-0000-0000960B0000}"/>
    <cellStyle name="_Treasury report #1 - to be updated 2 3" xfId="59738" xr:uid="{00000000-0005-0000-0000-0000970B0000}"/>
    <cellStyle name="_Treasury report #1 - to be updated 2 4" xfId="59739" xr:uid="{00000000-0005-0000-0000-0000980B0000}"/>
    <cellStyle name="_Treasury report #1 - to be updated 2 5" xfId="59740" xr:uid="{00000000-0005-0000-0000-0000990B0000}"/>
    <cellStyle name="_Treasury report #1 - to be updated 2 6" xfId="59741" xr:uid="{00000000-0005-0000-0000-00009A0B0000}"/>
    <cellStyle name="_Treasury report #1 - to be updated 2 7" xfId="59742" xr:uid="{00000000-0005-0000-0000-00009B0B0000}"/>
    <cellStyle name="_Treasury report #1 - to be updated 2 8" xfId="59743" xr:uid="{00000000-0005-0000-0000-00009C0B0000}"/>
    <cellStyle name="_Treasury report #1 - to be updated 2 9" xfId="59744" xr:uid="{00000000-0005-0000-0000-00009D0B0000}"/>
    <cellStyle name="_Treasury report #1 - to be updated 3" xfId="59745" xr:uid="{00000000-0005-0000-0000-00009E0B0000}"/>
    <cellStyle name="_Treasury report #1 - to be updated 3 10" xfId="59746" xr:uid="{00000000-0005-0000-0000-00009F0B0000}"/>
    <cellStyle name="_Treasury report #1 - to be updated 3 2" xfId="59747" xr:uid="{00000000-0005-0000-0000-0000A00B0000}"/>
    <cellStyle name="_Treasury report #1 - to be updated 3 3" xfId="59748" xr:uid="{00000000-0005-0000-0000-0000A10B0000}"/>
    <cellStyle name="_Treasury report #1 - to be updated 3 4" xfId="59749" xr:uid="{00000000-0005-0000-0000-0000A20B0000}"/>
    <cellStyle name="_Treasury report #1 - to be updated 3 5" xfId="59750" xr:uid="{00000000-0005-0000-0000-0000A30B0000}"/>
    <cellStyle name="_Treasury report #1 - to be updated 3 6" xfId="59751" xr:uid="{00000000-0005-0000-0000-0000A40B0000}"/>
    <cellStyle name="_Treasury report #1 - to be updated 3 7" xfId="59752" xr:uid="{00000000-0005-0000-0000-0000A50B0000}"/>
    <cellStyle name="_Treasury report #1 - to be updated 3 8" xfId="59753" xr:uid="{00000000-0005-0000-0000-0000A60B0000}"/>
    <cellStyle name="_Treasury report #1 - to be updated 3 9" xfId="59754" xr:uid="{00000000-0005-0000-0000-0000A70B0000}"/>
    <cellStyle name="_Treasury report #1 - to be updated 4" xfId="59755" xr:uid="{00000000-0005-0000-0000-0000A80B0000}"/>
    <cellStyle name="_Treasury report #1 - to be updated 4 10" xfId="59756" xr:uid="{00000000-0005-0000-0000-0000A90B0000}"/>
    <cellStyle name="_Treasury report #1 - to be updated 4 2" xfId="59757" xr:uid="{00000000-0005-0000-0000-0000AA0B0000}"/>
    <cellStyle name="_Treasury report #1 - to be updated 4 3" xfId="59758" xr:uid="{00000000-0005-0000-0000-0000AB0B0000}"/>
    <cellStyle name="_Treasury report #1 - to be updated 4 4" xfId="59759" xr:uid="{00000000-0005-0000-0000-0000AC0B0000}"/>
    <cellStyle name="_Treasury report #1 - to be updated 4 5" xfId="59760" xr:uid="{00000000-0005-0000-0000-0000AD0B0000}"/>
    <cellStyle name="_Treasury report #1 - to be updated 4 6" xfId="59761" xr:uid="{00000000-0005-0000-0000-0000AE0B0000}"/>
    <cellStyle name="_Treasury report #1 - to be updated 4 7" xfId="59762" xr:uid="{00000000-0005-0000-0000-0000AF0B0000}"/>
    <cellStyle name="_Treasury report #1 - to be updated 4 8" xfId="59763" xr:uid="{00000000-0005-0000-0000-0000B00B0000}"/>
    <cellStyle name="_Treasury report #1 - to be updated 4 9" xfId="59764" xr:uid="{00000000-0005-0000-0000-0000B10B0000}"/>
    <cellStyle name="_Treasury report #1 - to be updated 5" xfId="59765" xr:uid="{00000000-0005-0000-0000-0000B20B0000}"/>
    <cellStyle name="_Treasury report #1 - to be updated 5 10" xfId="59766" xr:uid="{00000000-0005-0000-0000-0000B30B0000}"/>
    <cellStyle name="_Treasury report #1 - to be updated 5 2" xfId="59767" xr:uid="{00000000-0005-0000-0000-0000B40B0000}"/>
    <cellStyle name="_Treasury report #1 - to be updated 5 3" xfId="59768" xr:uid="{00000000-0005-0000-0000-0000B50B0000}"/>
    <cellStyle name="_Treasury report #1 - to be updated 5 4" xfId="59769" xr:uid="{00000000-0005-0000-0000-0000B60B0000}"/>
    <cellStyle name="_Treasury report #1 - to be updated 5 5" xfId="59770" xr:uid="{00000000-0005-0000-0000-0000B70B0000}"/>
    <cellStyle name="_Treasury report #1 - to be updated 5 6" xfId="59771" xr:uid="{00000000-0005-0000-0000-0000B80B0000}"/>
    <cellStyle name="_Treasury report #1 - to be updated 5 7" xfId="59772" xr:uid="{00000000-0005-0000-0000-0000B90B0000}"/>
    <cellStyle name="_Treasury report #1 - to be updated 5 8" xfId="59773" xr:uid="{00000000-0005-0000-0000-0000BA0B0000}"/>
    <cellStyle name="_Treasury report #1 - to be updated 5 9" xfId="59774" xr:uid="{00000000-0005-0000-0000-0000BB0B0000}"/>
    <cellStyle name="_Treasury report #1 - to be updated 6" xfId="59775" xr:uid="{00000000-0005-0000-0000-0000BC0B0000}"/>
    <cellStyle name="_Treasury report #1 - to be updated 7" xfId="59776" xr:uid="{00000000-0005-0000-0000-0000BD0B0000}"/>
    <cellStyle name="_Treasury report #1 - to be updated 8" xfId="59777" xr:uid="{00000000-0005-0000-0000-0000BE0B0000}"/>
    <cellStyle name="_Treasury report #1 - to be updated 9" xfId="59778" xr:uid="{00000000-0005-0000-0000-0000BF0B0000}"/>
    <cellStyle name="_Treasury report #1 - to be updated_BRPI Debt Mgt Report - Q2 Assets_under_ Mgmt_ FINAL" xfId="59779" xr:uid="{00000000-0005-0000-0000-0000C00B0000}"/>
    <cellStyle name="_US Taxable Income Forecast - 5 years - 2007 Q3 Actuals_edits" xfId="59780" xr:uid="{00000000-0005-0000-0000-0000C10B0000}"/>
    <cellStyle name="_US Taxable Income Forecast - 5 years - 2007 Q3 Actuals_edits_BRPI Debt Mgt Report - Q2 Assets_under_ Mgmt_ FINAL" xfId="59781" xr:uid="{00000000-0005-0000-0000-0000C20B0000}"/>
    <cellStyle name="_x0005_&amp;" xfId="59782" xr:uid="{00000000-0005-0000-0000-0000C30B0000}"/>
    <cellStyle name="_x0005_&amp; 10" xfId="59783" xr:uid="{00000000-0005-0000-0000-0000C40B0000}"/>
    <cellStyle name="_x0005_&amp; 11" xfId="59784" xr:uid="{00000000-0005-0000-0000-0000C50B0000}"/>
    <cellStyle name="_x0005_&amp; 12" xfId="59785" xr:uid="{00000000-0005-0000-0000-0000C60B0000}"/>
    <cellStyle name="_x0005_&amp; 13" xfId="59786" xr:uid="{00000000-0005-0000-0000-0000C70B0000}"/>
    <cellStyle name="_x0005_&amp; 14" xfId="59787" xr:uid="{00000000-0005-0000-0000-0000C80B0000}"/>
    <cellStyle name="_x0005_&amp; 2" xfId="59788" xr:uid="{00000000-0005-0000-0000-0000C90B0000}"/>
    <cellStyle name="_x0005_&amp; 2 10" xfId="59789" xr:uid="{00000000-0005-0000-0000-0000CA0B0000}"/>
    <cellStyle name="_x0005_&amp; 2 2" xfId="59790" xr:uid="{00000000-0005-0000-0000-0000CB0B0000}"/>
    <cellStyle name="_x0005_&amp; 2 3" xfId="59791" xr:uid="{00000000-0005-0000-0000-0000CC0B0000}"/>
    <cellStyle name="_x0005_&amp; 2 4" xfId="59792" xr:uid="{00000000-0005-0000-0000-0000CD0B0000}"/>
    <cellStyle name="_x0005_&amp; 2 5" xfId="59793" xr:uid="{00000000-0005-0000-0000-0000CE0B0000}"/>
    <cellStyle name="_x0005_&amp; 2 6" xfId="59794" xr:uid="{00000000-0005-0000-0000-0000CF0B0000}"/>
    <cellStyle name="_x0005_&amp; 2 7" xfId="59795" xr:uid="{00000000-0005-0000-0000-0000D00B0000}"/>
    <cellStyle name="_x0005_&amp; 2 8" xfId="59796" xr:uid="{00000000-0005-0000-0000-0000D10B0000}"/>
    <cellStyle name="_x0005_&amp; 2 9" xfId="59797" xr:uid="{00000000-0005-0000-0000-0000D20B0000}"/>
    <cellStyle name="_x0005_&amp; 3" xfId="59798" xr:uid="{00000000-0005-0000-0000-0000D30B0000}"/>
    <cellStyle name="_x0005_&amp; 3 10" xfId="59799" xr:uid="{00000000-0005-0000-0000-0000D40B0000}"/>
    <cellStyle name="_x0005_&amp; 3 2" xfId="59800" xr:uid="{00000000-0005-0000-0000-0000D50B0000}"/>
    <cellStyle name="_x0005_&amp; 3 3" xfId="59801" xr:uid="{00000000-0005-0000-0000-0000D60B0000}"/>
    <cellStyle name="_x0005_&amp; 3 4" xfId="59802" xr:uid="{00000000-0005-0000-0000-0000D70B0000}"/>
    <cellStyle name="_x0005_&amp; 3 5" xfId="59803" xr:uid="{00000000-0005-0000-0000-0000D80B0000}"/>
    <cellStyle name="_x0005_&amp; 3 6" xfId="59804" xr:uid="{00000000-0005-0000-0000-0000D90B0000}"/>
    <cellStyle name="_x0005_&amp; 3 7" xfId="59805" xr:uid="{00000000-0005-0000-0000-0000DA0B0000}"/>
    <cellStyle name="_x0005_&amp; 3 8" xfId="59806" xr:uid="{00000000-0005-0000-0000-0000DB0B0000}"/>
    <cellStyle name="_x0005_&amp; 3 9" xfId="59807" xr:uid="{00000000-0005-0000-0000-0000DC0B0000}"/>
    <cellStyle name="_x0005_&amp; 4" xfId="59808" xr:uid="{00000000-0005-0000-0000-0000DD0B0000}"/>
    <cellStyle name="_x0005_&amp; 4 10" xfId="59809" xr:uid="{00000000-0005-0000-0000-0000DE0B0000}"/>
    <cellStyle name="_x0005_&amp; 4 2" xfId="59810" xr:uid="{00000000-0005-0000-0000-0000DF0B0000}"/>
    <cellStyle name="_x0005_&amp; 4 3" xfId="59811" xr:uid="{00000000-0005-0000-0000-0000E00B0000}"/>
    <cellStyle name="_x0005_&amp; 4 4" xfId="59812" xr:uid="{00000000-0005-0000-0000-0000E10B0000}"/>
    <cellStyle name="_x0005_&amp; 4 5" xfId="59813" xr:uid="{00000000-0005-0000-0000-0000E20B0000}"/>
    <cellStyle name="_x0005_&amp; 4 6" xfId="59814" xr:uid="{00000000-0005-0000-0000-0000E30B0000}"/>
    <cellStyle name="_x0005_&amp; 4 7" xfId="59815" xr:uid="{00000000-0005-0000-0000-0000E40B0000}"/>
    <cellStyle name="_x0005_&amp; 4 8" xfId="59816" xr:uid="{00000000-0005-0000-0000-0000E50B0000}"/>
    <cellStyle name="_x0005_&amp; 4 9" xfId="59817" xr:uid="{00000000-0005-0000-0000-0000E60B0000}"/>
    <cellStyle name="_x0005_&amp; 5" xfId="59818" xr:uid="{00000000-0005-0000-0000-0000E70B0000}"/>
    <cellStyle name="_x0005_&amp; 5 10" xfId="59819" xr:uid="{00000000-0005-0000-0000-0000E80B0000}"/>
    <cellStyle name="_x0005_&amp; 5 2" xfId="59820" xr:uid="{00000000-0005-0000-0000-0000E90B0000}"/>
    <cellStyle name="_x0005_&amp; 5 3" xfId="59821" xr:uid="{00000000-0005-0000-0000-0000EA0B0000}"/>
    <cellStyle name="_x0005_&amp; 5 4" xfId="59822" xr:uid="{00000000-0005-0000-0000-0000EB0B0000}"/>
    <cellStyle name="_x0005_&amp; 5 5" xfId="59823" xr:uid="{00000000-0005-0000-0000-0000EC0B0000}"/>
    <cellStyle name="_x0005_&amp; 5 6" xfId="59824" xr:uid="{00000000-0005-0000-0000-0000ED0B0000}"/>
    <cellStyle name="_x0005_&amp; 5 7" xfId="59825" xr:uid="{00000000-0005-0000-0000-0000EE0B0000}"/>
    <cellStyle name="_x0005_&amp; 5 8" xfId="59826" xr:uid="{00000000-0005-0000-0000-0000EF0B0000}"/>
    <cellStyle name="_x0005_&amp; 5 9" xfId="59827" xr:uid="{00000000-0005-0000-0000-0000F00B0000}"/>
    <cellStyle name="_x0005_&amp; 6" xfId="59828" xr:uid="{00000000-0005-0000-0000-0000F10B0000}"/>
    <cellStyle name="_x0005_&amp; 7" xfId="59829" xr:uid="{00000000-0005-0000-0000-0000F20B0000}"/>
    <cellStyle name="_x0005_&amp; 8" xfId="59830" xr:uid="{00000000-0005-0000-0000-0000F30B0000}"/>
    <cellStyle name="_x0005_&amp; 9" xfId="59831" xr:uid="{00000000-0005-0000-0000-0000F40B0000}"/>
    <cellStyle name="0" xfId="59832" xr:uid="{00000000-0005-0000-0000-0000F50B0000}"/>
    <cellStyle name="0 10" xfId="59833" xr:uid="{00000000-0005-0000-0000-0000F60B0000}"/>
    <cellStyle name="0 11" xfId="59834" xr:uid="{00000000-0005-0000-0000-0000F70B0000}"/>
    <cellStyle name="0 12" xfId="59835" xr:uid="{00000000-0005-0000-0000-0000F80B0000}"/>
    <cellStyle name="0 13" xfId="59836" xr:uid="{00000000-0005-0000-0000-0000F90B0000}"/>
    <cellStyle name="0 14" xfId="59837" xr:uid="{00000000-0005-0000-0000-0000FA0B0000}"/>
    <cellStyle name="0 2" xfId="59838" xr:uid="{00000000-0005-0000-0000-0000FB0B0000}"/>
    <cellStyle name="0 2 10" xfId="59839" xr:uid="{00000000-0005-0000-0000-0000FC0B0000}"/>
    <cellStyle name="0 2 2" xfId="59840" xr:uid="{00000000-0005-0000-0000-0000FD0B0000}"/>
    <cellStyle name="0 2 3" xfId="59841" xr:uid="{00000000-0005-0000-0000-0000FE0B0000}"/>
    <cellStyle name="0 2 4" xfId="59842" xr:uid="{00000000-0005-0000-0000-0000FF0B0000}"/>
    <cellStyle name="0 2 5" xfId="59843" xr:uid="{00000000-0005-0000-0000-0000000C0000}"/>
    <cellStyle name="0 2 6" xfId="59844" xr:uid="{00000000-0005-0000-0000-0000010C0000}"/>
    <cellStyle name="0 2 7" xfId="59845" xr:uid="{00000000-0005-0000-0000-0000020C0000}"/>
    <cellStyle name="0 2 8" xfId="59846" xr:uid="{00000000-0005-0000-0000-0000030C0000}"/>
    <cellStyle name="0 2 9" xfId="59847" xr:uid="{00000000-0005-0000-0000-0000040C0000}"/>
    <cellStyle name="0 3" xfId="59848" xr:uid="{00000000-0005-0000-0000-0000050C0000}"/>
    <cellStyle name="0 3 10" xfId="59849" xr:uid="{00000000-0005-0000-0000-0000060C0000}"/>
    <cellStyle name="0 3 2" xfId="59850" xr:uid="{00000000-0005-0000-0000-0000070C0000}"/>
    <cellStyle name="0 3 3" xfId="59851" xr:uid="{00000000-0005-0000-0000-0000080C0000}"/>
    <cellStyle name="0 3 4" xfId="59852" xr:uid="{00000000-0005-0000-0000-0000090C0000}"/>
    <cellStyle name="0 3 5" xfId="59853" xr:uid="{00000000-0005-0000-0000-00000A0C0000}"/>
    <cellStyle name="0 3 6" xfId="59854" xr:uid="{00000000-0005-0000-0000-00000B0C0000}"/>
    <cellStyle name="0 3 7" xfId="59855" xr:uid="{00000000-0005-0000-0000-00000C0C0000}"/>
    <cellStyle name="0 3 8" xfId="59856" xr:uid="{00000000-0005-0000-0000-00000D0C0000}"/>
    <cellStyle name="0 3 9" xfId="59857" xr:uid="{00000000-0005-0000-0000-00000E0C0000}"/>
    <cellStyle name="0 4" xfId="59858" xr:uid="{00000000-0005-0000-0000-00000F0C0000}"/>
    <cellStyle name="0 4 10" xfId="59859" xr:uid="{00000000-0005-0000-0000-0000100C0000}"/>
    <cellStyle name="0 4 2" xfId="59860" xr:uid="{00000000-0005-0000-0000-0000110C0000}"/>
    <cellStyle name="0 4 3" xfId="59861" xr:uid="{00000000-0005-0000-0000-0000120C0000}"/>
    <cellStyle name="0 4 4" xfId="59862" xr:uid="{00000000-0005-0000-0000-0000130C0000}"/>
    <cellStyle name="0 4 5" xfId="59863" xr:uid="{00000000-0005-0000-0000-0000140C0000}"/>
    <cellStyle name="0 4 6" xfId="59864" xr:uid="{00000000-0005-0000-0000-0000150C0000}"/>
    <cellStyle name="0 4 7" xfId="59865" xr:uid="{00000000-0005-0000-0000-0000160C0000}"/>
    <cellStyle name="0 4 8" xfId="59866" xr:uid="{00000000-0005-0000-0000-0000170C0000}"/>
    <cellStyle name="0 4 9" xfId="59867" xr:uid="{00000000-0005-0000-0000-0000180C0000}"/>
    <cellStyle name="0 5" xfId="59868" xr:uid="{00000000-0005-0000-0000-0000190C0000}"/>
    <cellStyle name="0 5 10" xfId="59869" xr:uid="{00000000-0005-0000-0000-00001A0C0000}"/>
    <cellStyle name="0 5 2" xfId="59870" xr:uid="{00000000-0005-0000-0000-00001B0C0000}"/>
    <cellStyle name="0 5 3" xfId="59871" xr:uid="{00000000-0005-0000-0000-00001C0C0000}"/>
    <cellStyle name="0 5 4" xfId="59872" xr:uid="{00000000-0005-0000-0000-00001D0C0000}"/>
    <cellStyle name="0 5 5" xfId="59873" xr:uid="{00000000-0005-0000-0000-00001E0C0000}"/>
    <cellStyle name="0 5 6" xfId="59874" xr:uid="{00000000-0005-0000-0000-00001F0C0000}"/>
    <cellStyle name="0 5 7" xfId="59875" xr:uid="{00000000-0005-0000-0000-0000200C0000}"/>
    <cellStyle name="0 5 8" xfId="59876" xr:uid="{00000000-0005-0000-0000-0000210C0000}"/>
    <cellStyle name="0 5 9" xfId="59877" xr:uid="{00000000-0005-0000-0000-0000220C0000}"/>
    <cellStyle name="0 6" xfId="59878" xr:uid="{00000000-0005-0000-0000-0000230C0000}"/>
    <cellStyle name="0 7" xfId="59879" xr:uid="{00000000-0005-0000-0000-0000240C0000}"/>
    <cellStyle name="0 8" xfId="59880" xr:uid="{00000000-0005-0000-0000-0000250C0000}"/>
    <cellStyle name="0 9" xfId="59881" xr:uid="{00000000-0005-0000-0000-0000260C0000}"/>
    <cellStyle name="0,000(0,000)" xfId="59882" xr:uid="{00000000-0005-0000-0000-0000270C0000}"/>
    <cellStyle name="0,000(0,000) 2" xfId="59883" xr:uid="{00000000-0005-0000-0000-0000280C0000}"/>
    <cellStyle name="0.00%" xfId="59884" xr:uid="{00000000-0005-0000-0000-0000290C0000}"/>
    <cellStyle name="0_BRPI Debt Mgt Report - Q2 Assets_under_ Mgmt_ FINAL" xfId="59885" xr:uid="{00000000-0005-0000-0000-00002A0C0000}"/>
    <cellStyle name="¹éºÐÀ²_±âÅ¸" xfId="59886" xr:uid="{00000000-0005-0000-0000-00002B0C0000}"/>
    <cellStyle name="20% - Accent1 10" xfId="1450" xr:uid="{00000000-0005-0000-0000-00002C0C0000}"/>
    <cellStyle name="20% - Accent1 10 2" xfId="1451" xr:uid="{00000000-0005-0000-0000-00002D0C0000}"/>
    <cellStyle name="20% - Accent1 10 2 2" xfId="1452" xr:uid="{00000000-0005-0000-0000-00002E0C0000}"/>
    <cellStyle name="20% - Accent1 10 2 2 2" xfId="1453" xr:uid="{00000000-0005-0000-0000-00002F0C0000}"/>
    <cellStyle name="20% - Accent1 10 2 3" xfId="1454" xr:uid="{00000000-0005-0000-0000-0000300C0000}"/>
    <cellStyle name="20% - Accent1 10 2 4" xfId="1455" xr:uid="{00000000-0005-0000-0000-0000310C0000}"/>
    <cellStyle name="20% - Accent1 10 3" xfId="1456" xr:uid="{00000000-0005-0000-0000-0000320C0000}"/>
    <cellStyle name="20% - Accent1 10 3 2" xfId="1457" xr:uid="{00000000-0005-0000-0000-0000330C0000}"/>
    <cellStyle name="20% - Accent1 10 3 2 2" xfId="1458" xr:uid="{00000000-0005-0000-0000-0000340C0000}"/>
    <cellStyle name="20% - Accent1 10 3 3" xfId="1459" xr:uid="{00000000-0005-0000-0000-0000350C0000}"/>
    <cellStyle name="20% - Accent1 10 3 4" xfId="1460" xr:uid="{00000000-0005-0000-0000-0000360C0000}"/>
    <cellStyle name="20% - Accent1 10 4" xfId="1461" xr:uid="{00000000-0005-0000-0000-0000370C0000}"/>
    <cellStyle name="20% - Accent1 10 4 2" xfId="1462" xr:uid="{00000000-0005-0000-0000-0000380C0000}"/>
    <cellStyle name="20% - Accent1 10 4 2 2" xfId="1463" xr:uid="{00000000-0005-0000-0000-0000390C0000}"/>
    <cellStyle name="20% - Accent1 10 4 3" xfId="1464" xr:uid="{00000000-0005-0000-0000-00003A0C0000}"/>
    <cellStyle name="20% - Accent1 10 4 4" xfId="1465" xr:uid="{00000000-0005-0000-0000-00003B0C0000}"/>
    <cellStyle name="20% - Accent1 10 5" xfId="1466" xr:uid="{00000000-0005-0000-0000-00003C0C0000}"/>
    <cellStyle name="20% - Accent1 10 5 2" xfId="1467" xr:uid="{00000000-0005-0000-0000-00003D0C0000}"/>
    <cellStyle name="20% - Accent1 10 5 2 2" xfId="1468" xr:uid="{00000000-0005-0000-0000-00003E0C0000}"/>
    <cellStyle name="20% - Accent1 10 5 3" xfId="1469" xr:uid="{00000000-0005-0000-0000-00003F0C0000}"/>
    <cellStyle name="20% - Accent1 10 5 4" xfId="1470" xr:uid="{00000000-0005-0000-0000-0000400C0000}"/>
    <cellStyle name="20% - Accent1 10 6" xfId="1471" xr:uid="{00000000-0005-0000-0000-0000410C0000}"/>
    <cellStyle name="20% - Accent1 10 6 2" xfId="1472" xr:uid="{00000000-0005-0000-0000-0000420C0000}"/>
    <cellStyle name="20% - Accent1 10 6 2 2" xfId="1473" xr:uid="{00000000-0005-0000-0000-0000430C0000}"/>
    <cellStyle name="20% - Accent1 10 6 3" xfId="1474" xr:uid="{00000000-0005-0000-0000-0000440C0000}"/>
    <cellStyle name="20% - Accent1 10 7" xfId="1475" xr:uid="{00000000-0005-0000-0000-0000450C0000}"/>
    <cellStyle name="20% - Accent1 10 7 2" xfId="1476" xr:uid="{00000000-0005-0000-0000-0000460C0000}"/>
    <cellStyle name="20% - Accent1 10 8" xfId="1477" xr:uid="{00000000-0005-0000-0000-0000470C0000}"/>
    <cellStyle name="20% - Accent1 10 9" xfId="1478" xr:uid="{00000000-0005-0000-0000-0000480C0000}"/>
    <cellStyle name="20% - Accent1 11" xfId="1479" xr:uid="{00000000-0005-0000-0000-0000490C0000}"/>
    <cellStyle name="20% - Accent1 11 2" xfId="1480" xr:uid="{00000000-0005-0000-0000-00004A0C0000}"/>
    <cellStyle name="20% - Accent1 11 2 2" xfId="1481" xr:uid="{00000000-0005-0000-0000-00004B0C0000}"/>
    <cellStyle name="20% - Accent1 11 2 3" xfId="1482" xr:uid="{00000000-0005-0000-0000-00004C0C0000}"/>
    <cellStyle name="20% - Accent1 11 3" xfId="1483" xr:uid="{00000000-0005-0000-0000-00004D0C0000}"/>
    <cellStyle name="20% - Accent1 11 3 2" xfId="1484" xr:uid="{00000000-0005-0000-0000-00004E0C0000}"/>
    <cellStyle name="20% - Accent1 11 4" xfId="1485" xr:uid="{00000000-0005-0000-0000-00004F0C0000}"/>
    <cellStyle name="20% - Accent1 12" xfId="1486" xr:uid="{00000000-0005-0000-0000-0000500C0000}"/>
    <cellStyle name="20% - Accent1 13" xfId="1487" xr:uid="{00000000-0005-0000-0000-0000510C0000}"/>
    <cellStyle name="20% - Accent1 13 2" xfId="1488" xr:uid="{00000000-0005-0000-0000-0000520C0000}"/>
    <cellStyle name="20% - Accent1 13 3" xfId="1489" xr:uid="{00000000-0005-0000-0000-0000530C0000}"/>
    <cellStyle name="20% - Accent1 14" xfId="1490" xr:uid="{00000000-0005-0000-0000-0000540C0000}"/>
    <cellStyle name="20% - Accent1 14 2" xfId="1491" xr:uid="{00000000-0005-0000-0000-0000550C0000}"/>
    <cellStyle name="20% - Accent1 2" xfId="1492" xr:uid="{00000000-0005-0000-0000-0000560C0000}"/>
    <cellStyle name="20% - Accent1 2 10" xfId="59887" xr:uid="{00000000-0005-0000-0000-0000570C0000}"/>
    <cellStyle name="20% - Accent1 2 2" xfId="1493" xr:uid="{00000000-0005-0000-0000-0000580C0000}"/>
    <cellStyle name="20% - Accent1 2 2 2" xfId="1494" xr:uid="{00000000-0005-0000-0000-0000590C0000}"/>
    <cellStyle name="20% - Accent1 2 2 3" xfId="1495" xr:uid="{00000000-0005-0000-0000-00005A0C0000}"/>
    <cellStyle name="20% - Accent1 2 2 4" xfId="1496" xr:uid="{00000000-0005-0000-0000-00005B0C0000}"/>
    <cellStyle name="20% - Accent1 2 3" xfId="1497" xr:uid="{00000000-0005-0000-0000-00005C0C0000}"/>
    <cellStyle name="20% - Accent1 2 3 2" xfId="1498" xr:uid="{00000000-0005-0000-0000-00005D0C0000}"/>
    <cellStyle name="20% - Accent1 2 3 3" xfId="1499" xr:uid="{00000000-0005-0000-0000-00005E0C0000}"/>
    <cellStyle name="20% - Accent1 2 4" xfId="1500" xr:uid="{00000000-0005-0000-0000-00005F0C0000}"/>
    <cellStyle name="20% - Accent1 2 4 2" xfId="1501" xr:uid="{00000000-0005-0000-0000-0000600C0000}"/>
    <cellStyle name="20% - Accent1 2 4 3" xfId="1502" xr:uid="{00000000-0005-0000-0000-0000610C0000}"/>
    <cellStyle name="20% - Accent1 2 5" xfId="1503" xr:uid="{00000000-0005-0000-0000-0000620C0000}"/>
    <cellStyle name="20% - Accent1 2 6" xfId="1504" xr:uid="{00000000-0005-0000-0000-0000630C0000}"/>
    <cellStyle name="20% - Accent1 2 7" xfId="1505" xr:uid="{00000000-0005-0000-0000-0000640C0000}"/>
    <cellStyle name="20% - Accent1 2 8" xfId="1506" xr:uid="{00000000-0005-0000-0000-0000650C0000}"/>
    <cellStyle name="20% - Accent1 2 9" xfId="59888" xr:uid="{00000000-0005-0000-0000-0000660C0000}"/>
    <cellStyle name="20% - Accent1 2_BRPI Debt Mgt Report - Q2 Assets_under_ Mgmt_ FINAL" xfId="59889" xr:uid="{00000000-0005-0000-0000-0000670C0000}"/>
    <cellStyle name="20% - Accent1 3" xfId="1507" xr:uid="{00000000-0005-0000-0000-0000680C0000}"/>
    <cellStyle name="20% - Accent1 3 10" xfId="59890" xr:uid="{00000000-0005-0000-0000-0000690C0000}"/>
    <cellStyle name="20% - Accent1 3 2" xfId="1508" xr:uid="{00000000-0005-0000-0000-00006A0C0000}"/>
    <cellStyle name="20% - Accent1 3 2 2" xfId="52163" xr:uid="{00000000-0005-0000-0000-00006B0C0000}"/>
    <cellStyle name="20% - Accent1 3 3" xfId="1509" xr:uid="{00000000-0005-0000-0000-00006C0C0000}"/>
    <cellStyle name="20% - Accent1 3 4" xfId="1510" xr:uid="{00000000-0005-0000-0000-00006D0C0000}"/>
    <cellStyle name="20% - Accent1 3 5" xfId="59891" xr:uid="{00000000-0005-0000-0000-00006E0C0000}"/>
    <cellStyle name="20% - Accent1 3 6" xfId="59892" xr:uid="{00000000-0005-0000-0000-00006F0C0000}"/>
    <cellStyle name="20% - Accent1 3 7" xfId="59893" xr:uid="{00000000-0005-0000-0000-0000700C0000}"/>
    <cellStyle name="20% - Accent1 3 8" xfId="59894" xr:uid="{00000000-0005-0000-0000-0000710C0000}"/>
    <cellStyle name="20% - Accent1 3 9" xfId="59895" xr:uid="{00000000-0005-0000-0000-0000720C0000}"/>
    <cellStyle name="20% - Accent1 3_BRPI Debt Mgt Report - Q2 Assets_under_ Mgmt_ FINAL" xfId="59896" xr:uid="{00000000-0005-0000-0000-0000730C0000}"/>
    <cellStyle name="20% - Accent1 4" xfId="1511" xr:uid="{00000000-0005-0000-0000-0000740C0000}"/>
    <cellStyle name="20% - Accent1 4 10" xfId="59897" xr:uid="{00000000-0005-0000-0000-0000750C0000}"/>
    <cellStyle name="20% - Accent1 4 2" xfId="1512" xr:uid="{00000000-0005-0000-0000-0000760C0000}"/>
    <cellStyle name="20% - Accent1 4 2 2" xfId="52164" xr:uid="{00000000-0005-0000-0000-0000770C0000}"/>
    <cellStyle name="20% - Accent1 4 3" xfId="1513" xr:uid="{00000000-0005-0000-0000-0000780C0000}"/>
    <cellStyle name="20% - Accent1 4 4" xfId="1514" xr:uid="{00000000-0005-0000-0000-0000790C0000}"/>
    <cellStyle name="20% - Accent1 4 5" xfId="1515" xr:uid="{00000000-0005-0000-0000-00007A0C0000}"/>
    <cellStyle name="20% - Accent1 4 6" xfId="59898" xr:uid="{00000000-0005-0000-0000-00007B0C0000}"/>
    <cellStyle name="20% - Accent1 4 7" xfId="59899" xr:uid="{00000000-0005-0000-0000-00007C0C0000}"/>
    <cellStyle name="20% - Accent1 4 8" xfId="59900" xr:uid="{00000000-0005-0000-0000-00007D0C0000}"/>
    <cellStyle name="20% - Accent1 4 9" xfId="59901" xr:uid="{00000000-0005-0000-0000-00007E0C0000}"/>
    <cellStyle name="20% - Accent1 4_BRPI Debt Mgt Report - Q2 Assets_under_ Mgmt_ FINAL" xfId="59902" xr:uid="{00000000-0005-0000-0000-00007F0C0000}"/>
    <cellStyle name="20% - Accent1 5" xfId="1516" xr:uid="{00000000-0005-0000-0000-0000800C0000}"/>
    <cellStyle name="20% - Accent1 5 10" xfId="1517" xr:uid="{00000000-0005-0000-0000-0000810C0000}"/>
    <cellStyle name="20% - Accent1 5 10 2" xfId="1518" xr:uid="{00000000-0005-0000-0000-0000820C0000}"/>
    <cellStyle name="20% - Accent1 5 10 2 2" xfId="1519" xr:uid="{00000000-0005-0000-0000-0000830C0000}"/>
    <cellStyle name="20% - Accent1 5 10 3" xfId="1520" xr:uid="{00000000-0005-0000-0000-0000840C0000}"/>
    <cellStyle name="20% - Accent1 5 10 4" xfId="1521" xr:uid="{00000000-0005-0000-0000-0000850C0000}"/>
    <cellStyle name="20% - Accent1 5 11" xfId="1522" xr:uid="{00000000-0005-0000-0000-0000860C0000}"/>
    <cellStyle name="20% - Accent1 5 11 2" xfId="1523" xr:uid="{00000000-0005-0000-0000-0000870C0000}"/>
    <cellStyle name="20% - Accent1 5 11 3" xfId="1524" xr:uid="{00000000-0005-0000-0000-0000880C0000}"/>
    <cellStyle name="20% - Accent1 5 12" xfId="1525" xr:uid="{00000000-0005-0000-0000-0000890C0000}"/>
    <cellStyle name="20% - Accent1 5 13" xfId="1526" xr:uid="{00000000-0005-0000-0000-00008A0C0000}"/>
    <cellStyle name="20% - Accent1 5 14" xfId="1527" xr:uid="{00000000-0005-0000-0000-00008B0C0000}"/>
    <cellStyle name="20% - Accent1 5 2" xfId="1528" xr:uid="{00000000-0005-0000-0000-00008C0C0000}"/>
    <cellStyle name="20% - Accent1 5 2 10" xfId="1529" xr:uid="{00000000-0005-0000-0000-00008D0C0000}"/>
    <cellStyle name="20% - Accent1 5 2 10 2" xfId="1530" xr:uid="{00000000-0005-0000-0000-00008E0C0000}"/>
    <cellStyle name="20% - Accent1 5 2 11" xfId="1531" xr:uid="{00000000-0005-0000-0000-00008F0C0000}"/>
    <cellStyle name="20% - Accent1 5 2 12" xfId="1532" xr:uid="{00000000-0005-0000-0000-0000900C0000}"/>
    <cellStyle name="20% - Accent1 5 2 2" xfId="1533" xr:uid="{00000000-0005-0000-0000-0000910C0000}"/>
    <cellStyle name="20% - Accent1 5 2 2 10" xfId="1534" xr:uid="{00000000-0005-0000-0000-0000920C0000}"/>
    <cellStyle name="20% - Accent1 5 2 2 2" xfId="1535" xr:uid="{00000000-0005-0000-0000-0000930C0000}"/>
    <cellStyle name="20% - Accent1 5 2 2 2 2" xfId="1536" xr:uid="{00000000-0005-0000-0000-0000940C0000}"/>
    <cellStyle name="20% - Accent1 5 2 2 2 2 2" xfId="1537" xr:uid="{00000000-0005-0000-0000-0000950C0000}"/>
    <cellStyle name="20% - Accent1 5 2 2 2 2 2 2" xfId="1538" xr:uid="{00000000-0005-0000-0000-0000960C0000}"/>
    <cellStyle name="20% - Accent1 5 2 2 2 2 3" xfId="1539" xr:uid="{00000000-0005-0000-0000-0000970C0000}"/>
    <cellStyle name="20% - Accent1 5 2 2 2 2 4" xfId="1540" xr:uid="{00000000-0005-0000-0000-0000980C0000}"/>
    <cellStyle name="20% - Accent1 5 2 2 2 3" xfId="1541" xr:uid="{00000000-0005-0000-0000-0000990C0000}"/>
    <cellStyle name="20% - Accent1 5 2 2 2 3 2" xfId="1542" xr:uid="{00000000-0005-0000-0000-00009A0C0000}"/>
    <cellStyle name="20% - Accent1 5 2 2 2 3 2 2" xfId="1543" xr:uid="{00000000-0005-0000-0000-00009B0C0000}"/>
    <cellStyle name="20% - Accent1 5 2 2 2 3 3" xfId="1544" xr:uid="{00000000-0005-0000-0000-00009C0C0000}"/>
    <cellStyle name="20% - Accent1 5 2 2 2 3 4" xfId="1545" xr:uid="{00000000-0005-0000-0000-00009D0C0000}"/>
    <cellStyle name="20% - Accent1 5 2 2 2 4" xfId="1546" xr:uid="{00000000-0005-0000-0000-00009E0C0000}"/>
    <cellStyle name="20% - Accent1 5 2 2 2 4 2" xfId="1547" xr:uid="{00000000-0005-0000-0000-00009F0C0000}"/>
    <cellStyle name="20% - Accent1 5 2 2 2 4 2 2" xfId="1548" xr:uid="{00000000-0005-0000-0000-0000A00C0000}"/>
    <cellStyle name="20% - Accent1 5 2 2 2 4 3" xfId="1549" xr:uid="{00000000-0005-0000-0000-0000A10C0000}"/>
    <cellStyle name="20% - Accent1 5 2 2 2 4 4" xfId="1550" xr:uid="{00000000-0005-0000-0000-0000A20C0000}"/>
    <cellStyle name="20% - Accent1 5 2 2 2 5" xfId="1551" xr:uid="{00000000-0005-0000-0000-0000A30C0000}"/>
    <cellStyle name="20% - Accent1 5 2 2 2 5 2" xfId="1552" xr:uid="{00000000-0005-0000-0000-0000A40C0000}"/>
    <cellStyle name="20% - Accent1 5 2 2 2 5 2 2" xfId="1553" xr:uid="{00000000-0005-0000-0000-0000A50C0000}"/>
    <cellStyle name="20% - Accent1 5 2 2 2 5 3" xfId="1554" xr:uid="{00000000-0005-0000-0000-0000A60C0000}"/>
    <cellStyle name="20% - Accent1 5 2 2 2 5 4" xfId="1555" xr:uid="{00000000-0005-0000-0000-0000A70C0000}"/>
    <cellStyle name="20% - Accent1 5 2 2 2 6" xfId="1556" xr:uid="{00000000-0005-0000-0000-0000A80C0000}"/>
    <cellStyle name="20% - Accent1 5 2 2 2 6 2" xfId="1557" xr:uid="{00000000-0005-0000-0000-0000A90C0000}"/>
    <cellStyle name="20% - Accent1 5 2 2 2 6 2 2" xfId="1558" xr:uid="{00000000-0005-0000-0000-0000AA0C0000}"/>
    <cellStyle name="20% - Accent1 5 2 2 2 6 3" xfId="1559" xr:uid="{00000000-0005-0000-0000-0000AB0C0000}"/>
    <cellStyle name="20% - Accent1 5 2 2 2 7" xfId="1560" xr:uid="{00000000-0005-0000-0000-0000AC0C0000}"/>
    <cellStyle name="20% - Accent1 5 2 2 2 7 2" xfId="1561" xr:uid="{00000000-0005-0000-0000-0000AD0C0000}"/>
    <cellStyle name="20% - Accent1 5 2 2 2 8" xfId="1562" xr:uid="{00000000-0005-0000-0000-0000AE0C0000}"/>
    <cellStyle name="20% - Accent1 5 2 2 2 9" xfId="1563" xr:uid="{00000000-0005-0000-0000-0000AF0C0000}"/>
    <cellStyle name="20% - Accent1 5 2 2 3" xfId="1564" xr:uid="{00000000-0005-0000-0000-0000B00C0000}"/>
    <cellStyle name="20% - Accent1 5 2 2 3 2" xfId="1565" xr:uid="{00000000-0005-0000-0000-0000B10C0000}"/>
    <cellStyle name="20% - Accent1 5 2 2 3 2 2" xfId="1566" xr:uid="{00000000-0005-0000-0000-0000B20C0000}"/>
    <cellStyle name="20% - Accent1 5 2 2 3 2 2 2" xfId="1567" xr:uid="{00000000-0005-0000-0000-0000B30C0000}"/>
    <cellStyle name="20% - Accent1 5 2 2 3 2 3" xfId="1568" xr:uid="{00000000-0005-0000-0000-0000B40C0000}"/>
    <cellStyle name="20% - Accent1 5 2 2 3 2 4" xfId="1569" xr:uid="{00000000-0005-0000-0000-0000B50C0000}"/>
    <cellStyle name="20% - Accent1 5 2 2 3 3" xfId="1570" xr:uid="{00000000-0005-0000-0000-0000B60C0000}"/>
    <cellStyle name="20% - Accent1 5 2 2 3 3 2" xfId="1571" xr:uid="{00000000-0005-0000-0000-0000B70C0000}"/>
    <cellStyle name="20% - Accent1 5 2 2 3 3 2 2" xfId="1572" xr:uid="{00000000-0005-0000-0000-0000B80C0000}"/>
    <cellStyle name="20% - Accent1 5 2 2 3 3 3" xfId="1573" xr:uid="{00000000-0005-0000-0000-0000B90C0000}"/>
    <cellStyle name="20% - Accent1 5 2 2 3 3 4" xfId="1574" xr:uid="{00000000-0005-0000-0000-0000BA0C0000}"/>
    <cellStyle name="20% - Accent1 5 2 2 3 4" xfId="1575" xr:uid="{00000000-0005-0000-0000-0000BB0C0000}"/>
    <cellStyle name="20% - Accent1 5 2 2 3 4 2" xfId="1576" xr:uid="{00000000-0005-0000-0000-0000BC0C0000}"/>
    <cellStyle name="20% - Accent1 5 2 2 3 4 2 2" xfId="1577" xr:uid="{00000000-0005-0000-0000-0000BD0C0000}"/>
    <cellStyle name="20% - Accent1 5 2 2 3 4 3" xfId="1578" xr:uid="{00000000-0005-0000-0000-0000BE0C0000}"/>
    <cellStyle name="20% - Accent1 5 2 2 3 4 4" xfId="1579" xr:uid="{00000000-0005-0000-0000-0000BF0C0000}"/>
    <cellStyle name="20% - Accent1 5 2 2 3 5" xfId="1580" xr:uid="{00000000-0005-0000-0000-0000C00C0000}"/>
    <cellStyle name="20% - Accent1 5 2 2 3 5 2" xfId="1581" xr:uid="{00000000-0005-0000-0000-0000C10C0000}"/>
    <cellStyle name="20% - Accent1 5 2 2 3 5 3" xfId="1582" xr:uid="{00000000-0005-0000-0000-0000C20C0000}"/>
    <cellStyle name="20% - Accent1 5 2 2 3 6" xfId="1583" xr:uid="{00000000-0005-0000-0000-0000C30C0000}"/>
    <cellStyle name="20% - Accent1 5 2 2 3 7" xfId="1584" xr:uid="{00000000-0005-0000-0000-0000C40C0000}"/>
    <cellStyle name="20% - Accent1 5 2 2 3 8" xfId="1585" xr:uid="{00000000-0005-0000-0000-0000C50C0000}"/>
    <cellStyle name="20% - Accent1 5 2 2 4" xfId="1586" xr:uid="{00000000-0005-0000-0000-0000C60C0000}"/>
    <cellStyle name="20% - Accent1 5 2 2 4 2" xfId="1587" xr:uid="{00000000-0005-0000-0000-0000C70C0000}"/>
    <cellStyle name="20% - Accent1 5 2 2 4 2 2" xfId="1588" xr:uid="{00000000-0005-0000-0000-0000C80C0000}"/>
    <cellStyle name="20% - Accent1 5 2 2 4 3" xfId="1589" xr:uid="{00000000-0005-0000-0000-0000C90C0000}"/>
    <cellStyle name="20% - Accent1 5 2 2 4 4" xfId="1590" xr:uid="{00000000-0005-0000-0000-0000CA0C0000}"/>
    <cellStyle name="20% - Accent1 5 2 2 5" xfId="1591" xr:uid="{00000000-0005-0000-0000-0000CB0C0000}"/>
    <cellStyle name="20% - Accent1 5 2 2 5 2" xfId="1592" xr:uid="{00000000-0005-0000-0000-0000CC0C0000}"/>
    <cellStyle name="20% - Accent1 5 2 2 5 2 2" xfId="1593" xr:uid="{00000000-0005-0000-0000-0000CD0C0000}"/>
    <cellStyle name="20% - Accent1 5 2 2 5 3" xfId="1594" xr:uid="{00000000-0005-0000-0000-0000CE0C0000}"/>
    <cellStyle name="20% - Accent1 5 2 2 5 4" xfId="1595" xr:uid="{00000000-0005-0000-0000-0000CF0C0000}"/>
    <cellStyle name="20% - Accent1 5 2 2 6" xfId="1596" xr:uid="{00000000-0005-0000-0000-0000D00C0000}"/>
    <cellStyle name="20% - Accent1 5 2 2 6 2" xfId="1597" xr:uid="{00000000-0005-0000-0000-0000D10C0000}"/>
    <cellStyle name="20% - Accent1 5 2 2 6 2 2" xfId="1598" xr:uid="{00000000-0005-0000-0000-0000D20C0000}"/>
    <cellStyle name="20% - Accent1 5 2 2 6 3" xfId="1599" xr:uid="{00000000-0005-0000-0000-0000D30C0000}"/>
    <cellStyle name="20% - Accent1 5 2 2 6 4" xfId="1600" xr:uid="{00000000-0005-0000-0000-0000D40C0000}"/>
    <cellStyle name="20% - Accent1 5 2 2 7" xfId="1601" xr:uid="{00000000-0005-0000-0000-0000D50C0000}"/>
    <cellStyle name="20% - Accent1 5 2 2 7 2" xfId="1602" xr:uid="{00000000-0005-0000-0000-0000D60C0000}"/>
    <cellStyle name="20% - Accent1 5 2 2 7 2 2" xfId="1603" xr:uid="{00000000-0005-0000-0000-0000D70C0000}"/>
    <cellStyle name="20% - Accent1 5 2 2 7 3" xfId="1604" xr:uid="{00000000-0005-0000-0000-0000D80C0000}"/>
    <cellStyle name="20% - Accent1 5 2 2 8" xfId="1605" xr:uid="{00000000-0005-0000-0000-0000D90C0000}"/>
    <cellStyle name="20% - Accent1 5 2 2 8 2" xfId="1606" xr:uid="{00000000-0005-0000-0000-0000DA0C0000}"/>
    <cellStyle name="20% - Accent1 5 2 2 9" xfId="1607" xr:uid="{00000000-0005-0000-0000-0000DB0C0000}"/>
    <cellStyle name="20% - Accent1 5 2 3" xfId="1608" xr:uid="{00000000-0005-0000-0000-0000DC0C0000}"/>
    <cellStyle name="20% - Accent1 5 2 3 2" xfId="1609" xr:uid="{00000000-0005-0000-0000-0000DD0C0000}"/>
    <cellStyle name="20% - Accent1 5 2 3 2 2" xfId="1610" xr:uid="{00000000-0005-0000-0000-0000DE0C0000}"/>
    <cellStyle name="20% - Accent1 5 2 3 2 2 2" xfId="1611" xr:uid="{00000000-0005-0000-0000-0000DF0C0000}"/>
    <cellStyle name="20% - Accent1 5 2 3 2 2 2 2" xfId="1612" xr:uid="{00000000-0005-0000-0000-0000E00C0000}"/>
    <cellStyle name="20% - Accent1 5 2 3 2 2 3" xfId="1613" xr:uid="{00000000-0005-0000-0000-0000E10C0000}"/>
    <cellStyle name="20% - Accent1 5 2 3 2 2 4" xfId="1614" xr:uid="{00000000-0005-0000-0000-0000E20C0000}"/>
    <cellStyle name="20% - Accent1 5 2 3 2 3" xfId="1615" xr:uid="{00000000-0005-0000-0000-0000E30C0000}"/>
    <cellStyle name="20% - Accent1 5 2 3 2 3 2" xfId="1616" xr:uid="{00000000-0005-0000-0000-0000E40C0000}"/>
    <cellStyle name="20% - Accent1 5 2 3 2 3 2 2" xfId="1617" xr:uid="{00000000-0005-0000-0000-0000E50C0000}"/>
    <cellStyle name="20% - Accent1 5 2 3 2 3 3" xfId="1618" xr:uid="{00000000-0005-0000-0000-0000E60C0000}"/>
    <cellStyle name="20% - Accent1 5 2 3 2 3 4" xfId="1619" xr:uid="{00000000-0005-0000-0000-0000E70C0000}"/>
    <cellStyle name="20% - Accent1 5 2 3 2 4" xfId="1620" xr:uid="{00000000-0005-0000-0000-0000E80C0000}"/>
    <cellStyle name="20% - Accent1 5 2 3 2 4 2" xfId="1621" xr:uid="{00000000-0005-0000-0000-0000E90C0000}"/>
    <cellStyle name="20% - Accent1 5 2 3 2 4 2 2" xfId="1622" xr:uid="{00000000-0005-0000-0000-0000EA0C0000}"/>
    <cellStyle name="20% - Accent1 5 2 3 2 4 3" xfId="1623" xr:uid="{00000000-0005-0000-0000-0000EB0C0000}"/>
    <cellStyle name="20% - Accent1 5 2 3 2 4 4" xfId="1624" xr:uid="{00000000-0005-0000-0000-0000EC0C0000}"/>
    <cellStyle name="20% - Accent1 5 2 3 2 5" xfId="1625" xr:uid="{00000000-0005-0000-0000-0000ED0C0000}"/>
    <cellStyle name="20% - Accent1 5 2 3 2 5 2" xfId="1626" xr:uid="{00000000-0005-0000-0000-0000EE0C0000}"/>
    <cellStyle name="20% - Accent1 5 2 3 2 5 3" xfId="1627" xr:uid="{00000000-0005-0000-0000-0000EF0C0000}"/>
    <cellStyle name="20% - Accent1 5 2 3 2 6" xfId="1628" xr:uid="{00000000-0005-0000-0000-0000F00C0000}"/>
    <cellStyle name="20% - Accent1 5 2 3 2 7" xfId="1629" xr:uid="{00000000-0005-0000-0000-0000F10C0000}"/>
    <cellStyle name="20% - Accent1 5 2 3 2 8" xfId="1630" xr:uid="{00000000-0005-0000-0000-0000F20C0000}"/>
    <cellStyle name="20% - Accent1 5 2 3 3" xfId="1631" xr:uid="{00000000-0005-0000-0000-0000F30C0000}"/>
    <cellStyle name="20% - Accent1 5 2 3 3 2" xfId="1632" xr:uid="{00000000-0005-0000-0000-0000F40C0000}"/>
    <cellStyle name="20% - Accent1 5 2 3 3 2 2" xfId="1633" xr:uid="{00000000-0005-0000-0000-0000F50C0000}"/>
    <cellStyle name="20% - Accent1 5 2 3 3 3" xfId="1634" xr:uid="{00000000-0005-0000-0000-0000F60C0000}"/>
    <cellStyle name="20% - Accent1 5 2 3 3 4" xfId="1635" xr:uid="{00000000-0005-0000-0000-0000F70C0000}"/>
    <cellStyle name="20% - Accent1 5 2 3 4" xfId="1636" xr:uid="{00000000-0005-0000-0000-0000F80C0000}"/>
    <cellStyle name="20% - Accent1 5 2 3 4 2" xfId="1637" xr:uid="{00000000-0005-0000-0000-0000F90C0000}"/>
    <cellStyle name="20% - Accent1 5 2 3 4 2 2" xfId="1638" xr:uid="{00000000-0005-0000-0000-0000FA0C0000}"/>
    <cellStyle name="20% - Accent1 5 2 3 4 3" xfId="1639" xr:uid="{00000000-0005-0000-0000-0000FB0C0000}"/>
    <cellStyle name="20% - Accent1 5 2 3 4 4" xfId="1640" xr:uid="{00000000-0005-0000-0000-0000FC0C0000}"/>
    <cellStyle name="20% - Accent1 5 2 3 5" xfId="1641" xr:uid="{00000000-0005-0000-0000-0000FD0C0000}"/>
    <cellStyle name="20% - Accent1 5 2 3 5 2" xfId="1642" xr:uid="{00000000-0005-0000-0000-0000FE0C0000}"/>
    <cellStyle name="20% - Accent1 5 2 3 5 2 2" xfId="1643" xr:uid="{00000000-0005-0000-0000-0000FF0C0000}"/>
    <cellStyle name="20% - Accent1 5 2 3 5 3" xfId="1644" xr:uid="{00000000-0005-0000-0000-0000000D0000}"/>
    <cellStyle name="20% - Accent1 5 2 3 5 4" xfId="1645" xr:uid="{00000000-0005-0000-0000-0000010D0000}"/>
    <cellStyle name="20% - Accent1 5 2 3 6" xfId="1646" xr:uid="{00000000-0005-0000-0000-0000020D0000}"/>
    <cellStyle name="20% - Accent1 5 2 3 6 2" xfId="1647" xr:uid="{00000000-0005-0000-0000-0000030D0000}"/>
    <cellStyle name="20% - Accent1 5 2 3 6 2 2" xfId="1648" xr:uid="{00000000-0005-0000-0000-0000040D0000}"/>
    <cellStyle name="20% - Accent1 5 2 3 6 3" xfId="1649" xr:uid="{00000000-0005-0000-0000-0000050D0000}"/>
    <cellStyle name="20% - Accent1 5 2 3 7" xfId="1650" xr:uid="{00000000-0005-0000-0000-0000060D0000}"/>
    <cellStyle name="20% - Accent1 5 2 3 7 2" xfId="1651" xr:uid="{00000000-0005-0000-0000-0000070D0000}"/>
    <cellStyle name="20% - Accent1 5 2 3 8" xfId="1652" xr:uid="{00000000-0005-0000-0000-0000080D0000}"/>
    <cellStyle name="20% - Accent1 5 2 3 9" xfId="1653" xr:uid="{00000000-0005-0000-0000-0000090D0000}"/>
    <cellStyle name="20% - Accent1 5 2 4" xfId="1654" xr:uid="{00000000-0005-0000-0000-00000A0D0000}"/>
    <cellStyle name="20% - Accent1 5 2 4 2" xfId="1655" xr:uid="{00000000-0005-0000-0000-00000B0D0000}"/>
    <cellStyle name="20% - Accent1 5 2 4 2 2" xfId="1656" xr:uid="{00000000-0005-0000-0000-00000C0D0000}"/>
    <cellStyle name="20% - Accent1 5 2 4 2 2 2" xfId="1657" xr:uid="{00000000-0005-0000-0000-00000D0D0000}"/>
    <cellStyle name="20% - Accent1 5 2 4 2 3" xfId="1658" xr:uid="{00000000-0005-0000-0000-00000E0D0000}"/>
    <cellStyle name="20% - Accent1 5 2 4 2 4" xfId="1659" xr:uid="{00000000-0005-0000-0000-00000F0D0000}"/>
    <cellStyle name="20% - Accent1 5 2 4 3" xfId="1660" xr:uid="{00000000-0005-0000-0000-0000100D0000}"/>
    <cellStyle name="20% - Accent1 5 2 4 3 2" xfId="1661" xr:uid="{00000000-0005-0000-0000-0000110D0000}"/>
    <cellStyle name="20% - Accent1 5 2 4 3 2 2" xfId="1662" xr:uid="{00000000-0005-0000-0000-0000120D0000}"/>
    <cellStyle name="20% - Accent1 5 2 4 3 3" xfId="1663" xr:uid="{00000000-0005-0000-0000-0000130D0000}"/>
    <cellStyle name="20% - Accent1 5 2 4 3 4" xfId="1664" xr:uid="{00000000-0005-0000-0000-0000140D0000}"/>
    <cellStyle name="20% - Accent1 5 2 4 4" xfId="1665" xr:uid="{00000000-0005-0000-0000-0000150D0000}"/>
    <cellStyle name="20% - Accent1 5 2 4 4 2" xfId="1666" xr:uid="{00000000-0005-0000-0000-0000160D0000}"/>
    <cellStyle name="20% - Accent1 5 2 4 4 2 2" xfId="1667" xr:uid="{00000000-0005-0000-0000-0000170D0000}"/>
    <cellStyle name="20% - Accent1 5 2 4 4 3" xfId="1668" xr:uid="{00000000-0005-0000-0000-0000180D0000}"/>
    <cellStyle name="20% - Accent1 5 2 4 4 4" xfId="1669" xr:uid="{00000000-0005-0000-0000-0000190D0000}"/>
    <cellStyle name="20% - Accent1 5 2 4 5" xfId="1670" xr:uid="{00000000-0005-0000-0000-00001A0D0000}"/>
    <cellStyle name="20% - Accent1 5 2 4 5 2" xfId="1671" xr:uid="{00000000-0005-0000-0000-00001B0D0000}"/>
    <cellStyle name="20% - Accent1 5 2 4 5 2 2" xfId="1672" xr:uid="{00000000-0005-0000-0000-00001C0D0000}"/>
    <cellStyle name="20% - Accent1 5 2 4 5 3" xfId="1673" xr:uid="{00000000-0005-0000-0000-00001D0D0000}"/>
    <cellStyle name="20% - Accent1 5 2 4 5 4" xfId="1674" xr:uid="{00000000-0005-0000-0000-00001E0D0000}"/>
    <cellStyle name="20% - Accent1 5 2 4 6" xfId="1675" xr:uid="{00000000-0005-0000-0000-00001F0D0000}"/>
    <cellStyle name="20% - Accent1 5 2 4 6 2" xfId="1676" xr:uid="{00000000-0005-0000-0000-0000200D0000}"/>
    <cellStyle name="20% - Accent1 5 2 4 6 2 2" xfId="1677" xr:uid="{00000000-0005-0000-0000-0000210D0000}"/>
    <cellStyle name="20% - Accent1 5 2 4 6 3" xfId="1678" xr:uid="{00000000-0005-0000-0000-0000220D0000}"/>
    <cellStyle name="20% - Accent1 5 2 4 7" xfId="1679" xr:uid="{00000000-0005-0000-0000-0000230D0000}"/>
    <cellStyle name="20% - Accent1 5 2 4 7 2" xfId="1680" xr:uid="{00000000-0005-0000-0000-0000240D0000}"/>
    <cellStyle name="20% - Accent1 5 2 4 8" xfId="1681" xr:uid="{00000000-0005-0000-0000-0000250D0000}"/>
    <cellStyle name="20% - Accent1 5 2 4 9" xfId="1682" xr:uid="{00000000-0005-0000-0000-0000260D0000}"/>
    <cellStyle name="20% - Accent1 5 2 5" xfId="1683" xr:uid="{00000000-0005-0000-0000-0000270D0000}"/>
    <cellStyle name="20% - Accent1 5 2 5 2" xfId="1684" xr:uid="{00000000-0005-0000-0000-0000280D0000}"/>
    <cellStyle name="20% - Accent1 5 2 5 2 2" xfId="1685" xr:uid="{00000000-0005-0000-0000-0000290D0000}"/>
    <cellStyle name="20% - Accent1 5 2 5 2 2 2" xfId="1686" xr:uid="{00000000-0005-0000-0000-00002A0D0000}"/>
    <cellStyle name="20% - Accent1 5 2 5 2 3" xfId="1687" xr:uid="{00000000-0005-0000-0000-00002B0D0000}"/>
    <cellStyle name="20% - Accent1 5 2 5 2 4" xfId="1688" xr:uid="{00000000-0005-0000-0000-00002C0D0000}"/>
    <cellStyle name="20% - Accent1 5 2 5 3" xfId="1689" xr:uid="{00000000-0005-0000-0000-00002D0D0000}"/>
    <cellStyle name="20% - Accent1 5 2 5 3 2" xfId="1690" xr:uid="{00000000-0005-0000-0000-00002E0D0000}"/>
    <cellStyle name="20% - Accent1 5 2 5 3 2 2" xfId="1691" xr:uid="{00000000-0005-0000-0000-00002F0D0000}"/>
    <cellStyle name="20% - Accent1 5 2 5 3 3" xfId="1692" xr:uid="{00000000-0005-0000-0000-0000300D0000}"/>
    <cellStyle name="20% - Accent1 5 2 5 3 4" xfId="1693" xr:uid="{00000000-0005-0000-0000-0000310D0000}"/>
    <cellStyle name="20% - Accent1 5 2 5 4" xfId="1694" xr:uid="{00000000-0005-0000-0000-0000320D0000}"/>
    <cellStyle name="20% - Accent1 5 2 5 4 2" xfId="1695" xr:uid="{00000000-0005-0000-0000-0000330D0000}"/>
    <cellStyle name="20% - Accent1 5 2 5 4 2 2" xfId="1696" xr:uid="{00000000-0005-0000-0000-0000340D0000}"/>
    <cellStyle name="20% - Accent1 5 2 5 4 3" xfId="1697" xr:uid="{00000000-0005-0000-0000-0000350D0000}"/>
    <cellStyle name="20% - Accent1 5 2 5 4 4" xfId="1698" xr:uid="{00000000-0005-0000-0000-0000360D0000}"/>
    <cellStyle name="20% - Accent1 5 2 5 5" xfId="1699" xr:uid="{00000000-0005-0000-0000-0000370D0000}"/>
    <cellStyle name="20% - Accent1 5 2 5 5 2" xfId="1700" xr:uid="{00000000-0005-0000-0000-0000380D0000}"/>
    <cellStyle name="20% - Accent1 5 2 5 5 3" xfId="1701" xr:uid="{00000000-0005-0000-0000-0000390D0000}"/>
    <cellStyle name="20% - Accent1 5 2 5 6" xfId="1702" xr:uid="{00000000-0005-0000-0000-00003A0D0000}"/>
    <cellStyle name="20% - Accent1 5 2 5 7" xfId="1703" xr:uid="{00000000-0005-0000-0000-00003B0D0000}"/>
    <cellStyle name="20% - Accent1 5 2 5 8" xfId="1704" xr:uid="{00000000-0005-0000-0000-00003C0D0000}"/>
    <cellStyle name="20% - Accent1 5 2 6" xfId="1705" xr:uid="{00000000-0005-0000-0000-00003D0D0000}"/>
    <cellStyle name="20% - Accent1 5 2 6 2" xfId="1706" xr:uid="{00000000-0005-0000-0000-00003E0D0000}"/>
    <cellStyle name="20% - Accent1 5 2 6 2 2" xfId="1707" xr:uid="{00000000-0005-0000-0000-00003F0D0000}"/>
    <cellStyle name="20% - Accent1 5 2 6 3" xfId="1708" xr:uid="{00000000-0005-0000-0000-0000400D0000}"/>
    <cellStyle name="20% - Accent1 5 2 6 4" xfId="1709" xr:uid="{00000000-0005-0000-0000-0000410D0000}"/>
    <cellStyle name="20% - Accent1 5 2 7" xfId="1710" xr:uid="{00000000-0005-0000-0000-0000420D0000}"/>
    <cellStyle name="20% - Accent1 5 2 7 2" xfId="1711" xr:uid="{00000000-0005-0000-0000-0000430D0000}"/>
    <cellStyle name="20% - Accent1 5 2 7 2 2" xfId="1712" xr:uid="{00000000-0005-0000-0000-0000440D0000}"/>
    <cellStyle name="20% - Accent1 5 2 7 3" xfId="1713" xr:uid="{00000000-0005-0000-0000-0000450D0000}"/>
    <cellStyle name="20% - Accent1 5 2 7 4" xfId="1714" xr:uid="{00000000-0005-0000-0000-0000460D0000}"/>
    <cellStyle name="20% - Accent1 5 2 8" xfId="1715" xr:uid="{00000000-0005-0000-0000-0000470D0000}"/>
    <cellStyle name="20% - Accent1 5 2 8 2" xfId="1716" xr:uid="{00000000-0005-0000-0000-0000480D0000}"/>
    <cellStyle name="20% - Accent1 5 2 8 2 2" xfId="1717" xr:uid="{00000000-0005-0000-0000-0000490D0000}"/>
    <cellStyle name="20% - Accent1 5 2 8 3" xfId="1718" xr:uid="{00000000-0005-0000-0000-00004A0D0000}"/>
    <cellStyle name="20% - Accent1 5 2 8 4" xfId="1719" xr:uid="{00000000-0005-0000-0000-00004B0D0000}"/>
    <cellStyle name="20% - Accent1 5 2 9" xfId="1720" xr:uid="{00000000-0005-0000-0000-00004C0D0000}"/>
    <cellStyle name="20% - Accent1 5 2 9 2" xfId="1721" xr:uid="{00000000-0005-0000-0000-00004D0D0000}"/>
    <cellStyle name="20% - Accent1 5 2 9 2 2" xfId="1722" xr:uid="{00000000-0005-0000-0000-00004E0D0000}"/>
    <cellStyle name="20% - Accent1 5 2 9 3" xfId="1723" xr:uid="{00000000-0005-0000-0000-00004F0D0000}"/>
    <cellStyle name="20% - Accent1 5 3" xfId="1724" xr:uid="{00000000-0005-0000-0000-0000500D0000}"/>
    <cellStyle name="20% - Accent1 5 3 10" xfId="1725" xr:uid="{00000000-0005-0000-0000-0000510D0000}"/>
    <cellStyle name="20% - Accent1 5 3 11" xfId="1726" xr:uid="{00000000-0005-0000-0000-0000520D0000}"/>
    <cellStyle name="20% - Accent1 5 3 2" xfId="1727" xr:uid="{00000000-0005-0000-0000-0000530D0000}"/>
    <cellStyle name="20% - Accent1 5 3 2 2" xfId="1728" xr:uid="{00000000-0005-0000-0000-0000540D0000}"/>
    <cellStyle name="20% - Accent1 5 3 2 2 2" xfId="1729" xr:uid="{00000000-0005-0000-0000-0000550D0000}"/>
    <cellStyle name="20% - Accent1 5 3 2 2 2 2" xfId="1730" xr:uid="{00000000-0005-0000-0000-0000560D0000}"/>
    <cellStyle name="20% - Accent1 5 3 2 2 2 2 2" xfId="1731" xr:uid="{00000000-0005-0000-0000-0000570D0000}"/>
    <cellStyle name="20% - Accent1 5 3 2 2 2 3" xfId="1732" xr:uid="{00000000-0005-0000-0000-0000580D0000}"/>
    <cellStyle name="20% - Accent1 5 3 2 2 2 4" xfId="1733" xr:uid="{00000000-0005-0000-0000-0000590D0000}"/>
    <cellStyle name="20% - Accent1 5 3 2 2 3" xfId="1734" xr:uid="{00000000-0005-0000-0000-00005A0D0000}"/>
    <cellStyle name="20% - Accent1 5 3 2 2 3 2" xfId="1735" xr:uid="{00000000-0005-0000-0000-00005B0D0000}"/>
    <cellStyle name="20% - Accent1 5 3 2 2 3 2 2" xfId="1736" xr:uid="{00000000-0005-0000-0000-00005C0D0000}"/>
    <cellStyle name="20% - Accent1 5 3 2 2 3 3" xfId="1737" xr:uid="{00000000-0005-0000-0000-00005D0D0000}"/>
    <cellStyle name="20% - Accent1 5 3 2 2 3 4" xfId="1738" xr:uid="{00000000-0005-0000-0000-00005E0D0000}"/>
    <cellStyle name="20% - Accent1 5 3 2 2 4" xfId="1739" xr:uid="{00000000-0005-0000-0000-00005F0D0000}"/>
    <cellStyle name="20% - Accent1 5 3 2 2 4 2" xfId="1740" xr:uid="{00000000-0005-0000-0000-0000600D0000}"/>
    <cellStyle name="20% - Accent1 5 3 2 2 4 2 2" xfId="1741" xr:uid="{00000000-0005-0000-0000-0000610D0000}"/>
    <cellStyle name="20% - Accent1 5 3 2 2 4 3" xfId="1742" xr:uid="{00000000-0005-0000-0000-0000620D0000}"/>
    <cellStyle name="20% - Accent1 5 3 2 2 4 4" xfId="1743" xr:uid="{00000000-0005-0000-0000-0000630D0000}"/>
    <cellStyle name="20% - Accent1 5 3 2 2 5" xfId="1744" xr:uid="{00000000-0005-0000-0000-0000640D0000}"/>
    <cellStyle name="20% - Accent1 5 3 2 2 5 2" xfId="1745" xr:uid="{00000000-0005-0000-0000-0000650D0000}"/>
    <cellStyle name="20% - Accent1 5 3 2 2 5 3" xfId="1746" xr:uid="{00000000-0005-0000-0000-0000660D0000}"/>
    <cellStyle name="20% - Accent1 5 3 2 2 6" xfId="1747" xr:uid="{00000000-0005-0000-0000-0000670D0000}"/>
    <cellStyle name="20% - Accent1 5 3 2 2 7" xfId="1748" xr:uid="{00000000-0005-0000-0000-0000680D0000}"/>
    <cellStyle name="20% - Accent1 5 3 2 2 8" xfId="1749" xr:uid="{00000000-0005-0000-0000-0000690D0000}"/>
    <cellStyle name="20% - Accent1 5 3 2 3" xfId="1750" xr:uid="{00000000-0005-0000-0000-00006A0D0000}"/>
    <cellStyle name="20% - Accent1 5 3 2 3 2" xfId="1751" xr:uid="{00000000-0005-0000-0000-00006B0D0000}"/>
    <cellStyle name="20% - Accent1 5 3 2 3 2 2" xfId="1752" xr:uid="{00000000-0005-0000-0000-00006C0D0000}"/>
    <cellStyle name="20% - Accent1 5 3 2 3 3" xfId="1753" xr:uid="{00000000-0005-0000-0000-00006D0D0000}"/>
    <cellStyle name="20% - Accent1 5 3 2 3 4" xfId="1754" xr:uid="{00000000-0005-0000-0000-00006E0D0000}"/>
    <cellStyle name="20% - Accent1 5 3 2 4" xfId="1755" xr:uid="{00000000-0005-0000-0000-00006F0D0000}"/>
    <cellStyle name="20% - Accent1 5 3 2 4 2" xfId="1756" xr:uid="{00000000-0005-0000-0000-0000700D0000}"/>
    <cellStyle name="20% - Accent1 5 3 2 4 2 2" xfId="1757" xr:uid="{00000000-0005-0000-0000-0000710D0000}"/>
    <cellStyle name="20% - Accent1 5 3 2 4 3" xfId="1758" xr:uid="{00000000-0005-0000-0000-0000720D0000}"/>
    <cellStyle name="20% - Accent1 5 3 2 4 4" xfId="1759" xr:uid="{00000000-0005-0000-0000-0000730D0000}"/>
    <cellStyle name="20% - Accent1 5 3 2 5" xfId="1760" xr:uid="{00000000-0005-0000-0000-0000740D0000}"/>
    <cellStyle name="20% - Accent1 5 3 2 5 2" xfId="1761" xr:uid="{00000000-0005-0000-0000-0000750D0000}"/>
    <cellStyle name="20% - Accent1 5 3 2 5 2 2" xfId="1762" xr:uid="{00000000-0005-0000-0000-0000760D0000}"/>
    <cellStyle name="20% - Accent1 5 3 2 5 3" xfId="1763" xr:uid="{00000000-0005-0000-0000-0000770D0000}"/>
    <cellStyle name="20% - Accent1 5 3 2 5 4" xfId="1764" xr:uid="{00000000-0005-0000-0000-0000780D0000}"/>
    <cellStyle name="20% - Accent1 5 3 2 6" xfId="1765" xr:uid="{00000000-0005-0000-0000-0000790D0000}"/>
    <cellStyle name="20% - Accent1 5 3 2 6 2" xfId="1766" xr:uid="{00000000-0005-0000-0000-00007A0D0000}"/>
    <cellStyle name="20% - Accent1 5 3 2 6 2 2" xfId="1767" xr:uid="{00000000-0005-0000-0000-00007B0D0000}"/>
    <cellStyle name="20% - Accent1 5 3 2 6 3" xfId="1768" xr:uid="{00000000-0005-0000-0000-00007C0D0000}"/>
    <cellStyle name="20% - Accent1 5 3 2 7" xfId="1769" xr:uid="{00000000-0005-0000-0000-00007D0D0000}"/>
    <cellStyle name="20% - Accent1 5 3 2 7 2" xfId="1770" xr:uid="{00000000-0005-0000-0000-00007E0D0000}"/>
    <cellStyle name="20% - Accent1 5 3 2 8" xfId="1771" xr:uid="{00000000-0005-0000-0000-00007F0D0000}"/>
    <cellStyle name="20% - Accent1 5 3 2 9" xfId="1772" xr:uid="{00000000-0005-0000-0000-0000800D0000}"/>
    <cellStyle name="20% - Accent1 5 3 3" xfId="1773" xr:uid="{00000000-0005-0000-0000-0000810D0000}"/>
    <cellStyle name="20% - Accent1 5 3 3 2" xfId="1774" xr:uid="{00000000-0005-0000-0000-0000820D0000}"/>
    <cellStyle name="20% - Accent1 5 3 3 2 2" xfId="1775" xr:uid="{00000000-0005-0000-0000-0000830D0000}"/>
    <cellStyle name="20% - Accent1 5 3 3 2 2 2" xfId="1776" xr:uid="{00000000-0005-0000-0000-0000840D0000}"/>
    <cellStyle name="20% - Accent1 5 3 3 2 3" xfId="1777" xr:uid="{00000000-0005-0000-0000-0000850D0000}"/>
    <cellStyle name="20% - Accent1 5 3 3 2 4" xfId="1778" xr:uid="{00000000-0005-0000-0000-0000860D0000}"/>
    <cellStyle name="20% - Accent1 5 3 3 3" xfId="1779" xr:uid="{00000000-0005-0000-0000-0000870D0000}"/>
    <cellStyle name="20% - Accent1 5 3 3 3 2" xfId="1780" xr:uid="{00000000-0005-0000-0000-0000880D0000}"/>
    <cellStyle name="20% - Accent1 5 3 3 3 2 2" xfId="1781" xr:uid="{00000000-0005-0000-0000-0000890D0000}"/>
    <cellStyle name="20% - Accent1 5 3 3 3 3" xfId="1782" xr:uid="{00000000-0005-0000-0000-00008A0D0000}"/>
    <cellStyle name="20% - Accent1 5 3 3 3 4" xfId="1783" xr:uid="{00000000-0005-0000-0000-00008B0D0000}"/>
    <cellStyle name="20% - Accent1 5 3 3 4" xfId="1784" xr:uid="{00000000-0005-0000-0000-00008C0D0000}"/>
    <cellStyle name="20% - Accent1 5 3 3 4 2" xfId="1785" xr:uid="{00000000-0005-0000-0000-00008D0D0000}"/>
    <cellStyle name="20% - Accent1 5 3 3 4 2 2" xfId="1786" xr:uid="{00000000-0005-0000-0000-00008E0D0000}"/>
    <cellStyle name="20% - Accent1 5 3 3 4 3" xfId="1787" xr:uid="{00000000-0005-0000-0000-00008F0D0000}"/>
    <cellStyle name="20% - Accent1 5 3 3 4 4" xfId="1788" xr:uid="{00000000-0005-0000-0000-0000900D0000}"/>
    <cellStyle name="20% - Accent1 5 3 3 5" xfId="1789" xr:uid="{00000000-0005-0000-0000-0000910D0000}"/>
    <cellStyle name="20% - Accent1 5 3 3 5 2" xfId="1790" xr:uid="{00000000-0005-0000-0000-0000920D0000}"/>
    <cellStyle name="20% - Accent1 5 3 3 5 2 2" xfId="1791" xr:uid="{00000000-0005-0000-0000-0000930D0000}"/>
    <cellStyle name="20% - Accent1 5 3 3 5 3" xfId="1792" xr:uid="{00000000-0005-0000-0000-0000940D0000}"/>
    <cellStyle name="20% - Accent1 5 3 3 5 4" xfId="1793" xr:uid="{00000000-0005-0000-0000-0000950D0000}"/>
    <cellStyle name="20% - Accent1 5 3 3 6" xfId="1794" xr:uid="{00000000-0005-0000-0000-0000960D0000}"/>
    <cellStyle name="20% - Accent1 5 3 3 6 2" xfId="1795" xr:uid="{00000000-0005-0000-0000-0000970D0000}"/>
    <cellStyle name="20% - Accent1 5 3 3 6 2 2" xfId="1796" xr:uid="{00000000-0005-0000-0000-0000980D0000}"/>
    <cellStyle name="20% - Accent1 5 3 3 6 3" xfId="1797" xr:uid="{00000000-0005-0000-0000-0000990D0000}"/>
    <cellStyle name="20% - Accent1 5 3 3 7" xfId="1798" xr:uid="{00000000-0005-0000-0000-00009A0D0000}"/>
    <cellStyle name="20% - Accent1 5 3 3 7 2" xfId="1799" xr:uid="{00000000-0005-0000-0000-00009B0D0000}"/>
    <cellStyle name="20% - Accent1 5 3 3 8" xfId="1800" xr:uid="{00000000-0005-0000-0000-00009C0D0000}"/>
    <cellStyle name="20% - Accent1 5 3 3 9" xfId="1801" xr:uid="{00000000-0005-0000-0000-00009D0D0000}"/>
    <cellStyle name="20% - Accent1 5 3 4" xfId="1802" xr:uid="{00000000-0005-0000-0000-00009E0D0000}"/>
    <cellStyle name="20% - Accent1 5 3 4 2" xfId="1803" xr:uid="{00000000-0005-0000-0000-00009F0D0000}"/>
    <cellStyle name="20% - Accent1 5 3 4 2 2" xfId="1804" xr:uid="{00000000-0005-0000-0000-0000A00D0000}"/>
    <cellStyle name="20% - Accent1 5 3 4 2 2 2" xfId="1805" xr:uid="{00000000-0005-0000-0000-0000A10D0000}"/>
    <cellStyle name="20% - Accent1 5 3 4 2 3" xfId="1806" xr:uid="{00000000-0005-0000-0000-0000A20D0000}"/>
    <cellStyle name="20% - Accent1 5 3 4 2 4" xfId="1807" xr:uid="{00000000-0005-0000-0000-0000A30D0000}"/>
    <cellStyle name="20% - Accent1 5 3 4 3" xfId="1808" xr:uid="{00000000-0005-0000-0000-0000A40D0000}"/>
    <cellStyle name="20% - Accent1 5 3 4 3 2" xfId="1809" xr:uid="{00000000-0005-0000-0000-0000A50D0000}"/>
    <cellStyle name="20% - Accent1 5 3 4 3 2 2" xfId="1810" xr:uid="{00000000-0005-0000-0000-0000A60D0000}"/>
    <cellStyle name="20% - Accent1 5 3 4 3 3" xfId="1811" xr:uid="{00000000-0005-0000-0000-0000A70D0000}"/>
    <cellStyle name="20% - Accent1 5 3 4 3 4" xfId="1812" xr:uid="{00000000-0005-0000-0000-0000A80D0000}"/>
    <cellStyle name="20% - Accent1 5 3 4 4" xfId="1813" xr:uid="{00000000-0005-0000-0000-0000A90D0000}"/>
    <cellStyle name="20% - Accent1 5 3 4 4 2" xfId="1814" xr:uid="{00000000-0005-0000-0000-0000AA0D0000}"/>
    <cellStyle name="20% - Accent1 5 3 4 4 2 2" xfId="1815" xr:uid="{00000000-0005-0000-0000-0000AB0D0000}"/>
    <cellStyle name="20% - Accent1 5 3 4 4 3" xfId="1816" xr:uid="{00000000-0005-0000-0000-0000AC0D0000}"/>
    <cellStyle name="20% - Accent1 5 3 4 4 4" xfId="1817" xr:uid="{00000000-0005-0000-0000-0000AD0D0000}"/>
    <cellStyle name="20% - Accent1 5 3 4 5" xfId="1818" xr:uid="{00000000-0005-0000-0000-0000AE0D0000}"/>
    <cellStyle name="20% - Accent1 5 3 4 5 2" xfId="1819" xr:uid="{00000000-0005-0000-0000-0000AF0D0000}"/>
    <cellStyle name="20% - Accent1 5 3 4 5 3" xfId="1820" xr:uid="{00000000-0005-0000-0000-0000B00D0000}"/>
    <cellStyle name="20% - Accent1 5 3 4 6" xfId="1821" xr:uid="{00000000-0005-0000-0000-0000B10D0000}"/>
    <cellStyle name="20% - Accent1 5 3 4 7" xfId="1822" xr:uid="{00000000-0005-0000-0000-0000B20D0000}"/>
    <cellStyle name="20% - Accent1 5 3 4 8" xfId="1823" xr:uid="{00000000-0005-0000-0000-0000B30D0000}"/>
    <cellStyle name="20% - Accent1 5 3 5" xfId="1824" xr:uid="{00000000-0005-0000-0000-0000B40D0000}"/>
    <cellStyle name="20% - Accent1 5 3 5 2" xfId="1825" xr:uid="{00000000-0005-0000-0000-0000B50D0000}"/>
    <cellStyle name="20% - Accent1 5 3 5 2 2" xfId="1826" xr:uid="{00000000-0005-0000-0000-0000B60D0000}"/>
    <cellStyle name="20% - Accent1 5 3 5 3" xfId="1827" xr:uid="{00000000-0005-0000-0000-0000B70D0000}"/>
    <cellStyle name="20% - Accent1 5 3 5 4" xfId="1828" xr:uid="{00000000-0005-0000-0000-0000B80D0000}"/>
    <cellStyle name="20% - Accent1 5 3 6" xfId="1829" xr:uid="{00000000-0005-0000-0000-0000B90D0000}"/>
    <cellStyle name="20% - Accent1 5 3 6 2" xfId="1830" xr:uid="{00000000-0005-0000-0000-0000BA0D0000}"/>
    <cellStyle name="20% - Accent1 5 3 6 2 2" xfId="1831" xr:uid="{00000000-0005-0000-0000-0000BB0D0000}"/>
    <cellStyle name="20% - Accent1 5 3 6 3" xfId="1832" xr:uid="{00000000-0005-0000-0000-0000BC0D0000}"/>
    <cellStyle name="20% - Accent1 5 3 6 4" xfId="1833" xr:uid="{00000000-0005-0000-0000-0000BD0D0000}"/>
    <cellStyle name="20% - Accent1 5 3 7" xfId="1834" xr:uid="{00000000-0005-0000-0000-0000BE0D0000}"/>
    <cellStyle name="20% - Accent1 5 3 7 2" xfId="1835" xr:uid="{00000000-0005-0000-0000-0000BF0D0000}"/>
    <cellStyle name="20% - Accent1 5 3 7 2 2" xfId="1836" xr:uid="{00000000-0005-0000-0000-0000C00D0000}"/>
    <cellStyle name="20% - Accent1 5 3 7 3" xfId="1837" xr:uid="{00000000-0005-0000-0000-0000C10D0000}"/>
    <cellStyle name="20% - Accent1 5 3 7 4" xfId="1838" xr:uid="{00000000-0005-0000-0000-0000C20D0000}"/>
    <cellStyle name="20% - Accent1 5 3 8" xfId="1839" xr:uid="{00000000-0005-0000-0000-0000C30D0000}"/>
    <cellStyle name="20% - Accent1 5 3 8 2" xfId="1840" xr:uid="{00000000-0005-0000-0000-0000C40D0000}"/>
    <cellStyle name="20% - Accent1 5 3 8 2 2" xfId="1841" xr:uid="{00000000-0005-0000-0000-0000C50D0000}"/>
    <cellStyle name="20% - Accent1 5 3 8 3" xfId="1842" xr:uid="{00000000-0005-0000-0000-0000C60D0000}"/>
    <cellStyle name="20% - Accent1 5 3 9" xfId="1843" xr:uid="{00000000-0005-0000-0000-0000C70D0000}"/>
    <cellStyle name="20% - Accent1 5 3 9 2" xfId="1844" xr:uid="{00000000-0005-0000-0000-0000C80D0000}"/>
    <cellStyle name="20% - Accent1 5 4" xfId="1845" xr:uid="{00000000-0005-0000-0000-0000C90D0000}"/>
    <cellStyle name="20% - Accent1 5 4 2" xfId="1846" xr:uid="{00000000-0005-0000-0000-0000CA0D0000}"/>
    <cellStyle name="20% - Accent1 5 4 2 2" xfId="1847" xr:uid="{00000000-0005-0000-0000-0000CB0D0000}"/>
    <cellStyle name="20% - Accent1 5 4 2 2 2" xfId="1848" xr:uid="{00000000-0005-0000-0000-0000CC0D0000}"/>
    <cellStyle name="20% - Accent1 5 4 2 2 2 2" xfId="1849" xr:uid="{00000000-0005-0000-0000-0000CD0D0000}"/>
    <cellStyle name="20% - Accent1 5 4 2 2 3" xfId="1850" xr:uid="{00000000-0005-0000-0000-0000CE0D0000}"/>
    <cellStyle name="20% - Accent1 5 4 2 2 4" xfId="1851" xr:uid="{00000000-0005-0000-0000-0000CF0D0000}"/>
    <cellStyle name="20% - Accent1 5 4 2 3" xfId="1852" xr:uid="{00000000-0005-0000-0000-0000D00D0000}"/>
    <cellStyle name="20% - Accent1 5 4 2 3 2" xfId="1853" xr:uid="{00000000-0005-0000-0000-0000D10D0000}"/>
    <cellStyle name="20% - Accent1 5 4 2 3 2 2" xfId="1854" xr:uid="{00000000-0005-0000-0000-0000D20D0000}"/>
    <cellStyle name="20% - Accent1 5 4 2 3 3" xfId="1855" xr:uid="{00000000-0005-0000-0000-0000D30D0000}"/>
    <cellStyle name="20% - Accent1 5 4 2 3 4" xfId="1856" xr:uid="{00000000-0005-0000-0000-0000D40D0000}"/>
    <cellStyle name="20% - Accent1 5 4 2 4" xfId="1857" xr:uid="{00000000-0005-0000-0000-0000D50D0000}"/>
    <cellStyle name="20% - Accent1 5 4 2 4 2" xfId="1858" xr:uid="{00000000-0005-0000-0000-0000D60D0000}"/>
    <cellStyle name="20% - Accent1 5 4 2 4 2 2" xfId="1859" xr:uid="{00000000-0005-0000-0000-0000D70D0000}"/>
    <cellStyle name="20% - Accent1 5 4 2 4 3" xfId="1860" xr:uid="{00000000-0005-0000-0000-0000D80D0000}"/>
    <cellStyle name="20% - Accent1 5 4 2 4 4" xfId="1861" xr:uid="{00000000-0005-0000-0000-0000D90D0000}"/>
    <cellStyle name="20% - Accent1 5 4 2 5" xfId="1862" xr:uid="{00000000-0005-0000-0000-0000DA0D0000}"/>
    <cellStyle name="20% - Accent1 5 4 2 5 2" xfId="1863" xr:uid="{00000000-0005-0000-0000-0000DB0D0000}"/>
    <cellStyle name="20% - Accent1 5 4 2 5 3" xfId="1864" xr:uid="{00000000-0005-0000-0000-0000DC0D0000}"/>
    <cellStyle name="20% - Accent1 5 4 2 6" xfId="1865" xr:uid="{00000000-0005-0000-0000-0000DD0D0000}"/>
    <cellStyle name="20% - Accent1 5 4 2 7" xfId="1866" xr:uid="{00000000-0005-0000-0000-0000DE0D0000}"/>
    <cellStyle name="20% - Accent1 5 4 2 8" xfId="1867" xr:uid="{00000000-0005-0000-0000-0000DF0D0000}"/>
    <cellStyle name="20% - Accent1 5 4 3" xfId="1868" xr:uid="{00000000-0005-0000-0000-0000E00D0000}"/>
    <cellStyle name="20% - Accent1 5 4 3 2" xfId="1869" xr:uid="{00000000-0005-0000-0000-0000E10D0000}"/>
    <cellStyle name="20% - Accent1 5 4 3 2 2" xfId="1870" xr:uid="{00000000-0005-0000-0000-0000E20D0000}"/>
    <cellStyle name="20% - Accent1 5 4 3 3" xfId="1871" xr:uid="{00000000-0005-0000-0000-0000E30D0000}"/>
    <cellStyle name="20% - Accent1 5 4 3 4" xfId="1872" xr:uid="{00000000-0005-0000-0000-0000E40D0000}"/>
    <cellStyle name="20% - Accent1 5 4 4" xfId="1873" xr:uid="{00000000-0005-0000-0000-0000E50D0000}"/>
    <cellStyle name="20% - Accent1 5 4 4 2" xfId="1874" xr:uid="{00000000-0005-0000-0000-0000E60D0000}"/>
    <cellStyle name="20% - Accent1 5 4 4 2 2" xfId="1875" xr:uid="{00000000-0005-0000-0000-0000E70D0000}"/>
    <cellStyle name="20% - Accent1 5 4 4 3" xfId="1876" xr:uid="{00000000-0005-0000-0000-0000E80D0000}"/>
    <cellStyle name="20% - Accent1 5 4 4 4" xfId="1877" xr:uid="{00000000-0005-0000-0000-0000E90D0000}"/>
    <cellStyle name="20% - Accent1 5 4 5" xfId="1878" xr:uid="{00000000-0005-0000-0000-0000EA0D0000}"/>
    <cellStyle name="20% - Accent1 5 4 5 2" xfId="1879" xr:uid="{00000000-0005-0000-0000-0000EB0D0000}"/>
    <cellStyle name="20% - Accent1 5 4 5 2 2" xfId="1880" xr:uid="{00000000-0005-0000-0000-0000EC0D0000}"/>
    <cellStyle name="20% - Accent1 5 4 5 3" xfId="1881" xr:uid="{00000000-0005-0000-0000-0000ED0D0000}"/>
    <cellStyle name="20% - Accent1 5 4 5 4" xfId="1882" xr:uid="{00000000-0005-0000-0000-0000EE0D0000}"/>
    <cellStyle name="20% - Accent1 5 4 6" xfId="1883" xr:uid="{00000000-0005-0000-0000-0000EF0D0000}"/>
    <cellStyle name="20% - Accent1 5 4 6 2" xfId="1884" xr:uid="{00000000-0005-0000-0000-0000F00D0000}"/>
    <cellStyle name="20% - Accent1 5 4 6 2 2" xfId="1885" xr:uid="{00000000-0005-0000-0000-0000F10D0000}"/>
    <cellStyle name="20% - Accent1 5 4 6 3" xfId="1886" xr:uid="{00000000-0005-0000-0000-0000F20D0000}"/>
    <cellStyle name="20% - Accent1 5 4 7" xfId="1887" xr:uid="{00000000-0005-0000-0000-0000F30D0000}"/>
    <cellStyle name="20% - Accent1 5 4 7 2" xfId="1888" xr:uid="{00000000-0005-0000-0000-0000F40D0000}"/>
    <cellStyle name="20% - Accent1 5 4 8" xfId="1889" xr:uid="{00000000-0005-0000-0000-0000F50D0000}"/>
    <cellStyle name="20% - Accent1 5 4 9" xfId="1890" xr:uid="{00000000-0005-0000-0000-0000F60D0000}"/>
    <cellStyle name="20% - Accent1 5 5" xfId="1891" xr:uid="{00000000-0005-0000-0000-0000F70D0000}"/>
    <cellStyle name="20% - Accent1 5 5 2" xfId="1892" xr:uid="{00000000-0005-0000-0000-0000F80D0000}"/>
    <cellStyle name="20% - Accent1 5 5 2 2" xfId="1893" xr:uid="{00000000-0005-0000-0000-0000F90D0000}"/>
    <cellStyle name="20% - Accent1 5 5 2 2 2" xfId="1894" xr:uid="{00000000-0005-0000-0000-0000FA0D0000}"/>
    <cellStyle name="20% - Accent1 5 5 2 3" xfId="1895" xr:uid="{00000000-0005-0000-0000-0000FB0D0000}"/>
    <cellStyle name="20% - Accent1 5 5 2 4" xfId="1896" xr:uid="{00000000-0005-0000-0000-0000FC0D0000}"/>
    <cellStyle name="20% - Accent1 5 5 3" xfId="1897" xr:uid="{00000000-0005-0000-0000-0000FD0D0000}"/>
    <cellStyle name="20% - Accent1 5 5 3 2" xfId="1898" xr:uid="{00000000-0005-0000-0000-0000FE0D0000}"/>
    <cellStyle name="20% - Accent1 5 5 3 2 2" xfId="1899" xr:uid="{00000000-0005-0000-0000-0000FF0D0000}"/>
    <cellStyle name="20% - Accent1 5 5 3 3" xfId="1900" xr:uid="{00000000-0005-0000-0000-0000000E0000}"/>
    <cellStyle name="20% - Accent1 5 5 3 4" xfId="1901" xr:uid="{00000000-0005-0000-0000-0000010E0000}"/>
    <cellStyle name="20% - Accent1 5 5 4" xfId="1902" xr:uid="{00000000-0005-0000-0000-0000020E0000}"/>
    <cellStyle name="20% - Accent1 5 5 4 2" xfId="1903" xr:uid="{00000000-0005-0000-0000-0000030E0000}"/>
    <cellStyle name="20% - Accent1 5 5 4 2 2" xfId="1904" xr:uid="{00000000-0005-0000-0000-0000040E0000}"/>
    <cellStyle name="20% - Accent1 5 5 4 3" xfId="1905" xr:uid="{00000000-0005-0000-0000-0000050E0000}"/>
    <cellStyle name="20% - Accent1 5 5 4 4" xfId="1906" xr:uid="{00000000-0005-0000-0000-0000060E0000}"/>
    <cellStyle name="20% - Accent1 5 5 5" xfId="1907" xr:uid="{00000000-0005-0000-0000-0000070E0000}"/>
    <cellStyle name="20% - Accent1 5 5 5 2" xfId="1908" xr:uid="{00000000-0005-0000-0000-0000080E0000}"/>
    <cellStyle name="20% - Accent1 5 5 5 2 2" xfId="1909" xr:uid="{00000000-0005-0000-0000-0000090E0000}"/>
    <cellStyle name="20% - Accent1 5 5 5 3" xfId="1910" xr:uid="{00000000-0005-0000-0000-00000A0E0000}"/>
    <cellStyle name="20% - Accent1 5 5 5 4" xfId="1911" xr:uid="{00000000-0005-0000-0000-00000B0E0000}"/>
    <cellStyle name="20% - Accent1 5 5 6" xfId="1912" xr:uid="{00000000-0005-0000-0000-00000C0E0000}"/>
    <cellStyle name="20% - Accent1 5 5 6 2" xfId="1913" xr:uid="{00000000-0005-0000-0000-00000D0E0000}"/>
    <cellStyle name="20% - Accent1 5 5 6 2 2" xfId="1914" xr:uid="{00000000-0005-0000-0000-00000E0E0000}"/>
    <cellStyle name="20% - Accent1 5 5 6 3" xfId="1915" xr:uid="{00000000-0005-0000-0000-00000F0E0000}"/>
    <cellStyle name="20% - Accent1 5 5 7" xfId="1916" xr:uid="{00000000-0005-0000-0000-0000100E0000}"/>
    <cellStyle name="20% - Accent1 5 5 7 2" xfId="1917" xr:uid="{00000000-0005-0000-0000-0000110E0000}"/>
    <cellStyle name="20% - Accent1 5 5 8" xfId="1918" xr:uid="{00000000-0005-0000-0000-0000120E0000}"/>
    <cellStyle name="20% - Accent1 5 5 9" xfId="1919" xr:uid="{00000000-0005-0000-0000-0000130E0000}"/>
    <cellStyle name="20% - Accent1 5 6" xfId="1920" xr:uid="{00000000-0005-0000-0000-0000140E0000}"/>
    <cellStyle name="20% - Accent1 5 6 2" xfId="1921" xr:uid="{00000000-0005-0000-0000-0000150E0000}"/>
    <cellStyle name="20% - Accent1 5 6 2 2" xfId="1922" xr:uid="{00000000-0005-0000-0000-0000160E0000}"/>
    <cellStyle name="20% - Accent1 5 6 2 2 2" xfId="1923" xr:uid="{00000000-0005-0000-0000-0000170E0000}"/>
    <cellStyle name="20% - Accent1 5 6 2 3" xfId="1924" xr:uid="{00000000-0005-0000-0000-0000180E0000}"/>
    <cellStyle name="20% - Accent1 5 6 2 4" xfId="1925" xr:uid="{00000000-0005-0000-0000-0000190E0000}"/>
    <cellStyle name="20% - Accent1 5 6 3" xfId="1926" xr:uid="{00000000-0005-0000-0000-00001A0E0000}"/>
    <cellStyle name="20% - Accent1 5 6 3 2" xfId="1927" xr:uid="{00000000-0005-0000-0000-00001B0E0000}"/>
    <cellStyle name="20% - Accent1 5 6 3 2 2" xfId="1928" xr:uid="{00000000-0005-0000-0000-00001C0E0000}"/>
    <cellStyle name="20% - Accent1 5 6 3 3" xfId="1929" xr:uid="{00000000-0005-0000-0000-00001D0E0000}"/>
    <cellStyle name="20% - Accent1 5 6 3 4" xfId="1930" xr:uid="{00000000-0005-0000-0000-00001E0E0000}"/>
    <cellStyle name="20% - Accent1 5 6 4" xfId="1931" xr:uid="{00000000-0005-0000-0000-00001F0E0000}"/>
    <cellStyle name="20% - Accent1 5 6 4 2" xfId="1932" xr:uid="{00000000-0005-0000-0000-0000200E0000}"/>
    <cellStyle name="20% - Accent1 5 6 4 2 2" xfId="1933" xr:uid="{00000000-0005-0000-0000-0000210E0000}"/>
    <cellStyle name="20% - Accent1 5 6 4 3" xfId="1934" xr:uid="{00000000-0005-0000-0000-0000220E0000}"/>
    <cellStyle name="20% - Accent1 5 6 4 4" xfId="1935" xr:uid="{00000000-0005-0000-0000-0000230E0000}"/>
    <cellStyle name="20% - Accent1 5 6 5" xfId="1936" xr:uid="{00000000-0005-0000-0000-0000240E0000}"/>
    <cellStyle name="20% - Accent1 5 6 5 2" xfId="1937" xr:uid="{00000000-0005-0000-0000-0000250E0000}"/>
    <cellStyle name="20% - Accent1 5 6 5 2 2" xfId="1938" xr:uid="{00000000-0005-0000-0000-0000260E0000}"/>
    <cellStyle name="20% - Accent1 5 6 5 3" xfId="1939" xr:uid="{00000000-0005-0000-0000-0000270E0000}"/>
    <cellStyle name="20% - Accent1 5 6 6" xfId="1940" xr:uid="{00000000-0005-0000-0000-0000280E0000}"/>
    <cellStyle name="20% - Accent1 5 6 6 2" xfId="1941" xr:uid="{00000000-0005-0000-0000-0000290E0000}"/>
    <cellStyle name="20% - Accent1 5 6 7" xfId="1942" xr:uid="{00000000-0005-0000-0000-00002A0E0000}"/>
    <cellStyle name="20% - Accent1 5 6 8" xfId="1943" xr:uid="{00000000-0005-0000-0000-00002B0E0000}"/>
    <cellStyle name="20% - Accent1 5 7" xfId="1944" xr:uid="{00000000-0005-0000-0000-00002C0E0000}"/>
    <cellStyle name="20% - Accent1 5 8" xfId="1945" xr:uid="{00000000-0005-0000-0000-00002D0E0000}"/>
    <cellStyle name="20% - Accent1 5 8 2" xfId="1946" xr:uid="{00000000-0005-0000-0000-00002E0E0000}"/>
    <cellStyle name="20% - Accent1 5 8 2 2" xfId="1947" xr:uid="{00000000-0005-0000-0000-00002F0E0000}"/>
    <cellStyle name="20% - Accent1 5 8 3" xfId="1948" xr:uid="{00000000-0005-0000-0000-0000300E0000}"/>
    <cellStyle name="20% - Accent1 5 8 4" xfId="1949" xr:uid="{00000000-0005-0000-0000-0000310E0000}"/>
    <cellStyle name="20% - Accent1 5 9" xfId="1950" xr:uid="{00000000-0005-0000-0000-0000320E0000}"/>
    <cellStyle name="20% - Accent1 5 9 2" xfId="1951" xr:uid="{00000000-0005-0000-0000-0000330E0000}"/>
    <cellStyle name="20% - Accent1 5 9 2 2" xfId="1952" xr:uid="{00000000-0005-0000-0000-0000340E0000}"/>
    <cellStyle name="20% - Accent1 5 9 3" xfId="1953" xr:uid="{00000000-0005-0000-0000-0000350E0000}"/>
    <cellStyle name="20% - Accent1 5 9 4" xfId="1954" xr:uid="{00000000-0005-0000-0000-0000360E0000}"/>
    <cellStyle name="20% - Accent1 5_BRPI Debt Mgt Report - Q2 Assets_under_ Mgmt_ FINAL" xfId="59903" xr:uid="{00000000-0005-0000-0000-0000370E0000}"/>
    <cellStyle name="20% - Accent1 6" xfId="1955" xr:uid="{00000000-0005-0000-0000-0000380E0000}"/>
    <cellStyle name="20% - Accent1 6 10" xfId="1956" xr:uid="{00000000-0005-0000-0000-0000390E0000}"/>
    <cellStyle name="20% - Accent1 6 11" xfId="1957" xr:uid="{00000000-0005-0000-0000-00003A0E0000}"/>
    <cellStyle name="20% - Accent1 6 12" xfId="1958" xr:uid="{00000000-0005-0000-0000-00003B0E0000}"/>
    <cellStyle name="20% - Accent1 6 2" xfId="1959" xr:uid="{00000000-0005-0000-0000-00003C0E0000}"/>
    <cellStyle name="20% - Accent1 6 2 10" xfId="1960" xr:uid="{00000000-0005-0000-0000-00003D0E0000}"/>
    <cellStyle name="20% - Accent1 6 2 10 2" xfId="1961" xr:uid="{00000000-0005-0000-0000-00003E0E0000}"/>
    <cellStyle name="20% - Accent1 6 2 11" xfId="1962" xr:uid="{00000000-0005-0000-0000-00003F0E0000}"/>
    <cellStyle name="20% - Accent1 6 2 12" xfId="1963" xr:uid="{00000000-0005-0000-0000-0000400E0000}"/>
    <cellStyle name="20% - Accent1 6 2 2" xfId="1964" xr:uid="{00000000-0005-0000-0000-0000410E0000}"/>
    <cellStyle name="20% - Accent1 6 2 2 10" xfId="1965" xr:uid="{00000000-0005-0000-0000-0000420E0000}"/>
    <cellStyle name="20% - Accent1 6 2 2 2" xfId="1966" xr:uid="{00000000-0005-0000-0000-0000430E0000}"/>
    <cellStyle name="20% - Accent1 6 2 2 2 2" xfId="1967" xr:uid="{00000000-0005-0000-0000-0000440E0000}"/>
    <cellStyle name="20% - Accent1 6 2 2 2 2 2" xfId="1968" xr:uid="{00000000-0005-0000-0000-0000450E0000}"/>
    <cellStyle name="20% - Accent1 6 2 2 2 2 2 2" xfId="1969" xr:uid="{00000000-0005-0000-0000-0000460E0000}"/>
    <cellStyle name="20% - Accent1 6 2 2 2 2 3" xfId="1970" xr:uid="{00000000-0005-0000-0000-0000470E0000}"/>
    <cellStyle name="20% - Accent1 6 2 2 2 2 4" xfId="1971" xr:uid="{00000000-0005-0000-0000-0000480E0000}"/>
    <cellStyle name="20% - Accent1 6 2 2 2 3" xfId="1972" xr:uid="{00000000-0005-0000-0000-0000490E0000}"/>
    <cellStyle name="20% - Accent1 6 2 2 2 3 2" xfId="1973" xr:uid="{00000000-0005-0000-0000-00004A0E0000}"/>
    <cellStyle name="20% - Accent1 6 2 2 2 3 2 2" xfId="1974" xr:uid="{00000000-0005-0000-0000-00004B0E0000}"/>
    <cellStyle name="20% - Accent1 6 2 2 2 3 3" xfId="1975" xr:uid="{00000000-0005-0000-0000-00004C0E0000}"/>
    <cellStyle name="20% - Accent1 6 2 2 2 3 4" xfId="1976" xr:uid="{00000000-0005-0000-0000-00004D0E0000}"/>
    <cellStyle name="20% - Accent1 6 2 2 2 4" xfId="1977" xr:uid="{00000000-0005-0000-0000-00004E0E0000}"/>
    <cellStyle name="20% - Accent1 6 2 2 2 4 2" xfId="1978" xr:uid="{00000000-0005-0000-0000-00004F0E0000}"/>
    <cellStyle name="20% - Accent1 6 2 2 2 4 2 2" xfId="1979" xr:uid="{00000000-0005-0000-0000-0000500E0000}"/>
    <cellStyle name="20% - Accent1 6 2 2 2 4 3" xfId="1980" xr:uid="{00000000-0005-0000-0000-0000510E0000}"/>
    <cellStyle name="20% - Accent1 6 2 2 2 4 4" xfId="1981" xr:uid="{00000000-0005-0000-0000-0000520E0000}"/>
    <cellStyle name="20% - Accent1 6 2 2 2 5" xfId="1982" xr:uid="{00000000-0005-0000-0000-0000530E0000}"/>
    <cellStyle name="20% - Accent1 6 2 2 2 5 2" xfId="1983" xr:uid="{00000000-0005-0000-0000-0000540E0000}"/>
    <cellStyle name="20% - Accent1 6 2 2 2 5 2 2" xfId="1984" xr:uid="{00000000-0005-0000-0000-0000550E0000}"/>
    <cellStyle name="20% - Accent1 6 2 2 2 5 3" xfId="1985" xr:uid="{00000000-0005-0000-0000-0000560E0000}"/>
    <cellStyle name="20% - Accent1 6 2 2 2 5 4" xfId="1986" xr:uid="{00000000-0005-0000-0000-0000570E0000}"/>
    <cellStyle name="20% - Accent1 6 2 2 2 6" xfId="1987" xr:uid="{00000000-0005-0000-0000-0000580E0000}"/>
    <cellStyle name="20% - Accent1 6 2 2 2 6 2" xfId="1988" xr:uid="{00000000-0005-0000-0000-0000590E0000}"/>
    <cellStyle name="20% - Accent1 6 2 2 2 6 2 2" xfId="1989" xr:uid="{00000000-0005-0000-0000-00005A0E0000}"/>
    <cellStyle name="20% - Accent1 6 2 2 2 6 3" xfId="1990" xr:uid="{00000000-0005-0000-0000-00005B0E0000}"/>
    <cellStyle name="20% - Accent1 6 2 2 2 7" xfId="1991" xr:uid="{00000000-0005-0000-0000-00005C0E0000}"/>
    <cellStyle name="20% - Accent1 6 2 2 2 7 2" xfId="1992" xr:uid="{00000000-0005-0000-0000-00005D0E0000}"/>
    <cellStyle name="20% - Accent1 6 2 2 2 8" xfId="1993" xr:uid="{00000000-0005-0000-0000-00005E0E0000}"/>
    <cellStyle name="20% - Accent1 6 2 2 2 9" xfId="1994" xr:uid="{00000000-0005-0000-0000-00005F0E0000}"/>
    <cellStyle name="20% - Accent1 6 2 2 3" xfId="1995" xr:uid="{00000000-0005-0000-0000-0000600E0000}"/>
    <cellStyle name="20% - Accent1 6 2 2 3 2" xfId="1996" xr:uid="{00000000-0005-0000-0000-0000610E0000}"/>
    <cellStyle name="20% - Accent1 6 2 2 3 2 2" xfId="1997" xr:uid="{00000000-0005-0000-0000-0000620E0000}"/>
    <cellStyle name="20% - Accent1 6 2 2 3 2 2 2" xfId="1998" xr:uid="{00000000-0005-0000-0000-0000630E0000}"/>
    <cellStyle name="20% - Accent1 6 2 2 3 2 3" xfId="1999" xr:uid="{00000000-0005-0000-0000-0000640E0000}"/>
    <cellStyle name="20% - Accent1 6 2 2 3 2 4" xfId="2000" xr:uid="{00000000-0005-0000-0000-0000650E0000}"/>
    <cellStyle name="20% - Accent1 6 2 2 3 3" xfId="2001" xr:uid="{00000000-0005-0000-0000-0000660E0000}"/>
    <cellStyle name="20% - Accent1 6 2 2 3 3 2" xfId="2002" xr:uid="{00000000-0005-0000-0000-0000670E0000}"/>
    <cellStyle name="20% - Accent1 6 2 2 3 3 2 2" xfId="2003" xr:uid="{00000000-0005-0000-0000-0000680E0000}"/>
    <cellStyle name="20% - Accent1 6 2 2 3 3 3" xfId="2004" xr:uid="{00000000-0005-0000-0000-0000690E0000}"/>
    <cellStyle name="20% - Accent1 6 2 2 3 3 4" xfId="2005" xr:uid="{00000000-0005-0000-0000-00006A0E0000}"/>
    <cellStyle name="20% - Accent1 6 2 2 3 4" xfId="2006" xr:uid="{00000000-0005-0000-0000-00006B0E0000}"/>
    <cellStyle name="20% - Accent1 6 2 2 3 4 2" xfId="2007" xr:uid="{00000000-0005-0000-0000-00006C0E0000}"/>
    <cellStyle name="20% - Accent1 6 2 2 3 4 2 2" xfId="2008" xr:uid="{00000000-0005-0000-0000-00006D0E0000}"/>
    <cellStyle name="20% - Accent1 6 2 2 3 4 3" xfId="2009" xr:uid="{00000000-0005-0000-0000-00006E0E0000}"/>
    <cellStyle name="20% - Accent1 6 2 2 3 4 4" xfId="2010" xr:uid="{00000000-0005-0000-0000-00006F0E0000}"/>
    <cellStyle name="20% - Accent1 6 2 2 3 5" xfId="2011" xr:uid="{00000000-0005-0000-0000-0000700E0000}"/>
    <cellStyle name="20% - Accent1 6 2 2 3 5 2" xfId="2012" xr:uid="{00000000-0005-0000-0000-0000710E0000}"/>
    <cellStyle name="20% - Accent1 6 2 2 3 5 3" xfId="2013" xr:uid="{00000000-0005-0000-0000-0000720E0000}"/>
    <cellStyle name="20% - Accent1 6 2 2 3 6" xfId="2014" xr:uid="{00000000-0005-0000-0000-0000730E0000}"/>
    <cellStyle name="20% - Accent1 6 2 2 3 7" xfId="2015" xr:uid="{00000000-0005-0000-0000-0000740E0000}"/>
    <cellStyle name="20% - Accent1 6 2 2 3 8" xfId="2016" xr:uid="{00000000-0005-0000-0000-0000750E0000}"/>
    <cellStyle name="20% - Accent1 6 2 2 4" xfId="2017" xr:uid="{00000000-0005-0000-0000-0000760E0000}"/>
    <cellStyle name="20% - Accent1 6 2 2 4 2" xfId="2018" xr:uid="{00000000-0005-0000-0000-0000770E0000}"/>
    <cellStyle name="20% - Accent1 6 2 2 4 2 2" xfId="2019" xr:uid="{00000000-0005-0000-0000-0000780E0000}"/>
    <cellStyle name="20% - Accent1 6 2 2 4 3" xfId="2020" xr:uid="{00000000-0005-0000-0000-0000790E0000}"/>
    <cellStyle name="20% - Accent1 6 2 2 4 4" xfId="2021" xr:uid="{00000000-0005-0000-0000-00007A0E0000}"/>
    <cellStyle name="20% - Accent1 6 2 2 5" xfId="2022" xr:uid="{00000000-0005-0000-0000-00007B0E0000}"/>
    <cellStyle name="20% - Accent1 6 2 2 5 2" xfId="2023" xr:uid="{00000000-0005-0000-0000-00007C0E0000}"/>
    <cellStyle name="20% - Accent1 6 2 2 5 2 2" xfId="2024" xr:uid="{00000000-0005-0000-0000-00007D0E0000}"/>
    <cellStyle name="20% - Accent1 6 2 2 5 3" xfId="2025" xr:uid="{00000000-0005-0000-0000-00007E0E0000}"/>
    <cellStyle name="20% - Accent1 6 2 2 5 4" xfId="2026" xr:uid="{00000000-0005-0000-0000-00007F0E0000}"/>
    <cellStyle name="20% - Accent1 6 2 2 6" xfId="2027" xr:uid="{00000000-0005-0000-0000-0000800E0000}"/>
    <cellStyle name="20% - Accent1 6 2 2 6 2" xfId="2028" xr:uid="{00000000-0005-0000-0000-0000810E0000}"/>
    <cellStyle name="20% - Accent1 6 2 2 6 2 2" xfId="2029" xr:uid="{00000000-0005-0000-0000-0000820E0000}"/>
    <cellStyle name="20% - Accent1 6 2 2 6 3" xfId="2030" xr:uid="{00000000-0005-0000-0000-0000830E0000}"/>
    <cellStyle name="20% - Accent1 6 2 2 6 4" xfId="2031" xr:uid="{00000000-0005-0000-0000-0000840E0000}"/>
    <cellStyle name="20% - Accent1 6 2 2 7" xfId="2032" xr:uid="{00000000-0005-0000-0000-0000850E0000}"/>
    <cellStyle name="20% - Accent1 6 2 2 7 2" xfId="2033" xr:uid="{00000000-0005-0000-0000-0000860E0000}"/>
    <cellStyle name="20% - Accent1 6 2 2 7 2 2" xfId="2034" xr:uid="{00000000-0005-0000-0000-0000870E0000}"/>
    <cellStyle name="20% - Accent1 6 2 2 7 3" xfId="2035" xr:uid="{00000000-0005-0000-0000-0000880E0000}"/>
    <cellStyle name="20% - Accent1 6 2 2 8" xfId="2036" xr:uid="{00000000-0005-0000-0000-0000890E0000}"/>
    <cellStyle name="20% - Accent1 6 2 2 8 2" xfId="2037" xr:uid="{00000000-0005-0000-0000-00008A0E0000}"/>
    <cellStyle name="20% - Accent1 6 2 2 9" xfId="2038" xr:uid="{00000000-0005-0000-0000-00008B0E0000}"/>
    <cellStyle name="20% - Accent1 6 2 3" xfId="2039" xr:uid="{00000000-0005-0000-0000-00008C0E0000}"/>
    <cellStyle name="20% - Accent1 6 2 3 2" xfId="2040" xr:uid="{00000000-0005-0000-0000-00008D0E0000}"/>
    <cellStyle name="20% - Accent1 6 2 3 2 2" xfId="2041" xr:uid="{00000000-0005-0000-0000-00008E0E0000}"/>
    <cellStyle name="20% - Accent1 6 2 3 2 2 2" xfId="2042" xr:uid="{00000000-0005-0000-0000-00008F0E0000}"/>
    <cellStyle name="20% - Accent1 6 2 3 2 2 2 2" xfId="2043" xr:uid="{00000000-0005-0000-0000-0000900E0000}"/>
    <cellStyle name="20% - Accent1 6 2 3 2 2 3" xfId="2044" xr:uid="{00000000-0005-0000-0000-0000910E0000}"/>
    <cellStyle name="20% - Accent1 6 2 3 2 2 4" xfId="2045" xr:uid="{00000000-0005-0000-0000-0000920E0000}"/>
    <cellStyle name="20% - Accent1 6 2 3 2 3" xfId="2046" xr:uid="{00000000-0005-0000-0000-0000930E0000}"/>
    <cellStyle name="20% - Accent1 6 2 3 2 3 2" xfId="2047" xr:uid="{00000000-0005-0000-0000-0000940E0000}"/>
    <cellStyle name="20% - Accent1 6 2 3 2 3 2 2" xfId="2048" xr:uid="{00000000-0005-0000-0000-0000950E0000}"/>
    <cellStyle name="20% - Accent1 6 2 3 2 3 3" xfId="2049" xr:uid="{00000000-0005-0000-0000-0000960E0000}"/>
    <cellStyle name="20% - Accent1 6 2 3 2 3 4" xfId="2050" xr:uid="{00000000-0005-0000-0000-0000970E0000}"/>
    <cellStyle name="20% - Accent1 6 2 3 2 4" xfId="2051" xr:uid="{00000000-0005-0000-0000-0000980E0000}"/>
    <cellStyle name="20% - Accent1 6 2 3 2 4 2" xfId="2052" xr:uid="{00000000-0005-0000-0000-0000990E0000}"/>
    <cellStyle name="20% - Accent1 6 2 3 2 4 2 2" xfId="2053" xr:uid="{00000000-0005-0000-0000-00009A0E0000}"/>
    <cellStyle name="20% - Accent1 6 2 3 2 4 3" xfId="2054" xr:uid="{00000000-0005-0000-0000-00009B0E0000}"/>
    <cellStyle name="20% - Accent1 6 2 3 2 4 4" xfId="2055" xr:uid="{00000000-0005-0000-0000-00009C0E0000}"/>
    <cellStyle name="20% - Accent1 6 2 3 2 5" xfId="2056" xr:uid="{00000000-0005-0000-0000-00009D0E0000}"/>
    <cellStyle name="20% - Accent1 6 2 3 2 5 2" xfId="2057" xr:uid="{00000000-0005-0000-0000-00009E0E0000}"/>
    <cellStyle name="20% - Accent1 6 2 3 2 5 3" xfId="2058" xr:uid="{00000000-0005-0000-0000-00009F0E0000}"/>
    <cellStyle name="20% - Accent1 6 2 3 2 6" xfId="2059" xr:uid="{00000000-0005-0000-0000-0000A00E0000}"/>
    <cellStyle name="20% - Accent1 6 2 3 2 7" xfId="2060" xr:uid="{00000000-0005-0000-0000-0000A10E0000}"/>
    <cellStyle name="20% - Accent1 6 2 3 2 8" xfId="2061" xr:uid="{00000000-0005-0000-0000-0000A20E0000}"/>
    <cellStyle name="20% - Accent1 6 2 3 3" xfId="2062" xr:uid="{00000000-0005-0000-0000-0000A30E0000}"/>
    <cellStyle name="20% - Accent1 6 2 3 3 2" xfId="2063" xr:uid="{00000000-0005-0000-0000-0000A40E0000}"/>
    <cellStyle name="20% - Accent1 6 2 3 3 2 2" xfId="2064" xr:uid="{00000000-0005-0000-0000-0000A50E0000}"/>
    <cellStyle name="20% - Accent1 6 2 3 3 3" xfId="2065" xr:uid="{00000000-0005-0000-0000-0000A60E0000}"/>
    <cellStyle name="20% - Accent1 6 2 3 3 4" xfId="2066" xr:uid="{00000000-0005-0000-0000-0000A70E0000}"/>
    <cellStyle name="20% - Accent1 6 2 3 4" xfId="2067" xr:uid="{00000000-0005-0000-0000-0000A80E0000}"/>
    <cellStyle name="20% - Accent1 6 2 3 4 2" xfId="2068" xr:uid="{00000000-0005-0000-0000-0000A90E0000}"/>
    <cellStyle name="20% - Accent1 6 2 3 4 2 2" xfId="2069" xr:uid="{00000000-0005-0000-0000-0000AA0E0000}"/>
    <cellStyle name="20% - Accent1 6 2 3 4 3" xfId="2070" xr:uid="{00000000-0005-0000-0000-0000AB0E0000}"/>
    <cellStyle name="20% - Accent1 6 2 3 4 4" xfId="2071" xr:uid="{00000000-0005-0000-0000-0000AC0E0000}"/>
    <cellStyle name="20% - Accent1 6 2 3 5" xfId="2072" xr:uid="{00000000-0005-0000-0000-0000AD0E0000}"/>
    <cellStyle name="20% - Accent1 6 2 3 5 2" xfId="2073" xr:uid="{00000000-0005-0000-0000-0000AE0E0000}"/>
    <cellStyle name="20% - Accent1 6 2 3 5 2 2" xfId="2074" xr:uid="{00000000-0005-0000-0000-0000AF0E0000}"/>
    <cellStyle name="20% - Accent1 6 2 3 5 3" xfId="2075" xr:uid="{00000000-0005-0000-0000-0000B00E0000}"/>
    <cellStyle name="20% - Accent1 6 2 3 5 4" xfId="2076" xr:uid="{00000000-0005-0000-0000-0000B10E0000}"/>
    <cellStyle name="20% - Accent1 6 2 3 6" xfId="2077" xr:uid="{00000000-0005-0000-0000-0000B20E0000}"/>
    <cellStyle name="20% - Accent1 6 2 3 6 2" xfId="2078" xr:uid="{00000000-0005-0000-0000-0000B30E0000}"/>
    <cellStyle name="20% - Accent1 6 2 3 6 2 2" xfId="2079" xr:uid="{00000000-0005-0000-0000-0000B40E0000}"/>
    <cellStyle name="20% - Accent1 6 2 3 6 3" xfId="2080" xr:uid="{00000000-0005-0000-0000-0000B50E0000}"/>
    <cellStyle name="20% - Accent1 6 2 3 7" xfId="2081" xr:uid="{00000000-0005-0000-0000-0000B60E0000}"/>
    <cellStyle name="20% - Accent1 6 2 3 7 2" xfId="2082" xr:uid="{00000000-0005-0000-0000-0000B70E0000}"/>
    <cellStyle name="20% - Accent1 6 2 3 8" xfId="2083" xr:uid="{00000000-0005-0000-0000-0000B80E0000}"/>
    <cellStyle name="20% - Accent1 6 2 3 9" xfId="2084" xr:uid="{00000000-0005-0000-0000-0000B90E0000}"/>
    <cellStyle name="20% - Accent1 6 2 4" xfId="2085" xr:uid="{00000000-0005-0000-0000-0000BA0E0000}"/>
    <cellStyle name="20% - Accent1 6 2 4 2" xfId="2086" xr:uid="{00000000-0005-0000-0000-0000BB0E0000}"/>
    <cellStyle name="20% - Accent1 6 2 4 2 2" xfId="2087" xr:uid="{00000000-0005-0000-0000-0000BC0E0000}"/>
    <cellStyle name="20% - Accent1 6 2 4 2 2 2" xfId="2088" xr:uid="{00000000-0005-0000-0000-0000BD0E0000}"/>
    <cellStyle name="20% - Accent1 6 2 4 2 3" xfId="2089" xr:uid="{00000000-0005-0000-0000-0000BE0E0000}"/>
    <cellStyle name="20% - Accent1 6 2 4 2 4" xfId="2090" xr:uid="{00000000-0005-0000-0000-0000BF0E0000}"/>
    <cellStyle name="20% - Accent1 6 2 4 3" xfId="2091" xr:uid="{00000000-0005-0000-0000-0000C00E0000}"/>
    <cellStyle name="20% - Accent1 6 2 4 3 2" xfId="2092" xr:uid="{00000000-0005-0000-0000-0000C10E0000}"/>
    <cellStyle name="20% - Accent1 6 2 4 3 2 2" xfId="2093" xr:uid="{00000000-0005-0000-0000-0000C20E0000}"/>
    <cellStyle name="20% - Accent1 6 2 4 3 3" xfId="2094" xr:uid="{00000000-0005-0000-0000-0000C30E0000}"/>
    <cellStyle name="20% - Accent1 6 2 4 3 4" xfId="2095" xr:uid="{00000000-0005-0000-0000-0000C40E0000}"/>
    <cellStyle name="20% - Accent1 6 2 4 4" xfId="2096" xr:uid="{00000000-0005-0000-0000-0000C50E0000}"/>
    <cellStyle name="20% - Accent1 6 2 4 4 2" xfId="2097" xr:uid="{00000000-0005-0000-0000-0000C60E0000}"/>
    <cellStyle name="20% - Accent1 6 2 4 4 2 2" xfId="2098" xr:uid="{00000000-0005-0000-0000-0000C70E0000}"/>
    <cellStyle name="20% - Accent1 6 2 4 4 3" xfId="2099" xr:uid="{00000000-0005-0000-0000-0000C80E0000}"/>
    <cellStyle name="20% - Accent1 6 2 4 4 4" xfId="2100" xr:uid="{00000000-0005-0000-0000-0000C90E0000}"/>
    <cellStyle name="20% - Accent1 6 2 4 5" xfId="2101" xr:uid="{00000000-0005-0000-0000-0000CA0E0000}"/>
    <cellStyle name="20% - Accent1 6 2 4 5 2" xfId="2102" xr:uid="{00000000-0005-0000-0000-0000CB0E0000}"/>
    <cellStyle name="20% - Accent1 6 2 4 5 2 2" xfId="2103" xr:uid="{00000000-0005-0000-0000-0000CC0E0000}"/>
    <cellStyle name="20% - Accent1 6 2 4 5 3" xfId="2104" xr:uid="{00000000-0005-0000-0000-0000CD0E0000}"/>
    <cellStyle name="20% - Accent1 6 2 4 5 4" xfId="2105" xr:uid="{00000000-0005-0000-0000-0000CE0E0000}"/>
    <cellStyle name="20% - Accent1 6 2 4 6" xfId="2106" xr:uid="{00000000-0005-0000-0000-0000CF0E0000}"/>
    <cellStyle name="20% - Accent1 6 2 4 6 2" xfId="2107" xr:uid="{00000000-0005-0000-0000-0000D00E0000}"/>
    <cellStyle name="20% - Accent1 6 2 4 6 2 2" xfId="2108" xr:uid="{00000000-0005-0000-0000-0000D10E0000}"/>
    <cellStyle name="20% - Accent1 6 2 4 6 3" xfId="2109" xr:uid="{00000000-0005-0000-0000-0000D20E0000}"/>
    <cellStyle name="20% - Accent1 6 2 4 7" xfId="2110" xr:uid="{00000000-0005-0000-0000-0000D30E0000}"/>
    <cellStyle name="20% - Accent1 6 2 4 7 2" xfId="2111" xr:uid="{00000000-0005-0000-0000-0000D40E0000}"/>
    <cellStyle name="20% - Accent1 6 2 4 8" xfId="2112" xr:uid="{00000000-0005-0000-0000-0000D50E0000}"/>
    <cellStyle name="20% - Accent1 6 2 4 9" xfId="2113" xr:uid="{00000000-0005-0000-0000-0000D60E0000}"/>
    <cellStyle name="20% - Accent1 6 2 5" xfId="2114" xr:uid="{00000000-0005-0000-0000-0000D70E0000}"/>
    <cellStyle name="20% - Accent1 6 2 5 2" xfId="2115" xr:uid="{00000000-0005-0000-0000-0000D80E0000}"/>
    <cellStyle name="20% - Accent1 6 2 5 2 2" xfId="2116" xr:uid="{00000000-0005-0000-0000-0000D90E0000}"/>
    <cellStyle name="20% - Accent1 6 2 5 2 2 2" xfId="2117" xr:uid="{00000000-0005-0000-0000-0000DA0E0000}"/>
    <cellStyle name="20% - Accent1 6 2 5 2 3" xfId="2118" xr:uid="{00000000-0005-0000-0000-0000DB0E0000}"/>
    <cellStyle name="20% - Accent1 6 2 5 2 4" xfId="2119" xr:uid="{00000000-0005-0000-0000-0000DC0E0000}"/>
    <cellStyle name="20% - Accent1 6 2 5 3" xfId="2120" xr:uid="{00000000-0005-0000-0000-0000DD0E0000}"/>
    <cellStyle name="20% - Accent1 6 2 5 3 2" xfId="2121" xr:uid="{00000000-0005-0000-0000-0000DE0E0000}"/>
    <cellStyle name="20% - Accent1 6 2 5 3 2 2" xfId="2122" xr:uid="{00000000-0005-0000-0000-0000DF0E0000}"/>
    <cellStyle name="20% - Accent1 6 2 5 3 3" xfId="2123" xr:uid="{00000000-0005-0000-0000-0000E00E0000}"/>
    <cellStyle name="20% - Accent1 6 2 5 3 4" xfId="2124" xr:uid="{00000000-0005-0000-0000-0000E10E0000}"/>
    <cellStyle name="20% - Accent1 6 2 5 4" xfId="2125" xr:uid="{00000000-0005-0000-0000-0000E20E0000}"/>
    <cellStyle name="20% - Accent1 6 2 5 4 2" xfId="2126" xr:uid="{00000000-0005-0000-0000-0000E30E0000}"/>
    <cellStyle name="20% - Accent1 6 2 5 4 2 2" xfId="2127" xr:uid="{00000000-0005-0000-0000-0000E40E0000}"/>
    <cellStyle name="20% - Accent1 6 2 5 4 3" xfId="2128" xr:uid="{00000000-0005-0000-0000-0000E50E0000}"/>
    <cellStyle name="20% - Accent1 6 2 5 4 4" xfId="2129" xr:uid="{00000000-0005-0000-0000-0000E60E0000}"/>
    <cellStyle name="20% - Accent1 6 2 5 5" xfId="2130" xr:uid="{00000000-0005-0000-0000-0000E70E0000}"/>
    <cellStyle name="20% - Accent1 6 2 5 5 2" xfId="2131" xr:uid="{00000000-0005-0000-0000-0000E80E0000}"/>
    <cellStyle name="20% - Accent1 6 2 5 5 3" xfId="2132" xr:uid="{00000000-0005-0000-0000-0000E90E0000}"/>
    <cellStyle name="20% - Accent1 6 2 5 6" xfId="2133" xr:uid="{00000000-0005-0000-0000-0000EA0E0000}"/>
    <cellStyle name="20% - Accent1 6 2 5 7" xfId="2134" xr:uid="{00000000-0005-0000-0000-0000EB0E0000}"/>
    <cellStyle name="20% - Accent1 6 2 5 8" xfId="2135" xr:uid="{00000000-0005-0000-0000-0000EC0E0000}"/>
    <cellStyle name="20% - Accent1 6 2 6" xfId="2136" xr:uid="{00000000-0005-0000-0000-0000ED0E0000}"/>
    <cellStyle name="20% - Accent1 6 2 6 2" xfId="2137" xr:uid="{00000000-0005-0000-0000-0000EE0E0000}"/>
    <cellStyle name="20% - Accent1 6 2 6 2 2" xfId="2138" xr:uid="{00000000-0005-0000-0000-0000EF0E0000}"/>
    <cellStyle name="20% - Accent1 6 2 6 3" xfId="2139" xr:uid="{00000000-0005-0000-0000-0000F00E0000}"/>
    <cellStyle name="20% - Accent1 6 2 6 4" xfId="2140" xr:uid="{00000000-0005-0000-0000-0000F10E0000}"/>
    <cellStyle name="20% - Accent1 6 2 7" xfId="2141" xr:uid="{00000000-0005-0000-0000-0000F20E0000}"/>
    <cellStyle name="20% - Accent1 6 2 7 2" xfId="2142" xr:uid="{00000000-0005-0000-0000-0000F30E0000}"/>
    <cellStyle name="20% - Accent1 6 2 7 2 2" xfId="2143" xr:uid="{00000000-0005-0000-0000-0000F40E0000}"/>
    <cellStyle name="20% - Accent1 6 2 7 3" xfId="2144" xr:uid="{00000000-0005-0000-0000-0000F50E0000}"/>
    <cellStyle name="20% - Accent1 6 2 7 4" xfId="2145" xr:uid="{00000000-0005-0000-0000-0000F60E0000}"/>
    <cellStyle name="20% - Accent1 6 2 8" xfId="2146" xr:uid="{00000000-0005-0000-0000-0000F70E0000}"/>
    <cellStyle name="20% - Accent1 6 2 8 2" xfId="2147" xr:uid="{00000000-0005-0000-0000-0000F80E0000}"/>
    <cellStyle name="20% - Accent1 6 2 8 2 2" xfId="2148" xr:uid="{00000000-0005-0000-0000-0000F90E0000}"/>
    <cellStyle name="20% - Accent1 6 2 8 3" xfId="2149" xr:uid="{00000000-0005-0000-0000-0000FA0E0000}"/>
    <cellStyle name="20% - Accent1 6 2 8 4" xfId="2150" xr:uid="{00000000-0005-0000-0000-0000FB0E0000}"/>
    <cellStyle name="20% - Accent1 6 2 9" xfId="2151" xr:uid="{00000000-0005-0000-0000-0000FC0E0000}"/>
    <cellStyle name="20% - Accent1 6 2 9 2" xfId="2152" xr:uid="{00000000-0005-0000-0000-0000FD0E0000}"/>
    <cellStyle name="20% - Accent1 6 2 9 2 2" xfId="2153" xr:uid="{00000000-0005-0000-0000-0000FE0E0000}"/>
    <cellStyle name="20% - Accent1 6 2 9 3" xfId="2154" xr:uid="{00000000-0005-0000-0000-0000FF0E0000}"/>
    <cellStyle name="20% - Accent1 6 3" xfId="2155" xr:uid="{00000000-0005-0000-0000-0000000F0000}"/>
    <cellStyle name="20% - Accent1 6 3 2" xfId="2156" xr:uid="{00000000-0005-0000-0000-0000010F0000}"/>
    <cellStyle name="20% - Accent1 6 3 3" xfId="2157" xr:uid="{00000000-0005-0000-0000-0000020F0000}"/>
    <cellStyle name="20% - Accent1 6 4" xfId="2158" xr:uid="{00000000-0005-0000-0000-0000030F0000}"/>
    <cellStyle name="20% - Accent1 6 4 2" xfId="2159" xr:uid="{00000000-0005-0000-0000-0000040F0000}"/>
    <cellStyle name="20% - Accent1 6 4 2 2" xfId="2160" xr:uid="{00000000-0005-0000-0000-0000050F0000}"/>
    <cellStyle name="20% - Accent1 6 4 2 2 2" xfId="2161" xr:uid="{00000000-0005-0000-0000-0000060F0000}"/>
    <cellStyle name="20% - Accent1 6 4 2 3" xfId="2162" xr:uid="{00000000-0005-0000-0000-0000070F0000}"/>
    <cellStyle name="20% - Accent1 6 4 2 4" xfId="2163" xr:uid="{00000000-0005-0000-0000-0000080F0000}"/>
    <cellStyle name="20% - Accent1 6 4 3" xfId="2164" xr:uid="{00000000-0005-0000-0000-0000090F0000}"/>
    <cellStyle name="20% - Accent1 6 4 3 2" xfId="2165" xr:uid="{00000000-0005-0000-0000-00000A0F0000}"/>
    <cellStyle name="20% - Accent1 6 4 3 2 2" xfId="2166" xr:uid="{00000000-0005-0000-0000-00000B0F0000}"/>
    <cellStyle name="20% - Accent1 6 4 3 3" xfId="2167" xr:uid="{00000000-0005-0000-0000-00000C0F0000}"/>
    <cellStyle name="20% - Accent1 6 4 3 4" xfId="2168" xr:uid="{00000000-0005-0000-0000-00000D0F0000}"/>
    <cellStyle name="20% - Accent1 6 4 4" xfId="2169" xr:uid="{00000000-0005-0000-0000-00000E0F0000}"/>
    <cellStyle name="20% - Accent1 6 4 4 2" xfId="2170" xr:uid="{00000000-0005-0000-0000-00000F0F0000}"/>
    <cellStyle name="20% - Accent1 6 4 4 2 2" xfId="2171" xr:uid="{00000000-0005-0000-0000-0000100F0000}"/>
    <cellStyle name="20% - Accent1 6 4 4 3" xfId="2172" xr:uid="{00000000-0005-0000-0000-0000110F0000}"/>
    <cellStyle name="20% - Accent1 6 4 4 4" xfId="2173" xr:uid="{00000000-0005-0000-0000-0000120F0000}"/>
    <cellStyle name="20% - Accent1 6 4 5" xfId="2174" xr:uid="{00000000-0005-0000-0000-0000130F0000}"/>
    <cellStyle name="20% - Accent1 6 4 5 2" xfId="2175" xr:uid="{00000000-0005-0000-0000-0000140F0000}"/>
    <cellStyle name="20% - Accent1 6 4 5 2 2" xfId="2176" xr:uid="{00000000-0005-0000-0000-0000150F0000}"/>
    <cellStyle name="20% - Accent1 6 4 5 3" xfId="2177" xr:uid="{00000000-0005-0000-0000-0000160F0000}"/>
    <cellStyle name="20% - Accent1 6 4 5 4" xfId="2178" xr:uid="{00000000-0005-0000-0000-0000170F0000}"/>
    <cellStyle name="20% - Accent1 6 4 6" xfId="2179" xr:uid="{00000000-0005-0000-0000-0000180F0000}"/>
    <cellStyle name="20% - Accent1 6 4 6 2" xfId="2180" xr:uid="{00000000-0005-0000-0000-0000190F0000}"/>
    <cellStyle name="20% - Accent1 6 4 6 2 2" xfId="2181" xr:uid="{00000000-0005-0000-0000-00001A0F0000}"/>
    <cellStyle name="20% - Accent1 6 4 6 3" xfId="2182" xr:uid="{00000000-0005-0000-0000-00001B0F0000}"/>
    <cellStyle name="20% - Accent1 6 4 7" xfId="2183" xr:uid="{00000000-0005-0000-0000-00001C0F0000}"/>
    <cellStyle name="20% - Accent1 6 4 7 2" xfId="2184" xr:uid="{00000000-0005-0000-0000-00001D0F0000}"/>
    <cellStyle name="20% - Accent1 6 4 8" xfId="2185" xr:uid="{00000000-0005-0000-0000-00001E0F0000}"/>
    <cellStyle name="20% - Accent1 6 4 9" xfId="2186" xr:uid="{00000000-0005-0000-0000-00001F0F0000}"/>
    <cellStyle name="20% - Accent1 6 5" xfId="2187" xr:uid="{00000000-0005-0000-0000-0000200F0000}"/>
    <cellStyle name="20% - Accent1 6 6" xfId="2188" xr:uid="{00000000-0005-0000-0000-0000210F0000}"/>
    <cellStyle name="20% - Accent1 6 7" xfId="2189" xr:uid="{00000000-0005-0000-0000-0000220F0000}"/>
    <cellStyle name="20% - Accent1 6 7 2" xfId="2190" xr:uid="{00000000-0005-0000-0000-0000230F0000}"/>
    <cellStyle name="20% - Accent1 6 7 2 2" xfId="2191" xr:uid="{00000000-0005-0000-0000-0000240F0000}"/>
    <cellStyle name="20% - Accent1 6 7 3" xfId="2192" xr:uid="{00000000-0005-0000-0000-0000250F0000}"/>
    <cellStyle name="20% - Accent1 6 7 4" xfId="2193" xr:uid="{00000000-0005-0000-0000-0000260F0000}"/>
    <cellStyle name="20% - Accent1 6 8" xfId="2194" xr:uid="{00000000-0005-0000-0000-0000270F0000}"/>
    <cellStyle name="20% - Accent1 6 8 2" xfId="2195" xr:uid="{00000000-0005-0000-0000-0000280F0000}"/>
    <cellStyle name="20% - Accent1 6 8 2 2" xfId="2196" xr:uid="{00000000-0005-0000-0000-0000290F0000}"/>
    <cellStyle name="20% - Accent1 6 8 3" xfId="2197" xr:uid="{00000000-0005-0000-0000-00002A0F0000}"/>
    <cellStyle name="20% - Accent1 6 8 4" xfId="2198" xr:uid="{00000000-0005-0000-0000-00002B0F0000}"/>
    <cellStyle name="20% - Accent1 6 9" xfId="2199" xr:uid="{00000000-0005-0000-0000-00002C0F0000}"/>
    <cellStyle name="20% - Accent1 6 9 2" xfId="2200" xr:uid="{00000000-0005-0000-0000-00002D0F0000}"/>
    <cellStyle name="20% - Accent1 6 9 2 2" xfId="2201" xr:uid="{00000000-0005-0000-0000-00002E0F0000}"/>
    <cellStyle name="20% - Accent1 6 9 3" xfId="2202" xr:uid="{00000000-0005-0000-0000-00002F0F0000}"/>
    <cellStyle name="20% - Accent1 6 9 4" xfId="2203" xr:uid="{00000000-0005-0000-0000-0000300F0000}"/>
    <cellStyle name="20% - Accent1 6_BRPI Debt Mgt Report - Q2 Assets_under_ Mgmt_ FINAL" xfId="59904" xr:uid="{00000000-0005-0000-0000-0000310F0000}"/>
    <cellStyle name="20% - Accent1 7" xfId="2204" xr:uid="{00000000-0005-0000-0000-0000320F0000}"/>
    <cellStyle name="20% - Accent1 7 10" xfId="2205" xr:uid="{00000000-0005-0000-0000-0000330F0000}"/>
    <cellStyle name="20% - Accent1 7 11" xfId="2206" xr:uid="{00000000-0005-0000-0000-0000340F0000}"/>
    <cellStyle name="20% - Accent1 7 12" xfId="2207" xr:uid="{00000000-0005-0000-0000-0000350F0000}"/>
    <cellStyle name="20% - Accent1 7 2" xfId="2208" xr:uid="{00000000-0005-0000-0000-0000360F0000}"/>
    <cellStyle name="20% - Accent1 7 2 2" xfId="2209" xr:uid="{00000000-0005-0000-0000-0000370F0000}"/>
    <cellStyle name="20% - Accent1 7 2 2 2" xfId="2210" xr:uid="{00000000-0005-0000-0000-0000380F0000}"/>
    <cellStyle name="20% - Accent1 7 2 2 2 2" xfId="2211" xr:uid="{00000000-0005-0000-0000-0000390F0000}"/>
    <cellStyle name="20% - Accent1 7 2 2 2 2 2" xfId="2212" xr:uid="{00000000-0005-0000-0000-00003A0F0000}"/>
    <cellStyle name="20% - Accent1 7 2 2 2 3" xfId="2213" xr:uid="{00000000-0005-0000-0000-00003B0F0000}"/>
    <cellStyle name="20% - Accent1 7 2 2 2 4" xfId="2214" xr:uid="{00000000-0005-0000-0000-00003C0F0000}"/>
    <cellStyle name="20% - Accent1 7 2 2 3" xfId="2215" xr:uid="{00000000-0005-0000-0000-00003D0F0000}"/>
    <cellStyle name="20% - Accent1 7 2 2 3 2" xfId="2216" xr:uid="{00000000-0005-0000-0000-00003E0F0000}"/>
    <cellStyle name="20% - Accent1 7 2 2 3 2 2" xfId="2217" xr:uid="{00000000-0005-0000-0000-00003F0F0000}"/>
    <cellStyle name="20% - Accent1 7 2 2 3 3" xfId="2218" xr:uid="{00000000-0005-0000-0000-0000400F0000}"/>
    <cellStyle name="20% - Accent1 7 2 2 3 4" xfId="2219" xr:uid="{00000000-0005-0000-0000-0000410F0000}"/>
    <cellStyle name="20% - Accent1 7 2 2 4" xfId="2220" xr:uid="{00000000-0005-0000-0000-0000420F0000}"/>
    <cellStyle name="20% - Accent1 7 2 2 4 2" xfId="2221" xr:uid="{00000000-0005-0000-0000-0000430F0000}"/>
    <cellStyle name="20% - Accent1 7 2 2 4 2 2" xfId="2222" xr:uid="{00000000-0005-0000-0000-0000440F0000}"/>
    <cellStyle name="20% - Accent1 7 2 2 4 3" xfId="2223" xr:uid="{00000000-0005-0000-0000-0000450F0000}"/>
    <cellStyle name="20% - Accent1 7 2 2 4 4" xfId="2224" xr:uid="{00000000-0005-0000-0000-0000460F0000}"/>
    <cellStyle name="20% - Accent1 7 2 2 5" xfId="2225" xr:uid="{00000000-0005-0000-0000-0000470F0000}"/>
    <cellStyle name="20% - Accent1 7 2 2 5 2" xfId="2226" xr:uid="{00000000-0005-0000-0000-0000480F0000}"/>
    <cellStyle name="20% - Accent1 7 2 2 5 3" xfId="2227" xr:uid="{00000000-0005-0000-0000-0000490F0000}"/>
    <cellStyle name="20% - Accent1 7 2 2 6" xfId="2228" xr:uid="{00000000-0005-0000-0000-00004A0F0000}"/>
    <cellStyle name="20% - Accent1 7 2 2 7" xfId="2229" xr:uid="{00000000-0005-0000-0000-00004B0F0000}"/>
    <cellStyle name="20% - Accent1 7 2 2 8" xfId="2230" xr:uid="{00000000-0005-0000-0000-00004C0F0000}"/>
    <cellStyle name="20% - Accent1 7 2 3" xfId="2231" xr:uid="{00000000-0005-0000-0000-00004D0F0000}"/>
    <cellStyle name="20% - Accent1 7 2 3 2" xfId="2232" xr:uid="{00000000-0005-0000-0000-00004E0F0000}"/>
    <cellStyle name="20% - Accent1 7 2 3 2 2" xfId="2233" xr:uid="{00000000-0005-0000-0000-00004F0F0000}"/>
    <cellStyle name="20% - Accent1 7 2 3 3" xfId="2234" xr:uid="{00000000-0005-0000-0000-0000500F0000}"/>
    <cellStyle name="20% - Accent1 7 2 3 4" xfId="2235" xr:uid="{00000000-0005-0000-0000-0000510F0000}"/>
    <cellStyle name="20% - Accent1 7 2 4" xfId="2236" xr:uid="{00000000-0005-0000-0000-0000520F0000}"/>
    <cellStyle name="20% - Accent1 7 2 4 2" xfId="2237" xr:uid="{00000000-0005-0000-0000-0000530F0000}"/>
    <cellStyle name="20% - Accent1 7 2 4 2 2" xfId="2238" xr:uid="{00000000-0005-0000-0000-0000540F0000}"/>
    <cellStyle name="20% - Accent1 7 2 4 3" xfId="2239" xr:uid="{00000000-0005-0000-0000-0000550F0000}"/>
    <cellStyle name="20% - Accent1 7 2 4 4" xfId="2240" xr:uid="{00000000-0005-0000-0000-0000560F0000}"/>
    <cellStyle name="20% - Accent1 7 2 5" xfId="2241" xr:uid="{00000000-0005-0000-0000-0000570F0000}"/>
    <cellStyle name="20% - Accent1 7 2 5 2" xfId="2242" xr:uid="{00000000-0005-0000-0000-0000580F0000}"/>
    <cellStyle name="20% - Accent1 7 2 5 2 2" xfId="2243" xr:uid="{00000000-0005-0000-0000-0000590F0000}"/>
    <cellStyle name="20% - Accent1 7 2 5 3" xfId="2244" xr:uid="{00000000-0005-0000-0000-00005A0F0000}"/>
    <cellStyle name="20% - Accent1 7 2 5 4" xfId="2245" xr:uid="{00000000-0005-0000-0000-00005B0F0000}"/>
    <cellStyle name="20% - Accent1 7 2 6" xfId="2246" xr:uid="{00000000-0005-0000-0000-00005C0F0000}"/>
    <cellStyle name="20% - Accent1 7 2 6 2" xfId="2247" xr:uid="{00000000-0005-0000-0000-00005D0F0000}"/>
    <cellStyle name="20% - Accent1 7 2 6 2 2" xfId="2248" xr:uid="{00000000-0005-0000-0000-00005E0F0000}"/>
    <cellStyle name="20% - Accent1 7 2 6 3" xfId="2249" xr:uid="{00000000-0005-0000-0000-00005F0F0000}"/>
    <cellStyle name="20% - Accent1 7 2 7" xfId="2250" xr:uid="{00000000-0005-0000-0000-0000600F0000}"/>
    <cellStyle name="20% - Accent1 7 2 7 2" xfId="2251" xr:uid="{00000000-0005-0000-0000-0000610F0000}"/>
    <cellStyle name="20% - Accent1 7 2 8" xfId="2252" xr:uid="{00000000-0005-0000-0000-0000620F0000}"/>
    <cellStyle name="20% - Accent1 7 2 9" xfId="2253" xr:uid="{00000000-0005-0000-0000-0000630F0000}"/>
    <cellStyle name="20% - Accent1 7 3" xfId="2254" xr:uid="{00000000-0005-0000-0000-0000640F0000}"/>
    <cellStyle name="20% - Accent1 7 3 2" xfId="2255" xr:uid="{00000000-0005-0000-0000-0000650F0000}"/>
    <cellStyle name="20% - Accent1 7 3 2 2" xfId="2256" xr:uid="{00000000-0005-0000-0000-0000660F0000}"/>
    <cellStyle name="20% - Accent1 7 3 2 2 2" xfId="2257" xr:uid="{00000000-0005-0000-0000-0000670F0000}"/>
    <cellStyle name="20% - Accent1 7 3 2 3" xfId="2258" xr:uid="{00000000-0005-0000-0000-0000680F0000}"/>
    <cellStyle name="20% - Accent1 7 3 2 4" xfId="2259" xr:uid="{00000000-0005-0000-0000-0000690F0000}"/>
    <cellStyle name="20% - Accent1 7 3 3" xfId="2260" xr:uid="{00000000-0005-0000-0000-00006A0F0000}"/>
    <cellStyle name="20% - Accent1 7 3 3 2" xfId="2261" xr:uid="{00000000-0005-0000-0000-00006B0F0000}"/>
    <cellStyle name="20% - Accent1 7 3 3 2 2" xfId="2262" xr:uid="{00000000-0005-0000-0000-00006C0F0000}"/>
    <cellStyle name="20% - Accent1 7 3 3 3" xfId="2263" xr:uid="{00000000-0005-0000-0000-00006D0F0000}"/>
    <cellStyle name="20% - Accent1 7 3 3 4" xfId="2264" xr:uid="{00000000-0005-0000-0000-00006E0F0000}"/>
    <cellStyle name="20% - Accent1 7 3 4" xfId="2265" xr:uid="{00000000-0005-0000-0000-00006F0F0000}"/>
    <cellStyle name="20% - Accent1 7 3 4 2" xfId="2266" xr:uid="{00000000-0005-0000-0000-0000700F0000}"/>
    <cellStyle name="20% - Accent1 7 3 4 2 2" xfId="2267" xr:uid="{00000000-0005-0000-0000-0000710F0000}"/>
    <cellStyle name="20% - Accent1 7 3 4 3" xfId="2268" xr:uid="{00000000-0005-0000-0000-0000720F0000}"/>
    <cellStyle name="20% - Accent1 7 3 4 4" xfId="2269" xr:uid="{00000000-0005-0000-0000-0000730F0000}"/>
    <cellStyle name="20% - Accent1 7 3 5" xfId="2270" xr:uid="{00000000-0005-0000-0000-0000740F0000}"/>
    <cellStyle name="20% - Accent1 7 3 5 2" xfId="2271" xr:uid="{00000000-0005-0000-0000-0000750F0000}"/>
    <cellStyle name="20% - Accent1 7 3 5 2 2" xfId="2272" xr:uid="{00000000-0005-0000-0000-0000760F0000}"/>
    <cellStyle name="20% - Accent1 7 3 5 3" xfId="2273" xr:uid="{00000000-0005-0000-0000-0000770F0000}"/>
    <cellStyle name="20% - Accent1 7 3 5 4" xfId="2274" xr:uid="{00000000-0005-0000-0000-0000780F0000}"/>
    <cellStyle name="20% - Accent1 7 3 6" xfId="2275" xr:uid="{00000000-0005-0000-0000-0000790F0000}"/>
    <cellStyle name="20% - Accent1 7 3 6 2" xfId="2276" xr:uid="{00000000-0005-0000-0000-00007A0F0000}"/>
    <cellStyle name="20% - Accent1 7 3 6 2 2" xfId="2277" xr:uid="{00000000-0005-0000-0000-00007B0F0000}"/>
    <cellStyle name="20% - Accent1 7 3 6 3" xfId="2278" xr:uid="{00000000-0005-0000-0000-00007C0F0000}"/>
    <cellStyle name="20% - Accent1 7 3 7" xfId="2279" xr:uid="{00000000-0005-0000-0000-00007D0F0000}"/>
    <cellStyle name="20% - Accent1 7 3 7 2" xfId="2280" xr:uid="{00000000-0005-0000-0000-00007E0F0000}"/>
    <cellStyle name="20% - Accent1 7 3 8" xfId="2281" xr:uid="{00000000-0005-0000-0000-00007F0F0000}"/>
    <cellStyle name="20% - Accent1 7 3 9" xfId="2282" xr:uid="{00000000-0005-0000-0000-0000800F0000}"/>
    <cellStyle name="20% - Accent1 7 4" xfId="2283" xr:uid="{00000000-0005-0000-0000-0000810F0000}"/>
    <cellStyle name="20% - Accent1 7 4 2" xfId="2284" xr:uid="{00000000-0005-0000-0000-0000820F0000}"/>
    <cellStyle name="20% - Accent1 7 4 2 2" xfId="2285" xr:uid="{00000000-0005-0000-0000-0000830F0000}"/>
    <cellStyle name="20% - Accent1 7 4 2 2 2" xfId="2286" xr:uid="{00000000-0005-0000-0000-0000840F0000}"/>
    <cellStyle name="20% - Accent1 7 4 2 3" xfId="2287" xr:uid="{00000000-0005-0000-0000-0000850F0000}"/>
    <cellStyle name="20% - Accent1 7 4 2 4" xfId="2288" xr:uid="{00000000-0005-0000-0000-0000860F0000}"/>
    <cellStyle name="20% - Accent1 7 4 3" xfId="2289" xr:uid="{00000000-0005-0000-0000-0000870F0000}"/>
    <cellStyle name="20% - Accent1 7 4 3 2" xfId="2290" xr:uid="{00000000-0005-0000-0000-0000880F0000}"/>
    <cellStyle name="20% - Accent1 7 4 3 2 2" xfId="2291" xr:uid="{00000000-0005-0000-0000-0000890F0000}"/>
    <cellStyle name="20% - Accent1 7 4 3 3" xfId="2292" xr:uid="{00000000-0005-0000-0000-00008A0F0000}"/>
    <cellStyle name="20% - Accent1 7 4 3 4" xfId="2293" xr:uid="{00000000-0005-0000-0000-00008B0F0000}"/>
    <cellStyle name="20% - Accent1 7 4 4" xfId="2294" xr:uid="{00000000-0005-0000-0000-00008C0F0000}"/>
    <cellStyle name="20% - Accent1 7 4 4 2" xfId="2295" xr:uid="{00000000-0005-0000-0000-00008D0F0000}"/>
    <cellStyle name="20% - Accent1 7 4 4 2 2" xfId="2296" xr:uid="{00000000-0005-0000-0000-00008E0F0000}"/>
    <cellStyle name="20% - Accent1 7 4 4 3" xfId="2297" xr:uid="{00000000-0005-0000-0000-00008F0F0000}"/>
    <cellStyle name="20% - Accent1 7 4 4 4" xfId="2298" xr:uid="{00000000-0005-0000-0000-0000900F0000}"/>
    <cellStyle name="20% - Accent1 7 4 5" xfId="2299" xr:uid="{00000000-0005-0000-0000-0000910F0000}"/>
    <cellStyle name="20% - Accent1 7 4 5 2" xfId="2300" xr:uid="{00000000-0005-0000-0000-0000920F0000}"/>
    <cellStyle name="20% - Accent1 7 4 5 2 2" xfId="2301" xr:uid="{00000000-0005-0000-0000-0000930F0000}"/>
    <cellStyle name="20% - Accent1 7 4 5 3" xfId="2302" xr:uid="{00000000-0005-0000-0000-0000940F0000}"/>
    <cellStyle name="20% - Accent1 7 4 6" xfId="2303" xr:uid="{00000000-0005-0000-0000-0000950F0000}"/>
    <cellStyle name="20% - Accent1 7 4 6 2" xfId="2304" xr:uid="{00000000-0005-0000-0000-0000960F0000}"/>
    <cellStyle name="20% - Accent1 7 4 7" xfId="2305" xr:uid="{00000000-0005-0000-0000-0000970F0000}"/>
    <cellStyle name="20% - Accent1 7 4 8" xfId="2306" xr:uid="{00000000-0005-0000-0000-0000980F0000}"/>
    <cellStyle name="20% - Accent1 7 5" xfId="2307" xr:uid="{00000000-0005-0000-0000-0000990F0000}"/>
    <cellStyle name="20% - Accent1 7 6" xfId="2308" xr:uid="{00000000-0005-0000-0000-00009A0F0000}"/>
    <cellStyle name="20% - Accent1 7 6 2" xfId="2309" xr:uid="{00000000-0005-0000-0000-00009B0F0000}"/>
    <cellStyle name="20% - Accent1 7 6 2 2" xfId="2310" xr:uid="{00000000-0005-0000-0000-00009C0F0000}"/>
    <cellStyle name="20% - Accent1 7 6 3" xfId="2311" xr:uid="{00000000-0005-0000-0000-00009D0F0000}"/>
    <cellStyle name="20% - Accent1 7 6 4" xfId="2312" xr:uid="{00000000-0005-0000-0000-00009E0F0000}"/>
    <cellStyle name="20% - Accent1 7 7" xfId="2313" xr:uid="{00000000-0005-0000-0000-00009F0F0000}"/>
    <cellStyle name="20% - Accent1 7 7 2" xfId="2314" xr:uid="{00000000-0005-0000-0000-0000A00F0000}"/>
    <cellStyle name="20% - Accent1 7 7 2 2" xfId="2315" xr:uid="{00000000-0005-0000-0000-0000A10F0000}"/>
    <cellStyle name="20% - Accent1 7 7 3" xfId="2316" xr:uid="{00000000-0005-0000-0000-0000A20F0000}"/>
    <cellStyle name="20% - Accent1 7 7 4" xfId="2317" xr:uid="{00000000-0005-0000-0000-0000A30F0000}"/>
    <cellStyle name="20% - Accent1 7 8" xfId="2318" xr:uid="{00000000-0005-0000-0000-0000A40F0000}"/>
    <cellStyle name="20% - Accent1 7 8 2" xfId="2319" xr:uid="{00000000-0005-0000-0000-0000A50F0000}"/>
    <cellStyle name="20% - Accent1 7 8 2 2" xfId="2320" xr:uid="{00000000-0005-0000-0000-0000A60F0000}"/>
    <cellStyle name="20% - Accent1 7 8 3" xfId="2321" xr:uid="{00000000-0005-0000-0000-0000A70F0000}"/>
    <cellStyle name="20% - Accent1 7 8 4" xfId="2322" xr:uid="{00000000-0005-0000-0000-0000A80F0000}"/>
    <cellStyle name="20% - Accent1 7 9" xfId="2323" xr:uid="{00000000-0005-0000-0000-0000A90F0000}"/>
    <cellStyle name="20% - Accent1 7 9 2" xfId="2324" xr:uid="{00000000-0005-0000-0000-0000AA0F0000}"/>
    <cellStyle name="20% - Accent1 7 9 3" xfId="2325" xr:uid="{00000000-0005-0000-0000-0000AB0F0000}"/>
    <cellStyle name="20% - Accent1 7_BRPI Debt Mgt Report - Q2 Assets_under_ Mgmt_ FINAL" xfId="59905" xr:uid="{00000000-0005-0000-0000-0000AC0F0000}"/>
    <cellStyle name="20% - Accent1 8" xfId="2326" xr:uid="{00000000-0005-0000-0000-0000AD0F0000}"/>
    <cellStyle name="20% - Accent1 8 2" xfId="2327" xr:uid="{00000000-0005-0000-0000-0000AE0F0000}"/>
    <cellStyle name="20% - Accent1 8 2 2" xfId="2328" xr:uid="{00000000-0005-0000-0000-0000AF0F0000}"/>
    <cellStyle name="20% - Accent1 8 2 2 2" xfId="2329" xr:uid="{00000000-0005-0000-0000-0000B00F0000}"/>
    <cellStyle name="20% - Accent1 8 2 2 2 2" xfId="2330" xr:uid="{00000000-0005-0000-0000-0000B10F0000}"/>
    <cellStyle name="20% - Accent1 8 2 2 3" xfId="2331" xr:uid="{00000000-0005-0000-0000-0000B20F0000}"/>
    <cellStyle name="20% - Accent1 8 2 2 4" xfId="2332" xr:uid="{00000000-0005-0000-0000-0000B30F0000}"/>
    <cellStyle name="20% - Accent1 8 2 3" xfId="2333" xr:uid="{00000000-0005-0000-0000-0000B40F0000}"/>
    <cellStyle name="20% - Accent1 8 2 3 2" xfId="2334" xr:uid="{00000000-0005-0000-0000-0000B50F0000}"/>
    <cellStyle name="20% - Accent1 8 2 3 2 2" xfId="2335" xr:uid="{00000000-0005-0000-0000-0000B60F0000}"/>
    <cellStyle name="20% - Accent1 8 2 3 3" xfId="2336" xr:uid="{00000000-0005-0000-0000-0000B70F0000}"/>
    <cellStyle name="20% - Accent1 8 2 3 4" xfId="2337" xr:uid="{00000000-0005-0000-0000-0000B80F0000}"/>
    <cellStyle name="20% - Accent1 8 2 4" xfId="2338" xr:uid="{00000000-0005-0000-0000-0000B90F0000}"/>
    <cellStyle name="20% - Accent1 8 2 4 2" xfId="2339" xr:uid="{00000000-0005-0000-0000-0000BA0F0000}"/>
    <cellStyle name="20% - Accent1 8 2 4 2 2" xfId="2340" xr:uid="{00000000-0005-0000-0000-0000BB0F0000}"/>
    <cellStyle name="20% - Accent1 8 2 4 3" xfId="2341" xr:uid="{00000000-0005-0000-0000-0000BC0F0000}"/>
    <cellStyle name="20% - Accent1 8 2 4 4" xfId="2342" xr:uid="{00000000-0005-0000-0000-0000BD0F0000}"/>
    <cellStyle name="20% - Accent1 8 2 5" xfId="2343" xr:uid="{00000000-0005-0000-0000-0000BE0F0000}"/>
    <cellStyle name="20% - Accent1 8 2 5 2" xfId="2344" xr:uid="{00000000-0005-0000-0000-0000BF0F0000}"/>
    <cellStyle name="20% - Accent1 8 2 5 3" xfId="2345" xr:uid="{00000000-0005-0000-0000-0000C00F0000}"/>
    <cellStyle name="20% - Accent1 8 2 6" xfId="2346" xr:uid="{00000000-0005-0000-0000-0000C10F0000}"/>
    <cellStyle name="20% - Accent1 8 2 7" xfId="2347" xr:uid="{00000000-0005-0000-0000-0000C20F0000}"/>
    <cellStyle name="20% - Accent1 8 2 8" xfId="2348" xr:uid="{00000000-0005-0000-0000-0000C30F0000}"/>
    <cellStyle name="20% - Accent1 8 3" xfId="2349" xr:uid="{00000000-0005-0000-0000-0000C40F0000}"/>
    <cellStyle name="20% - Accent1 8 3 2" xfId="2350" xr:uid="{00000000-0005-0000-0000-0000C50F0000}"/>
    <cellStyle name="20% - Accent1 8 3 2 2" xfId="2351" xr:uid="{00000000-0005-0000-0000-0000C60F0000}"/>
    <cellStyle name="20% - Accent1 8 3 3" xfId="2352" xr:uid="{00000000-0005-0000-0000-0000C70F0000}"/>
    <cellStyle name="20% - Accent1 8 3 4" xfId="2353" xr:uid="{00000000-0005-0000-0000-0000C80F0000}"/>
    <cellStyle name="20% - Accent1 8 4" xfId="2354" xr:uid="{00000000-0005-0000-0000-0000C90F0000}"/>
    <cellStyle name="20% - Accent1 8 4 2" xfId="2355" xr:uid="{00000000-0005-0000-0000-0000CA0F0000}"/>
    <cellStyle name="20% - Accent1 8 4 2 2" xfId="2356" xr:uid="{00000000-0005-0000-0000-0000CB0F0000}"/>
    <cellStyle name="20% - Accent1 8 4 3" xfId="2357" xr:uid="{00000000-0005-0000-0000-0000CC0F0000}"/>
    <cellStyle name="20% - Accent1 8 4 4" xfId="2358" xr:uid="{00000000-0005-0000-0000-0000CD0F0000}"/>
    <cellStyle name="20% - Accent1 8 5" xfId="2359" xr:uid="{00000000-0005-0000-0000-0000CE0F0000}"/>
    <cellStyle name="20% - Accent1 8 5 2" xfId="2360" xr:uid="{00000000-0005-0000-0000-0000CF0F0000}"/>
    <cellStyle name="20% - Accent1 8 5 2 2" xfId="2361" xr:uid="{00000000-0005-0000-0000-0000D00F0000}"/>
    <cellStyle name="20% - Accent1 8 5 3" xfId="2362" xr:uid="{00000000-0005-0000-0000-0000D10F0000}"/>
    <cellStyle name="20% - Accent1 8 5 4" xfId="2363" xr:uid="{00000000-0005-0000-0000-0000D20F0000}"/>
    <cellStyle name="20% - Accent1 8 6" xfId="2364" xr:uid="{00000000-0005-0000-0000-0000D30F0000}"/>
    <cellStyle name="20% - Accent1 8 6 2" xfId="2365" xr:uid="{00000000-0005-0000-0000-0000D40F0000}"/>
    <cellStyle name="20% - Accent1 8 6 2 2" xfId="2366" xr:uid="{00000000-0005-0000-0000-0000D50F0000}"/>
    <cellStyle name="20% - Accent1 8 6 3" xfId="2367" xr:uid="{00000000-0005-0000-0000-0000D60F0000}"/>
    <cellStyle name="20% - Accent1 8 7" xfId="2368" xr:uid="{00000000-0005-0000-0000-0000D70F0000}"/>
    <cellStyle name="20% - Accent1 8 7 2" xfId="2369" xr:uid="{00000000-0005-0000-0000-0000D80F0000}"/>
    <cellStyle name="20% - Accent1 8 8" xfId="2370" xr:uid="{00000000-0005-0000-0000-0000D90F0000}"/>
    <cellStyle name="20% - Accent1 8 9" xfId="2371" xr:uid="{00000000-0005-0000-0000-0000DA0F0000}"/>
    <cellStyle name="20% - Accent1 8_BRPI Debt Mgt Report - Q2 Assets_under_ Mgmt_ FINAL" xfId="59906" xr:uid="{00000000-0005-0000-0000-0000DB0F0000}"/>
    <cellStyle name="20% - Accent1 9" xfId="2372" xr:uid="{00000000-0005-0000-0000-0000DC0F0000}"/>
    <cellStyle name="20% - Accent1 9 2" xfId="2373" xr:uid="{00000000-0005-0000-0000-0000DD0F0000}"/>
    <cellStyle name="20% - Accent1 9 2 2" xfId="2374" xr:uid="{00000000-0005-0000-0000-0000DE0F0000}"/>
    <cellStyle name="20% - Accent1 9 2 2 2" xfId="2375" xr:uid="{00000000-0005-0000-0000-0000DF0F0000}"/>
    <cellStyle name="20% - Accent1 9 2 3" xfId="2376" xr:uid="{00000000-0005-0000-0000-0000E00F0000}"/>
    <cellStyle name="20% - Accent1 9 2 4" xfId="2377" xr:uid="{00000000-0005-0000-0000-0000E10F0000}"/>
    <cellStyle name="20% - Accent1 9 3" xfId="2378" xr:uid="{00000000-0005-0000-0000-0000E20F0000}"/>
    <cellStyle name="20% - Accent1 9 3 2" xfId="2379" xr:uid="{00000000-0005-0000-0000-0000E30F0000}"/>
    <cellStyle name="20% - Accent1 9 3 2 2" xfId="2380" xr:uid="{00000000-0005-0000-0000-0000E40F0000}"/>
    <cellStyle name="20% - Accent1 9 3 3" xfId="2381" xr:uid="{00000000-0005-0000-0000-0000E50F0000}"/>
    <cellStyle name="20% - Accent1 9 3 4" xfId="2382" xr:uid="{00000000-0005-0000-0000-0000E60F0000}"/>
    <cellStyle name="20% - Accent1 9 4" xfId="2383" xr:uid="{00000000-0005-0000-0000-0000E70F0000}"/>
    <cellStyle name="20% - Accent1 9 4 2" xfId="2384" xr:uid="{00000000-0005-0000-0000-0000E80F0000}"/>
    <cellStyle name="20% - Accent1 9 4 2 2" xfId="2385" xr:uid="{00000000-0005-0000-0000-0000E90F0000}"/>
    <cellStyle name="20% - Accent1 9 4 3" xfId="2386" xr:uid="{00000000-0005-0000-0000-0000EA0F0000}"/>
    <cellStyle name="20% - Accent1 9 4 4" xfId="2387" xr:uid="{00000000-0005-0000-0000-0000EB0F0000}"/>
    <cellStyle name="20% - Accent1 9 5" xfId="2388" xr:uid="{00000000-0005-0000-0000-0000EC0F0000}"/>
    <cellStyle name="20% - Accent1 9 5 2" xfId="2389" xr:uid="{00000000-0005-0000-0000-0000ED0F0000}"/>
    <cellStyle name="20% - Accent1 9 5 2 2" xfId="2390" xr:uid="{00000000-0005-0000-0000-0000EE0F0000}"/>
    <cellStyle name="20% - Accent1 9 5 3" xfId="2391" xr:uid="{00000000-0005-0000-0000-0000EF0F0000}"/>
    <cellStyle name="20% - Accent1 9 5 4" xfId="2392" xr:uid="{00000000-0005-0000-0000-0000F00F0000}"/>
    <cellStyle name="20% - Accent1 9 6" xfId="2393" xr:uid="{00000000-0005-0000-0000-0000F10F0000}"/>
    <cellStyle name="20% - Accent1 9 6 2" xfId="2394" xr:uid="{00000000-0005-0000-0000-0000F20F0000}"/>
    <cellStyle name="20% - Accent1 9 6 2 2" xfId="2395" xr:uid="{00000000-0005-0000-0000-0000F30F0000}"/>
    <cellStyle name="20% - Accent1 9 6 3" xfId="2396" xr:uid="{00000000-0005-0000-0000-0000F40F0000}"/>
    <cellStyle name="20% - Accent1 9 7" xfId="2397" xr:uid="{00000000-0005-0000-0000-0000F50F0000}"/>
    <cellStyle name="20% - Accent1 9 7 2" xfId="2398" xr:uid="{00000000-0005-0000-0000-0000F60F0000}"/>
    <cellStyle name="20% - Accent1 9 8" xfId="2399" xr:uid="{00000000-0005-0000-0000-0000F70F0000}"/>
    <cellStyle name="20% - Accent1 9 9" xfId="2400" xr:uid="{00000000-0005-0000-0000-0000F80F0000}"/>
    <cellStyle name="20% - Accent2 10" xfId="2401" xr:uid="{00000000-0005-0000-0000-0000F90F0000}"/>
    <cellStyle name="20% - Accent2 10 2" xfId="2402" xr:uid="{00000000-0005-0000-0000-0000FA0F0000}"/>
    <cellStyle name="20% - Accent2 10 2 2" xfId="2403" xr:uid="{00000000-0005-0000-0000-0000FB0F0000}"/>
    <cellStyle name="20% - Accent2 10 2 2 2" xfId="2404" xr:uid="{00000000-0005-0000-0000-0000FC0F0000}"/>
    <cellStyle name="20% - Accent2 10 2 3" xfId="2405" xr:uid="{00000000-0005-0000-0000-0000FD0F0000}"/>
    <cellStyle name="20% - Accent2 10 2 4" xfId="2406" xr:uid="{00000000-0005-0000-0000-0000FE0F0000}"/>
    <cellStyle name="20% - Accent2 10 3" xfId="2407" xr:uid="{00000000-0005-0000-0000-0000FF0F0000}"/>
    <cellStyle name="20% - Accent2 10 3 2" xfId="2408" xr:uid="{00000000-0005-0000-0000-000000100000}"/>
    <cellStyle name="20% - Accent2 10 3 2 2" xfId="2409" xr:uid="{00000000-0005-0000-0000-000001100000}"/>
    <cellStyle name="20% - Accent2 10 3 3" xfId="2410" xr:uid="{00000000-0005-0000-0000-000002100000}"/>
    <cellStyle name="20% - Accent2 10 3 4" xfId="2411" xr:uid="{00000000-0005-0000-0000-000003100000}"/>
    <cellStyle name="20% - Accent2 10 4" xfId="2412" xr:uid="{00000000-0005-0000-0000-000004100000}"/>
    <cellStyle name="20% - Accent2 10 4 2" xfId="2413" xr:uid="{00000000-0005-0000-0000-000005100000}"/>
    <cellStyle name="20% - Accent2 10 4 2 2" xfId="2414" xr:uid="{00000000-0005-0000-0000-000006100000}"/>
    <cellStyle name="20% - Accent2 10 4 3" xfId="2415" xr:uid="{00000000-0005-0000-0000-000007100000}"/>
    <cellStyle name="20% - Accent2 10 4 4" xfId="2416" xr:uid="{00000000-0005-0000-0000-000008100000}"/>
    <cellStyle name="20% - Accent2 10 5" xfId="2417" xr:uid="{00000000-0005-0000-0000-000009100000}"/>
    <cellStyle name="20% - Accent2 10 5 2" xfId="2418" xr:uid="{00000000-0005-0000-0000-00000A100000}"/>
    <cellStyle name="20% - Accent2 10 5 2 2" xfId="2419" xr:uid="{00000000-0005-0000-0000-00000B100000}"/>
    <cellStyle name="20% - Accent2 10 5 3" xfId="2420" xr:uid="{00000000-0005-0000-0000-00000C100000}"/>
    <cellStyle name="20% - Accent2 10 5 4" xfId="2421" xr:uid="{00000000-0005-0000-0000-00000D100000}"/>
    <cellStyle name="20% - Accent2 10 6" xfId="2422" xr:uid="{00000000-0005-0000-0000-00000E100000}"/>
    <cellStyle name="20% - Accent2 10 6 2" xfId="2423" xr:uid="{00000000-0005-0000-0000-00000F100000}"/>
    <cellStyle name="20% - Accent2 10 6 2 2" xfId="2424" xr:uid="{00000000-0005-0000-0000-000010100000}"/>
    <cellStyle name="20% - Accent2 10 6 3" xfId="2425" xr:uid="{00000000-0005-0000-0000-000011100000}"/>
    <cellStyle name="20% - Accent2 10 7" xfId="2426" xr:uid="{00000000-0005-0000-0000-000012100000}"/>
    <cellStyle name="20% - Accent2 10 7 2" xfId="2427" xr:uid="{00000000-0005-0000-0000-000013100000}"/>
    <cellStyle name="20% - Accent2 10 8" xfId="2428" xr:uid="{00000000-0005-0000-0000-000014100000}"/>
    <cellStyle name="20% - Accent2 10 9" xfId="2429" xr:uid="{00000000-0005-0000-0000-000015100000}"/>
    <cellStyle name="20% - Accent2 11" xfId="2430" xr:uid="{00000000-0005-0000-0000-000016100000}"/>
    <cellStyle name="20% - Accent2 11 2" xfId="2431" xr:uid="{00000000-0005-0000-0000-000017100000}"/>
    <cellStyle name="20% - Accent2 11 2 2" xfId="2432" xr:uid="{00000000-0005-0000-0000-000018100000}"/>
    <cellStyle name="20% - Accent2 11 2 3" xfId="2433" xr:uid="{00000000-0005-0000-0000-000019100000}"/>
    <cellStyle name="20% - Accent2 11 3" xfId="2434" xr:uid="{00000000-0005-0000-0000-00001A100000}"/>
    <cellStyle name="20% - Accent2 11 3 2" xfId="2435" xr:uid="{00000000-0005-0000-0000-00001B100000}"/>
    <cellStyle name="20% - Accent2 11 4" xfId="2436" xr:uid="{00000000-0005-0000-0000-00001C100000}"/>
    <cellStyle name="20% - Accent2 12" xfId="2437" xr:uid="{00000000-0005-0000-0000-00001D100000}"/>
    <cellStyle name="20% - Accent2 13" xfId="2438" xr:uid="{00000000-0005-0000-0000-00001E100000}"/>
    <cellStyle name="20% - Accent2 13 2" xfId="2439" xr:uid="{00000000-0005-0000-0000-00001F100000}"/>
    <cellStyle name="20% - Accent2 13 3" xfId="2440" xr:uid="{00000000-0005-0000-0000-000020100000}"/>
    <cellStyle name="20% - Accent2 14" xfId="2441" xr:uid="{00000000-0005-0000-0000-000021100000}"/>
    <cellStyle name="20% - Accent2 14 2" xfId="2442" xr:uid="{00000000-0005-0000-0000-000022100000}"/>
    <cellStyle name="20% - Accent2 2" xfId="2443" xr:uid="{00000000-0005-0000-0000-000023100000}"/>
    <cellStyle name="20% - Accent2 2 10" xfId="59907" xr:uid="{00000000-0005-0000-0000-000024100000}"/>
    <cellStyle name="20% - Accent2 2 2" xfId="2444" xr:uid="{00000000-0005-0000-0000-000025100000}"/>
    <cellStyle name="20% - Accent2 2 2 2" xfId="2445" xr:uid="{00000000-0005-0000-0000-000026100000}"/>
    <cellStyle name="20% - Accent2 2 2 3" xfId="2446" xr:uid="{00000000-0005-0000-0000-000027100000}"/>
    <cellStyle name="20% - Accent2 2 2 4" xfId="2447" xr:uid="{00000000-0005-0000-0000-000028100000}"/>
    <cellStyle name="20% - Accent2 2 3" xfId="2448" xr:uid="{00000000-0005-0000-0000-000029100000}"/>
    <cellStyle name="20% - Accent2 2 3 2" xfId="2449" xr:uid="{00000000-0005-0000-0000-00002A100000}"/>
    <cellStyle name="20% - Accent2 2 3 3" xfId="2450" xr:uid="{00000000-0005-0000-0000-00002B100000}"/>
    <cellStyle name="20% - Accent2 2 4" xfId="2451" xr:uid="{00000000-0005-0000-0000-00002C100000}"/>
    <cellStyle name="20% - Accent2 2 4 2" xfId="2452" xr:uid="{00000000-0005-0000-0000-00002D100000}"/>
    <cellStyle name="20% - Accent2 2 4 3" xfId="2453" xr:uid="{00000000-0005-0000-0000-00002E100000}"/>
    <cellStyle name="20% - Accent2 2 5" xfId="2454" xr:uid="{00000000-0005-0000-0000-00002F100000}"/>
    <cellStyle name="20% - Accent2 2 6" xfId="2455" xr:uid="{00000000-0005-0000-0000-000030100000}"/>
    <cellStyle name="20% - Accent2 2 7" xfId="2456" xr:uid="{00000000-0005-0000-0000-000031100000}"/>
    <cellStyle name="20% - Accent2 2 8" xfId="2457" xr:uid="{00000000-0005-0000-0000-000032100000}"/>
    <cellStyle name="20% - Accent2 2 9" xfId="59908" xr:uid="{00000000-0005-0000-0000-000033100000}"/>
    <cellStyle name="20% - Accent2 2_BRPI Debt Mgt Report - Q2 Assets_under_ Mgmt_ FINAL" xfId="59909" xr:uid="{00000000-0005-0000-0000-000034100000}"/>
    <cellStyle name="20% - Accent2 3" xfId="2458" xr:uid="{00000000-0005-0000-0000-000035100000}"/>
    <cellStyle name="20% - Accent2 3 10" xfId="59910" xr:uid="{00000000-0005-0000-0000-000036100000}"/>
    <cellStyle name="20% - Accent2 3 2" xfId="2459" xr:uid="{00000000-0005-0000-0000-000037100000}"/>
    <cellStyle name="20% - Accent2 3 2 2" xfId="52165" xr:uid="{00000000-0005-0000-0000-000038100000}"/>
    <cellStyle name="20% - Accent2 3 3" xfId="2460" xr:uid="{00000000-0005-0000-0000-000039100000}"/>
    <cellStyle name="20% - Accent2 3 4" xfId="2461" xr:uid="{00000000-0005-0000-0000-00003A100000}"/>
    <cellStyle name="20% - Accent2 3 5" xfId="59911" xr:uid="{00000000-0005-0000-0000-00003B100000}"/>
    <cellStyle name="20% - Accent2 3 6" xfId="59912" xr:uid="{00000000-0005-0000-0000-00003C100000}"/>
    <cellStyle name="20% - Accent2 3 7" xfId="59913" xr:uid="{00000000-0005-0000-0000-00003D100000}"/>
    <cellStyle name="20% - Accent2 3 8" xfId="59914" xr:uid="{00000000-0005-0000-0000-00003E100000}"/>
    <cellStyle name="20% - Accent2 3 9" xfId="59915" xr:uid="{00000000-0005-0000-0000-00003F100000}"/>
    <cellStyle name="20% - Accent2 3_BRPI Debt Mgt Report - Q2 Assets_under_ Mgmt_ FINAL" xfId="59916" xr:uid="{00000000-0005-0000-0000-000040100000}"/>
    <cellStyle name="20% - Accent2 4" xfId="2462" xr:uid="{00000000-0005-0000-0000-000041100000}"/>
    <cellStyle name="20% - Accent2 4 10" xfId="59917" xr:uid="{00000000-0005-0000-0000-000042100000}"/>
    <cellStyle name="20% - Accent2 4 2" xfId="2463" xr:uid="{00000000-0005-0000-0000-000043100000}"/>
    <cellStyle name="20% - Accent2 4 2 2" xfId="52166" xr:uid="{00000000-0005-0000-0000-000044100000}"/>
    <cellStyle name="20% - Accent2 4 3" xfId="2464" xr:uid="{00000000-0005-0000-0000-000045100000}"/>
    <cellStyle name="20% - Accent2 4 4" xfId="2465" xr:uid="{00000000-0005-0000-0000-000046100000}"/>
    <cellStyle name="20% - Accent2 4 5" xfId="2466" xr:uid="{00000000-0005-0000-0000-000047100000}"/>
    <cellStyle name="20% - Accent2 4 6" xfId="59918" xr:uid="{00000000-0005-0000-0000-000048100000}"/>
    <cellStyle name="20% - Accent2 4 7" xfId="59919" xr:uid="{00000000-0005-0000-0000-000049100000}"/>
    <cellStyle name="20% - Accent2 4 8" xfId="59920" xr:uid="{00000000-0005-0000-0000-00004A100000}"/>
    <cellStyle name="20% - Accent2 4 9" xfId="59921" xr:uid="{00000000-0005-0000-0000-00004B100000}"/>
    <cellStyle name="20% - Accent2 4_BRPI Debt Mgt Report - Q2 Assets_under_ Mgmt_ FINAL" xfId="59922" xr:uid="{00000000-0005-0000-0000-00004C100000}"/>
    <cellStyle name="20% - Accent2 5" xfId="2467" xr:uid="{00000000-0005-0000-0000-00004D100000}"/>
    <cellStyle name="20% - Accent2 5 10" xfId="2468" xr:uid="{00000000-0005-0000-0000-00004E100000}"/>
    <cellStyle name="20% - Accent2 5 10 2" xfId="2469" xr:uid="{00000000-0005-0000-0000-00004F100000}"/>
    <cellStyle name="20% - Accent2 5 10 2 2" xfId="2470" xr:uid="{00000000-0005-0000-0000-000050100000}"/>
    <cellStyle name="20% - Accent2 5 10 3" xfId="2471" xr:uid="{00000000-0005-0000-0000-000051100000}"/>
    <cellStyle name="20% - Accent2 5 10 4" xfId="2472" xr:uid="{00000000-0005-0000-0000-000052100000}"/>
    <cellStyle name="20% - Accent2 5 11" xfId="2473" xr:uid="{00000000-0005-0000-0000-000053100000}"/>
    <cellStyle name="20% - Accent2 5 11 2" xfId="2474" xr:uid="{00000000-0005-0000-0000-000054100000}"/>
    <cellStyle name="20% - Accent2 5 11 3" xfId="2475" xr:uid="{00000000-0005-0000-0000-000055100000}"/>
    <cellStyle name="20% - Accent2 5 12" xfId="2476" xr:uid="{00000000-0005-0000-0000-000056100000}"/>
    <cellStyle name="20% - Accent2 5 13" xfId="2477" xr:uid="{00000000-0005-0000-0000-000057100000}"/>
    <cellStyle name="20% - Accent2 5 14" xfId="2478" xr:uid="{00000000-0005-0000-0000-000058100000}"/>
    <cellStyle name="20% - Accent2 5 2" xfId="2479" xr:uid="{00000000-0005-0000-0000-000059100000}"/>
    <cellStyle name="20% - Accent2 5 2 10" xfId="2480" xr:uid="{00000000-0005-0000-0000-00005A100000}"/>
    <cellStyle name="20% - Accent2 5 2 10 2" xfId="2481" xr:uid="{00000000-0005-0000-0000-00005B100000}"/>
    <cellStyle name="20% - Accent2 5 2 11" xfId="2482" xr:uid="{00000000-0005-0000-0000-00005C100000}"/>
    <cellStyle name="20% - Accent2 5 2 12" xfId="2483" xr:uid="{00000000-0005-0000-0000-00005D100000}"/>
    <cellStyle name="20% - Accent2 5 2 2" xfId="2484" xr:uid="{00000000-0005-0000-0000-00005E100000}"/>
    <cellStyle name="20% - Accent2 5 2 2 10" xfId="2485" xr:uid="{00000000-0005-0000-0000-00005F100000}"/>
    <cellStyle name="20% - Accent2 5 2 2 2" xfId="2486" xr:uid="{00000000-0005-0000-0000-000060100000}"/>
    <cellStyle name="20% - Accent2 5 2 2 2 2" xfId="2487" xr:uid="{00000000-0005-0000-0000-000061100000}"/>
    <cellStyle name="20% - Accent2 5 2 2 2 2 2" xfId="2488" xr:uid="{00000000-0005-0000-0000-000062100000}"/>
    <cellStyle name="20% - Accent2 5 2 2 2 2 2 2" xfId="2489" xr:uid="{00000000-0005-0000-0000-000063100000}"/>
    <cellStyle name="20% - Accent2 5 2 2 2 2 3" xfId="2490" xr:uid="{00000000-0005-0000-0000-000064100000}"/>
    <cellStyle name="20% - Accent2 5 2 2 2 2 4" xfId="2491" xr:uid="{00000000-0005-0000-0000-000065100000}"/>
    <cellStyle name="20% - Accent2 5 2 2 2 3" xfId="2492" xr:uid="{00000000-0005-0000-0000-000066100000}"/>
    <cellStyle name="20% - Accent2 5 2 2 2 3 2" xfId="2493" xr:uid="{00000000-0005-0000-0000-000067100000}"/>
    <cellStyle name="20% - Accent2 5 2 2 2 3 2 2" xfId="2494" xr:uid="{00000000-0005-0000-0000-000068100000}"/>
    <cellStyle name="20% - Accent2 5 2 2 2 3 3" xfId="2495" xr:uid="{00000000-0005-0000-0000-000069100000}"/>
    <cellStyle name="20% - Accent2 5 2 2 2 3 4" xfId="2496" xr:uid="{00000000-0005-0000-0000-00006A100000}"/>
    <cellStyle name="20% - Accent2 5 2 2 2 4" xfId="2497" xr:uid="{00000000-0005-0000-0000-00006B100000}"/>
    <cellStyle name="20% - Accent2 5 2 2 2 4 2" xfId="2498" xr:uid="{00000000-0005-0000-0000-00006C100000}"/>
    <cellStyle name="20% - Accent2 5 2 2 2 4 2 2" xfId="2499" xr:uid="{00000000-0005-0000-0000-00006D100000}"/>
    <cellStyle name="20% - Accent2 5 2 2 2 4 3" xfId="2500" xr:uid="{00000000-0005-0000-0000-00006E100000}"/>
    <cellStyle name="20% - Accent2 5 2 2 2 4 4" xfId="2501" xr:uid="{00000000-0005-0000-0000-00006F100000}"/>
    <cellStyle name="20% - Accent2 5 2 2 2 5" xfId="2502" xr:uid="{00000000-0005-0000-0000-000070100000}"/>
    <cellStyle name="20% - Accent2 5 2 2 2 5 2" xfId="2503" xr:uid="{00000000-0005-0000-0000-000071100000}"/>
    <cellStyle name="20% - Accent2 5 2 2 2 5 2 2" xfId="2504" xr:uid="{00000000-0005-0000-0000-000072100000}"/>
    <cellStyle name="20% - Accent2 5 2 2 2 5 3" xfId="2505" xr:uid="{00000000-0005-0000-0000-000073100000}"/>
    <cellStyle name="20% - Accent2 5 2 2 2 5 4" xfId="2506" xr:uid="{00000000-0005-0000-0000-000074100000}"/>
    <cellStyle name="20% - Accent2 5 2 2 2 6" xfId="2507" xr:uid="{00000000-0005-0000-0000-000075100000}"/>
    <cellStyle name="20% - Accent2 5 2 2 2 6 2" xfId="2508" xr:uid="{00000000-0005-0000-0000-000076100000}"/>
    <cellStyle name="20% - Accent2 5 2 2 2 6 2 2" xfId="2509" xr:uid="{00000000-0005-0000-0000-000077100000}"/>
    <cellStyle name="20% - Accent2 5 2 2 2 6 3" xfId="2510" xr:uid="{00000000-0005-0000-0000-000078100000}"/>
    <cellStyle name="20% - Accent2 5 2 2 2 7" xfId="2511" xr:uid="{00000000-0005-0000-0000-000079100000}"/>
    <cellStyle name="20% - Accent2 5 2 2 2 7 2" xfId="2512" xr:uid="{00000000-0005-0000-0000-00007A100000}"/>
    <cellStyle name="20% - Accent2 5 2 2 2 8" xfId="2513" xr:uid="{00000000-0005-0000-0000-00007B100000}"/>
    <cellStyle name="20% - Accent2 5 2 2 2 9" xfId="2514" xr:uid="{00000000-0005-0000-0000-00007C100000}"/>
    <cellStyle name="20% - Accent2 5 2 2 3" xfId="2515" xr:uid="{00000000-0005-0000-0000-00007D100000}"/>
    <cellStyle name="20% - Accent2 5 2 2 3 2" xfId="2516" xr:uid="{00000000-0005-0000-0000-00007E100000}"/>
    <cellStyle name="20% - Accent2 5 2 2 3 2 2" xfId="2517" xr:uid="{00000000-0005-0000-0000-00007F100000}"/>
    <cellStyle name="20% - Accent2 5 2 2 3 2 2 2" xfId="2518" xr:uid="{00000000-0005-0000-0000-000080100000}"/>
    <cellStyle name="20% - Accent2 5 2 2 3 2 3" xfId="2519" xr:uid="{00000000-0005-0000-0000-000081100000}"/>
    <cellStyle name="20% - Accent2 5 2 2 3 2 4" xfId="2520" xr:uid="{00000000-0005-0000-0000-000082100000}"/>
    <cellStyle name="20% - Accent2 5 2 2 3 3" xfId="2521" xr:uid="{00000000-0005-0000-0000-000083100000}"/>
    <cellStyle name="20% - Accent2 5 2 2 3 3 2" xfId="2522" xr:uid="{00000000-0005-0000-0000-000084100000}"/>
    <cellStyle name="20% - Accent2 5 2 2 3 3 2 2" xfId="2523" xr:uid="{00000000-0005-0000-0000-000085100000}"/>
    <cellStyle name="20% - Accent2 5 2 2 3 3 3" xfId="2524" xr:uid="{00000000-0005-0000-0000-000086100000}"/>
    <cellStyle name="20% - Accent2 5 2 2 3 3 4" xfId="2525" xr:uid="{00000000-0005-0000-0000-000087100000}"/>
    <cellStyle name="20% - Accent2 5 2 2 3 4" xfId="2526" xr:uid="{00000000-0005-0000-0000-000088100000}"/>
    <cellStyle name="20% - Accent2 5 2 2 3 4 2" xfId="2527" xr:uid="{00000000-0005-0000-0000-000089100000}"/>
    <cellStyle name="20% - Accent2 5 2 2 3 4 2 2" xfId="2528" xr:uid="{00000000-0005-0000-0000-00008A100000}"/>
    <cellStyle name="20% - Accent2 5 2 2 3 4 3" xfId="2529" xr:uid="{00000000-0005-0000-0000-00008B100000}"/>
    <cellStyle name="20% - Accent2 5 2 2 3 4 4" xfId="2530" xr:uid="{00000000-0005-0000-0000-00008C100000}"/>
    <cellStyle name="20% - Accent2 5 2 2 3 5" xfId="2531" xr:uid="{00000000-0005-0000-0000-00008D100000}"/>
    <cellStyle name="20% - Accent2 5 2 2 3 5 2" xfId="2532" xr:uid="{00000000-0005-0000-0000-00008E100000}"/>
    <cellStyle name="20% - Accent2 5 2 2 3 5 3" xfId="2533" xr:uid="{00000000-0005-0000-0000-00008F100000}"/>
    <cellStyle name="20% - Accent2 5 2 2 3 6" xfId="2534" xr:uid="{00000000-0005-0000-0000-000090100000}"/>
    <cellStyle name="20% - Accent2 5 2 2 3 7" xfId="2535" xr:uid="{00000000-0005-0000-0000-000091100000}"/>
    <cellStyle name="20% - Accent2 5 2 2 3 8" xfId="2536" xr:uid="{00000000-0005-0000-0000-000092100000}"/>
    <cellStyle name="20% - Accent2 5 2 2 4" xfId="2537" xr:uid="{00000000-0005-0000-0000-000093100000}"/>
    <cellStyle name="20% - Accent2 5 2 2 4 2" xfId="2538" xr:uid="{00000000-0005-0000-0000-000094100000}"/>
    <cellStyle name="20% - Accent2 5 2 2 4 2 2" xfId="2539" xr:uid="{00000000-0005-0000-0000-000095100000}"/>
    <cellStyle name="20% - Accent2 5 2 2 4 3" xfId="2540" xr:uid="{00000000-0005-0000-0000-000096100000}"/>
    <cellStyle name="20% - Accent2 5 2 2 4 4" xfId="2541" xr:uid="{00000000-0005-0000-0000-000097100000}"/>
    <cellStyle name="20% - Accent2 5 2 2 5" xfId="2542" xr:uid="{00000000-0005-0000-0000-000098100000}"/>
    <cellStyle name="20% - Accent2 5 2 2 5 2" xfId="2543" xr:uid="{00000000-0005-0000-0000-000099100000}"/>
    <cellStyle name="20% - Accent2 5 2 2 5 2 2" xfId="2544" xr:uid="{00000000-0005-0000-0000-00009A100000}"/>
    <cellStyle name="20% - Accent2 5 2 2 5 3" xfId="2545" xr:uid="{00000000-0005-0000-0000-00009B100000}"/>
    <cellStyle name="20% - Accent2 5 2 2 5 4" xfId="2546" xr:uid="{00000000-0005-0000-0000-00009C100000}"/>
    <cellStyle name="20% - Accent2 5 2 2 6" xfId="2547" xr:uid="{00000000-0005-0000-0000-00009D100000}"/>
    <cellStyle name="20% - Accent2 5 2 2 6 2" xfId="2548" xr:uid="{00000000-0005-0000-0000-00009E100000}"/>
    <cellStyle name="20% - Accent2 5 2 2 6 2 2" xfId="2549" xr:uid="{00000000-0005-0000-0000-00009F100000}"/>
    <cellStyle name="20% - Accent2 5 2 2 6 3" xfId="2550" xr:uid="{00000000-0005-0000-0000-0000A0100000}"/>
    <cellStyle name="20% - Accent2 5 2 2 6 4" xfId="2551" xr:uid="{00000000-0005-0000-0000-0000A1100000}"/>
    <cellStyle name="20% - Accent2 5 2 2 7" xfId="2552" xr:uid="{00000000-0005-0000-0000-0000A2100000}"/>
    <cellStyle name="20% - Accent2 5 2 2 7 2" xfId="2553" xr:uid="{00000000-0005-0000-0000-0000A3100000}"/>
    <cellStyle name="20% - Accent2 5 2 2 7 2 2" xfId="2554" xr:uid="{00000000-0005-0000-0000-0000A4100000}"/>
    <cellStyle name="20% - Accent2 5 2 2 7 3" xfId="2555" xr:uid="{00000000-0005-0000-0000-0000A5100000}"/>
    <cellStyle name="20% - Accent2 5 2 2 8" xfId="2556" xr:uid="{00000000-0005-0000-0000-0000A6100000}"/>
    <cellStyle name="20% - Accent2 5 2 2 8 2" xfId="2557" xr:uid="{00000000-0005-0000-0000-0000A7100000}"/>
    <cellStyle name="20% - Accent2 5 2 2 9" xfId="2558" xr:uid="{00000000-0005-0000-0000-0000A8100000}"/>
    <cellStyle name="20% - Accent2 5 2 3" xfId="2559" xr:uid="{00000000-0005-0000-0000-0000A9100000}"/>
    <cellStyle name="20% - Accent2 5 2 3 2" xfId="2560" xr:uid="{00000000-0005-0000-0000-0000AA100000}"/>
    <cellStyle name="20% - Accent2 5 2 3 2 2" xfId="2561" xr:uid="{00000000-0005-0000-0000-0000AB100000}"/>
    <cellStyle name="20% - Accent2 5 2 3 2 2 2" xfId="2562" xr:uid="{00000000-0005-0000-0000-0000AC100000}"/>
    <cellStyle name="20% - Accent2 5 2 3 2 2 2 2" xfId="2563" xr:uid="{00000000-0005-0000-0000-0000AD100000}"/>
    <cellStyle name="20% - Accent2 5 2 3 2 2 3" xfId="2564" xr:uid="{00000000-0005-0000-0000-0000AE100000}"/>
    <cellStyle name="20% - Accent2 5 2 3 2 2 4" xfId="2565" xr:uid="{00000000-0005-0000-0000-0000AF100000}"/>
    <cellStyle name="20% - Accent2 5 2 3 2 3" xfId="2566" xr:uid="{00000000-0005-0000-0000-0000B0100000}"/>
    <cellStyle name="20% - Accent2 5 2 3 2 3 2" xfId="2567" xr:uid="{00000000-0005-0000-0000-0000B1100000}"/>
    <cellStyle name="20% - Accent2 5 2 3 2 3 2 2" xfId="2568" xr:uid="{00000000-0005-0000-0000-0000B2100000}"/>
    <cellStyle name="20% - Accent2 5 2 3 2 3 3" xfId="2569" xr:uid="{00000000-0005-0000-0000-0000B3100000}"/>
    <cellStyle name="20% - Accent2 5 2 3 2 3 4" xfId="2570" xr:uid="{00000000-0005-0000-0000-0000B4100000}"/>
    <cellStyle name="20% - Accent2 5 2 3 2 4" xfId="2571" xr:uid="{00000000-0005-0000-0000-0000B5100000}"/>
    <cellStyle name="20% - Accent2 5 2 3 2 4 2" xfId="2572" xr:uid="{00000000-0005-0000-0000-0000B6100000}"/>
    <cellStyle name="20% - Accent2 5 2 3 2 4 2 2" xfId="2573" xr:uid="{00000000-0005-0000-0000-0000B7100000}"/>
    <cellStyle name="20% - Accent2 5 2 3 2 4 3" xfId="2574" xr:uid="{00000000-0005-0000-0000-0000B8100000}"/>
    <cellStyle name="20% - Accent2 5 2 3 2 4 4" xfId="2575" xr:uid="{00000000-0005-0000-0000-0000B9100000}"/>
    <cellStyle name="20% - Accent2 5 2 3 2 5" xfId="2576" xr:uid="{00000000-0005-0000-0000-0000BA100000}"/>
    <cellStyle name="20% - Accent2 5 2 3 2 5 2" xfId="2577" xr:uid="{00000000-0005-0000-0000-0000BB100000}"/>
    <cellStyle name="20% - Accent2 5 2 3 2 5 3" xfId="2578" xr:uid="{00000000-0005-0000-0000-0000BC100000}"/>
    <cellStyle name="20% - Accent2 5 2 3 2 6" xfId="2579" xr:uid="{00000000-0005-0000-0000-0000BD100000}"/>
    <cellStyle name="20% - Accent2 5 2 3 2 7" xfId="2580" xr:uid="{00000000-0005-0000-0000-0000BE100000}"/>
    <cellStyle name="20% - Accent2 5 2 3 2 8" xfId="2581" xr:uid="{00000000-0005-0000-0000-0000BF100000}"/>
    <cellStyle name="20% - Accent2 5 2 3 3" xfId="2582" xr:uid="{00000000-0005-0000-0000-0000C0100000}"/>
    <cellStyle name="20% - Accent2 5 2 3 3 2" xfId="2583" xr:uid="{00000000-0005-0000-0000-0000C1100000}"/>
    <cellStyle name="20% - Accent2 5 2 3 3 2 2" xfId="2584" xr:uid="{00000000-0005-0000-0000-0000C2100000}"/>
    <cellStyle name="20% - Accent2 5 2 3 3 3" xfId="2585" xr:uid="{00000000-0005-0000-0000-0000C3100000}"/>
    <cellStyle name="20% - Accent2 5 2 3 3 4" xfId="2586" xr:uid="{00000000-0005-0000-0000-0000C4100000}"/>
    <cellStyle name="20% - Accent2 5 2 3 4" xfId="2587" xr:uid="{00000000-0005-0000-0000-0000C5100000}"/>
    <cellStyle name="20% - Accent2 5 2 3 4 2" xfId="2588" xr:uid="{00000000-0005-0000-0000-0000C6100000}"/>
    <cellStyle name="20% - Accent2 5 2 3 4 2 2" xfId="2589" xr:uid="{00000000-0005-0000-0000-0000C7100000}"/>
    <cellStyle name="20% - Accent2 5 2 3 4 3" xfId="2590" xr:uid="{00000000-0005-0000-0000-0000C8100000}"/>
    <cellStyle name="20% - Accent2 5 2 3 4 4" xfId="2591" xr:uid="{00000000-0005-0000-0000-0000C9100000}"/>
    <cellStyle name="20% - Accent2 5 2 3 5" xfId="2592" xr:uid="{00000000-0005-0000-0000-0000CA100000}"/>
    <cellStyle name="20% - Accent2 5 2 3 5 2" xfId="2593" xr:uid="{00000000-0005-0000-0000-0000CB100000}"/>
    <cellStyle name="20% - Accent2 5 2 3 5 2 2" xfId="2594" xr:uid="{00000000-0005-0000-0000-0000CC100000}"/>
    <cellStyle name="20% - Accent2 5 2 3 5 3" xfId="2595" xr:uid="{00000000-0005-0000-0000-0000CD100000}"/>
    <cellStyle name="20% - Accent2 5 2 3 5 4" xfId="2596" xr:uid="{00000000-0005-0000-0000-0000CE100000}"/>
    <cellStyle name="20% - Accent2 5 2 3 6" xfId="2597" xr:uid="{00000000-0005-0000-0000-0000CF100000}"/>
    <cellStyle name="20% - Accent2 5 2 3 6 2" xfId="2598" xr:uid="{00000000-0005-0000-0000-0000D0100000}"/>
    <cellStyle name="20% - Accent2 5 2 3 6 2 2" xfId="2599" xr:uid="{00000000-0005-0000-0000-0000D1100000}"/>
    <cellStyle name="20% - Accent2 5 2 3 6 3" xfId="2600" xr:uid="{00000000-0005-0000-0000-0000D2100000}"/>
    <cellStyle name="20% - Accent2 5 2 3 7" xfId="2601" xr:uid="{00000000-0005-0000-0000-0000D3100000}"/>
    <cellStyle name="20% - Accent2 5 2 3 7 2" xfId="2602" xr:uid="{00000000-0005-0000-0000-0000D4100000}"/>
    <cellStyle name="20% - Accent2 5 2 3 8" xfId="2603" xr:uid="{00000000-0005-0000-0000-0000D5100000}"/>
    <cellStyle name="20% - Accent2 5 2 3 9" xfId="2604" xr:uid="{00000000-0005-0000-0000-0000D6100000}"/>
    <cellStyle name="20% - Accent2 5 2 4" xfId="2605" xr:uid="{00000000-0005-0000-0000-0000D7100000}"/>
    <cellStyle name="20% - Accent2 5 2 4 2" xfId="2606" xr:uid="{00000000-0005-0000-0000-0000D8100000}"/>
    <cellStyle name="20% - Accent2 5 2 4 2 2" xfId="2607" xr:uid="{00000000-0005-0000-0000-0000D9100000}"/>
    <cellStyle name="20% - Accent2 5 2 4 2 2 2" xfId="2608" xr:uid="{00000000-0005-0000-0000-0000DA100000}"/>
    <cellStyle name="20% - Accent2 5 2 4 2 3" xfId="2609" xr:uid="{00000000-0005-0000-0000-0000DB100000}"/>
    <cellStyle name="20% - Accent2 5 2 4 2 4" xfId="2610" xr:uid="{00000000-0005-0000-0000-0000DC100000}"/>
    <cellStyle name="20% - Accent2 5 2 4 3" xfId="2611" xr:uid="{00000000-0005-0000-0000-0000DD100000}"/>
    <cellStyle name="20% - Accent2 5 2 4 3 2" xfId="2612" xr:uid="{00000000-0005-0000-0000-0000DE100000}"/>
    <cellStyle name="20% - Accent2 5 2 4 3 2 2" xfId="2613" xr:uid="{00000000-0005-0000-0000-0000DF100000}"/>
    <cellStyle name="20% - Accent2 5 2 4 3 3" xfId="2614" xr:uid="{00000000-0005-0000-0000-0000E0100000}"/>
    <cellStyle name="20% - Accent2 5 2 4 3 4" xfId="2615" xr:uid="{00000000-0005-0000-0000-0000E1100000}"/>
    <cellStyle name="20% - Accent2 5 2 4 4" xfId="2616" xr:uid="{00000000-0005-0000-0000-0000E2100000}"/>
    <cellStyle name="20% - Accent2 5 2 4 4 2" xfId="2617" xr:uid="{00000000-0005-0000-0000-0000E3100000}"/>
    <cellStyle name="20% - Accent2 5 2 4 4 2 2" xfId="2618" xr:uid="{00000000-0005-0000-0000-0000E4100000}"/>
    <cellStyle name="20% - Accent2 5 2 4 4 3" xfId="2619" xr:uid="{00000000-0005-0000-0000-0000E5100000}"/>
    <cellStyle name="20% - Accent2 5 2 4 4 4" xfId="2620" xr:uid="{00000000-0005-0000-0000-0000E6100000}"/>
    <cellStyle name="20% - Accent2 5 2 4 5" xfId="2621" xr:uid="{00000000-0005-0000-0000-0000E7100000}"/>
    <cellStyle name="20% - Accent2 5 2 4 5 2" xfId="2622" xr:uid="{00000000-0005-0000-0000-0000E8100000}"/>
    <cellStyle name="20% - Accent2 5 2 4 5 2 2" xfId="2623" xr:uid="{00000000-0005-0000-0000-0000E9100000}"/>
    <cellStyle name="20% - Accent2 5 2 4 5 3" xfId="2624" xr:uid="{00000000-0005-0000-0000-0000EA100000}"/>
    <cellStyle name="20% - Accent2 5 2 4 5 4" xfId="2625" xr:uid="{00000000-0005-0000-0000-0000EB100000}"/>
    <cellStyle name="20% - Accent2 5 2 4 6" xfId="2626" xr:uid="{00000000-0005-0000-0000-0000EC100000}"/>
    <cellStyle name="20% - Accent2 5 2 4 6 2" xfId="2627" xr:uid="{00000000-0005-0000-0000-0000ED100000}"/>
    <cellStyle name="20% - Accent2 5 2 4 6 2 2" xfId="2628" xr:uid="{00000000-0005-0000-0000-0000EE100000}"/>
    <cellStyle name="20% - Accent2 5 2 4 6 3" xfId="2629" xr:uid="{00000000-0005-0000-0000-0000EF100000}"/>
    <cellStyle name="20% - Accent2 5 2 4 7" xfId="2630" xr:uid="{00000000-0005-0000-0000-0000F0100000}"/>
    <cellStyle name="20% - Accent2 5 2 4 7 2" xfId="2631" xr:uid="{00000000-0005-0000-0000-0000F1100000}"/>
    <cellStyle name="20% - Accent2 5 2 4 8" xfId="2632" xr:uid="{00000000-0005-0000-0000-0000F2100000}"/>
    <cellStyle name="20% - Accent2 5 2 4 9" xfId="2633" xr:uid="{00000000-0005-0000-0000-0000F3100000}"/>
    <cellStyle name="20% - Accent2 5 2 5" xfId="2634" xr:uid="{00000000-0005-0000-0000-0000F4100000}"/>
    <cellStyle name="20% - Accent2 5 2 5 2" xfId="2635" xr:uid="{00000000-0005-0000-0000-0000F5100000}"/>
    <cellStyle name="20% - Accent2 5 2 5 2 2" xfId="2636" xr:uid="{00000000-0005-0000-0000-0000F6100000}"/>
    <cellStyle name="20% - Accent2 5 2 5 2 2 2" xfId="2637" xr:uid="{00000000-0005-0000-0000-0000F7100000}"/>
    <cellStyle name="20% - Accent2 5 2 5 2 3" xfId="2638" xr:uid="{00000000-0005-0000-0000-0000F8100000}"/>
    <cellStyle name="20% - Accent2 5 2 5 2 4" xfId="2639" xr:uid="{00000000-0005-0000-0000-0000F9100000}"/>
    <cellStyle name="20% - Accent2 5 2 5 3" xfId="2640" xr:uid="{00000000-0005-0000-0000-0000FA100000}"/>
    <cellStyle name="20% - Accent2 5 2 5 3 2" xfId="2641" xr:uid="{00000000-0005-0000-0000-0000FB100000}"/>
    <cellStyle name="20% - Accent2 5 2 5 3 2 2" xfId="2642" xr:uid="{00000000-0005-0000-0000-0000FC100000}"/>
    <cellStyle name="20% - Accent2 5 2 5 3 3" xfId="2643" xr:uid="{00000000-0005-0000-0000-0000FD100000}"/>
    <cellStyle name="20% - Accent2 5 2 5 3 4" xfId="2644" xr:uid="{00000000-0005-0000-0000-0000FE100000}"/>
    <cellStyle name="20% - Accent2 5 2 5 4" xfId="2645" xr:uid="{00000000-0005-0000-0000-0000FF100000}"/>
    <cellStyle name="20% - Accent2 5 2 5 4 2" xfId="2646" xr:uid="{00000000-0005-0000-0000-000000110000}"/>
    <cellStyle name="20% - Accent2 5 2 5 4 2 2" xfId="2647" xr:uid="{00000000-0005-0000-0000-000001110000}"/>
    <cellStyle name="20% - Accent2 5 2 5 4 3" xfId="2648" xr:uid="{00000000-0005-0000-0000-000002110000}"/>
    <cellStyle name="20% - Accent2 5 2 5 4 4" xfId="2649" xr:uid="{00000000-0005-0000-0000-000003110000}"/>
    <cellStyle name="20% - Accent2 5 2 5 5" xfId="2650" xr:uid="{00000000-0005-0000-0000-000004110000}"/>
    <cellStyle name="20% - Accent2 5 2 5 5 2" xfId="2651" xr:uid="{00000000-0005-0000-0000-000005110000}"/>
    <cellStyle name="20% - Accent2 5 2 5 5 3" xfId="2652" xr:uid="{00000000-0005-0000-0000-000006110000}"/>
    <cellStyle name="20% - Accent2 5 2 5 6" xfId="2653" xr:uid="{00000000-0005-0000-0000-000007110000}"/>
    <cellStyle name="20% - Accent2 5 2 5 7" xfId="2654" xr:uid="{00000000-0005-0000-0000-000008110000}"/>
    <cellStyle name="20% - Accent2 5 2 5 8" xfId="2655" xr:uid="{00000000-0005-0000-0000-000009110000}"/>
    <cellStyle name="20% - Accent2 5 2 6" xfId="2656" xr:uid="{00000000-0005-0000-0000-00000A110000}"/>
    <cellStyle name="20% - Accent2 5 2 6 2" xfId="2657" xr:uid="{00000000-0005-0000-0000-00000B110000}"/>
    <cellStyle name="20% - Accent2 5 2 6 2 2" xfId="2658" xr:uid="{00000000-0005-0000-0000-00000C110000}"/>
    <cellStyle name="20% - Accent2 5 2 6 3" xfId="2659" xr:uid="{00000000-0005-0000-0000-00000D110000}"/>
    <cellStyle name="20% - Accent2 5 2 6 4" xfId="2660" xr:uid="{00000000-0005-0000-0000-00000E110000}"/>
    <cellStyle name="20% - Accent2 5 2 7" xfId="2661" xr:uid="{00000000-0005-0000-0000-00000F110000}"/>
    <cellStyle name="20% - Accent2 5 2 7 2" xfId="2662" xr:uid="{00000000-0005-0000-0000-000010110000}"/>
    <cellStyle name="20% - Accent2 5 2 7 2 2" xfId="2663" xr:uid="{00000000-0005-0000-0000-000011110000}"/>
    <cellStyle name="20% - Accent2 5 2 7 3" xfId="2664" xr:uid="{00000000-0005-0000-0000-000012110000}"/>
    <cellStyle name="20% - Accent2 5 2 7 4" xfId="2665" xr:uid="{00000000-0005-0000-0000-000013110000}"/>
    <cellStyle name="20% - Accent2 5 2 8" xfId="2666" xr:uid="{00000000-0005-0000-0000-000014110000}"/>
    <cellStyle name="20% - Accent2 5 2 8 2" xfId="2667" xr:uid="{00000000-0005-0000-0000-000015110000}"/>
    <cellStyle name="20% - Accent2 5 2 8 2 2" xfId="2668" xr:uid="{00000000-0005-0000-0000-000016110000}"/>
    <cellStyle name="20% - Accent2 5 2 8 3" xfId="2669" xr:uid="{00000000-0005-0000-0000-000017110000}"/>
    <cellStyle name="20% - Accent2 5 2 8 4" xfId="2670" xr:uid="{00000000-0005-0000-0000-000018110000}"/>
    <cellStyle name="20% - Accent2 5 2 9" xfId="2671" xr:uid="{00000000-0005-0000-0000-000019110000}"/>
    <cellStyle name="20% - Accent2 5 2 9 2" xfId="2672" xr:uid="{00000000-0005-0000-0000-00001A110000}"/>
    <cellStyle name="20% - Accent2 5 2 9 2 2" xfId="2673" xr:uid="{00000000-0005-0000-0000-00001B110000}"/>
    <cellStyle name="20% - Accent2 5 2 9 3" xfId="2674" xr:uid="{00000000-0005-0000-0000-00001C110000}"/>
    <cellStyle name="20% - Accent2 5 3" xfId="2675" xr:uid="{00000000-0005-0000-0000-00001D110000}"/>
    <cellStyle name="20% - Accent2 5 3 10" xfId="2676" xr:uid="{00000000-0005-0000-0000-00001E110000}"/>
    <cellStyle name="20% - Accent2 5 3 11" xfId="2677" xr:uid="{00000000-0005-0000-0000-00001F110000}"/>
    <cellStyle name="20% - Accent2 5 3 2" xfId="2678" xr:uid="{00000000-0005-0000-0000-000020110000}"/>
    <cellStyle name="20% - Accent2 5 3 2 2" xfId="2679" xr:uid="{00000000-0005-0000-0000-000021110000}"/>
    <cellStyle name="20% - Accent2 5 3 2 2 2" xfId="2680" xr:uid="{00000000-0005-0000-0000-000022110000}"/>
    <cellStyle name="20% - Accent2 5 3 2 2 2 2" xfId="2681" xr:uid="{00000000-0005-0000-0000-000023110000}"/>
    <cellStyle name="20% - Accent2 5 3 2 2 2 2 2" xfId="2682" xr:uid="{00000000-0005-0000-0000-000024110000}"/>
    <cellStyle name="20% - Accent2 5 3 2 2 2 3" xfId="2683" xr:uid="{00000000-0005-0000-0000-000025110000}"/>
    <cellStyle name="20% - Accent2 5 3 2 2 2 4" xfId="2684" xr:uid="{00000000-0005-0000-0000-000026110000}"/>
    <cellStyle name="20% - Accent2 5 3 2 2 3" xfId="2685" xr:uid="{00000000-0005-0000-0000-000027110000}"/>
    <cellStyle name="20% - Accent2 5 3 2 2 3 2" xfId="2686" xr:uid="{00000000-0005-0000-0000-000028110000}"/>
    <cellStyle name="20% - Accent2 5 3 2 2 3 2 2" xfId="2687" xr:uid="{00000000-0005-0000-0000-000029110000}"/>
    <cellStyle name="20% - Accent2 5 3 2 2 3 3" xfId="2688" xr:uid="{00000000-0005-0000-0000-00002A110000}"/>
    <cellStyle name="20% - Accent2 5 3 2 2 3 4" xfId="2689" xr:uid="{00000000-0005-0000-0000-00002B110000}"/>
    <cellStyle name="20% - Accent2 5 3 2 2 4" xfId="2690" xr:uid="{00000000-0005-0000-0000-00002C110000}"/>
    <cellStyle name="20% - Accent2 5 3 2 2 4 2" xfId="2691" xr:uid="{00000000-0005-0000-0000-00002D110000}"/>
    <cellStyle name="20% - Accent2 5 3 2 2 4 2 2" xfId="2692" xr:uid="{00000000-0005-0000-0000-00002E110000}"/>
    <cellStyle name="20% - Accent2 5 3 2 2 4 3" xfId="2693" xr:uid="{00000000-0005-0000-0000-00002F110000}"/>
    <cellStyle name="20% - Accent2 5 3 2 2 4 4" xfId="2694" xr:uid="{00000000-0005-0000-0000-000030110000}"/>
    <cellStyle name="20% - Accent2 5 3 2 2 5" xfId="2695" xr:uid="{00000000-0005-0000-0000-000031110000}"/>
    <cellStyle name="20% - Accent2 5 3 2 2 5 2" xfId="2696" xr:uid="{00000000-0005-0000-0000-000032110000}"/>
    <cellStyle name="20% - Accent2 5 3 2 2 5 3" xfId="2697" xr:uid="{00000000-0005-0000-0000-000033110000}"/>
    <cellStyle name="20% - Accent2 5 3 2 2 6" xfId="2698" xr:uid="{00000000-0005-0000-0000-000034110000}"/>
    <cellStyle name="20% - Accent2 5 3 2 2 7" xfId="2699" xr:uid="{00000000-0005-0000-0000-000035110000}"/>
    <cellStyle name="20% - Accent2 5 3 2 2 8" xfId="2700" xr:uid="{00000000-0005-0000-0000-000036110000}"/>
    <cellStyle name="20% - Accent2 5 3 2 3" xfId="2701" xr:uid="{00000000-0005-0000-0000-000037110000}"/>
    <cellStyle name="20% - Accent2 5 3 2 3 2" xfId="2702" xr:uid="{00000000-0005-0000-0000-000038110000}"/>
    <cellStyle name="20% - Accent2 5 3 2 3 2 2" xfId="2703" xr:uid="{00000000-0005-0000-0000-000039110000}"/>
    <cellStyle name="20% - Accent2 5 3 2 3 3" xfId="2704" xr:uid="{00000000-0005-0000-0000-00003A110000}"/>
    <cellStyle name="20% - Accent2 5 3 2 3 4" xfId="2705" xr:uid="{00000000-0005-0000-0000-00003B110000}"/>
    <cellStyle name="20% - Accent2 5 3 2 4" xfId="2706" xr:uid="{00000000-0005-0000-0000-00003C110000}"/>
    <cellStyle name="20% - Accent2 5 3 2 4 2" xfId="2707" xr:uid="{00000000-0005-0000-0000-00003D110000}"/>
    <cellStyle name="20% - Accent2 5 3 2 4 2 2" xfId="2708" xr:uid="{00000000-0005-0000-0000-00003E110000}"/>
    <cellStyle name="20% - Accent2 5 3 2 4 3" xfId="2709" xr:uid="{00000000-0005-0000-0000-00003F110000}"/>
    <cellStyle name="20% - Accent2 5 3 2 4 4" xfId="2710" xr:uid="{00000000-0005-0000-0000-000040110000}"/>
    <cellStyle name="20% - Accent2 5 3 2 5" xfId="2711" xr:uid="{00000000-0005-0000-0000-000041110000}"/>
    <cellStyle name="20% - Accent2 5 3 2 5 2" xfId="2712" xr:uid="{00000000-0005-0000-0000-000042110000}"/>
    <cellStyle name="20% - Accent2 5 3 2 5 2 2" xfId="2713" xr:uid="{00000000-0005-0000-0000-000043110000}"/>
    <cellStyle name="20% - Accent2 5 3 2 5 3" xfId="2714" xr:uid="{00000000-0005-0000-0000-000044110000}"/>
    <cellStyle name="20% - Accent2 5 3 2 5 4" xfId="2715" xr:uid="{00000000-0005-0000-0000-000045110000}"/>
    <cellStyle name="20% - Accent2 5 3 2 6" xfId="2716" xr:uid="{00000000-0005-0000-0000-000046110000}"/>
    <cellStyle name="20% - Accent2 5 3 2 6 2" xfId="2717" xr:uid="{00000000-0005-0000-0000-000047110000}"/>
    <cellStyle name="20% - Accent2 5 3 2 6 2 2" xfId="2718" xr:uid="{00000000-0005-0000-0000-000048110000}"/>
    <cellStyle name="20% - Accent2 5 3 2 6 3" xfId="2719" xr:uid="{00000000-0005-0000-0000-000049110000}"/>
    <cellStyle name="20% - Accent2 5 3 2 7" xfId="2720" xr:uid="{00000000-0005-0000-0000-00004A110000}"/>
    <cellStyle name="20% - Accent2 5 3 2 7 2" xfId="2721" xr:uid="{00000000-0005-0000-0000-00004B110000}"/>
    <cellStyle name="20% - Accent2 5 3 2 8" xfId="2722" xr:uid="{00000000-0005-0000-0000-00004C110000}"/>
    <cellStyle name="20% - Accent2 5 3 2 9" xfId="2723" xr:uid="{00000000-0005-0000-0000-00004D110000}"/>
    <cellStyle name="20% - Accent2 5 3 3" xfId="2724" xr:uid="{00000000-0005-0000-0000-00004E110000}"/>
    <cellStyle name="20% - Accent2 5 3 3 2" xfId="2725" xr:uid="{00000000-0005-0000-0000-00004F110000}"/>
    <cellStyle name="20% - Accent2 5 3 3 2 2" xfId="2726" xr:uid="{00000000-0005-0000-0000-000050110000}"/>
    <cellStyle name="20% - Accent2 5 3 3 2 2 2" xfId="2727" xr:uid="{00000000-0005-0000-0000-000051110000}"/>
    <cellStyle name="20% - Accent2 5 3 3 2 3" xfId="2728" xr:uid="{00000000-0005-0000-0000-000052110000}"/>
    <cellStyle name="20% - Accent2 5 3 3 2 4" xfId="2729" xr:uid="{00000000-0005-0000-0000-000053110000}"/>
    <cellStyle name="20% - Accent2 5 3 3 3" xfId="2730" xr:uid="{00000000-0005-0000-0000-000054110000}"/>
    <cellStyle name="20% - Accent2 5 3 3 3 2" xfId="2731" xr:uid="{00000000-0005-0000-0000-000055110000}"/>
    <cellStyle name="20% - Accent2 5 3 3 3 2 2" xfId="2732" xr:uid="{00000000-0005-0000-0000-000056110000}"/>
    <cellStyle name="20% - Accent2 5 3 3 3 3" xfId="2733" xr:uid="{00000000-0005-0000-0000-000057110000}"/>
    <cellStyle name="20% - Accent2 5 3 3 3 4" xfId="2734" xr:uid="{00000000-0005-0000-0000-000058110000}"/>
    <cellStyle name="20% - Accent2 5 3 3 4" xfId="2735" xr:uid="{00000000-0005-0000-0000-000059110000}"/>
    <cellStyle name="20% - Accent2 5 3 3 4 2" xfId="2736" xr:uid="{00000000-0005-0000-0000-00005A110000}"/>
    <cellStyle name="20% - Accent2 5 3 3 4 2 2" xfId="2737" xr:uid="{00000000-0005-0000-0000-00005B110000}"/>
    <cellStyle name="20% - Accent2 5 3 3 4 3" xfId="2738" xr:uid="{00000000-0005-0000-0000-00005C110000}"/>
    <cellStyle name="20% - Accent2 5 3 3 4 4" xfId="2739" xr:uid="{00000000-0005-0000-0000-00005D110000}"/>
    <cellStyle name="20% - Accent2 5 3 3 5" xfId="2740" xr:uid="{00000000-0005-0000-0000-00005E110000}"/>
    <cellStyle name="20% - Accent2 5 3 3 5 2" xfId="2741" xr:uid="{00000000-0005-0000-0000-00005F110000}"/>
    <cellStyle name="20% - Accent2 5 3 3 5 2 2" xfId="2742" xr:uid="{00000000-0005-0000-0000-000060110000}"/>
    <cellStyle name="20% - Accent2 5 3 3 5 3" xfId="2743" xr:uid="{00000000-0005-0000-0000-000061110000}"/>
    <cellStyle name="20% - Accent2 5 3 3 5 4" xfId="2744" xr:uid="{00000000-0005-0000-0000-000062110000}"/>
    <cellStyle name="20% - Accent2 5 3 3 6" xfId="2745" xr:uid="{00000000-0005-0000-0000-000063110000}"/>
    <cellStyle name="20% - Accent2 5 3 3 6 2" xfId="2746" xr:uid="{00000000-0005-0000-0000-000064110000}"/>
    <cellStyle name="20% - Accent2 5 3 3 6 2 2" xfId="2747" xr:uid="{00000000-0005-0000-0000-000065110000}"/>
    <cellStyle name="20% - Accent2 5 3 3 6 3" xfId="2748" xr:uid="{00000000-0005-0000-0000-000066110000}"/>
    <cellStyle name="20% - Accent2 5 3 3 7" xfId="2749" xr:uid="{00000000-0005-0000-0000-000067110000}"/>
    <cellStyle name="20% - Accent2 5 3 3 7 2" xfId="2750" xr:uid="{00000000-0005-0000-0000-000068110000}"/>
    <cellStyle name="20% - Accent2 5 3 3 8" xfId="2751" xr:uid="{00000000-0005-0000-0000-000069110000}"/>
    <cellStyle name="20% - Accent2 5 3 3 9" xfId="2752" xr:uid="{00000000-0005-0000-0000-00006A110000}"/>
    <cellStyle name="20% - Accent2 5 3 4" xfId="2753" xr:uid="{00000000-0005-0000-0000-00006B110000}"/>
    <cellStyle name="20% - Accent2 5 3 4 2" xfId="2754" xr:uid="{00000000-0005-0000-0000-00006C110000}"/>
    <cellStyle name="20% - Accent2 5 3 4 2 2" xfId="2755" xr:uid="{00000000-0005-0000-0000-00006D110000}"/>
    <cellStyle name="20% - Accent2 5 3 4 2 2 2" xfId="2756" xr:uid="{00000000-0005-0000-0000-00006E110000}"/>
    <cellStyle name="20% - Accent2 5 3 4 2 3" xfId="2757" xr:uid="{00000000-0005-0000-0000-00006F110000}"/>
    <cellStyle name="20% - Accent2 5 3 4 2 4" xfId="2758" xr:uid="{00000000-0005-0000-0000-000070110000}"/>
    <cellStyle name="20% - Accent2 5 3 4 3" xfId="2759" xr:uid="{00000000-0005-0000-0000-000071110000}"/>
    <cellStyle name="20% - Accent2 5 3 4 3 2" xfId="2760" xr:uid="{00000000-0005-0000-0000-000072110000}"/>
    <cellStyle name="20% - Accent2 5 3 4 3 2 2" xfId="2761" xr:uid="{00000000-0005-0000-0000-000073110000}"/>
    <cellStyle name="20% - Accent2 5 3 4 3 3" xfId="2762" xr:uid="{00000000-0005-0000-0000-000074110000}"/>
    <cellStyle name="20% - Accent2 5 3 4 3 4" xfId="2763" xr:uid="{00000000-0005-0000-0000-000075110000}"/>
    <cellStyle name="20% - Accent2 5 3 4 4" xfId="2764" xr:uid="{00000000-0005-0000-0000-000076110000}"/>
    <cellStyle name="20% - Accent2 5 3 4 4 2" xfId="2765" xr:uid="{00000000-0005-0000-0000-000077110000}"/>
    <cellStyle name="20% - Accent2 5 3 4 4 2 2" xfId="2766" xr:uid="{00000000-0005-0000-0000-000078110000}"/>
    <cellStyle name="20% - Accent2 5 3 4 4 3" xfId="2767" xr:uid="{00000000-0005-0000-0000-000079110000}"/>
    <cellStyle name="20% - Accent2 5 3 4 4 4" xfId="2768" xr:uid="{00000000-0005-0000-0000-00007A110000}"/>
    <cellStyle name="20% - Accent2 5 3 4 5" xfId="2769" xr:uid="{00000000-0005-0000-0000-00007B110000}"/>
    <cellStyle name="20% - Accent2 5 3 4 5 2" xfId="2770" xr:uid="{00000000-0005-0000-0000-00007C110000}"/>
    <cellStyle name="20% - Accent2 5 3 4 5 3" xfId="2771" xr:uid="{00000000-0005-0000-0000-00007D110000}"/>
    <cellStyle name="20% - Accent2 5 3 4 6" xfId="2772" xr:uid="{00000000-0005-0000-0000-00007E110000}"/>
    <cellStyle name="20% - Accent2 5 3 4 7" xfId="2773" xr:uid="{00000000-0005-0000-0000-00007F110000}"/>
    <cellStyle name="20% - Accent2 5 3 4 8" xfId="2774" xr:uid="{00000000-0005-0000-0000-000080110000}"/>
    <cellStyle name="20% - Accent2 5 3 5" xfId="2775" xr:uid="{00000000-0005-0000-0000-000081110000}"/>
    <cellStyle name="20% - Accent2 5 3 5 2" xfId="2776" xr:uid="{00000000-0005-0000-0000-000082110000}"/>
    <cellStyle name="20% - Accent2 5 3 5 2 2" xfId="2777" xr:uid="{00000000-0005-0000-0000-000083110000}"/>
    <cellStyle name="20% - Accent2 5 3 5 3" xfId="2778" xr:uid="{00000000-0005-0000-0000-000084110000}"/>
    <cellStyle name="20% - Accent2 5 3 5 4" xfId="2779" xr:uid="{00000000-0005-0000-0000-000085110000}"/>
    <cellStyle name="20% - Accent2 5 3 6" xfId="2780" xr:uid="{00000000-0005-0000-0000-000086110000}"/>
    <cellStyle name="20% - Accent2 5 3 6 2" xfId="2781" xr:uid="{00000000-0005-0000-0000-000087110000}"/>
    <cellStyle name="20% - Accent2 5 3 6 2 2" xfId="2782" xr:uid="{00000000-0005-0000-0000-000088110000}"/>
    <cellStyle name="20% - Accent2 5 3 6 3" xfId="2783" xr:uid="{00000000-0005-0000-0000-000089110000}"/>
    <cellStyle name="20% - Accent2 5 3 6 4" xfId="2784" xr:uid="{00000000-0005-0000-0000-00008A110000}"/>
    <cellStyle name="20% - Accent2 5 3 7" xfId="2785" xr:uid="{00000000-0005-0000-0000-00008B110000}"/>
    <cellStyle name="20% - Accent2 5 3 7 2" xfId="2786" xr:uid="{00000000-0005-0000-0000-00008C110000}"/>
    <cellStyle name="20% - Accent2 5 3 7 2 2" xfId="2787" xr:uid="{00000000-0005-0000-0000-00008D110000}"/>
    <cellStyle name="20% - Accent2 5 3 7 3" xfId="2788" xr:uid="{00000000-0005-0000-0000-00008E110000}"/>
    <cellStyle name="20% - Accent2 5 3 7 4" xfId="2789" xr:uid="{00000000-0005-0000-0000-00008F110000}"/>
    <cellStyle name="20% - Accent2 5 3 8" xfId="2790" xr:uid="{00000000-0005-0000-0000-000090110000}"/>
    <cellStyle name="20% - Accent2 5 3 8 2" xfId="2791" xr:uid="{00000000-0005-0000-0000-000091110000}"/>
    <cellStyle name="20% - Accent2 5 3 8 2 2" xfId="2792" xr:uid="{00000000-0005-0000-0000-000092110000}"/>
    <cellStyle name="20% - Accent2 5 3 8 3" xfId="2793" xr:uid="{00000000-0005-0000-0000-000093110000}"/>
    <cellStyle name="20% - Accent2 5 3 9" xfId="2794" xr:uid="{00000000-0005-0000-0000-000094110000}"/>
    <cellStyle name="20% - Accent2 5 3 9 2" xfId="2795" xr:uid="{00000000-0005-0000-0000-000095110000}"/>
    <cellStyle name="20% - Accent2 5 4" xfId="2796" xr:uid="{00000000-0005-0000-0000-000096110000}"/>
    <cellStyle name="20% - Accent2 5 4 2" xfId="2797" xr:uid="{00000000-0005-0000-0000-000097110000}"/>
    <cellStyle name="20% - Accent2 5 4 2 2" xfId="2798" xr:uid="{00000000-0005-0000-0000-000098110000}"/>
    <cellStyle name="20% - Accent2 5 4 2 2 2" xfId="2799" xr:uid="{00000000-0005-0000-0000-000099110000}"/>
    <cellStyle name="20% - Accent2 5 4 2 2 2 2" xfId="2800" xr:uid="{00000000-0005-0000-0000-00009A110000}"/>
    <cellStyle name="20% - Accent2 5 4 2 2 3" xfId="2801" xr:uid="{00000000-0005-0000-0000-00009B110000}"/>
    <cellStyle name="20% - Accent2 5 4 2 2 4" xfId="2802" xr:uid="{00000000-0005-0000-0000-00009C110000}"/>
    <cellStyle name="20% - Accent2 5 4 2 3" xfId="2803" xr:uid="{00000000-0005-0000-0000-00009D110000}"/>
    <cellStyle name="20% - Accent2 5 4 2 3 2" xfId="2804" xr:uid="{00000000-0005-0000-0000-00009E110000}"/>
    <cellStyle name="20% - Accent2 5 4 2 3 2 2" xfId="2805" xr:uid="{00000000-0005-0000-0000-00009F110000}"/>
    <cellStyle name="20% - Accent2 5 4 2 3 3" xfId="2806" xr:uid="{00000000-0005-0000-0000-0000A0110000}"/>
    <cellStyle name="20% - Accent2 5 4 2 3 4" xfId="2807" xr:uid="{00000000-0005-0000-0000-0000A1110000}"/>
    <cellStyle name="20% - Accent2 5 4 2 4" xfId="2808" xr:uid="{00000000-0005-0000-0000-0000A2110000}"/>
    <cellStyle name="20% - Accent2 5 4 2 4 2" xfId="2809" xr:uid="{00000000-0005-0000-0000-0000A3110000}"/>
    <cellStyle name="20% - Accent2 5 4 2 4 2 2" xfId="2810" xr:uid="{00000000-0005-0000-0000-0000A4110000}"/>
    <cellStyle name="20% - Accent2 5 4 2 4 3" xfId="2811" xr:uid="{00000000-0005-0000-0000-0000A5110000}"/>
    <cellStyle name="20% - Accent2 5 4 2 4 4" xfId="2812" xr:uid="{00000000-0005-0000-0000-0000A6110000}"/>
    <cellStyle name="20% - Accent2 5 4 2 5" xfId="2813" xr:uid="{00000000-0005-0000-0000-0000A7110000}"/>
    <cellStyle name="20% - Accent2 5 4 2 5 2" xfId="2814" xr:uid="{00000000-0005-0000-0000-0000A8110000}"/>
    <cellStyle name="20% - Accent2 5 4 2 5 3" xfId="2815" xr:uid="{00000000-0005-0000-0000-0000A9110000}"/>
    <cellStyle name="20% - Accent2 5 4 2 6" xfId="2816" xr:uid="{00000000-0005-0000-0000-0000AA110000}"/>
    <cellStyle name="20% - Accent2 5 4 2 7" xfId="2817" xr:uid="{00000000-0005-0000-0000-0000AB110000}"/>
    <cellStyle name="20% - Accent2 5 4 2 8" xfId="2818" xr:uid="{00000000-0005-0000-0000-0000AC110000}"/>
    <cellStyle name="20% - Accent2 5 4 3" xfId="2819" xr:uid="{00000000-0005-0000-0000-0000AD110000}"/>
    <cellStyle name="20% - Accent2 5 4 3 2" xfId="2820" xr:uid="{00000000-0005-0000-0000-0000AE110000}"/>
    <cellStyle name="20% - Accent2 5 4 3 2 2" xfId="2821" xr:uid="{00000000-0005-0000-0000-0000AF110000}"/>
    <cellStyle name="20% - Accent2 5 4 3 3" xfId="2822" xr:uid="{00000000-0005-0000-0000-0000B0110000}"/>
    <cellStyle name="20% - Accent2 5 4 3 4" xfId="2823" xr:uid="{00000000-0005-0000-0000-0000B1110000}"/>
    <cellStyle name="20% - Accent2 5 4 4" xfId="2824" xr:uid="{00000000-0005-0000-0000-0000B2110000}"/>
    <cellStyle name="20% - Accent2 5 4 4 2" xfId="2825" xr:uid="{00000000-0005-0000-0000-0000B3110000}"/>
    <cellStyle name="20% - Accent2 5 4 4 2 2" xfId="2826" xr:uid="{00000000-0005-0000-0000-0000B4110000}"/>
    <cellStyle name="20% - Accent2 5 4 4 3" xfId="2827" xr:uid="{00000000-0005-0000-0000-0000B5110000}"/>
    <cellStyle name="20% - Accent2 5 4 4 4" xfId="2828" xr:uid="{00000000-0005-0000-0000-0000B6110000}"/>
    <cellStyle name="20% - Accent2 5 4 5" xfId="2829" xr:uid="{00000000-0005-0000-0000-0000B7110000}"/>
    <cellStyle name="20% - Accent2 5 4 5 2" xfId="2830" xr:uid="{00000000-0005-0000-0000-0000B8110000}"/>
    <cellStyle name="20% - Accent2 5 4 5 2 2" xfId="2831" xr:uid="{00000000-0005-0000-0000-0000B9110000}"/>
    <cellStyle name="20% - Accent2 5 4 5 3" xfId="2832" xr:uid="{00000000-0005-0000-0000-0000BA110000}"/>
    <cellStyle name="20% - Accent2 5 4 5 4" xfId="2833" xr:uid="{00000000-0005-0000-0000-0000BB110000}"/>
    <cellStyle name="20% - Accent2 5 4 6" xfId="2834" xr:uid="{00000000-0005-0000-0000-0000BC110000}"/>
    <cellStyle name="20% - Accent2 5 4 6 2" xfId="2835" xr:uid="{00000000-0005-0000-0000-0000BD110000}"/>
    <cellStyle name="20% - Accent2 5 4 6 2 2" xfId="2836" xr:uid="{00000000-0005-0000-0000-0000BE110000}"/>
    <cellStyle name="20% - Accent2 5 4 6 3" xfId="2837" xr:uid="{00000000-0005-0000-0000-0000BF110000}"/>
    <cellStyle name="20% - Accent2 5 4 7" xfId="2838" xr:uid="{00000000-0005-0000-0000-0000C0110000}"/>
    <cellStyle name="20% - Accent2 5 4 7 2" xfId="2839" xr:uid="{00000000-0005-0000-0000-0000C1110000}"/>
    <cellStyle name="20% - Accent2 5 4 8" xfId="2840" xr:uid="{00000000-0005-0000-0000-0000C2110000}"/>
    <cellStyle name="20% - Accent2 5 4 9" xfId="2841" xr:uid="{00000000-0005-0000-0000-0000C3110000}"/>
    <cellStyle name="20% - Accent2 5 5" xfId="2842" xr:uid="{00000000-0005-0000-0000-0000C4110000}"/>
    <cellStyle name="20% - Accent2 5 5 2" xfId="2843" xr:uid="{00000000-0005-0000-0000-0000C5110000}"/>
    <cellStyle name="20% - Accent2 5 5 2 2" xfId="2844" xr:uid="{00000000-0005-0000-0000-0000C6110000}"/>
    <cellStyle name="20% - Accent2 5 5 2 2 2" xfId="2845" xr:uid="{00000000-0005-0000-0000-0000C7110000}"/>
    <cellStyle name="20% - Accent2 5 5 2 3" xfId="2846" xr:uid="{00000000-0005-0000-0000-0000C8110000}"/>
    <cellStyle name="20% - Accent2 5 5 2 4" xfId="2847" xr:uid="{00000000-0005-0000-0000-0000C9110000}"/>
    <cellStyle name="20% - Accent2 5 5 3" xfId="2848" xr:uid="{00000000-0005-0000-0000-0000CA110000}"/>
    <cellStyle name="20% - Accent2 5 5 3 2" xfId="2849" xr:uid="{00000000-0005-0000-0000-0000CB110000}"/>
    <cellStyle name="20% - Accent2 5 5 3 2 2" xfId="2850" xr:uid="{00000000-0005-0000-0000-0000CC110000}"/>
    <cellStyle name="20% - Accent2 5 5 3 3" xfId="2851" xr:uid="{00000000-0005-0000-0000-0000CD110000}"/>
    <cellStyle name="20% - Accent2 5 5 3 4" xfId="2852" xr:uid="{00000000-0005-0000-0000-0000CE110000}"/>
    <cellStyle name="20% - Accent2 5 5 4" xfId="2853" xr:uid="{00000000-0005-0000-0000-0000CF110000}"/>
    <cellStyle name="20% - Accent2 5 5 4 2" xfId="2854" xr:uid="{00000000-0005-0000-0000-0000D0110000}"/>
    <cellStyle name="20% - Accent2 5 5 4 2 2" xfId="2855" xr:uid="{00000000-0005-0000-0000-0000D1110000}"/>
    <cellStyle name="20% - Accent2 5 5 4 3" xfId="2856" xr:uid="{00000000-0005-0000-0000-0000D2110000}"/>
    <cellStyle name="20% - Accent2 5 5 4 4" xfId="2857" xr:uid="{00000000-0005-0000-0000-0000D3110000}"/>
    <cellStyle name="20% - Accent2 5 5 5" xfId="2858" xr:uid="{00000000-0005-0000-0000-0000D4110000}"/>
    <cellStyle name="20% - Accent2 5 5 5 2" xfId="2859" xr:uid="{00000000-0005-0000-0000-0000D5110000}"/>
    <cellStyle name="20% - Accent2 5 5 5 2 2" xfId="2860" xr:uid="{00000000-0005-0000-0000-0000D6110000}"/>
    <cellStyle name="20% - Accent2 5 5 5 3" xfId="2861" xr:uid="{00000000-0005-0000-0000-0000D7110000}"/>
    <cellStyle name="20% - Accent2 5 5 5 4" xfId="2862" xr:uid="{00000000-0005-0000-0000-0000D8110000}"/>
    <cellStyle name="20% - Accent2 5 5 6" xfId="2863" xr:uid="{00000000-0005-0000-0000-0000D9110000}"/>
    <cellStyle name="20% - Accent2 5 5 6 2" xfId="2864" xr:uid="{00000000-0005-0000-0000-0000DA110000}"/>
    <cellStyle name="20% - Accent2 5 5 6 2 2" xfId="2865" xr:uid="{00000000-0005-0000-0000-0000DB110000}"/>
    <cellStyle name="20% - Accent2 5 5 6 3" xfId="2866" xr:uid="{00000000-0005-0000-0000-0000DC110000}"/>
    <cellStyle name="20% - Accent2 5 5 7" xfId="2867" xr:uid="{00000000-0005-0000-0000-0000DD110000}"/>
    <cellStyle name="20% - Accent2 5 5 7 2" xfId="2868" xr:uid="{00000000-0005-0000-0000-0000DE110000}"/>
    <cellStyle name="20% - Accent2 5 5 8" xfId="2869" xr:uid="{00000000-0005-0000-0000-0000DF110000}"/>
    <cellStyle name="20% - Accent2 5 5 9" xfId="2870" xr:uid="{00000000-0005-0000-0000-0000E0110000}"/>
    <cellStyle name="20% - Accent2 5 6" xfId="2871" xr:uid="{00000000-0005-0000-0000-0000E1110000}"/>
    <cellStyle name="20% - Accent2 5 6 2" xfId="2872" xr:uid="{00000000-0005-0000-0000-0000E2110000}"/>
    <cellStyle name="20% - Accent2 5 6 2 2" xfId="2873" xr:uid="{00000000-0005-0000-0000-0000E3110000}"/>
    <cellStyle name="20% - Accent2 5 6 2 2 2" xfId="2874" xr:uid="{00000000-0005-0000-0000-0000E4110000}"/>
    <cellStyle name="20% - Accent2 5 6 2 3" xfId="2875" xr:uid="{00000000-0005-0000-0000-0000E5110000}"/>
    <cellStyle name="20% - Accent2 5 6 2 4" xfId="2876" xr:uid="{00000000-0005-0000-0000-0000E6110000}"/>
    <cellStyle name="20% - Accent2 5 6 3" xfId="2877" xr:uid="{00000000-0005-0000-0000-0000E7110000}"/>
    <cellStyle name="20% - Accent2 5 6 3 2" xfId="2878" xr:uid="{00000000-0005-0000-0000-0000E8110000}"/>
    <cellStyle name="20% - Accent2 5 6 3 2 2" xfId="2879" xr:uid="{00000000-0005-0000-0000-0000E9110000}"/>
    <cellStyle name="20% - Accent2 5 6 3 3" xfId="2880" xr:uid="{00000000-0005-0000-0000-0000EA110000}"/>
    <cellStyle name="20% - Accent2 5 6 3 4" xfId="2881" xr:uid="{00000000-0005-0000-0000-0000EB110000}"/>
    <cellStyle name="20% - Accent2 5 6 4" xfId="2882" xr:uid="{00000000-0005-0000-0000-0000EC110000}"/>
    <cellStyle name="20% - Accent2 5 6 4 2" xfId="2883" xr:uid="{00000000-0005-0000-0000-0000ED110000}"/>
    <cellStyle name="20% - Accent2 5 6 4 2 2" xfId="2884" xr:uid="{00000000-0005-0000-0000-0000EE110000}"/>
    <cellStyle name="20% - Accent2 5 6 4 3" xfId="2885" xr:uid="{00000000-0005-0000-0000-0000EF110000}"/>
    <cellStyle name="20% - Accent2 5 6 4 4" xfId="2886" xr:uid="{00000000-0005-0000-0000-0000F0110000}"/>
    <cellStyle name="20% - Accent2 5 6 5" xfId="2887" xr:uid="{00000000-0005-0000-0000-0000F1110000}"/>
    <cellStyle name="20% - Accent2 5 6 5 2" xfId="2888" xr:uid="{00000000-0005-0000-0000-0000F2110000}"/>
    <cellStyle name="20% - Accent2 5 6 5 2 2" xfId="2889" xr:uid="{00000000-0005-0000-0000-0000F3110000}"/>
    <cellStyle name="20% - Accent2 5 6 5 3" xfId="2890" xr:uid="{00000000-0005-0000-0000-0000F4110000}"/>
    <cellStyle name="20% - Accent2 5 6 6" xfId="2891" xr:uid="{00000000-0005-0000-0000-0000F5110000}"/>
    <cellStyle name="20% - Accent2 5 6 6 2" xfId="2892" xr:uid="{00000000-0005-0000-0000-0000F6110000}"/>
    <cellStyle name="20% - Accent2 5 6 7" xfId="2893" xr:uid="{00000000-0005-0000-0000-0000F7110000}"/>
    <cellStyle name="20% - Accent2 5 6 8" xfId="2894" xr:uid="{00000000-0005-0000-0000-0000F8110000}"/>
    <cellStyle name="20% - Accent2 5 7" xfId="2895" xr:uid="{00000000-0005-0000-0000-0000F9110000}"/>
    <cellStyle name="20% - Accent2 5 8" xfId="2896" xr:uid="{00000000-0005-0000-0000-0000FA110000}"/>
    <cellStyle name="20% - Accent2 5 8 2" xfId="2897" xr:uid="{00000000-0005-0000-0000-0000FB110000}"/>
    <cellStyle name="20% - Accent2 5 8 2 2" xfId="2898" xr:uid="{00000000-0005-0000-0000-0000FC110000}"/>
    <cellStyle name="20% - Accent2 5 8 3" xfId="2899" xr:uid="{00000000-0005-0000-0000-0000FD110000}"/>
    <cellStyle name="20% - Accent2 5 8 4" xfId="2900" xr:uid="{00000000-0005-0000-0000-0000FE110000}"/>
    <cellStyle name="20% - Accent2 5 9" xfId="2901" xr:uid="{00000000-0005-0000-0000-0000FF110000}"/>
    <cellStyle name="20% - Accent2 5 9 2" xfId="2902" xr:uid="{00000000-0005-0000-0000-000000120000}"/>
    <cellStyle name="20% - Accent2 5 9 2 2" xfId="2903" xr:uid="{00000000-0005-0000-0000-000001120000}"/>
    <cellStyle name="20% - Accent2 5 9 3" xfId="2904" xr:uid="{00000000-0005-0000-0000-000002120000}"/>
    <cellStyle name="20% - Accent2 5 9 4" xfId="2905" xr:uid="{00000000-0005-0000-0000-000003120000}"/>
    <cellStyle name="20% - Accent2 5_BRPI Debt Mgt Report - Q2 Assets_under_ Mgmt_ FINAL" xfId="59923" xr:uid="{00000000-0005-0000-0000-000004120000}"/>
    <cellStyle name="20% - Accent2 6" xfId="2906" xr:uid="{00000000-0005-0000-0000-000005120000}"/>
    <cellStyle name="20% - Accent2 6 10" xfId="2907" xr:uid="{00000000-0005-0000-0000-000006120000}"/>
    <cellStyle name="20% - Accent2 6 11" xfId="2908" xr:uid="{00000000-0005-0000-0000-000007120000}"/>
    <cellStyle name="20% - Accent2 6 12" xfId="2909" xr:uid="{00000000-0005-0000-0000-000008120000}"/>
    <cellStyle name="20% - Accent2 6 2" xfId="2910" xr:uid="{00000000-0005-0000-0000-000009120000}"/>
    <cellStyle name="20% - Accent2 6 2 10" xfId="2911" xr:uid="{00000000-0005-0000-0000-00000A120000}"/>
    <cellStyle name="20% - Accent2 6 2 10 2" xfId="2912" xr:uid="{00000000-0005-0000-0000-00000B120000}"/>
    <cellStyle name="20% - Accent2 6 2 11" xfId="2913" xr:uid="{00000000-0005-0000-0000-00000C120000}"/>
    <cellStyle name="20% - Accent2 6 2 12" xfId="2914" xr:uid="{00000000-0005-0000-0000-00000D120000}"/>
    <cellStyle name="20% - Accent2 6 2 2" xfId="2915" xr:uid="{00000000-0005-0000-0000-00000E120000}"/>
    <cellStyle name="20% - Accent2 6 2 2 10" xfId="2916" xr:uid="{00000000-0005-0000-0000-00000F120000}"/>
    <cellStyle name="20% - Accent2 6 2 2 2" xfId="2917" xr:uid="{00000000-0005-0000-0000-000010120000}"/>
    <cellStyle name="20% - Accent2 6 2 2 2 2" xfId="2918" xr:uid="{00000000-0005-0000-0000-000011120000}"/>
    <cellStyle name="20% - Accent2 6 2 2 2 2 2" xfId="2919" xr:uid="{00000000-0005-0000-0000-000012120000}"/>
    <cellStyle name="20% - Accent2 6 2 2 2 2 2 2" xfId="2920" xr:uid="{00000000-0005-0000-0000-000013120000}"/>
    <cellStyle name="20% - Accent2 6 2 2 2 2 3" xfId="2921" xr:uid="{00000000-0005-0000-0000-000014120000}"/>
    <cellStyle name="20% - Accent2 6 2 2 2 2 4" xfId="2922" xr:uid="{00000000-0005-0000-0000-000015120000}"/>
    <cellStyle name="20% - Accent2 6 2 2 2 3" xfId="2923" xr:uid="{00000000-0005-0000-0000-000016120000}"/>
    <cellStyle name="20% - Accent2 6 2 2 2 3 2" xfId="2924" xr:uid="{00000000-0005-0000-0000-000017120000}"/>
    <cellStyle name="20% - Accent2 6 2 2 2 3 2 2" xfId="2925" xr:uid="{00000000-0005-0000-0000-000018120000}"/>
    <cellStyle name="20% - Accent2 6 2 2 2 3 3" xfId="2926" xr:uid="{00000000-0005-0000-0000-000019120000}"/>
    <cellStyle name="20% - Accent2 6 2 2 2 3 4" xfId="2927" xr:uid="{00000000-0005-0000-0000-00001A120000}"/>
    <cellStyle name="20% - Accent2 6 2 2 2 4" xfId="2928" xr:uid="{00000000-0005-0000-0000-00001B120000}"/>
    <cellStyle name="20% - Accent2 6 2 2 2 4 2" xfId="2929" xr:uid="{00000000-0005-0000-0000-00001C120000}"/>
    <cellStyle name="20% - Accent2 6 2 2 2 4 2 2" xfId="2930" xr:uid="{00000000-0005-0000-0000-00001D120000}"/>
    <cellStyle name="20% - Accent2 6 2 2 2 4 3" xfId="2931" xr:uid="{00000000-0005-0000-0000-00001E120000}"/>
    <cellStyle name="20% - Accent2 6 2 2 2 4 4" xfId="2932" xr:uid="{00000000-0005-0000-0000-00001F120000}"/>
    <cellStyle name="20% - Accent2 6 2 2 2 5" xfId="2933" xr:uid="{00000000-0005-0000-0000-000020120000}"/>
    <cellStyle name="20% - Accent2 6 2 2 2 5 2" xfId="2934" xr:uid="{00000000-0005-0000-0000-000021120000}"/>
    <cellStyle name="20% - Accent2 6 2 2 2 5 2 2" xfId="2935" xr:uid="{00000000-0005-0000-0000-000022120000}"/>
    <cellStyle name="20% - Accent2 6 2 2 2 5 3" xfId="2936" xr:uid="{00000000-0005-0000-0000-000023120000}"/>
    <cellStyle name="20% - Accent2 6 2 2 2 5 4" xfId="2937" xr:uid="{00000000-0005-0000-0000-000024120000}"/>
    <cellStyle name="20% - Accent2 6 2 2 2 6" xfId="2938" xr:uid="{00000000-0005-0000-0000-000025120000}"/>
    <cellStyle name="20% - Accent2 6 2 2 2 6 2" xfId="2939" xr:uid="{00000000-0005-0000-0000-000026120000}"/>
    <cellStyle name="20% - Accent2 6 2 2 2 6 2 2" xfId="2940" xr:uid="{00000000-0005-0000-0000-000027120000}"/>
    <cellStyle name="20% - Accent2 6 2 2 2 6 3" xfId="2941" xr:uid="{00000000-0005-0000-0000-000028120000}"/>
    <cellStyle name="20% - Accent2 6 2 2 2 7" xfId="2942" xr:uid="{00000000-0005-0000-0000-000029120000}"/>
    <cellStyle name="20% - Accent2 6 2 2 2 7 2" xfId="2943" xr:uid="{00000000-0005-0000-0000-00002A120000}"/>
    <cellStyle name="20% - Accent2 6 2 2 2 8" xfId="2944" xr:uid="{00000000-0005-0000-0000-00002B120000}"/>
    <cellStyle name="20% - Accent2 6 2 2 2 9" xfId="2945" xr:uid="{00000000-0005-0000-0000-00002C120000}"/>
    <cellStyle name="20% - Accent2 6 2 2 3" xfId="2946" xr:uid="{00000000-0005-0000-0000-00002D120000}"/>
    <cellStyle name="20% - Accent2 6 2 2 3 2" xfId="2947" xr:uid="{00000000-0005-0000-0000-00002E120000}"/>
    <cellStyle name="20% - Accent2 6 2 2 3 2 2" xfId="2948" xr:uid="{00000000-0005-0000-0000-00002F120000}"/>
    <cellStyle name="20% - Accent2 6 2 2 3 2 2 2" xfId="2949" xr:uid="{00000000-0005-0000-0000-000030120000}"/>
    <cellStyle name="20% - Accent2 6 2 2 3 2 3" xfId="2950" xr:uid="{00000000-0005-0000-0000-000031120000}"/>
    <cellStyle name="20% - Accent2 6 2 2 3 2 4" xfId="2951" xr:uid="{00000000-0005-0000-0000-000032120000}"/>
    <cellStyle name="20% - Accent2 6 2 2 3 3" xfId="2952" xr:uid="{00000000-0005-0000-0000-000033120000}"/>
    <cellStyle name="20% - Accent2 6 2 2 3 3 2" xfId="2953" xr:uid="{00000000-0005-0000-0000-000034120000}"/>
    <cellStyle name="20% - Accent2 6 2 2 3 3 2 2" xfId="2954" xr:uid="{00000000-0005-0000-0000-000035120000}"/>
    <cellStyle name="20% - Accent2 6 2 2 3 3 3" xfId="2955" xr:uid="{00000000-0005-0000-0000-000036120000}"/>
    <cellStyle name="20% - Accent2 6 2 2 3 3 4" xfId="2956" xr:uid="{00000000-0005-0000-0000-000037120000}"/>
    <cellStyle name="20% - Accent2 6 2 2 3 4" xfId="2957" xr:uid="{00000000-0005-0000-0000-000038120000}"/>
    <cellStyle name="20% - Accent2 6 2 2 3 4 2" xfId="2958" xr:uid="{00000000-0005-0000-0000-000039120000}"/>
    <cellStyle name="20% - Accent2 6 2 2 3 4 2 2" xfId="2959" xr:uid="{00000000-0005-0000-0000-00003A120000}"/>
    <cellStyle name="20% - Accent2 6 2 2 3 4 3" xfId="2960" xr:uid="{00000000-0005-0000-0000-00003B120000}"/>
    <cellStyle name="20% - Accent2 6 2 2 3 4 4" xfId="2961" xr:uid="{00000000-0005-0000-0000-00003C120000}"/>
    <cellStyle name="20% - Accent2 6 2 2 3 5" xfId="2962" xr:uid="{00000000-0005-0000-0000-00003D120000}"/>
    <cellStyle name="20% - Accent2 6 2 2 3 5 2" xfId="2963" xr:uid="{00000000-0005-0000-0000-00003E120000}"/>
    <cellStyle name="20% - Accent2 6 2 2 3 5 3" xfId="2964" xr:uid="{00000000-0005-0000-0000-00003F120000}"/>
    <cellStyle name="20% - Accent2 6 2 2 3 6" xfId="2965" xr:uid="{00000000-0005-0000-0000-000040120000}"/>
    <cellStyle name="20% - Accent2 6 2 2 3 7" xfId="2966" xr:uid="{00000000-0005-0000-0000-000041120000}"/>
    <cellStyle name="20% - Accent2 6 2 2 3 8" xfId="2967" xr:uid="{00000000-0005-0000-0000-000042120000}"/>
    <cellStyle name="20% - Accent2 6 2 2 4" xfId="2968" xr:uid="{00000000-0005-0000-0000-000043120000}"/>
    <cellStyle name="20% - Accent2 6 2 2 4 2" xfId="2969" xr:uid="{00000000-0005-0000-0000-000044120000}"/>
    <cellStyle name="20% - Accent2 6 2 2 4 2 2" xfId="2970" xr:uid="{00000000-0005-0000-0000-000045120000}"/>
    <cellStyle name="20% - Accent2 6 2 2 4 3" xfId="2971" xr:uid="{00000000-0005-0000-0000-000046120000}"/>
    <cellStyle name="20% - Accent2 6 2 2 4 4" xfId="2972" xr:uid="{00000000-0005-0000-0000-000047120000}"/>
    <cellStyle name="20% - Accent2 6 2 2 5" xfId="2973" xr:uid="{00000000-0005-0000-0000-000048120000}"/>
    <cellStyle name="20% - Accent2 6 2 2 5 2" xfId="2974" xr:uid="{00000000-0005-0000-0000-000049120000}"/>
    <cellStyle name="20% - Accent2 6 2 2 5 2 2" xfId="2975" xr:uid="{00000000-0005-0000-0000-00004A120000}"/>
    <cellStyle name="20% - Accent2 6 2 2 5 3" xfId="2976" xr:uid="{00000000-0005-0000-0000-00004B120000}"/>
    <cellStyle name="20% - Accent2 6 2 2 5 4" xfId="2977" xr:uid="{00000000-0005-0000-0000-00004C120000}"/>
    <cellStyle name="20% - Accent2 6 2 2 6" xfId="2978" xr:uid="{00000000-0005-0000-0000-00004D120000}"/>
    <cellStyle name="20% - Accent2 6 2 2 6 2" xfId="2979" xr:uid="{00000000-0005-0000-0000-00004E120000}"/>
    <cellStyle name="20% - Accent2 6 2 2 6 2 2" xfId="2980" xr:uid="{00000000-0005-0000-0000-00004F120000}"/>
    <cellStyle name="20% - Accent2 6 2 2 6 3" xfId="2981" xr:uid="{00000000-0005-0000-0000-000050120000}"/>
    <cellStyle name="20% - Accent2 6 2 2 6 4" xfId="2982" xr:uid="{00000000-0005-0000-0000-000051120000}"/>
    <cellStyle name="20% - Accent2 6 2 2 7" xfId="2983" xr:uid="{00000000-0005-0000-0000-000052120000}"/>
    <cellStyle name="20% - Accent2 6 2 2 7 2" xfId="2984" xr:uid="{00000000-0005-0000-0000-000053120000}"/>
    <cellStyle name="20% - Accent2 6 2 2 7 2 2" xfId="2985" xr:uid="{00000000-0005-0000-0000-000054120000}"/>
    <cellStyle name="20% - Accent2 6 2 2 7 3" xfId="2986" xr:uid="{00000000-0005-0000-0000-000055120000}"/>
    <cellStyle name="20% - Accent2 6 2 2 8" xfId="2987" xr:uid="{00000000-0005-0000-0000-000056120000}"/>
    <cellStyle name="20% - Accent2 6 2 2 8 2" xfId="2988" xr:uid="{00000000-0005-0000-0000-000057120000}"/>
    <cellStyle name="20% - Accent2 6 2 2 9" xfId="2989" xr:uid="{00000000-0005-0000-0000-000058120000}"/>
    <cellStyle name="20% - Accent2 6 2 3" xfId="2990" xr:uid="{00000000-0005-0000-0000-000059120000}"/>
    <cellStyle name="20% - Accent2 6 2 3 2" xfId="2991" xr:uid="{00000000-0005-0000-0000-00005A120000}"/>
    <cellStyle name="20% - Accent2 6 2 3 2 2" xfId="2992" xr:uid="{00000000-0005-0000-0000-00005B120000}"/>
    <cellStyle name="20% - Accent2 6 2 3 2 2 2" xfId="2993" xr:uid="{00000000-0005-0000-0000-00005C120000}"/>
    <cellStyle name="20% - Accent2 6 2 3 2 2 2 2" xfId="2994" xr:uid="{00000000-0005-0000-0000-00005D120000}"/>
    <cellStyle name="20% - Accent2 6 2 3 2 2 3" xfId="2995" xr:uid="{00000000-0005-0000-0000-00005E120000}"/>
    <cellStyle name="20% - Accent2 6 2 3 2 2 4" xfId="2996" xr:uid="{00000000-0005-0000-0000-00005F120000}"/>
    <cellStyle name="20% - Accent2 6 2 3 2 3" xfId="2997" xr:uid="{00000000-0005-0000-0000-000060120000}"/>
    <cellStyle name="20% - Accent2 6 2 3 2 3 2" xfId="2998" xr:uid="{00000000-0005-0000-0000-000061120000}"/>
    <cellStyle name="20% - Accent2 6 2 3 2 3 2 2" xfId="2999" xr:uid="{00000000-0005-0000-0000-000062120000}"/>
    <cellStyle name="20% - Accent2 6 2 3 2 3 3" xfId="3000" xr:uid="{00000000-0005-0000-0000-000063120000}"/>
    <cellStyle name="20% - Accent2 6 2 3 2 3 4" xfId="3001" xr:uid="{00000000-0005-0000-0000-000064120000}"/>
    <cellStyle name="20% - Accent2 6 2 3 2 4" xfId="3002" xr:uid="{00000000-0005-0000-0000-000065120000}"/>
    <cellStyle name="20% - Accent2 6 2 3 2 4 2" xfId="3003" xr:uid="{00000000-0005-0000-0000-000066120000}"/>
    <cellStyle name="20% - Accent2 6 2 3 2 4 2 2" xfId="3004" xr:uid="{00000000-0005-0000-0000-000067120000}"/>
    <cellStyle name="20% - Accent2 6 2 3 2 4 3" xfId="3005" xr:uid="{00000000-0005-0000-0000-000068120000}"/>
    <cellStyle name="20% - Accent2 6 2 3 2 4 4" xfId="3006" xr:uid="{00000000-0005-0000-0000-000069120000}"/>
    <cellStyle name="20% - Accent2 6 2 3 2 5" xfId="3007" xr:uid="{00000000-0005-0000-0000-00006A120000}"/>
    <cellStyle name="20% - Accent2 6 2 3 2 5 2" xfId="3008" xr:uid="{00000000-0005-0000-0000-00006B120000}"/>
    <cellStyle name="20% - Accent2 6 2 3 2 5 3" xfId="3009" xr:uid="{00000000-0005-0000-0000-00006C120000}"/>
    <cellStyle name="20% - Accent2 6 2 3 2 6" xfId="3010" xr:uid="{00000000-0005-0000-0000-00006D120000}"/>
    <cellStyle name="20% - Accent2 6 2 3 2 7" xfId="3011" xr:uid="{00000000-0005-0000-0000-00006E120000}"/>
    <cellStyle name="20% - Accent2 6 2 3 2 8" xfId="3012" xr:uid="{00000000-0005-0000-0000-00006F120000}"/>
    <cellStyle name="20% - Accent2 6 2 3 3" xfId="3013" xr:uid="{00000000-0005-0000-0000-000070120000}"/>
    <cellStyle name="20% - Accent2 6 2 3 3 2" xfId="3014" xr:uid="{00000000-0005-0000-0000-000071120000}"/>
    <cellStyle name="20% - Accent2 6 2 3 3 2 2" xfId="3015" xr:uid="{00000000-0005-0000-0000-000072120000}"/>
    <cellStyle name="20% - Accent2 6 2 3 3 3" xfId="3016" xr:uid="{00000000-0005-0000-0000-000073120000}"/>
    <cellStyle name="20% - Accent2 6 2 3 3 4" xfId="3017" xr:uid="{00000000-0005-0000-0000-000074120000}"/>
    <cellStyle name="20% - Accent2 6 2 3 4" xfId="3018" xr:uid="{00000000-0005-0000-0000-000075120000}"/>
    <cellStyle name="20% - Accent2 6 2 3 4 2" xfId="3019" xr:uid="{00000000-0005-0000-0000-000076120000}"/>
    <cellStyle name="20% - Accent2 6 2 3 4 2 2" xfId="3020" xr:uid="{00000000-0005-0000-0000-000077120000}"/>
    <cellStyle name="20% - Accent2 6 2 3 4 3" xfId="3021" xr:uid="{00000000-0005-0000-0000-000078120000}"/>
    <cellStyle name="20% - Accent2 6 2 3 4 4" xfId="3022" xr:uid="{00000000-0005-0000-0000-000079120000}"/>
    <cellStyle name="20% - Accent2 6 2 3 5" xfId="3023" xr:uid="{00000000-0005-0000-0000-00007A120000}"/>
    <cellStyle name="20% - Accent2 6 2 3 5 2" xfId="3024" xr:uid="{00000000-0005-0000-0000-00007B120000}"/>
    <cellStyle name="20% - Accent2 6 2 3 5 2 2" xfId="3025" xr:uid="{00000000-0005-0000-0000-00007C120000}"/>
    <cellStyle name="20% - Accent2 6 2 3 5 3" xfId="3026" xr:uid="{00000000-0005-0000-0000-00007D120000}"/>
    <cellStyle name="20% - Accent2 6 2 3 5 4" xfId="3027" xr:uid="{00000000-0005-0000-0000-00007E120000}"/>
    <cellStyle name="20% - Accent2 6 2 3 6" xfId="3028" xr:uid="{00000000-0005-0000-0000-00007F120000}"/>
    <cellStyle name="20% - Accent2 6 2 3 6 2" xfId="3029" xr:uid="{00000000-0005-0000-0000-000080120000}"/>
    <cellStyle name="20% - Accent2 6 2 3 6 2 2" xfId="3030" xr:uid="{00000000-0005-0000-0000-000081120000}"/>
    <cellStyle name="20% - Accent2 6 2 3 6 3" xfId="3031" xr:uid="{00000000-0005-0000-0000-000082120000}"/>
    <cellStyle name="20% - Accent2 6 2 3 7" xfId="3032" xr:uid="{00000000-0005-0000-0000-000083120000}"/>
    <cellStyle name="20% - Accent2 6 2 3 7 2" xfId="3033" xr:uid="{00000000-0005-0000-0000-000084120000}"/>
    <cellStyle name="20% - Accent2 6 2 3 8" xfId="3034" xr:uid="{00000000-0005-0000-0000-000085120000}"/>
    <cellStyle name="20% - Accent2 6 2 3 9" xfId="3035" xr:uid="{00000000-0005-0000-0000-000086120000}"/>
    <cellStyle name="20% - Accent2 6 2 4" xfId="3036" xr:uid="{00000000-0005-0000-0000-000087120000}"/>
    <cellStyle name="20% - Accent2 6 2 4 2" xfId="3037" xr:uid="{00000000-0005-0000-0000-000088120000}"/>
    <cellStyle name="20% - Accent2 6 2 4 2 2" xfId="3038" xr:uid="{00000000-0005-0000-0000-000089120000}"/>
    <cellStyle name="20% - Accent2 6 2 4 2 2 2" xfId="3039" xr:uid="{00000000-0005-0000-0000-00008A120000}"/>
    <cellStyle name="20% - Accent2 6 2 4 2 3" xfId="3040" xr:uid="{00000000-0005-0000-0000-00008B120000}"/>
    <cellStyle name="20% - Accent2 6 2 4 2 4" xfId="3041" xr:uid="{00000000-0005-0000-0000-00008C120000}"/>
    <cellStyle name="20% - Accent2 6 2 4 3" xfId="3042" xr:uid="{00000000-0005-0000-0000-00008D120000}"/>
    <cellStyle name="20% - Accent2 6 2 4 3 2" xfId="3043" xr:uid="{00000000-0005-0000-0000-00008E120000}"/>
    <cellStyle name="20% - Accent2 6 2 4 3 2 2" xfId="3044" xr:uid="{00000000-0005-0000-0000-00008F120000}"/>
    <cellStyle name="20% - Accent2 6 2 4 3 3" xfId="3045" xr:uid="{00000000-0005-0000-0000-000090120000}"/>
    <cellStyle name="20% - Accent2 6 2 4 3 4" xfId="3046" xr:uid="{00000000-0005-0000-0000-000091120000}"/>
    <cellStyle name="20% - Accent2 6 2 4 4" xfId="3047" xr:uid="{00000000-0005-0000-0000-000092120000}"/>
    <cellStyle name="20% - Accent2 6 2 4 4 2" xfId="3048" xr:uid="{00000000-0005-0000-0000-000093120000}"/>
    <cellStyle name="20% - Accent2 6 2 4 4 2 2" xfId="3049" xr:uid="{00000000-0005-0000-0000-000094120000}"/>
    <cellStyle name="20% - Accent2 6 2 4 4 3" xfId="3050" xr:uid="{00000000-0005-0000-0000-000095120000}"/>
    <cellStyle name="20% - Accent2 6 2 4 4 4" xfId="3051" xr:uid="{00000000-0005-0000-0000-000096120000}"/>
    <cellStyle name="20% - Accent2 6 2 4 5" xfId="3052" xr:uid="{00000000-0005-0000-0000-000097120000}"/>
    <cellStyle name="20% - Accent2 6 2 4 5 2" xfId="3053" xr:uid="{00000000-0005-0000-0000-000098120000}"/>
    <cellStyle name="20% - Accent2 6 2 4 5 2 2" xfId="3054" xr:uid="{00000000-0005-0000-0000-000099120000}"/>
    <cellStyle name="20% - Accent2 6 2 4 5 3" xfId="3055" xr:uid="{00000000-0005-0000-0000-00009A120000}"/>
    <cellStyle name="20% - Accent2 6 2 4 5 4" xfId="3056" xr:uid="{00000000-0005-0000-0000-00009B120000}"/>
    <cellStyle name="20% - Accent2 6 2 4 6" xfId="3057" xr:uid="{00000000-0005-0000-0000-00009C120000}"/>
    <cellStyle name="20% - Accent2 6 2 4 6 2" xfId="3058" xr:uid="{00000000-0005-0000-0000-00009D120000}"/>
    <cellStyle name="20% - Accent2 6 2 4 6 2 2" xfId="3059" xr:uid="{00000000-0005-0000-0000-00009E120000}"/>
    <cellStyle name="20% - Accent2 6 2 4 6 3" xfId="3060" xr:uid="{00000000-0005-0000-0000-00009F120000}"/>
    <cellStyle name="20% - Accent2 6 2 4 7" xfId="3061" xr:uid="{00000000-0005-0000-0000-0000A0120000}"/>
    <cellStyle name="20% - Accent2 6 2 4 7 2" xfId="3062" xr:uid="{00000000-0005-0000-0000-0000A1120000}"/>
    <cellStyle name="20% - Accent2 6 2 4 8" xfId="3063" xr:uid="{00000000-0005-0000-0000-0000A2120000}"/>
    <cellStyle name="20% - Accent2 6 2 4 9" xfId="3064" xr:uid="{00000000-0005-0000-0000-0000A3120000}"/>
    <cellStyle name="20% - Accent2 6 2 5" xfId="3065" xr:uid="{00000000-0005-0000-0000-0000A4120000}"/>
    <cellStyle name="20% - Accent2 6 2 5 2" xfId="3066" xr:uid="{00000000-0005-0000-0000-0000A5120000}"/>
    <cellStyle name="20% - Accent2 6 2 5 2 2" xfId="3067" xr:uid="{00000000-0005-0000-0000-0000A6120000}"/>
    <cellStyle name="20% - Accent2 6 2 5 2 2 2" xfId="3068" xr:uid="{00000000-0005-0000-0000-0000A7120000}"/>
    <cellStyle name="20% - Accent2 6 2 5 2 3" xfId="3069" xr:uid="{00000000-0005-0000-0000-0000A8120000}"/>
    <cellStyle name="20% - Accent2 6 2 5 2 4" xfId="3070" xr:uid="{00000000-0005-0000-0000-0000A9120000}"/>
    <cellStyle name="20% - Accent2 6 2 5 3" xfId="3071" xr:uid="{00000000-0005-0000-0000-0000AA120000}"/>
    <cellStyle name="20% - Accent2 6 2 5 3 2" xfId="3072" xr:uid="{00000000-0005-0000-0000-0000AB120000}"/>
    <cellStyle name="20% - Accent2 6 2 5 3 2 2" xfId="3073" xr:uid="{00000000-0005-0000-0000-0000AC120000}"/>
    <cellStyle name="20% - Accent2 6 2 5 3 3" xfId="3074" xr:uid="{00000000-0005-0000-0000-0000AD120000}"/>
    <cellStyle name="20% - Accent2 6 2 5 3 4" xfId="3075" xr:uid="{00000000-0005-0000-0000-0000AE120000}"/>
    <cellStyle name="20% - Accent2 6 2 5 4" xfId="3076" xr:uid="{00000000-0005-0000-0000-0000AF120000}"/>
    <cellStyle name="20% - Accent2 6 2 5 4 2" xfId="3077" xr:uid="{00000000-0005-0000-0000-0000B0120000}"/>
    <cellStyle name="20% - Accent2 6 2 5 4 2 2" xfId="3078" xr:uid="{00000000-0005-0000-0000-0000B1120000}"/>
    <cellStyle name="20% - Accent2 6 2 5 4 3" xfId="3079" xr:uid="{00000000-0005-0000-0000-0000B2120000}"/>
    <cellStyle name="20% - Accent2 6 2 5 4 4" xfId="3080" xr:uid="{00000000-0005-0000-0000-0000B3120000}"/>
    <cellStyle name="20% - Accent2 6 2 5 5" xfId="3081" xr:uid="{00000000-0005-0000-0000-0000B4120000}"/>
    <cellStyle name="20% - Accent2 6 2 5 5 2" xfId="3082" xr:uid="{00000000-0005-0000-0000-0000B5120000}"/>
    <cellStyle name="20% - Accent2 6 2 5 5 3" xfId="3083" xr:uid="{00000000-0005-0000-0000-0000B6120000}"/>
    <cellStyle name="20% - Accent2 6 2 5 6" xfId="3084" xr:uid="{00000000-0005-0000-0000-0000B7120000}"/>
    <cellStyle name="20% - Accent2 6 2 5 7" xfId="3085" xr:uid="{00000000-0005-0000-0000-0000B8120000}"/>
    <cellStyle name="20% - Accent2 6 2 5 8" xfId="3086" xr:uid="{00000000-0005-0000-0000-0000B9120000}"/>
    <cellStyle name="20% - Accent2 6 2 6" xfId="3087" xr:uid="{00000000-0005-0000-0000-0000BA120000}"/>
    <cellStyle name="20% - Accent2 6 2 6 2" xfId="3088" xr:uid="{00000000-0005-0000-0000-0000BB120000}"/>
    <cellStyle name="20% - Accent2 6 2 6 2 2" xfId="3089" xr:uid="{00000000-0005-0000-0000-0000BC120000}"/>
    <cellStyle name="20% - Accent2 6 2 6 3" xfId="3090" xr:uid="{00000000-0005-0000-0000-0000BD120000}"/>
    <cellStyle name="20% - Accent2 6 2 6 4" xfId="3091" xr:uid="{00000000-0005-0000-0000-0000BE120000}"/>
    <cellStyle name="20% - Accent2 6 2 7" xfId="3092" xr:uid="{00000000-0005-0000-0000-0000BF120000}"/>
    <cellStyle name="20% - Accent2 6 2 7 2" xfId="3093" xr:uid="{00000000-0005-0000-0000-0000C0120000}"/>
    <cellStyle name="20% - Accent2 6 2 7 2 2" xfId="3094" xr:uid="{00000000-0005-0000-0000-0000C1120000}"/>
    <cellStyle name="20% - Accent2 6 2 7 3" xfId="3095" xr:uid="{00000000-0005-0000-0000-0000C2120000}"/>
    <cellStyle name="20% - Accent2 6 2 7 4" xfId="3096" xr:uid="{00000000-0005-0000-0000-0000C3120000}"/>
    <cellStyle name="20% - Accent2 6 2 8" xfId="3097" xr:uid="{00000000-0005-0000-0000-0000C4120000}"/>
    <cellStyle name="20% - Accent2 6 2 8 2" xfId="3098" xr:uid="{00000000-0005-0000-0000-0000C5120000}"/>
    <cellStyle name="20% - Accent2 6 2 8 2 2" xfId="3099" xr:uid="{00000000-0005-0000-0000-0000C6120000}"/>
    <cellStyle name="20% - Accent2 6 2 8 3" xfId="3100" xr:uid="{00000000-0005-0000-0000-0000C7120000}"/>
    <cellStyle name="20% - Accent2 6 2 8 4" xfId="3101" xr:uid="{00000000-0005-0000-0000-0000C8120000}"/>
    <cellStyle name="20% - Accent2 6 2 9" xfId="3102" xr:uid="{00000000-0005-0000-0000-0000C9120000}"/>
    <cellStyle name="20% - Accent2 6 2 9 2" xfId="3103" xr:uid="{00000000-0005-0000-0000-0000CA120000}"/>
    <cellStyle name="20% - Accent2 6 2 9 2 2" xfId="3104" xr:uid="{00000000-0005-0000-0000-0000CB120000}"/>
    <cellStyle name="20% - Accent2 6 2 9 3" xfId="3105" xr:uid="{00000000-0005-0000-0000-0000CC120000}"/>
    <cellStyle name="20% - Accent2 6 3" xfId="3106" xr:uid="{00000000-0005-0000-0000-0000CD120000}"/>
    <cellStyle name="20% - Accent2 6 3 2" xfId="3107" xr:uid="{00000000-0005-0000-0000-0000CE120000}"/>
    <cellStyle name="20% - Accent2 6 3 3" xfId="3108" xr:uid="{00000000-0005-0000-0000-0000CF120000}"/>
    <cellStyle name="20% - Accent2 6 4" xfId="3109" xr:uid="{00000000-0005-0000-0000-0000D0120000}"/>
    <cellStyle name="20% - Accent2 6 4 2" xfId="3110" xr:uid="{00000000-0005-0000-0000-0000D1120000}"/>
    <cellStyle name="20% - Accent2 6 4 2 2" xfId="3111" xr:uid="{00000000-0005-0000-0000-0000D2120000}"/>
    <cellStyle name="20% - Accent2 6 4 2 2 2" xfId="3112" xr:uid="{00000000-0005-0000-0000-0000D3120000}"/>
    <cellStyle name="20% - Accent2 6 4 2 3" xfId="3113" xr:uid="{00000000-0005-0000-0000-0000D4120000}"/>
    <cellStyle name="20% - Accent2 6 4 2 4" xfId="3114" xr:uid="{00000000-0005-0000-0000-0000D5120000}"/>
    <cellStyle name="20% - Accent2 6 4 3" xfId="3115" xr:uid="{00000000-0005-0000-0000-0000D6120000}"/>
    <cellStyle name="20% - Accent2 6 4 3 2" xfId="3116" xr:uid="{00000000-0005-0000-0000-0000D7120000}"/>
    <cellStyle name="20% - Accent2 6 4 3 2 2" xfId="3117" xr:uid="{00000000-0005-0000-0000-0000D8120000}"/>
    <cellStyle name="20% - Accent2 6 4 3 3" xfId="3118" xr:uid="{00000000-0005-0000-0000-0000D9120000}"/>
    <cellStyle name="20% - Accent2 6 4 3 4" xfId="3119" xr:uid="{00000000-0005-0000-0000-0000DA120000}"/>
    <cellStyle name="20% - Accent2 6 4 4" xfId="3120" xr:uid="{00000000-0005-0000-0000-0000DB120000}"/>
    <cellStyle name="20% - Accent2 6 4 4 2" xfId="3121" xr:uid="{00000000-0005-0000-0000-0000DC120000}"/>
    <cellStyle name="20% - Accent2 6 4 4 2 2" xfId="3122" xr:uid="{00000000-0005-0000-0000-0000DD120000}"/>
    <cellStyle name="20% - Accent2 6 4 4 3" xfId="3123" xr:uid="{00000000-0005-0000-0000-0000DE120000}"/>
    <cellStyle name="20% - Accent2 6 4 4 4" xfId="3124" xr:uid="{00000000-0005-0000-0000-0000DF120000}"/>
    <cellStyle name="20% - Accent2 6 4 5" xfId="3125" xr:uid="{00000000-0005-0000-0000-0000E0120000}"/>
    <cellStyle name="20% - Accent2 6 4 5 2" xfId="3126" xr:uid="{00000000-0005-0000-0000-0000E1120000}"/>
    <cellStyle name="20% - Accent2 6 4 5 2 2" xfId="3127" xr:uid="{00000000-0005-0000-0000-0000E2120000}"/>
    <cellStyle name="20% - Accent2 6 4 5 3" xfId="3128" xr:uid="{00000000-0005-0000-0000-0000E3120000}"/>
    <cellStyle name="20% - Accent2 6 4 5 4" xfId="3129" xr:uid="{00000000-0005-0000-0000-0000E4120000}"/>
    <cellStyle name="20% - Accent2 6 4 6" xfId="3130" xr:uid="{00000000-0005-0000-0000-0000E5120000}"/>
    <cellStyle name="20% - Accent2 6 4 6 2" xfId="3131" xr:uid="{00000000-0005-0000-0000-0000E6120000}"/>
    <cellStyle name="20% - Accent2 6 4 6 2 2" xfId="3132" xr:uid="{00000000-0005-0000-0000-0000E7120000}"/>
    <cellStyle name="20% - Accent2 6 4 6 3" xfId="3133" xr:uid="{00000000-0005-0000-0000-0000E8120000}"/>
    <cellStyle name="20% - Accent2 6 4 7" xfId="3134" xr:uid="{00000000-0005-0000-0000-0000E9120000}"/>
    <cellStyle name="20% - Accent2 6 4 7 2" xfId="3135" xr:uid="{00000000-0005-0000-0000-0000EA120000}"/>
    <cellStyle name="20% - Accent2 6 4 8" xfId="3136" xr:uid="{00000000-0005-0000-0000-0000EB120000}"/>
    <cellStyle name="20% - Accent2 6 4 9" xfId="3137" xr:uid="{00000000-0005-0000-0000-0000EC120000}"/>
    <cellStyle name="20% - Accent2 6 5" xfId="3138" xr:uid="{00000000-0005-0000-0000-0000ED120000}"/>
    <cellStyle name="20% - Accent2 6 6" xfId="3139" xr:uid="{00000000-0005-0000-0000-0000EE120000}"/>
    <cellStyle name="20% - Accent2 6 7" xfId="3140" xr:uid="{00000000-0005-0000-0000-0000EF120000}"/>
    <cellStyle name="20% - Accent2 6 7 2" xfId="3141" xr:uid="{00000000-0005-0000-0000-0000F0120000}"/>
    <cellStyle name="20% - Accent2 6 7 2 2" xfId="3142" xr:uid="{00000000-0005-0000-0000-0000F1120000}"/>
    <cellStyle name="20% - Accent2 6 7 3" xfId="3143" xr:uid="{00000000-0005-0000-0000-0000F2120000}"/>
    <cellStyle name="20% - Accent2 6 7 4" xfId="3144" xr:uid="{00000000-0005-0000-0000-0000F3120000}"/>
    <cellStyle name="20% - Accent2 6 8" xfId="3145" xr:uid="{00000000-0005-0000-0000-0000F4120000}"/>
    <cellStyle name="20% - Accent2 6 8 2" xfId="3146" xr:uid="{00000000-0005-0000-0000-0000F5120000}"/>
    <cellStyle name="20% - Accent2 6 8 2 2" xfId="3147" xr:uid="{00000000-0005-0000-0000-0000F6120000}"/>
    <cellStyle name="20% - Accent2 6 8 3" xfId="3148" xr:uid="{00000000-0005-0000-0000-0000F7120000}"/>
    <cellStyle name="20% - Accent2 6 8 4" xfId="3149" xr:uid="{00000000-0005-0000-0000-0000F8120000}"/>
    <cellStyle name="20% - Accent2 6 9" xfId="3150" xr:uid="{00000000-0005-0000-0000-0000F9120000}"/>
    <cellStyle name="20% - Accent2 6 9 2" xfId="3151" xr:uid="{00000000-0005-0000-0000-0000FA120000}"/>
    <cellStyle name="20% - Accent2 6 9 2 2" xfId="3152" xr:uid="{00000000-0005-0000-0000-0000FB120000}"/>
    <cellStyle name="20% - Accent2 6 9 3" xfId="3153" xr:uid="{00000000-0005-0000-0000-0000FC120000}"/>
    <cellStyle name="20% - Accent2 6 9 4" xfId="3154" xr:uid="{00000000-0005-0000-0000-0000FD120000}"/>
    <cellStyle name="20% - Accent2 6_BRPI Debt Mgt Report - Q2 Assets_under_ Mgmt_ FINAL" xfId="59924" xr:uid="{00000000-0005-0000-0000-0000FE120000}"/>
    <cellStyle name="20% - Accent2 7" xfId="3155" xr:uid="{00000000-0005-0000-0000-0000FF120000}"/>
    <cellStyle name="20% - Accent2 7 10" xfId="3156" xr:uid="{00000000-0005-0000-0000-000000130000}"/>
    <cellStyle name="20% - Accent2 7 11" xfId="3157" xr:uid="{00000000-0005-0000-0000-000001130000}"/>
    <cellStyle name="20% - Accent2 7 12" xfId="3158" xr:uid="{00000000-0005-0000-0000-000002130000}"/>
    <cellStyle name="20% - Accent2 7 2" xfId="3159" xr:uid="{00000000-0005-0000-0000-000003130000}"/>
    <cellStyle name="20% - Accent2 7 2 2" xfId="3160" xr:uid="{00000000-0005-0000-0000-000004130000}"/>
    <cellStyle name="20% - Accent2 7 2 2 2" xfId="3161" xr:uid="{00000000-0005-0000-0000-000005130000}"/>
    <cellStyle name="20% - Accent2 7 2 2 2 2" xfId="3162" xr:uid="{00000000-0005-0000-0000-000006130000}"/>
    <cellStyle name="20% - Accent2 7 2 2 2 2 2" xfId="3163" xr:uid="{00000000-0005-0000-0000-000007130000}"/>
    <cellStyle name="20% - Accent2 7 2 2 2 3" xfId="3164" xr:uid="{00000000-0005-0000-0000-000008130000}"/>
    <cellStyle name="20% - Accent2 7 2 2 2 4" xfId="3165" xr:uid="{00000000-0005-0000-0000-000009130000}"/>
    <cellStyle name="20% - Accent2 7 2 2 3" xfId="3166" xr:uid="{00000000-0005-0000-0000-00000A130000}"/>
    <cellStyle name="20% - Accent2 7 2 2 3 2" xfId="3167" xr:uid="{00000000-0005-0000-0000-00000B130000}"/>
    <cellStyle name="20% - Accent2 7 2 2 3 2 2" xfId="3168" xr:uid="{00000000-0005-0000-0000-00000C130000}"/>
    <cellStyle name="20% - Accent2 7 2 2 3 3" xfId="3169" xr:uid="{00000000-0005-0000-0000-00000D130000}"/>
    <cellStyle name="20% - Accent2 7 2 2 3 4" xfId="3170" xr:uid="{00000000-0005-0000-0000-00000E130000}"/>
    <cellStyle name="20% - Accent2 7 2 2 4" xfId="3171" xr:uid="{00000000-0005-0000-0000-00000F130000}"/>
    <cellStyle name="20% - Accent2 7 2 2 4 2" xfId="3172" xr:uid="{00000000-0005-0000-0000-000010130000}"/>
    <cellStyle name="20% - Accent2 7 2 2 4 2 2" xfId="3173" xr:uid="{00000000-0005-0000-0000-000011130000}"/>
    <cellStyle name="20% - Accent2 7 2 2 4 3" xfId="3174" xr:uid="{00000000-0005-0000-0000-000012130000}"/>
    <cellStyle name="20% - Accent2 7 2 2 4 4" xfId="3175" xr:uid="{00000000-0005-0000-0000-000013130000}"/>
    <cellStyle name="20% - Accent2 7 2 2 5" xfId="3176" xr:uid="{00000000-0005-0000-0000-000014130000}"/>
    <cellStyle name="20% - Accent2 7 2 2 5 2" xfId="3177" xr:uid="{00000000-0005-0000-0000-000015130000}"/>
    <cellStyle name="20% - Accent2 7 2 2 5 3" xfId="3178" xr:uid="{00000000-0005-0000-0000-000016130000}"/>
    <cellStyle name="20% - Accent2 7 2 2 6" xfId="3179" xr:uid="{00000000-0005-0000-0000-000017130000}"/>
    <cellStyle name="20% - Accent2 7 2 2 7" xfId="3180" xr:uid="{00000000-0005-0000-0000-000018130000}"/>
    <cellStyle name="20% - Accent2 7 2 2 8" xfId="3181" xr:uid="{00000000-0005-0000-0000-000019130000}"/>
    <cellStyle name="20% - Accent2 7 2 3" xfId="3182" xr:uid="{00000000-0005-0000-0000-00001A130000}"/>
    <cellStyle name="20% - Accent2 7 2 3 2" xfId="3183" xr:uid="{00000000-0005-0000-0000-00001B130000}"/>
    <cellStyle name="20% - Accent2 7 2 3 2 2" xfId="3184" xr:uid="{00000000-0005-0000-0000-00001C130000}"/>
    <cellStyle name="20% - Accent2 7 2 3 3" xfId="3185" xr:uid="{00000000-0005-0000-0000-00001D130000}"/>
    <cellStyle name="20% - Accent2 7 2 3 4" xfId="3186" xr:uid="{00000000-0005-0000-0000-00001E130000}"/>
    <cellStyle name="20% - Accent2 7 2 4" xfId="3187" xr:uid="{00000000-0005-0000-0000-00001F130000}"/>
    <cellStyle name="20% - Accent2 7 2 4 2" xfId="3188" xr:uid="{00000000-0005-0000-0000-000020130000}"/>
    <cellStyle name="20% - Accent2 7 2 4 2 2" xfId="3189" xr:uid="{00000000-0005-0000-0000-000021130000}"/>
    <cellStyle name="20% - Accent2 7 2 4 3" xfId="3190" xr:uid="{00000000-0005-0000-0000-000022130000}"/>
    <cellStyle name="20% - Accent2 7 2 4 4" xfId="3191" xr:uid="{00000000-0005-0000-0000-000023130000}"/>
    <cellStyle name="20% - Accent2 7 2 5" xfId="3192" xr:uid="{00000000-0005-0000-0000-000024130000}"/>
    <cellStyle name="20% - Accent2 7 2 5 2" xfId="3193" xr:uid="{00000000-0005-0000-0000-000025130000}"/>
    <cellStyle name="20% - Accent2 7 2 5 2 2" xfId="3194" xr:uid="{00000000-0005-0000-0000-000026130000}"/>
    <cellStyle name="20% - Accent2 7 2 5 3" xfId="3195" xr:uid="{00000000-0005-0000-0000-000027130000}"/>
    <cellStyle name="20% - Accent2 7 2 5 4" xfId="3196" xr:uid="{00000000-0005-0000-0000-000028130000}"/>
    <cellStyle name="20% - Accent2 7 2 6" xfId="3197" xr:uid="{00000000-0005-0000-0000-000029130000}"/>
    <cellStyle name="20% - Accent2 7 2 6 2" xfId="3198" xr:uid="{00000000-0005-0000-0000-00002A130000}"/>
    <cellStyle name="20% - Accent2 7 2 6 2 2" xfId="3199" xr:uid="{00000000-0005-0000-0000-00002B130000}"/>
    <cellStyle name="20% - Accent2 7 2 6 3" xfId="3200" xr:uid="{00000000-0005-0000-0000-00002C130000}"/>
    <cellStyle name="20% - Accent2 7 2 7" xfId="3201" xr:uid="{00000000-0005-0000-0000-00002D130000}"/>
    <cellStyle name="20% - Accent2 7 2 7 2" xfId="3202" xr:uid="{00000000-0005-0000-0000-00002E130000}"/>
    <cellStyle name="20% - Accent2 7 2 8" xfId="3203" xr:uid="{00000000-0005-0000-0000-00002F130000}"/>
    <cellStyle name="20% - Accent2 7 2 9" xfId="3204" xr:uid="{00000000-0005-0000-0000-000030130000}"/>
    <cellStyle name="20% - Accent2 7 3" xfId="3205" xr:uid="{00000000-0005-0000-0000-000031130000}"/>
    <cellStyle name="20% - Accent2 7 3 2" xfId="3206" xr:uid="{00000000-0005-0000-0000-000032130000}"/>
    <cellStyle name="20% - Accent2 7 3 2 2" xfId="3207" xr:uid="{00000000-0005-0000-0000-000033130000}"/>
    <cellStyle name="20% - Accent2 7 3 2 2 2" xfId="3208" xr:uid="{00000000-0005-0000-0000-000034130000}"/>
    <cellStyle name="20% - Accent2 7 3 2 3" xfId="3209" xr:uid="{00000000-0005-0000-0000-000035130000}"/>
    <cellStyle name="20% - Accent2 7 3 2 4" xfId="3210" xr:uid="{00000000-0005-0000-0000-000036130000}"/>
    <cellStyle name="20% - Accent2 7 3 3" xfId="3211" xr:uid="{00000000-0005-0000-0000-000037130000}"/>
    <cellStyle name="20% - Accent2 7 3 3 2" xfId="3212" xr:uid="{00000000-0005-0000-0000-000038130000}"/>
    <cellStyle name="20% - Accent2 7 3 3 2 2" xfId="3213" xr:uid="{00000000-0005-0000-0000-000039130000}"/>
    <cellStyle name="20% - Accent2 7 3 3 3" xfId="3214" xr:uid="{00000000-0005-0000-0000-00003A130000}"/>
    <cellStyle name="20% - Accent2 7 3 3 4" xfId="3215" xr:uid="{00000000-0005-0000-0000-00003B130000}"/>
    <cellStyle name="20% - Accent2 7 3 4" xfId="3216" xr:uid="{00000000-0005-0000-0000-00003C130000}"/>
    <cellStyle name="20% - Accent2 7 3 4 2" xfId="3217" xr:uid="{00000000-0005-0000-0000-00003D130000}"/>
    <cellStyle name="20% - Accent2 7 3 4 2 2" xfId="3218" xr:uid="{00000000-0005-0000-0000-00003E130000}"/>
    <cellStyle name="20% - Accent2 7 3 4 3" xfId="3219" xr:uid="{00000000-0005-0000-0000-00003F130000}"/>
    <cellStyle name="20% - Accent2 7 3 4 4" xfId="3220" xr:uid="{00000000-0005-0000-0000-000040130000}"/>
    <cellStyle name="20% - Accent2 7 3 5" xfId="3221" xr:uid="{00000000-0005-0000-0000-000041130000}"/>
    <cellStyle name="20% - Accent2 7 3 5 2" xfId="3222" xr:uid="{00000000-0005-0000-0000-000042130000}"/>
    <cellStyle name="20% - Accent2 7 3 5 2 2" xfId="3223" xr:uid="{00000000-0005-0000-0000-000043130000}"/>
    <cellStyle name="20% - Accent2 7 3 5 3" xfId="3224" xr:uid="{00000000-0005-0000-0000-000044130000}"/>
    <cellStyle name="20% - Accent2 7 3 5 4" xfId="3225" xr:uid="{00000000-0005-0000-0000-000045130000}"/>
    <cellStyle name="20% - Accent2 7 3 6" xfId="3226" xr:uid="{00000000-0005-0000-0000-000046130000}"/>
    <cellStyle name="20% - Accent2 7 3 6 2" xfId="3227" xr:uid="{00000000-0005-0000-0000-000047130000}"/>
    <cellStyle name="20% - Accent2 7 3 6 2 2" xfId="3228" xr:uid="{00000000-0005-0000-0000-000048130000}"/>
    <cellStyle name="20% - Accent2 7 3 6 3" xfId="3229" xr:uid="{00000000-0005-0000-0000-000049130000}"/>
    <cellStyle name="20% - Accent2 7 3 7" xfId="3230" xr:uid="{00000000-0005-0000-0000-00004A130000}"/>
    <cellStyle name="20% - Accent2 7 3 7 2" xfId="3231" xr:uid="{00000000-0005-0000-0000-00004B130000}"/>
    <cellStyle name="20% - Accent2 7 3 8" xfId="3232" xr:uid="{00000000-0005-0000-0000-00004C130000}"/>
    <cellStyle name="20% - Accent2 7 3 9" xfId="3233" xr:uid="{00000000-0005-0000-0000-00004D130000}"/>
    <cellStyle name="20% - Accent2 7 4" xfId="3234" xr:uid="{00000000-0005-0000-0000-00004E130000}"/>
    <cellStyle name="20% - Accent2 7 4 2" xfId="3235" xr:uid="{00000000-0005-0000-0000-00004F130000}"/>
    <cellStyle name="20% - Accent2 7 4 2 2" xfId="3236" xr:uid="{00000000-0005-0000-0000-000050130000}"/>
    <cellStyle name="20% - Accent2 7 4 2 2 2" xfId="3237" xr:uid="{00000000-0005-0000-0000-000051130000}"/>
    <cellStyle name="20% - Accent2 7 4 2 3" xfId="3238" xr:uid="{00000000-0005-0000-0000-000052130000}"/>
    <cellStyle name="20% - Accent2 7 4 2 4" xfId="3239" xr:uid="{00000000-0005-0000-0000-000053130000}"/>
    <cellStyle name="20% - Accent2 7 4 3" xfId="3240" xr:uid="{00000000-0005-0000-0000-000054130000}"/>
    <cellStyle name="20% - Accent2 7 4 3 2" xfId="3241" xr:uid="{00000000-0005-0000-0000-000055130000}"/>
    <cellStyle name="20% - Accent2 7 4 3 2 2" xfId="3242" xr:uid="{00000000-0005-0000-0000-000056130000}"/>
    <cellStyle name="20% - Accent2 7 4 3 3" xfId="3243" xr:uid="{00000000-0005-0000-0000-000057130000}"/>
    <cellStyle name="20% - Accent2 7 4 3 4" xfId="3244" xr:uid="{00000000-0005-0000-0000-000058130000}"/>
    <cellStyle name="20% - Accent2 7 4 4" xfId="3245" xr:uid="{00000000-0005-0000-0000-000059130000}"/>
    <cellStyle name="20% - Accent2 7 4 4 2" xfId="3246" xr:uid="{00000000-0005-0000-0000-00005A130000}"/>
    <cellStyle name="20% - Accent2 7 4 4 2 2" xfId="3247" xr:uid="{00000000-0005-0000-0000-00005B130000}"/>
    <cellStyle name="20% - Accent2 7 4 4 3" xfId="3248" xr:uid="{00000000-0005-0000-0000-00005C130000}"/>
    <cellStyle name="20% - Accent2 7 4 4 4" xfId="3249" xr:uid="{00000000-0005-0000-0000-00005D130000}"/>
    <cellStyle name="20% - Accent2 7 4 5" xfId="3250" xr:uid="{00000000-0005-0000-0000-00005E130000}"/>
    <cellStyle name="20% - Accent2 7 4 5 2" xfId="3251" xr:uid="{00000000-0005-0000-0000-00005F130000}"/>
    <cellStyle name="20% - Accent2 7 4 5 2 2" xfId="3252" xr:uid="{00000000-0005-0000-0000-000060130000}"/>
    <cellStyle name="20% - Accent2 7 4 5 3" xfId="3253" xr:uid="{00000000-0005-0000-0000-000061130000}"/>
    <cellStyle name="20% - Accent2 7 4 6" xfId="3254" xr:uid="{00000000-0005-0000-0000-000062130000}"/>
    <cellStyle name="20% - Accent2 7 4 6 2" xfId="3255" xr:uid="{00000000-0005-0000-0000-000063130000}"/>
    <cellStyle name="20% - Accent2 7 4 7" xfId="3256" xr:uid="{00000000-0005-0000-0000-000064130000}"/>
    <cellStyle name="20% - Accent2 7 4 8" xfId="3257" xr:uid="{00000000-0005-0000-0000-000065130000}"/>
    <cellStyle name="20% - Accent2 7 5" xfId="3258" xr:uid="{00000000-0005-0000-0000-000066130000}"/>
    <cellStyle name="20% - Accent2 7 6" xfId="3259" xr:uid="{00000000-0005-0000-0000-000067130000}"/>
    <cellStyle name="20% - Accent2 7 6 2" xfId="3260" xr:uid="{00000000-0005-0000-0000-000068130000}"/>
    <cellStyle name="20% - Accent2 7 6 2 2" xfId="3261" xr:uid="{00000000-0005-0000-0000-000069130000}"/>
    <cellStyle name="20% - Accent2 7 6 3" xfId="3262" xr:uid="{00000000-0005-0000-0000-00006A130000}"/>
    <cellStyle name="20% - Accent2 7 6 4" xfId="3263" xr:uid="{00000000-0005-0000-0000-00006B130000}"/>
    <cellStyle name="20% - Accent2 7 7" xfId="3264" xr:uid="{00000000-0005-0000-0000-00006C130000}"/>
    <cellStyle name="20% - Accent2 7 7 2" xfId="3265" xr:uid="{00000000-0005-0000-0000-00006D130000}"/>
    <cellStyle name="20% - Accent2 7 7 2 2" xfId="3266" xr:uid="{00000000-0005-0000-0000-00006E130000}"/>
    <cellStyle name="20% - Accent2 7 7 3" xfId="3267" xr:uid="{00000000-0005-0000-0000-00006F130000}"/>
    <cellStyle name="20% - Accent2 7 7 4" xfId="3268" xr:uid="{00000000-0005-0000-0000-000070130000}"/>
    <cellStyle name="20% - Accent2 7 8" xfId="3269" xr:uid="{00000000-0005-0000-0000-000071130000}"/>
    <cellStyle name="20% - Accent2 7 8 2" xfId="3270" xr:uid="{00000000-0005-0000-0000-000072130000}"/>
    <cellStyle name="20% - Accent2 7 8 2 2" xfId="3271" xr:uid="{00000000-0005-0000-0000-000073130000}"/>
    <cellStyle name="20% - Accent2 7 8 3" xfId="3272" xr:uid="{00000000-0005-0000-0000-000074130000}"/>
    <cellStyle name="20% - Accent2 7 8 4" xfId="3273" xr:uid="{00000000-0005-0000-0000-000075130000}"/>
    <cellStyle name="20% - Accent2 7 9" xfId="3274" xr:uid="{00000000-0005-0000-0000-000076130000}"/>
    <cellStyle name="20% - Accent2 7 9 2" xfId="3275" xr:uid="{00000000-0005-0000-0000-000077130000}"/>
    <cellStyle name="20% - Accent2 7 9 3" xfId="3276" xr:uid="{00000000-0005-0000-0000-000078130000}"/>
    <cellStyle name="20% - Accent2 7_BRPI Debt Mgt Report - Q2 Assets_under_ Mgmt_ FINAL" xfId="59925" xr:uid="{00000000-0005-0000-0000-000079130000}"/>
    <cellStyle name="20% - Accent2 8" xfId="3277" xr:uid="{00000000-0005-0000-0000-00007A130000}"/>
    <cellStyle name="20% - Accent2 8 2" xfId="3278" xr:uid="{00000000-0005-0000-0000-00007B130000}"/>
    <cellStyle name="20% - Accent2 8 2 2" xfId="3279" xr:uid="{00000000-0005-0000-0000-00007C130000}"/>
    <cellStyle name="20% - Accent2 8 2 2 2" xfId="3280" xr:uid="{00000000-0005-0000-0000-00007D130000}"/>
    <cellStyle name="20% - Accent2 8 2 2 2 2" xfId="3281" xr:uid="{00000000-0005-0000-0000-00007E130000}"/>
    <cellStyle name="20% - Accent2 8 2 2 3" xfId="3282" xr:uid="{00000000-0005-0000-0000-00007F130000}"/>
    <cellStyle name="20% - Accent2 8 2 2 4" xfId="3283" xr:uid="{00000000-0005-0000-0000-000080130000}"/>
    <cellStyle name="20% - Accent2 8 2 3" xfId="3284" xr:uid="{00000000-0005-0000-0000-000081130000}"/>
    <cellStyle name="20% - Accent2 8 2 3 2" xfId="3285" xr:uid="{00000000-0005-0000-0000-000082130000}"/>
    <cellStyle name="20% - Accent2 8 2 3 2 2" xfId="3286" xr:uid="{00000000-0005-0000-0000-000083130000}"/>
    <cellStyle name="20% - Accent2 8 2 3 3" xfId="3287" xr:uid="{00000000-0005-0000-0000-000084130000}"/>
    <cellStyle name="20% - Accent2 8 2 3 4" xfId="3288" xr:uid="{00000000-0005-0000-0000-000085130000}"/>
    <cellStyle name="20% - Accent2 8 2 4" xfId="3289" xr:uid="{00000000-0005-0000-0000-000086130000}"/>
    <cellStyle name="20% - Accent2 8 2 4 2" xfId="3290" xr:uid="{00000000-0005-0000-0000-000087130000}"/>
    <cellStyle name="20% - Accent2 8 2 4 2 2" xfId="3291" xr:uid="{00000000-0005-0000-0000-000088130000}"/>
    <cellStyle name="20% - Accent2 8 2 4 3" xfId="3292" xr:uid="{00000000-0005-0000-0000-000089130000}"/>
    <cellStyle name="20% - Accent2 8 2 4 4" xfId="3293" xr:uid="{00000000-0005-0000-0000-00008A130000}"/>
    <cellStyle name="20% - Accent2 8 2 5" xfId="3294" xr:uid="{00000000-0005-0000-0000-00008B130000}"/>
    <cellStyle name="20% - Accent2 8 2 5 2" xfId="3295" xr:uid="{00000000-0005-0000-0000-00008C130000}"/>
    <cellStyle name="20% - Accent2 8 2 5 3" xfId="3296" xr:uid="{00000000-0005-0000-0000-00008D130000}"/>
    <cellStyle name="20% - Accent2 8 2 6" xfId="3297" xr:uid="{00000000-0005-0000-0000-00008E130000}"/>
    <cellStyle name="20% - Accent2 8 2 7" xfId="3298" xr:uid="{00000000-0005-0000-0000-00008F130000}"/>
    <cellStyle name="20% - Accent2 8 2 8" xfId="3299" xr:uid="{00000000-0005-0000-0000-000090130000}"/>
    <cellStyle name="20% - Accent2 8 3" xfId="3300" xr:uid="{00000000-0005-0000-0000-000091130000}"/>
    <cellStyle name="20% - Accent2 8 3 2" xfId="3301" xr:uid="{00000000-0005-0000-0000-000092130000}"/>
    <cellStyle name="20% - Accent2 8 3 2 2" xfId="3302" xr:uid="{00000000-0005-0000-0000-000093130000}"/>
    <cellStyle name="20% - Accent2 8 3 3" xfId="3303" xr:uid="{00000000-0005-0000-0000-000094130000}"/>
    <cellStyle name="20% - Accent2 8 3 4" xfId="3304" xr:uid="{00000000-0005-0000-0000-000095130000}"/>
    <cellStyle name="20% - Accent2 8 4" xfId="3305" xr:uid="{00000000-0005-0000-0000-000096130000}"/>
    <cellStyle name="20% - Accent2 8 4 2" xfId="3306" xr:uid="{00000000-0005-0000-0000-000097130000}"/>
    <cellStyle name="20% - Accent2 8 4 2 2" xfId="3307" xr:uid="{00000000-0005-0000-0000-000098130000}"/>
    <cellStyle name="20% - Accent2 8 4 3" xfId="3308" xr:uid="{00000000-0005-0000-0000-000099130000}"/>
    <cellStyle name="20% - Accent2 8 4 4" xfId="3309" xr:uid="{00000000-0005-0000-0000-00009A130000}"/>
    <cellStyle name="20% - Accent2 8 5" xfId="3310" xr:uid="{00000000-0005-0000-0000-00009B130000}"/>
    <cellStyle name="20% - Accent2 8 5 2" xfId="3311" xr:uid="{00000000-0005-0000-0000-00009C130000}"/>
    <cellStyle name="20% - Accent2 8 5 2 2" xfId="3312" xr:uid="{00000000-0005-0000-0000-00009D130000}"/>
    <cellStyle name="20% - Accent2 8 5 3" xfId="3313" xr:uid="{00000000-0005-0000-0000-00009E130000}"/>
    <cellStyle name="20% - Accent2 8 5 4" xfId="3314" xr:uid="{00000000-0005-0000-0000-00009F130000}"/>
    <cellStyle name="20% - Accent2 8 6" xfId="3315" xr:uid="{00000000-0005-0000-0000-0000A0130000}"/>
    <cellStyle name="20% - Accent2 8 6 2" xfId="3316" xr:uid="{00000000-0005-0000-0000-0000A1130000}"/>
    <cellStyle name="20% - Accent2 8 6 2 2" xfId="3317" xr:uid="{00000000-0005-0000-0000-0000A2130000}"/>
    <cellStyle name="20% - Accent2 8 6 3" xfId="3318" xr:uid="{00000000-0005-0000-0000-0000A3130000}"/>
    <cellStyle name="20% - Accent2 8 7" xfId="3319" xr:uid="{00000000-0005-0000-0000-0000A4130000}"/>
    <cellStyle name="20% - Accent2 8 7 2" xfId="3320" xr:uid="{00000000-0005-0000-0000-0000A5130000}"/>
    <cellStyle name="20% - Accent2 8 8" xfId="3321" xr:uid="{00000000-0005-0000-0000-0000A6130000}"/>
    <cellStyle name="20% - Accent2 8 9" xfId="3322" xr:uid="{00000000-0005-0000-0000-0000A7130000}"/>
    <cellStyle name="20% - Accent2 8_BRPI Debt Mgt Report - Q2 Assets_under_ Mgmt_ FINAL" xfId="59926" xr:uid="{00000000-0005-0000-0000-0000A8130000}"/>
    <cellStyle name="20% - Accent2 9" xfId="3323" xr:uid="{00000000-0005-0000-0000-0000A9130000}"/>
    <cellStyle name="20% - Accent2 9 2" xfId="3324" xr:uid="{00000000-0005-0000-0000-0000AA130000}"/>
    <cellStyle name="20% - Accent2 9 2 2" xfId="3325" xr:uid="{00000000-0005-0000-0000-0000AB130000}"/>
    <cellStyle name="20% - Accent2 9 2 2 2" xfId="3326" xr:uid="{00000000-0005-0000-0000-0000AC130000}"/>
    <cellStyle name="20% - Accent2 9 2 3" xfId="3327" xr:uid="{00000000-0005-0000-0000-0000AD130000}"/>
    <cellStyle name="20% - Accent2 9 2 4" xfId="3328" xr:uid="{00000000-0005-0000-0000-0000AE130000}"/>
    <cellStyle name="20% - Accent2 9 3" xfId="3329" xr:uid="{00000000-0005-0000-0000-0000AF130000}"/>
    <cellStyle name="20% - Accent2 9 3 2" xfId="3330" xr:uid="{00000000-0005-0000-0000-0000B0130000}"/>
    <cellStyle name="20% - Accent2 9 3 2 2" xfId="3331" xr:uid="{00000000-0005-0000-0000-0000B1130000}"/>
    <cellStyle name="20% - Accent2 9 3 3" xfId="3332" xr:uid="{00000000-0005-0000-0000-0000B2130000}"/>
    <cellStyle name="20% - Accent2 9 3 4" xfId="3333" xr:uid="{00000000-0005-0000-0000-0000B3130000}"/>
    <cellStyle name="20% - Accent2 9 4" xfId="3334" xr:uid="{00000000-0005-0000-0000-0000B4130000}"/>
    <cellStyle name="20% - Accent2 9 4 2" xfId="3335" xr:uid="{00000000-0005-0000-0000-0000B5130000}"/>
    <cellStyle name="20% - Accent2 9 4 2 2" xfId="3336" xr:uid="{00000000-0005-0000-0000-0000B6130000}"/>
    <cellStyle name="20% - Accent2 9 4 3" xfId="3337" xr:uid="{00000000-0005-0000-0000-0000B7130000}"/>
    <cellStyle name="20% - Accent2 9 4 4" xfId="3338" xr:uid="{00000000-0005-0000-0000-0000B8130000}"/>
    <cellStyle name="20% - Accent2 9 5" xfId="3339" xr:uid="{00000000-0005-0000-0000-0000B9130000}"/>
    <cellStyle name="20% - Accent2 9 5 2" xfId="3340" xr:uid="{00000000-0005-0000-0000-0000BA130000}"/>
    <cellStyle name="20% - Accent2 9 5 2 2" xfId="3341" xr:uid="{00000000-0005-0000-0000-0000BB130000}"/>
    <cellStyle name="20% - Accent2 9 5 3" xfId="3342" xr:uid="{00000000-0005-0000-0000-0000BC130000}"/>
    <cellStyle name="20% - Accent2 9 5 4" xfId="3343" xr:uid="{00000000-0005-0000-0000-0000BD130000}"/>
    <cellStyle name="20% - Accent2 9 6" xfId="3344" xr:uid="{00000000-0005-0000-0000-0000BE130000}"/>
    <cellStyle name="20% - Accent2 9 6 2" xfId="3345" xr:uid="{00000000-0005-0000-0000-0000BF130000}"/>
    <cellStyle name="20% - Accent2 9 6 2 2" xfId="3346" xr:uid="{00000000-0005-0000-0000-0000C0130000}"/>
    <cellStyle name="20% - Accent2 9 6 3" xfId="3347" xr:uid="{00000000-0005-0000-0000-0000C1130000}"/>
    <cellStyle name="20% - Accent2 9 7" xfId="3348" xr:uid="{00000000-0005-0000-0000-0000C2130000}"/>
    <cellStyle name="20% - Accent2 9 7 2" xfId="3349" xr:uid="{00000000-0005-0000-0000-0000C3130000}"/>
    <cellStyle name="20% - Accent2 9 8" xfId="3350" xr:uid="{00000000-0005-0000-0000-0000C4130000}"/>
    <cellStyle name="20% - Accent2 9 9" xfId="3351" xr:uid="{00000000-0005-0000-0000-0000C5130000}"/>
    <cellStyle name="20% - Accent3 10" xfId="3352" xr:uid="{00000000-0005-0000-0000-0000C6130000}"/>
    <cellStyle name="20% - Accent3 10 2" xfId="3353" xr:uid="{00000000-0005-0000-0000-0000C7130000}"/>
    <cellStyle name="20% - Accent3 10 2 2" xfId="3354" xr:uid="{00000000-0005-0000-0000-0000C8130000}"/>
    <cellStyle name="20% - Accent3 10 2 2 2" xfId="3355" xr:uid="{00000000-0005-0000-0000-0000C9130000}"/>
    <cellStyle name="20% - Accent3 10 2 3" xfId="3356" xr:uid="{00000000-0005-0000-0000-0000CA130000}"/>
    <cellStyle name="20% - Accent3 10 2 4" xfId="3357" xr:uid="{00000000-0005-0000-0000-0000CB130000}"/>
    <cellStyle name="20% - Accent3 10 3" xfId="3358" xr:uid="{00000000-0005-0000-0000-0000CC130000}"/>
    <cellStyle name="20% - Accent3 10 3 2" xfId="3359" xr:uid="{00000000-0005-0000-0000-0000CD130000}"/>
    <cellStyle name="20% - Accent3 10 3 2 2" xfId="3360" xr:uid="{00000000-0005-0000-0000-0000CE130000}"/>
    <cellStyle name="20% - Accent3 10 3 3" xfId="3361" xr:uid="{00000000-0005-0000-0000-0000CF130000}"/>
    <cellStyle name="20% - Accent3 10 3 4" xfId="3362" xr:uid="{00000000-0005-0000-0000-0000D0130000}"/>
    <cellStyle name="20% - Accent3 10 4" xfId="3363" xr:uid="{00000000-0005-0000-0000-0000D1130000}"/>
    <cellStyle name="20% - Accent3 10 4 2" xfId="3364" xr:uid="{00000000-0005-0000-0000-0000D2130000}"/>
    <cellStyle name="20% - Accent3 10 4 2 2" xfId="3365" xr:uid="{00000000-0005-0000-0000-0000D3130000}"/>
    <cellStyle name="20% - Accent3 10 4 3" xfId="3366" xr:uid="{00000000-0005-0000-0000-0000D4130000}"/>
    <cellStyle name="20% - Accent3 10 4 4" xfId="3367" xr:uid="{00000000-0005-0000-0000-0000D5130000}"/>
    <cellStyle name="20% - Accent3 10 5" xfId="3368" xr:uid="{00000000-0005-0000-0000-0000D6130000}"/>
    <cellStyle name="20% - Accent3 10 5 2" xfId="3369" xr:uid="{00000000-0005-0000-0000-0000D7130000}"/>
    <cellStyle name="20% - Accent3 10 5 2 2" xfId="3370" xr:uid="{00000000-0005-0000-0000-0000D8130000}"/>
    <cellStyle name="20% - Accent3 10 5 3" xfId="3371" xr:uid="{00000000-0005-0000-0000-0000D9130000}"/>
    <cellStyle name="20% - Accent3 10 5 4" xfId="3372" xr:uid="{00000000-0005-0000-0000-0000DA130000}"/>
    <cellStyle name="20% - Accent3 10 6" xfId="3373" xr:uid="{00000000-0005-0000-0000-0000DB130000}"/>
    <cellStyle name="20% - Accent3 10 6 2" xfId="3374" xr:uid="{00000000-0005-0000-0000-0000DC130000}"/>
    <cellStyle name="20% - Accent3 10 6 2 2" xfId="3375" xr:uid="{00000000-0005-0000-0000-0000DD130000}"/>
    <cellStyle name="20% - Accent3 10 6 3" xfId="3376" xr:uid="{00000000-0005-0000-0000-0000DE130000}"/>
    <cellStyle name="20% - Accent3 10 7" xfId="3377" xr:uid="{00000000-0005-0000-0000-0000DF130000}"/>
    <cellStyle name="20% - Accent3 10 7 2" xfId="3378" xr:uid="{00000000-0005-0000-0000-0000E0130000}"/>
    <cellStyle name="20% - Accent3 10 8" xfId="3379" xr:uid="{00000000-0005-0000-0000-0000E1130000}"/>
    <cellStyle name="20% - Accent3 10 9" xfId="3380" xr:uid="{00000000-0005-0000-0000-0000E2130000}"/>
    <cellStyle name="20% - Accent3 11" xfId="3381" xr:uid="{00000000-0005-0000-0000-0000E3130000}"/>
    <cellStyle name="20% - Accent3 11 2" xfId="3382" xr:uid="{00000000-0005-0000-0000-0000E4130000}"/>
    <cellStyle name="20% - Accent3 11 2 2" xfId="3383" xr:uid="{00000000-0005-0000-0000-0000E5130000}"/>
    <cellStyle name="20% - Accent3 11 2 3" xfId="3384" xr:uid="{00000000-0005-0000-0000-0000E6130000}"/>
    <cellStyle name="20% - Accent3 11 3" xfId="3385" xr:uid="{00000000-0005-0000-0000-0000E7130000}"/>
    <cellStyle name="20% - Accent3 11 3 2" xfId="3386" xr:uid="{00000000-0005-0000-0000-0000E8130000}"/>
    <cellStyle name="20% - Accent3 11 4" xfId="3387" xr:uid="{00000000-0005-0000-0000-0000E9130000}"/>
    <cellStyle name="20% - Accent3 12" xfId="3388" xr:uid="{00000000-0005-0000-0000-0000EA130000}"/>
    <cellStyle name="20% - Accent3 13" xfId="3389" xr:uid="{00000000-0005-0000-0000-0000EB130000}"/>
    <cellStyle name="20% - Accent3 13 2" xfId="3390" xr:uid="{00000000-0005-0000-0000-0000EC130000}"/>
    <cellStyle name="20% - Accent3 13 3" xfId="3391" xr:uid="{00000000-0005-0000-0000-0000ED130000}"/>
    <cellStyle name="20% - Accent3 14" xfId="3392" xr:uid="{00000000-0005-0000-0000-0000EE130000}"/>
    <cellStyle name="20% - Accent3 14 2" xfId="3393" xr:uid="{00000000-0005-0000-0000-0000EF130000}"/>
    <cellStyle name="20% - Accent3 2" xfId="3394" xr:uid="{00000000-0005-0000-0000-0000F0130000}"/>
    <cellStyle name="20% - Accent3 2 10" xfId="59927" xr:uid="{00000000-0005-0000-0000-0000F1130000}"/>
    <cellStyle name="20% - Accent3 2 2" xfId="3395" xr:uid="{00000000-0005-0000-0000-0000F2130000}"/>
    <cellStyle name="20% - Accent3 2 2 2" xfId="3396" xr:uid="{00000000-0005-0000-0000-0000F3130000}"/>
    <cellStyle name="20% - Accent3 2 2 3" xfId="3397" xr:uid="{00000000-0005-0000-0000-0000F4130000}"/>
    <cellStyle name="20% - Accent3 2 2 4" xfId="3398" xr:uid="{00000000-0005-0000-0000-0000F5130000}"/>
    <cellStyle name="20% - Accent3 2 3" xfId="3399" xr:uid="{00000000-0005-0000-0000-0000F6130000}"/>
    <cellStyle name="20% - Accent3 2 3 2" xfId="3400" xr:uid="{00000000-0005-0000-0000-0000F7130000}"/>
    <cellStyle name="20% - Accent3 2 3 3" xfId="3401" xr:uid="{00000000-0005-0000-0000-0000F8130000}"/>
    <cellStyle name="20% - Accent3 2 4" xfId="3402" xr:uid="{00000000-0005-0000-0000-0000F9130000}"/>
    <cellStyle name="20% - Accent3 2 4 2" xfId="3403" xr:uid="{00000000-0005-0000-0000-0000FA130000}"/>
    <cellStyle name="20% - Accent3 2 4 3" xfId="3404" xr:uid="{00000000-0005-0000-0000-0000FB130000}"/>
    <cellStyle name="20% - Accent3 2 5" xfId="3405" xr:uid="{00000000-0005-0000-0000-0000FC130000}"/>
    <cellStyle name="20% - Accent3 2 6" xfId="3406" xr:uid="{00000000-0005-0000-0000-0000FD130000}"/>
    <cellStyle name="20% - Accent3 2 7" xfId="3407" xr:uid="{00000000-0005-0000-0000-0000FE130000}"/>
    <cellStyle name="20% - Accent3 2 8" xfId="3408" xr:uid="{00000000-0005-0000-0000-0000FF130000}"/>
    <cellStyle name="20% - Accent3 2 9" xfId="59928" xr:uid="{00000000-0005-0000-0000-000000140000}"/>
    <cellStyle name="20% - Accent3 2_BRPI Debt Mgt Report - Q2 Assets_under_ Mgmt_ FINAL" xfId="59929" xr:uid="{00000000-0005-0000-0000-000001140000}"/>
    <cellStyle name="20% - Accent3 3" xfId="3409" xr:uid="{00000000-0005-0000-0000-000002140000}"/>
    <cellStyle name="20% - Accent3 3 10" xfId="59930" xr:uid="{00000000-0005-0000-0000-000003140000}"/>
    <cellStyle name="20% - Accent3 3 2" xfId="3410" xr:uid="{00000000-0005-0000-0000-000004140000}"/>
    <cellStyle name="20% - Accent3 3 2 2" xfId="52167" xr:uid="{00000000-0005-0000-0000-000005140000}"/>
    <cellStyle name="20% - Accent3 3 3" xfId="3411" xr:uid="{00000000-0005-0000-0000-000006140000}"/>
    <cellStyle name="20% - Accent3 3 4" xfId="3412" xr:uid="{00000000-0005-0000-0000-000007140000}"/>
    <cellStyle name="20% - Accent3 3 5" xfId="59931" xr:uid="{00000000-0005-0000-0000-000008140000}"/>
    <cellStyle name="20% - Accent3 3 6" xfId="59932" xr:uid="{00000000-0005-0000-0000-000009140000}"/>
    <cellStyle name="20% - Accent3 3 7" xfId="59933" xr:uid="{00000000-0005-0000-0000-00000A140000}"/>
    <cellStyle name="20% - Accent3 3 8" xfId="59934" xr:uid="{00000000-0005-0000-0000-00000B140000}"/>
    <cellStyle name="20% - Accent3 3 9" xfId="59935" xr:uid="{00000000-0005-0000-0000-00000C140000}"/>
    <cellStyle name="20% - Accent3 3_BRPI Debt Mgt Report - Q2 Assets_under_ Mgmt_ FINAL" xfId="59936" xr:uid="{00000000-0005-0000-0000-00000D140000}"/>
    <cellStyle name="20% - Accent3 4" xfId="3413" xr:uid="{00000000-0005-0000-0000-00000E140000}"/>
    <cellStyle name="20% - Accent3 4 10" xfId="59937" xr:uid="{00000000-0005-0000-0000-00000F140000}"/>
    <cellStyle name="20% - Accent3 4 2" xfId="3414" xr:uid="{00000000-0005-0000-0000-000010140000}"/>
    <cellStyle name="20% - Accent3 4 2 2" xfId="52168" xr:uid="{00000000-0005-0000-0000-000011140000}"/>
    <cellStyle name="20% - Accent3 4 3" xfId="3415" xr:uid="{00000000-0005-0000-0000-000012140000}"/>
    <cellStyle name="20% - Accent3 4 4" xfId="3416" xr:uid="{00000000-0005-0000-0000-000013140000}"/>
    <cellStyle name="20% - Accent3 4 5" xfId="3417" xr:uid="{00000000-0005-0000-0000-000014140000}"/>
    <cellStyle name="20% - Accent3 4 6" xfId="59938" xr:uid="{00000000-0005-0000-0000-000015140000}"/>
    <cellStyle name="20% - Accent3 4 7" xfId="59939" xr:uid="{00000000-0005-0000-0000-000016140000}"/>
    <cellStyle name="20% - Accent3 4 8" xfId="59940" xr:uid="{00000000-0005-0000-0000-000017140000}"/>
    <cellStyle name="20% - Accent3 4 9" xfId="59941" xr:uid="{00000000-0005-0000-0000-000018140000}"/>
    <cellStyle name="20% - Accent3 4_BRPI Debt Mgt Report - Q2 Assets_under_ Mgmt_ FINAL" xfId="59942" xr:uid="{00000000-0005-0000-0000-000019140000}"/>
    <cellStyle name="20% - Accent3 5" xfId="3418" xr:uid="{00000000-0005-0000-0000-00001A140000}"/>
    <cellStyle name="20% - Accent3 5 10" xfId="3419" xr:uid="{00000000-0005-0000-0000-00001B140000}"/>
    <cellStyle name="20% - Accent3 5 10 2" xfId="3420" xr:uid="{00000000-0005-0000-0000-00001C140000}"/>
    <cellStyle name="20% - Accent3 5 10 2 2" xfId="3421" xr:uid="{00000000-0005-0000-0000-00001D140000}"/>
    <cellStyle name="20% - Accent3 5 10 3" xfId="3422" xr:uid="{00000000-0005-0000-0000-00001E140000}"/>
    <cellStyle name="20% - Accent3 5 10 4" xfId="3423" xr:uid="{00000000-0005-0000-0000-00001F140000}"/>
    <cellStyle name="20% - Accent3 5 11" xfId="3424" xr:uid="{00000000-0005-0000-0000-000020140000}"/>
    <cellStyle name="20% - Accent3 5 11 2" xfId="3425" xr:uid="{00000000-0005-0000-0000-000021140000}"/>
    <cellStyle name="20% - Accent3 5 11 3" xfId="3426" xr:uid="{00000000-0005-0000-0000-000022140000}"/>
    <cellStyle name="20% - Accent3 5 12" xfId="3427" xr:uid="{00000000-0005-0000-0000-000023140000}"/>
    <cellStyle name="20% - Accent3 5 13" xfId="3428" xr:uid="{00000000-0005-0000-0000-000024140000}"/>
    <cellStyle name="20% - Accent3 5 14" xfId="3429" xr:uid="{00000000-0005-0000-0000-000025140000}"/>
    <cellStyle name="20% - Accent3 5 2" xfId="3430" xr:uid="{00000000-0005-0000-0000-000026140000}"/>
    <cellStyle name="20% - Accent3 5 2 10" xfId="3431" xr:uid="{00000000-0005-0000-0000-000027140000}"/>
    <cellStyle name="20% - Accent3 5 2 10 2" xfId="3432" xr:uid="{00000000-0005-0000-0000-000028140000}"/>
    <cellStyle name="20% - Accent3 5 2 11" xfId="3433" xr:uid="{00000000-0005-0000-0000-000029140000}"/>
    <cellStyle name="20% - Accent3 5 2 12" xfId="3434" xr:uid="{00000000-0005-0000-0000-00002A140000}"/>
    <cellStyle name="20% - Accent3 5 2 2" xfId="3435" xr:uid="{00000000-0005-0000-0000-00002B140000}"/>
    <cellStyle name="20% - Accent3 5 2 2 10" xfId="3436" xr:uid="{00000000-0005-0000-0000-00002C140000}"/>
    <cellStyle name="20% - Accent3 5 2 2 2" xfId="3437" xr:uid="{00000000-0005-0000-0000-00002D140000}"/>
    <cellStyle name="20% - Accent3 5 2 2 2 2" xfId="3438" xr:uid="{00000000-0005-0000-0000-00002E140000}"/>
    <cellStyle name="20% - Accent3 5 2 2 2 2 2" xfId="3439" xr:uid="{00000000-0005-0000-0000-00002F140000}"/>
    <cellStyle name="20% - Accent3 5 2 2 2 2 2 2" xfId="3440" xr:uid="{00000000-0005-0000-0000-000030140000}"/>
    <cellStyle name="20% - Accent3 5 2 2 2 2 3" xfId="3441" xr:uid="{00000000-0005-0000-0000-000031140000}"/>
    <cellStyle name="20% - Accent3 5 2 2 2 2 4" xfId="3442" xr:uid="{00000000-0005-0000-0000-000032140000}"/>
    <cellStyle name="20% - Accent3 5 2 2 2 3" xfId="3443" xr:uid="{00000000-0005-0000-0000-000033140000}"/>
    <cellStyle name="20% - Accent3 5 2 2 2 3 2" xfId="3444" xr:uid="{00000000-0005-0000-0000-000034140000}"/>
    <cellStyle name="20% - Accent3 5 2 2 2 3 2 2" xfId="3445" xr:uid="{00000000-0005-0000-0000-000035140000}"/>
    <cellStyle name="20% - Accent3 5 2 2 2 3 3" xfId="3446" xr:uid="{00000000-0005-0000-0000-000036140000}"/>
    <cellStyle name="20% - Accent3 5 2 2 2 3 4" xfId="3447" xr:uid="{00000000-0005-0000-0000-000037140000}"/>
    <cellStyle name="20% - Accent3 5 2 2 2 4" xfId="3448" xr:uid="{00000000-0005-0000-0000-000038140000}"/>
    <cellStyle name="20% - Accent3 5 2 2 2 4 2" xfId="3449" xr:uid="{00000000-0005-0000-0000-000039140000}"/>
    <cellStyle name="20% - Accent3 5 2 2 2 4 2 2" xfId="3450" xr:uid="{00000000-0005-0000-0000-00003A140000}"/>
    <cellStyle name="20% - Accent3 5 2 2 2 4 3" xfId="3451" xr:uid="{00000000-0005-0000-0000-00003B140000}"/>
    <cellStyle name="20% - Accent3 5 2 2 2 4 4" xfId="3452" xr:uid="{00000000-0005-0000-0000-00003C140000}"/>
    <cellStyle name="20% - Accent3 5 2 2 2 5" xfId="3453" xr:uid="{00000000-0005-0000-0000-00003D140000}"/>
    <cellStyle name="20% - Accent3 5 2 2 2 5 2" xfId="3454" xr:uid="{00000000-0005-0000-0000-00003E140000}"/>
    <cellStyle name="20% - Accent3 5 2 2 2 5 2 2" xfId="3455" xr:uid="{00000000-0005-0000-0000-00003F140000}"/>
    <cellStyle name="20% - Accent3 5 2 2 2 5 3" xfId="3456" xr:uid="{00000000-0005-0000-0000-000040140000}"/>
    <cellStyle name="20% - Accent3 5 2 2 2 5 4" xfId="3457" xr:uid="{00000000-0005-0000-0000-000041140000}"/>
    <cellStyle name="20% - Accent3 5 2 2 2 6" xfId="3458" xr:uid="{00000000-0005-0000-0000-000042140000}"/>
    <cellStyle name="20% - Accent3 5 2 2 2 6 2" xfId="3459" xr:uid="{00000000-0005-0000-0000-000043140000}"/>
    <cellStyle name="20% - Accent3 5 2 2 2 6 2 2" xfId="3460" xr:uid="{00000000-0005-0000-0000-000044140000}"/>
    <cellStyle name="20% - Accent3 5 2 2 2 6 3" xfId="3461" xr:uid="{00000000-0005-0000-0000-000045140000}"/>
    <cellStyle name="20% - Accent3 5 2 2 2 7" xfId="3462" xr:uid="{00000000-0005-0000-0000-000046140000}"/>
    <cellStyle name="20% - Accent3 5 2 2 2 7 2" xfId="3463" xr:uid="{00000000-0005-0000-0000-000047140000}"/>
    <cellStyle name="20% - Accent3 5 2 2 2 8" xfId="3464" xr:uid="{00000000-0005-0000-0000-000048140000}"/>
    <cellStyle name="20% - Accent3 5 2 2 2 9" xfId="3465" xr:uid="{00000000-0005-0000-0000-000049140000}"/>
    <cellStyle name="20% - Accent3 5 2 2 3" xfId="3466" xr:uid="{00000000-0005-0000-0000-00004A140000}"/>
    <cellStyle name="20% - Accent3 5 2 2 3 2" xfId="3467" xr:uid="{00000000-0005-0000-0000-00004B140000}"/>
    <cellStyle name="20% - Accent3 5 2 2 3 2 2" xfId="3468" xr:uid="{00000000-0005-0000-0000-00004C140000}"/>
    <cellStyle name="20% - Accent3 5 2 2 3 2 2 2" xfId="3469" xr:uid="{00000000-0005-0000-0000-00004D140000}"/>
    <cellStyle name="20% - Accent3 5 2 2 3 2 3" xfId="3470" xr:uid="{00000000-0005-0000-0000-00004E140000}"/>
    <cellStyle name="20% - Accent3 5 2 2 3 2 4" xfId="3471" xr:uid="{00000000-0005-0000-0000-00004F140000}"/>
    <cellStyle name="20% - Accent3 5 2 2 3 3" xfId="3472" xr:uid="{00000000-0005-0000-0000-000050140000}"/>
    <cellStyle name="20% - Accent3 5 2 2 3 3 2" xfId="3473" xr:uid="{00000000-0005-0000-0000-000051140000}"/>
    <cellStyle name="20% - Accent3 5 2 2 3 3 2 2" xfId="3474" xr:uid="{00000000-0005-0000-0000-000052140000}"/>
    <cellStyle name="20% - Accent3 5 2 2 3 3 3" xfId="3475" xr:uid="{00000000-0005-0000-0000-000053140000}"/>
    <cellStyle name="20% - Accent3 5 2 2 3 3 4" xfId="3476" xr:uid="{00000000-0005-0000-0000-000054140000}"/>
    <cellStyle name="20% - Accent3 5 2 2 3 4" xfId="3477" xr:uid="{00000000-0005-0000-0000-000055140000}"/>
    <cellStyle name="20% - Accent3 5 2 2 3 4 2" xfId="3478" xr:uid="{00000000-0005-0000-0000-000056140000}"/>
    <cellStyle name="20% - Accent3 5 2 2 3 4 2 2" xfId="3479" xr:uid="{00000000-0005-0000-0000-000057140000}"/>
    <cellStyle name="20% - Accent3 5 2 2 3 4 3" xfId="3480" xr:uid="{00000000-0005-0000-0000-000058140000}"/>
    <cellStyle name="20% - Accent3 5 2 2 3 4 4" xfId="3481" xr:uid="{00000000-0005-0000-0000-000059140000}"/>
    <cellStyle name="20% - Accent3 5 2 2 3 5" xfId="3482" xr:uid="{00000000-0005-0000-0000-00005A140000}"/>
    <cellStyle name="20% - Accent3 5 2 2 3 5 2" xfId="3483" xr:uid="{00000000-0005-0000-0000-00005B140000}"/>
    <cellStyle name="20% - Accent3 5 2 2 3 5 3" xfId="3484" xr:uid="{00000000-0005-0000-0000-00005C140000}"/>
    <cellStyle name="20% - Accent3 5 2 2 3 6" xfId="3485" xr:uid="{00000000-0005-0000-0000-00005D140000}"/>
    <cellStyle name="20% - Accent3 5 2 2 3 7" xfId="3486" xr:uid="{00000000-0005-0000-0000-00005E140000}"/>
    <cellStyle name="20% - Accent3 5 2 2 3 8" xfId="3487" xr:uid="{00000000-0005-0000-0000-00005F140000}"/>
    <cellStyle name="20% - Accent3 5 2 2 4" xfId="3488" xr:uid="{00000000-0005-0000-0000-000060140000}"/>
    <cellStyle name="20% - Accent3 5 2 2 4 2" xfId="3489" xr:uid="{00000000-0005-0000-0000-000061140000}"/>
    <cellStyle name="20% - Accent3 5 2 2 4 2 2" xfId="3490" xr:uid="{00000000-0005-0000-0000-000062140000}"/>
    <cellStyle name="20% - Accent3 5 2 2 4 3" xfId="3491" xr:uid="{00000000-0005-0000-0000-000063140000}"/>
    <cellStyle name="20% - Accent3 5 2 2 4 4" xfId="3492" xr:uid="{00000000-0005-0000-0000-000064140000}"/>
    <cellStyle name="20% - Accent3 5 2 2 5" xfId="3493" xr:uid="{00000000-0005-0000-0000-000065140000}"/>
    <cellStyle name="20% - Accent3 5 2 2 5 2" xfId="3494" xr:uid="{00000000-0005-0000-0000-000066140000}"/>
    <cellStyle name="20% - Accent3 5 2 2 5 2 2" xfId="3495" xr:uid="{00000000-0005-0000-0000-000067140000}"/>
    <cellStyle name="20% - Accent3 5 2 2 5 3" xfId="3496" xr:uid="{00000000-0005-0000-0000-000068140000}"/>
    <cellStyle name="20% - Accent3 5 2 2 5 4" xfId="3497" xr:uid="{00000000-0005-0000-0000-000069140000}"/>
    <cellStyle name="20% - Accent3 5 2 2 6" xfId="3498" xr:uid="{00000000-0005-0000-0000-00006A140000}"/>
    <cellStyle name="20% - Accent3 5 2 2 6 2" xfId="3499" xr:uid="{00000000-0005-0000-0000-00006B140000}"/>
    <cellStyle name="20% - Accent3 5 2 2 6 2 2" xfId="3500" xr:uid="{00000000-0005-0000-0000-00006C140000}"/>
    <cellStyle name="20% - Accent3 5 2 2 6 3" xfId="3501" xr:uid="{00000000-0005-0000-0000-00006D140000}"/>
    <cellStyle name="20% - Accent3 5 2 2 6 4" xfId="3502" xr:uid="{00000000-0005-0000-0000-00006E140000}"/>
    <cellStyle name="20% - Accent3 5 2 2 7" xfId="3503" xr:uid="{00000000-0005-0000-0000-00006F140000}"/>
    <cellStyle name="20% - Accent3 5 2 2 7 2" xfId="3504" xr:uid="{00000000-0005-0000-0000-000070140000}"/>
    <cellStyle name="20% - Accent3 5 2 2 7 2 2" xfId="3505" xr:uid="{00000000-0005-0000-0000-000071140000}"/>
    <cellStyle name="20% - Accent3 5 2 2 7 3" xfId="3506" xr:uid="{00000000-0005-0000-0000-000072140000}"/>
    <cellStyle name="20% - Accent3 5 2 2 8" xfId="3507" xr:uid="{00000000-0005-0000-0000-000073140000}"/>
    <cellStyle name="20% - Accent3 5 2 2 8 2" xfId="3508" xr:uid="{00000000-0005-0000-0000-000074140000}"/>
    <cellStyle name="20% - Accent3 5 2 2 9" xfId="3509" xr:uid="{00000000-0005-0000-0000-000075140000}"/>
    <cellStyle name="20% - Accent3 5 2 3" xfId="3510" xr:uid="{00000000-0005-0000-0000-000076140000}"/>
    <cellStyle name="20% - Accent3 5 2 3 2" xfId="3511" xr:uid="{00000000-0005-0000-0000-000077140000}"/>
    <cellStyle name="20% - Accent3 5 2 3 2 2" xfId="3512" xr:uid="{00000000-0005-0000-0000-000078140000}"/>
    <cellStyle name="20% - Accent3 5 2 3 2 2 2" xfId="3513" xr:uid="{00000000-0005-0000-0000-000079140000}"/>
    <cellStyle name="20% - Accent3 5 2 3 2 2 2 2" xfId="3514" xr:uid="{00000000-0005-0000-0000-00007A140000}"/>
    <cellStyle name="20% - Accent3 5 2 3 2 2 3" xfId="3515" xr:uid="{00000000-0005-0000-0000-00007B140000}"/>
    <cellStyle name="20% - Accent3 5 2 3 2 2 4" xfId="3516" xr:uid="{00000000-0005-0000-0000-00007C140000}"/>
    <cellStyle name="20% - Accent3 5 2 3 2 3" xfId="3517" xr:uid="{00000000-0005-0000-0000-00007D140000}"/>
    <cellStyle name="20% - Accent3 5 2 3 2 3 2" xfId="3518" xr:uid="{00000000-0005-0000-0000-00007E140000}"/>
    <cellStyle name="20% - Accent3 5 2 3 2 3 2 2" xfId="3519" xr:uid="{00000000-0005-0000-0000-00007F140000}"/>
    <cellStyle name="20% - Accent3 5 2 3 2 3 3" xfId="3520" xr:uid="{00000000-0005-0000-0000-000080140000}"/>
    <cellStyle name="20% - Accent3 5 2 3 2 3 4" xfId="3521" xr:uid="{00000000-0005-0000-0000-000081140000}"/>
    <cellStyle name="20% - Accent3 5 2 3 2 4" xfId="3522" xr:uid="{00000000-0005-0000-0000-000082140000}"/>
    <cellStyle name="20% - Accent3 5 2 3 2 4 2" xfId="3523" xr:uid="{00000000-0005-0000-0000-000083140000}"/>
    <cellStyle name="20% - Accent3 5 2 3 2 4 2 2" xfId="3524" xr:uid="{00000000-0005-0000-0000-000084140000}"/>
    <cellStyle name="20% - Accent3 5 2 3 2 4 3" xfId="3525" xr:uid="{00000000-0005-0000-0000-000085140000}"/>
    <cellStyle name="20% - Accent3 5 2 3 2 4 4" xfId="3526" xr:uid="{00000000-0005-0000-0000-000086140000}"/>
    <cellStyle name="20% - Accent3 5 2 3 2 5" xfId="3527" xr:uid="{00000000-0005-0000-0000-000087140000}"/>
    <cellStyle name="20% - Accent3 5 2 3 2 5 2" xfId="3528" xr:uid="{00000000-0005-0000-0000-000088140000}"/>
    <cellStyle name="20% - Accent3 5 2 3 2 5 3" xfId="3529" xr:uid="{00000000-0005-0000-0000-000089140000}"/>
    <cellStyle name="20% - Accent3 5 2 3 2 6" xfId="3530" xr:uid="{00000000-0005-0000-0000-00008A140000}"/>
    <cellStyle name="20% - Accent3 5 2 3 2 7" xfId="3531" xr:uid="{00000000-0005-0000-0000-00008B140000}"/>
    <cellStyle name="20% - Accent3 5 2 3 2 8" xfId="3532" xr:uid="{00000000-0005-0000-0000-00008C140000}"/>
    <cellStyle name="20% - Accent3 5 2 3 3" xfId="3533" xr:uid="{00000000-0005-0000-0000-00008D140000}"/>
    <cellStyle name="20% - Accent3 5 2 3 3 2" xfId="3534" xr:uid="{00000000-0005-0000-0000-00008E140000}"/>
    <cellStyle name="20% - Accent3 5 2 3 3 2 2" xfId="3535" xr:uid="{00000000-0005-0000-0000-00008F140000}"/>
    <cellStyle name="20% - Accent3 5 2 3 3 3" xfId="3536" xr:uid="{00000000-0005-0000-0000-000090140000}"/>
    <cellStyle name="20% - Accent3 5 2 3 3 4" xfId="3537" xr:uid="{00000000-0005-0000-0000-000091140000}"/>
    <cellStyle name="20% - Accent3 5 2 3 4" xfId="3538" xr:uid="{00000000-0005-0000-0000-000092140000}"/>
    <cellStyle name="20% - Accent3 5 2 3 4 2" xfId="3539" xr:uid="{00000000-0005-0000-0000-000093140000}"/>
    <cellStyle name="20% - Accent3 5 2 3 4 2 2" xfId="3540" xr:uid="{00000000-0005-0000-0000-000094140000}"/>
    <cellStyle name="20% - Accent3 5 2 3 4 3" xfId="3541" xr:uid="{00000000-0005-0000-0000-000095140000}"/>
    <cellStyle name="20% - Accent3 5 2 3 4 4" xfId="3542" xr:uid="{00000000-0005-0000-0000-000096140000}"/>
    <cellStyle name="20% - Accent3 5 2 3 5" xfId="3543" xr:uid="{00000000-0005-0000-0000-000097140000}"/>
    <cellStyle name="20% - Accent3 5 2 3 5 2" xfId="3544" xr:uid="{00000000-0005-0000-0000-000098140000}"/>
    <cellStyle name="20% - Accent3 5 2 3 5 2 2" xfId="3545" xr:uid="{00000000-0005-0000-0000-000099140000}"/>
    <cellStyle name="20% - Accent3 5 2 3 5 3" xfId="3546" xr:uid="{00000000-0005-0000-0000-00009A140000}"/>
    <cellStyle name="20% - Accent3 5 2 3 5 4" xfId="3547" xr:uid="{00000000-0005-0000-0000-00009B140000}"/>
    <cellStyle name="20% - Accent3 5 2 3 6" xfId="3548" xr:uid="{00000000-0005-0000-0000-00009C140000}"/>
    <cellStyle name="20% - Accent3 5 2 3 6 2" xfId="3549" xr:uid="{00000000-0005-0000-0000-00009D140000}"/>
    <cellStyle name="20% - Accent3 5 2 3 6 2 2" xfId="3550" xr:uid="{00000000-0005-0000-0000-00009E140000}"/>
    <cellStyle name="20% - Accent3 5 2 3 6 3" xfId="3551" xr:uid="{00000000-0005-0000-0000-00009F140000}"/>
    <cellStyle name="20% - Accent3 5 2 3 7" xfId="3552" xr:uid="{00000000-0005-0000-0000-0000A0140000}"/>
    <cellStyle name="20% - Accent3 5 2 3 7 2" xfId="3553" xr:uid="{00000000-0005-0000-0000-0000A1140000}"/>
    <cellStyle name="20% - Accent3 5 2 3 8" xfId="3554" xr:uid="{00000000-0005-0000-0000-0000A2140000}"/>
    <cellStyle name="20% - Accent3 5 2 3 9" xfId="3555" xr:uid="{00000000-0005-0000-0000-0000A3140000}"/>
    <cellStyle name="20% - Accent3 5 2 4" xfId="3556" xr:uid="{00000000-0005-0000-0000-0000A4140000}"/>
    <cellStyle name="20% - Accent3 5 2 4 2" xfId="3557" xr:uid="{00000000-0005-0000-0000-0000A5140000}"/>
    <cellStyle name="20% - Accent3 5 2 4 2 2" xfId="3558" xr:uid="{00000000-0005-0000-0000-0000A6140000}"/>
    <cellStyle name="20% - Accent3 5 2 4 2 2 2" xfId="3559" xr:uid="{00000000-0005-0000-0000-0000A7140000}"/>
    <cellStyle name="20% - Accent3 5 2 4 2 3" xfId="3560" xr:uid="{00000000-0005-0000-0000-0000A8140000}"/>
    <cellStyle name="20% - Accent3 5 2 4 2 4" xfId="3561" xr:uid="{00000000-0005-0000-0000-0000A9140000}"/>
    <cellStyle name="20% - Accent3 5 2 4 3" xfId="3562" xr:uid="{00000000-0005-0000-0000-0000AA140000}"/>
    <cellStyle name="20% - Accent3 5 2 4 3 2" xfId="3563" xr:uid="{00000000-0005-0000-0000-0000AB140000}"/>
    <cellStyle name="20% - Accent3 5 2 4 3 2 2" xfId="3564" xr:uid="{00000000-0005-0000-0000-0000AC140000}"/>
    <cellStyle name="20% - Accent3 5 2 4 3 3" xfId="3565" xr:uid="{00000000-0005-0000-0000-0000AD140000}"/>
    <cellStyle name="20% - Accent3 5 2 4 3 4" xfId="3566" xr:uid="{00000000-0005-0000-0000-0000AE140000}"/>
    <cellStyle name="20% - Accent3 5 2 4 4" xfId="3567" xr:uid="{00000000-0005-0000-0000-0000AF140000}"/>
    <cellStyle name="20% - Accent3 5 2 4 4 2" xfId="3568" xr:uid="{00000000-0005-0000-0000-0000B0140000}"/>
    <cellStyle name="20% - Accent3 5 2 4 4 2 2" xfId="3569" xr:uid="{00000000-0005-0000-0000-0000B1140000}"/>
    <cellStyle name="20% - Accent3 5 2 4 4 3" xfId="3570" xr:uid="{00000000-0005-0000-0000-0000B2140000}"/>
    <cellStyle name="20% - Accent3 5 2 4 4 4" xfId="3571" xr:uid="{00000000-0005-0000-0000-0000B3140000}"/>
    <cellStyle name="20% - Accent3 5 2 4 5" xfId="3572" xr:uid="{00000000-0005-0000-0000-0000B4140000}"/>
    <cellStyle name="20% - Accent3 5 2 4 5 2" xfId="3573" xr:uid="{00000000-0005-0000-0000-0000B5140000}"/>
    <cellStyle name="20% - Accent3 5 2 4 5 2 2" xfId="3574" xr:uid="{00000000-0005-0000-0000-0000B6140000}"/>
    <cellStyle name="20% - Accent3 5 2 4 5 3" xfId="3575" xr:uid="{00000000-0005-0000-0000-0000B7140000}"/>
    <cellStyle name="20% - Accent3 5 2 4 5 4" xfId="3576" xr:uid="{00000000-0005-0000-0000-0000B8140000}"/>
    <cellStyle name="20% - Accent3 5 2 4 6" xfId="3577" xr:uid="{00000000-0005-0000-0000-0000B9140000}"/>
    <cellStyle name="20% - Accent3 5 2 4 6 2" xfId="3578" xr:uid="{00000000-0005-0000-0000-0000BA140000}"/>
    <cellStyle name="20% - Accent3 5 2 4 6 2 2" xfId="3579" xr:uid="{00000000-0005-0000-0000-0000BB140000}"/>
    <cellStyle name="20% - Accent3 5 2 4 6 3" xfId="3580" xr:uid="{00000000-0005-0000-0000-0000BC140000}"/>
    <cellStyle name="20% - Accent3 5 2 4 7" xfId="3581" xr:uid="{00000000-0005-0000-0000-0000BD140000}"/>
    <cellStyle name="20% - Accent3 5 2 4 7 2" xfId="3582" xr:uid="{00000000-0005-0000-0000-0000BE140000}"/>
    <cellStyle name="20% - Accent3 5 2 4 8" xfId="3583" xr:uid="{00000000-0005-0000-0000-0000BF140000}"/>
    <cellStyle name="20% - Accent3 5 2 4 9" xfId="3584" xr:uid="{00000000-0005-0000-0000-0000C0140000}"/>
    <cellStyle name="20% - Accent3 5 2 5" xfId="3585" xr:uid="{00000000-0005-0000-0000-0000C1140000}"/>
    <cellStyle name="20% - Accent3 5 2 5 2" xfId="3586" xr:uid="{00000000-0005-0000-0000-0000C2140000}"/>
    <cellStyle name="20% - Accent3 5 2 5 2 2" xfId="3587" xr:uid="{00000000-0005-0000-0000-0000C3140000}"/>
    <cellStyle name="20% - Accent3 5 2 5 2 2 2" xfId="3588" xr:uid="{00000000-0005-0000-0000-0000C4140000}"/>
    <cellStyle name="20% - Accent3 5 2 5 2 3" xfId="3589" xr:uid="{00000000-0005-0000-0000-0000C5140000}"/>
    <cellStyle name="20% - Accent3 5 2 5 2 4" xfId="3590" xr:uid="{00000000-0005-0000-0000-0000C6140000}"/>
    <cellStyle name="20% - Accent3 5 2 5 3" xfId="3591" xr:uid="{00000000-0005-0000-0000-0000C7140000}"/>
    <cellStyle name="20% - Accent3 5 2 5 3 2" xfId="3592" xr:uid="{00000000-0005-0000-0000-0000C8140000}"/>
    <cellStyle name="20% - Accent3 5 2 5 3 2 2" xfId="3593" xr:uid="{00000000-0005-0000-0000-0000C9140000}"/>
    <cellStyle name="20% - Accent3 5 2 5 3 3" xfId="3594" xr:uid="{00000000-0005-0000-0000-0000CA140000}"/>
    <cellStyle name="20% - Accent3 5 2 5 3 4" xfId="3595" xr:uid="{00000000-0005-0000-0000-0000CB140000}"/>
    <cellStyle name="20% - Accent3 5 2 5 4" xfId="3596" xr:uid="{00000000-0005-0000-0000-0000CC140000}"/>
    <cellStyle name="20% - Accent3 5 2 5 4 2" xfId="3597" xr:uid="{00000000-0005-0000-0000-0000CD140000}"/>
    <cellStyle name="20% - Accent3 5 2 5 4 2 2" xfId="3598" xr:uid="{00000000-0005-0000-0000-0000CE140000}"/>
    <cellStyle name="20% - Accent3 5 2 5 4 3" xfId="3599" xr:uid="{00000000-0005-0000-0000-0000CF140000}"/>
    <cellStyle name="20% - Accent3 5 2 5 4 4" xfId="3600" xr:uid="{00000000-0005-0000-0000-0000D0140000}"/>
    <cellStyle name="20% - Accent3 5 2 5 5" xfId="3601" xr:uid="{00000000-0005-0000-0000-0000D1140000}"/>
    <cellStyle name="20% - Accent3 5 2 5 5 2" xfId="3602" xr:uid="{00000000-0005-0000-0000-0000D2140000}"/>
    <cellStyle name="20% - Accent3 5 2 5 5 3" xfId="3603" xr:uid="{00000000-0005-0000-0000-0000D3140000}"/>
    <cellStyle name="20% - Accent3 5 2 5 6" xfId="3604" xr:uid="{00000000-0005-0000-0000-0000D4140000}"/>
    <cellStyle name="20% - Accent3 5 2 5 7" xfId="3605" xr:uid="{00000000-0005-0000-0000-0000D5140000}"/>
    <cellStyle name="20% - Accent3 5 2 5 8" xfId="3606" xr:uid="{00000000-0005-0000-0000-0000D6140000}"/>
    <cellStyle name="20% - Accent3 5 2 6" xfId="3607" xr:uid="{00000000-0005-0000-0000-0000D7140000}"/>
    <cellStyle name="20% - Accent3 5 2 6 2" xfId="3608" xr:uid="{00000000-0005-0000-0000-0000D8140000}"/>
    <cellStyle name="20% - Accent3 5 2 6 2 2" xfId="3609" xr:uid="{00000000-0005-0000-0000-0000D9140000}"/>
    <cellStyle name="20% - Accent3 5 2 6 3" xfId="3610" xr:uid="{00000000-0005-0000-0000-0000DA140000}"/>
    <cellStyle name="20% - Accent3 5 2 6 4" xfId="3611" xr:uid="{00000000-0005-0000-0000-0000DB140000}"/>
    <cellStyle name="20% - Accent3 5 2 7" xfId="3612" xr:uid="{00000000-0005-0000-0000-0000DC140000}"/>
    <cellStyle name="20% - Accent3 5 2 7 2" xfId="3613" xr:uid="{00000000-0005-0000-0000-0000DD140000}"/>
    <cellStyle name="20% - Accent3 5 2 7 2 2" xfId="3614" xr:uid="{00000000-0005-0000-0000-0000DE140000}"/>
    <cellStyle name="20% - Accent3 5 2 7 3" xfId="3615" xr:uid="{00000000-0005-0000-0000-0000DF140000}"/>
    <cellStyle name="20% - Accent3 5 2 7 4" xfId="3616" xr:uid="{00000000-0005-0000-0000-0000E0140000}"/>
    <cellStyle name="20% - Accent3 5 2 8" xfId="3617" xr:uid="{00000000-0005-0000-0000-0000E1140000}"/>
    <cellStyle name="20% - Accent3 5 2 8 2" xfId="3618" xr:uid="{00000000-0005-0000-0000-0000E2140000}"/>
    <cellStyle name="20% - Accent3 5 2 8 2 2" xfId="3619" xr:uid="{00000000-0005-0000-0000-0000E3140000}"/>
    <cellStyle name="20% - Accent3 5 2 8 3" xfId="3620" xr:uid="{00000000-0005-0000-0000-0000E4140000}"/>
    <cellStyle name="20% - Accent3 5 2 8 4" xfId="3621" xr:uid="{00000000-0005-0000-0000-0000E5140000}"/>
    <cellStyle name="20% - Accent3 5 2 9" xfId="3622" xr:uid="{00000000-0005-0000-0000-0000E6140000}"/>
    <cellStyle name="20% - Accent3 5 2 9 2" xfId="3623" xr:uid="{00000000-0005-0000-0000-0000E7140000}"/>
    <cellStyle name="20% - Accent3 5 2 9 2 2" xfId="3624" xr:uid="{00000000-0005-0000-0000-0000E8140000}"/>
    <cellStyle name="20% - Accent3 5 2 9 3" xfId="3625" xr:uid="{00000000-0005-0000-0000-0000E9140000}"/>
    <cellStyle name="20% - Accent3 5 3" xfId="3626" xr:uid="{00000000-0005-0000-0000-0000EA140000}"/>
    <cellStyle name="20% - Accent3 5 3 10" xfId="3627" xr:uid="{00000000-0005-0000-0000-0000EB140000}"/>
    <cellStyle name="20% - Accent3 5 3 11" xfId="3628" xr:uid="{00000000-0005-0000-0000-0000EC140000}"/>
    <cellStyle name="20% - Accent3 5 3 2" xfId="3629" xr:uid="{00000000-0005-0000-0000-0000ED140000}"/>
    <cellStyle name="20% - Accent3 5 3 2 2" xfId="3630" xr:uid="{00000000-0005-0000-0000-0000EE140000}"/>
    <cellStyle name="20% - Accent3 5 3 2 2 2" xfId="3631" xr:uid="{00000000-0005-0000-0000-0000EF140000}"/>
    <cellStyle name="20% - Accent3 5 3 2 2 2 2" xfId="3632" xr:uid="{00000000-0005-0000-0000-0000F0140000}"/>
    <cellStyle name="20% - Accent3 5 3 2 2 2 2 2" xfId="3633" xr:uid="{00000000-0005-0000-0000-0000F1140000}"/>
    <cellStyle name="20% - Accent3 5 3 2 2 2 3" xfId="3634" xr:uid="{00000000-0005-0000-0000-0000F2140000}"/>
    <cellStyle name="20% - Accent3 5 3 2 2 2 4" xfId="3635" xr:uid="{00000000-0005-0000-0000-0000F3140000}"/>
    <cellStyle name="20% - Accent3 5 3 2 2 3" xfId="3636" xr:uid="{00000000-0005-0000-0000-0000F4140000}"/>
    <cellStyle name="20% - Accent3 5 3 2 2 3 2" xfId="3637" xr:uid="{00000000-0005-0000-0000-0000F5140000}"/>
    <cellStyle name="20% - Accent3 5 3 2 2 3 2 2" xfId="3638" xr:uid="{00000000-0005-0000-0000-0000F6140000}"/>
    <cellStyle name="20% - Accent3 5 3 2 2 3 3" xfId="3639" xr:uid="{00000000-0005-0000-0000-0000F7140000}"/>
    <cellStyle name="20% - Accent3 5 3 2 2 3 4" xfId="3640" xr:uid="{00000000-0005-0000-0000-0000F8140000}"/>
    <cellStyle name="20% - Accent3 5 3 2 2 4" xfId="3641" xr:uid="{00000000-0005-0000-0000-0000F9140000}"/>
    <cellStyle name="20% - Accent3 5 3 2 2 4 2" xfId="3642" xr:uid="{00000000-0005-0000-0000-0000FA140000}"/>
    <cellStyle name="20% - Accent3 5 3 2 2 4 2 2" xfId="3643" xr:uid="{00000000-0005-0000-0000-0000FB140000}"/>
    <cellStyle name="20% - Accent3 5 3 2 2 4 3" xfId="3644" xr:uid="{00000000-0005-0000-0000-0000FC140000}"/>
    <cellStyle name="20% - Accent3 5 3 2 2 4 4" xfId="3645" xr:uid="{00000000-0005-0000-0000-0000FD140000}"/>
    <cellStyle name="20% - Accent3 5 3 2 2 5" xfId="3646" xr:uid="{00000000-0005-0000-0000-0000FE140000}"/>
    <cellStyle name="20% - Accent3 5 3 2 2 5 2" xfId="3647" xr:uid="{00000000-0005-0000-0000-0000FF140000}"/>
    <cellStyle name="20% - Accent3 5 3 2 2 5 3" xfId="3648" xr:uid="{00000000-0005-0000-0000-000000150000}"/>
    <cellStyle name="20% - Accent3 5 3 2 2 6" xfId="3649" xr:uid="{00000000-0005-0000-0000-000001150000}"/>
    <cellStyle name="20% - Accent3 5 3 2 2 7" xfId="3650" xr:uid="{00000000-0005-0000-0000-000002150000}"/>
    <cellStyle name="20% - Accent3 5 3 2 2 8" xfId="3651" xr:uid="{00000000-0005-0000-0000-000003150000}"/>
    <cellStyle name="20% - Accent3 5 3 2 3" xfId="3652" xr:uid="{00000000-0005-0000-0000-000004150000}"/>
    <cellStyle name="20% - Accent3 5 3 2 3 2" xfId="3653" xr:uid="{00000000-0005-0000-0000-000005150000}"/>
    <cellStyle name="20% - Accent3 5 3 2 3 2 2" xfId="3654" xr:uid="{00000000-0005-0000-0000-000006150000}"/>
    <cellStyle name="20% - Accent3 5 3 2 3 3" xfId="3655" xr:uid="{00000000-0005-0000-0000-000007150000}"/>
    <cellStyle name="20% - Accent3 5 3 2 3 4" xfId="3656" xr:uid="{00000000-0005-0000-0000-000008150000}"/>
    <cellStyle name="20% - Accent3 5 3 2 4" xfId="3657" xr:uid="{00000000-0005-0000-0000-000009150000}"/>
    <cellStyle name="20% - Accent3 5 3 2 4 2" xfId="3658" xr:uid="{00000000-0005-0000-0000-00000A150000}"/>
    <cellStyle name="20% - Accent3 5 3 2 4 2 2" xfId="3659" xr:uid="{00000000-0005-0000-0000-00000B150000}"/>
    <cellStyle name="20% - Accent3 5 3 2 4 3" xfId="3660" xr:uid="{00000000-0005-0000-0000-00000C150000}"/>
    <cellStyle name="20% - Accent3 5 3 2 4 4" xfId="3661" xr:uid="{00000000-0005-0000-0000-00000D150000}"/>
    <cellStyle name="20% - Accent3 5 3 2 5" xfId="3662" xr:uid="{00000000-0005-0000-0000-00000E150000}"/>
    <cellStyle name="20% - Accent3 5 3 2 5 2" xfId="3663" xr:uid="{00000000-0005-0000-0000-00000F150000}"/>
    <cellStyle name="20% - Accent3 5 3 2 5 2 2" xfId="3664" xr:uid="{00000000-0005-0000-0000-000010150000}"/>
    <cellStyle name="20% - Accent3 5 3 2 5 3" xfId="3665" xr:uid="{00000000-0005-0000-0000-000011150000}"/>
    <cellStyle name="20% - Accent3 5 3 2 5 4" xfId="3666" xr:uid="{00000000-0005-0000-0000-000012150000}"/>
    <cellStyle name="20% - Accent3 5 3 2 6" xfId="3667" xr:uid="{00000000-0005-0000-0000-000013150000}"/>
    <cellStyle name="20% - Accent3 5 3 2 6 2" xfId="3668" xr:uid="{00000000-0005-0000-0000-000014150000}"/>
    <cellStyle name="20% - Accent3 5 3 2 6 2 2" xfId="3669" xr:uid="{00000000-0005-0000-0000-000015150000}"/>
    <cellStyle name="20% - Accent3 5 3 2 6 3" xfId="3670" xr:uid="{00000000-0005-0000-0000-000016150000}"/>
    <cellStyle name="20% - Accent3 5 3 2 7" xfId="3671" xr:uid="{00000000-0005-0000-0000-000017150000}"/>
    <cellStyle name="20% - Accent3 5 3 2 7 2" xfId="3672" xr:uid="{00000000-0005-0000-0000-000018150000}"/>
    <cellStyle name="20% - Accent3 5 3 2 8" xfId="3673" xr:uid="{00000000-0005-0000-0000-000019150000}"/>
    <cellStyle name="20% - Accent3 5 3 2 9" xfId="3674" xr:uid="{00000000-0005-0000-0000-00001A150000}"/>
    <cellStyle name="20% - Accent3 5 3 3" xfId="3675" xr:uid="{00000000-0005-0000-0000-00001B150000}"/>
    <cellStyle name="20% - Accent3 5 3 3 2" xfId="3676" xr:uid="{00000000-0005-0000-0000-00001C150000}"/>
    <cellStyle name="20% - Accent3 5 3 3 2 2" xfId="3677" xr:uid="{00000000-0005-0000-0000-00001D150000}"/>
    <cellStyle name="20% - Accent3 5 3 3 2 2 2" xfId="3678" xr:uid="{00000000-0005-0000-0000-00001E150000}"/>
    <cellStyle name="20% - Accent3 5 3 3 2 3" xfId="3679" xr:uid="{00000000-0005-0000-0000-00001F150000}"/>
    <cellStyle name="20% - Accent3 5 3 3 2 4" xfId="3680" xr:uid="{00000000-0005-0000-0000-000020150000}"/>
    <cellStyle name="20% - Accent3 5 3 3 3" xfId="3681" xr:uid="{00000000-0005-0000-0000-000021150000}"/>
    <cellStyle name="20% - Accent3 5 3 3 3 2" xfId="3682" xr:uid="{00000000-0005-0000-0000-000022150000}"/>
    <cellStyle name="20% - Accent3 5 3 3 3 2 2" xfId="3683" xr:uid="{00000000-0005-0000-0000-000023150000}"/>
    <cellStyle name="20% - Accent3 5 3 3 3 3" xfId="3684" xr:uid="{00000000-0005-0000-0000-000024150000}"/>
    <cellStyle name="20% - Accent3 5 3 3 3 4" xfId="3685" xr:uid="{00000000-0005-0000-0000-000025150000}"/>
    <cellStyle name="20% - Accent3 5 3 3 4" xfId="3686" xr:uid="{00000000-0005-0000-0000-000026150000}"/>
    <cellStyle name="20% - Accent3 5 3 3 4 2" xfId="3687" xr:uid="{00000000-0005-0000-0000-000027150000}"/>
    <cellStyle name="20% - Accent3 5 3 3 4 2 2" xfId="3688" xr:uid="{00000000-0005-0000-0000-000028150000}"/>
    <cellStyle name="20% - Accent3 5 3 3 4 3" xfId="3689" xr:uid="{00000000-0005-0000-0000-000029150000}"/>
    <cellStyle name="20% - Accent3 5 3 3 4 4" xfId="3690" xr:uid="{00000000-0005-0000-0000-00002A150000}"/>
    <cellStyle name="20% - Accent3 5 3 3 5" xfId="3691" xr:uid="{00000000-0005-0000-0000-00002B150000}"/>
    <cellStyle name="20% - Accent3 5 3 3 5 2" xfId="3692" xr:uid="{00000000-0005-0000-0000-00002C150000}"/>
    <cellStyle name="20% - Accent3 5 3 3 5 2 2" xfId="3693" xr:uid="{00000000-0005-0000-0000-00002D150000}"/>
    <cellStyle name="20% - Accent3 5 3 3 5 3" xfId="3694" xr:uid="{00000000-0005-0000-0000-00002E150000}"/>
    <cellStyle name="20% - Accent3 5 3 3 5 4" xfId="3695" xr:uid="{00000000-0005-0000-0000-00002F150000}"/>
    <cellStyle name="20% - Accent3 5 3 3 6" xfId="3696" xr:uid="{00000000-0005-0000-0000-000030150000}"/>
    <cellStyle name="20% - Accent3 5 3 3 6 2" xfId="3697" xr:uid="{00000000-0005-0000-0000-000031150000}"/>
    <cellStyle name="20% - Accent3 5 3 3 6 2 2" xfId="3698" xr:uid="{00000000-0005-0000-0000-000032150000}"/>
    <cellStyle name="20% - Accent3 5 3 3 6 3" xfId="3699" xr:uid="{00000000-0005-0000-0000-000033150000}"/>
    <cellStyle name="20% - Accent3 5 3 3 7" xfId="3700" xr:uid="{00000000-0005-0000-0000-000034150000}"/>
    <cellStyle name="20% - Accent3 5 3 3 7 2" xfId="3701" xr:uid="{00000000-0005-0000-0000-000035150000}"/>
    <cellStyle name="20% - Accent3 5 3 3 8" xfId="3702" xr:uid="{00000000-0005-0000-0000-000036150000}"/>
    <cellStyle name="20% - Accent3 5 3 3 9" xfId="3703" xr:uid="{00000000-0005-0000-0000-000037150000}"/>
    <cellStyle name="20% - Accent3 5 3 4" xfId="3704" xr:uid="{00000000-0005-0000-0000-000038150000}"/>
    <cellStyle name="20% - Accent3 5 3 4 2" xfId="3705" xr:uid="{00000000-0005-0000-0000-000039150000}"/>
    <cellStyle name="20% - Accent3 5 3 4 2 2" xfId="3706" xr:uid="{00000000-0005-0000-0000-00003A150000}"/>
    <cellStyle name="20% - Accent3 5 3 4 2 2 2" xfId="3707" xr:uid="{00000000-0005-0000-0000-00003B150000}"/>
    <cellStyle name="20% - Accent3 5 3 4 2 3" xfId="3708" xr:uid="{00000000-0005-0000-0000-00003C150000}"/>
    <cellStyle name="20% - Accent3 5 3 4 2 4" xfId="3709" xr:uid="{00000000-0005-0000-0000-00003D150000}"/>
    <cellStyle name="20% - Accent3 5 3 4 3" xfId="3710" xr:uid="{00000000-0005-0000-0000-00003E150000}"/>
    <cellStyle name="20% - Accent3 5 3 4 3 2" xfId="3711" xr:uid="{00000000-0005-0000-0000-00003F150000}"/>
    <cellStyle name="20% - Accent3 5 3 4 3 2 2" xfId="3712" xr:uid="{00000000-0005-0000-0000-000040150000}"/>
    <cellStyle name="20% - Accent3 5 3 4 3 3" xfId="3713" xr:uid="{00000000-0005-0000-0000-000041150000}"/>
    <cellStyle name="20% - Accent3 5 3 4 3 4" xfId="3714" xr:uid="{00000000-0005-0000-0000-000042150000}"/>
    <cellStyle name="20% - Accent3 5 3 4 4" xfId="3715" xr:uid="{00000000-0005-0000-0000-000043150000}"/>
    <cellStyle name="20% - Accent3 5 3 4 4 2" xfId="3716" xr:uid="{00000000-0005-0000-0000-000044150000}"/>
    <cellStyle name="20% - Accent3 5 3 4 4 2 2" xfId="3717" xr:uid="{00000000-0005-0000-0000-000045150000}"/>
    <cellStyle name="20% - Accent3 5 3 4 4 3" xfId="3718" xr:uid="{00000000-0005-0000-0000-000046150000}"/>
    <cellStyle name="20% - Accent3 5 3 4 4 4" xfId="3719" xr:uid="{00000000-0005-0000-0000-000047150000}"/>
    <cellStyle name="20% - Accent3 5 3 4 5" xfId="3720" xr:uid="{00000000-0005-0000-0000-000048150000}"/>
    <cellStyle name="20% - Accent3 5 3 4 5 2" xfId="3721" xr:uid="{00000000-0005-0000-0000-000049150000}"/>
    <cellStyle name="20% - Accent3 5 3 4 5 3" xfId="3722" xr:uid="{00000000-0005-0000-0000-00004A150000}"/>
    <cellStyle name="20% - Accent3 5 3 4 6" xfId="3723" xr:uid="{00000000-0005-0000-0000-00004B150000}"/>
    <cellStyle name="20% - Accent3 5 3 4 7" xfId="3724" xr:uid="{00000000-0005-0000-0000-00004C150000}"/>
    <cellStyle name="20% - Accent3 5 3 4 8" xfId="3725" xr:uid="{00000000-0005-0000-0000-00004D150000}"/>
    <cellStyle name="20% - Accent3 5 3 5" xfId="3726" xr:uid="{00000000-0005-0000-0000-00004E150000}"/>
    <cellStyle name="20% - Accent3 5 3 5 2" xfId="3727" xr:uid="{00000000-0005-0000-0000-00004F150000}"/>
    <cellStyle name="20% - Accent3 5 3 5 2 2" xfId="3728" xr:uid="{00000000-0005-0000-0000-000050150000}"/>
    <cellStyle name="20% - Accent3 5 3 5 3" xfId="3729" xr:uid="{00000000-0005-0000-0000-000051150000}"/>
    <cellStyle name="20% - Accent3 5 3 5 4" xfId="3730" xr:uid="{00000000-0005-0000-0000-000052150000}"/>
    <cellStyle name="20% - Accent3 5 3 6" xfId="3731" xr:uid="{00000000-0005-0000-0000-000053150000}"/>
    <cellStyle name="20% - Accent3 5 3 6 2" xfId="3732" xr:uid="{00000000-0005-0000-0000-000054150000}"/>
    <cellStyle name="20% - Accent3 5 3 6 2 2" xfId="3733" xr:uid="{00000000-0005-0000-0000-000055150000}"/>
    <cellStyle name="20% - Accent3 5 3 6 3" xfId="3734" xr:uid="{00000000-0005-0000-0000-000056150000}"/>
    <cellStyle name="20% - Accent3 5 3 6 4" xfId="3735" xr:uid="{00000000-0005-0000-0000-000057150000}"/>
    <cellStyle name="20% - Accent3 5 3 7" xfId="3736" xr:uid="{00000000-0005-0000-0000-000058150000}"/>
    <cellStyle name="20% - Accent3 5 3 7 2" xfId="3737" xr:uid="{00000000-0005-0000-0000-000059150000}"/>
    <cellStyle name="20% - Accent3 5 3 7 2 2" xfId="3738" xr:uid="{00000000-0005-0000-0000-00005A150000}"/>
    <cellStyle name="20% - Accent3 5 3 7 3" xfId="3739" xr:uid="{00000000-0005-0000-0000-00005B150000}"/>
    <cellStyle name="20% - Accent3 5 3 7 4" xfId="3740" xr:uid="{00000000-0005-0000-0000-00005C150000}"/>
    <cellStyle name="20% - Accent3 5 3 8" xfId="3741" xr:uid="{00000000-0005-0000-0000-00005D150000}"/>
    <cellStyle name="20% - Accent3 5 3 8 2" xfId="3742" xr:uid="{00000000-0005-0000-0000-00005E150000}"/>
    <cellStyle name="20% - Accent3 5 3 8 2 2" xfId="3743" xr:uid="{00000000-0005-0000-0000-00005F150000}"/>
    <cellStyle name="20% - Accent3 5 3 8 3" xfId="3744" xr:uid="{00000000-0005-0000-0000-000060150000}"/>
    <cellStyle name="20% - Accent3 5 3 9" xfId="3745" xr:uid="{00000000-0005-0000-0000-000061150000}"/>
    <cellStyle name="20% - Accent3 5 3 9 2" xfId="3746" xr:uid="{00000000-0005-0000-0000-000062150000}"/>
    <cellStyle name="20% - Accent3 5 4" xfId="3747" xr:uid="{00000000-0005-0000-0000-000063150000}"/>
    <cellStyle name="20% - Accent3 5 4 2" xfId="3748" xr:uid="{00000000-0005-0000-0000-000064150000}"/>
    <cellStyle name="20% - Accent3 5 4 2 2" xfId="3749" xr:uid="{00000000-0005-0000-0000-000065150000}"/>
    <cellStyle name="20% - Accent3 5 4 2 2 2" xfId="3750" xr:uid="{00000000-0005-0000-0000-000066150000}"/>
    <cellStyle name="20% - Accent3 5 4 2 2 2 2" xfId="3751" xr:uid="{00000000-0005-0000-0000-000067150000}"/>
    <cellStyle name="20% - Accent3 5 4 2 2 3" xfId="3752" xr:uid="{00000000-0005-0000-0000-000068150000}"/>
    <cellStyle name="20% - Accent3 5 4 2 2 4" xfId="3753" xr:uid="{00000000-0005-0000-0000-000069150000}"/>
    <cellStyle name="20% - Accent3 5 4 2 3" xfId="3754" xr:uid="{00000000-0005-0000-0000-00006A150000}"/>
    <cellStyle name="20% - Accent3 5 4 2 3 2" xfId="3755" xr:uid="{00000000-0005-0000-0000-00006B150000}"/>
    <cellStyle name="20% - Accent3 5 4 2 3 2 2" xfId="3756" xr:uid="{00000000-0005-0000-0000-00006C150000}"/>
    <cellStyle name="20% - Accent3 5 4 2 3 3" xfId="3757" xr:uid="{00000000-0005-0000-0000-00006D150000}"/>
    <cellStyle name="20% - Accent3 5 4 2 3 4" xfId="3758" xr:uid="{00000000-0005-0000-0000-00006E150000}"/>
    <cellStyle name="20% - Accent3 5 4 2 4" xfId="3759" xr:uid="{00000000-0005-0000-0000-00006F150000}"/>
    <cellStyle name="20% - Accent3 5 4 2 4 2" xfId="3760" xr:uid="{00000000-0005-0000-0000-000070150000}"/>
    <cellStyle name="20% - Accent3 5 4 2 4 2 2" xfId="3761" xr:uid="{00000000-0005-0000-0000-000071150000}"/>
    <cellStyle name="20% - Accent3 5 4 2 4 3" xfId="3762" xr:uid="{00000000-0005-0000-0000-000072150000}"/>
    <cellStyle name="20% - Accent3 5 4 2 4 4" xfId="3763" xr:uid="{00000000-0005-0000-0000-000073150000}"/>
    <cellStyle name="20% - Accent3 5 4 2 5" xfId="3764" xr:uid="{00000000-0005-0000-0000-000074150000}"/>
    <cellStyle name="20% - Accent3 5 4 2 5 2" xfId="3765" xr:uid="{00000000-0005-0000-0000-000075150000}"/>
    <cellStyle name="20% - Accent3 5 4 2 5 3" xfId="3766" xr:uid="{00000000-0005-0000-0000-000076150000}"/>
    <cellStyle name="20% - Accent3 5 4 2 6" xfId="3767" xr:uid="{00000000-0005-0000-0000-000077150000}"/>
    <cellStyle name="20% - Accent3 5 4 2 7" xfId="3768" xr:uid="{00000000-0005-0000-0000-000078150000}"/>
    <cellStyle name="20% - Accent3 5 4 2 8" xfId="3769" xr:uid="{00000000-0005-0000-0000-000079150000}"/>
    <cellStyle name="20% - Accent3 5 4 3" xfId="3770" xr:uid="{00000000-0005-0000-0000-00007A150000}"/>
    <cellStyle name="20% - Accent3 5 4 3 2" xfId="3771" xr:uid="{00000000-0005-0000-0000-00007B150000}"/>
    <cellStyle name="20% - Accent3 5 4 3 2 2" xfId="3772" xr:uid="{00000000-0005-0000-0000-00007C150000}"/>
    <cellStyle name="20% - Accent3 5 4 3 3" xfId="3773" xr:uid="{00000000-0005-0000-0000-00007D150000}"/>
    <cellStyle name="20% - Accent3 5 4 3 4" xfId="3774" xr:uid="{00000000-0005-0000-0000-00007E150000}"/>
    <cellStyle name="20% - Accent3 5 4 4" xfId="3775" xr:uid="{00000000-0005-0000-0000-00007F150000}"/>
    <cellStyle name="20% - Accent3 5 4 4 2" xfId="3776" xr:uid="{00000000-0005-0000-0000-000080150000}"/>
    <cellStyle name="20% - Accent3 5 4 4 2 2" xfId="3777" xr:uid="{00000000-0005-0000-0000-000081150000}"/>
    <cellStyle name="20% - Accent3 5 4 4 3" xfId="3778" xr:uid="{00000000-0005-0000-0000-000082150000}"/>
    <cellStyle name="20% - Accent3 5 4 4 4" xfId="3779" xr:uid="{00000000-0005-0000-0000-000083150000}"/>
    <cellStyle name="20% - Accent3 5 4 5" xfId="3780" xr:uid="{00000000-0005-0000-0000-000084150000}"/>
    <cellStyle name="20% - Accent3 5 4 5 2" xfId="3781" xr:uid="{00000000-0005-0000-0000-000085150000}"/>
    <cellStyle name="20% - Accent3 5 4 5 2 2" xfId="3782" xr:uid="{00000000-0005-0000-0000-000086150000}"/>
    <cellStyle name="20% - Accent3 5 4 5 3" xfId="3783" xr:uid="{00000000-0005-0000-0000-000087150000}"/>
    <cellStyle name="20% - Accent3 5 4 5 4" xfId="3784" xr:uid="{00000000-0005-0000-0000-000088150000}"/>
    <cellStyle name="20% - Accent3 5 4 6" xfId="3785" xr:uid="{00000000-0005-0000-0000-000089150000}"/>
    <cellStyle name="20% - Accent3 5 4 6 2" xfId="3786" xr:uid="{00000000-0005-0000-0000-00008A150000}"/>
    <cellStyle name="20% - Accent3 5 4 6 2 2" xfId="3787" xr:uid="{00000000-0005-0000-0000-00008B150000}"/>
    <cellStyle name="20% - Accent3 5 4 6 3" xfId="3788" xr:uid="{00000000-0005-0000-0000-00008C150000}"/>
    <cellStyle name="20% - Accent3 5 4 7" xfId="3789" xr:uid="{00000000-0005-0000-0000-00008D150000}"/>
    <cellStyle name="20% - Accent3 5 4 7 2" xfId="3790" xr:uid="{00000000-0005-0000-0000-00008E150000}"/>
    <cellStyle name="20% - Accent3 5 4 8" xfId="3791" xr:uid="{00000000-0005-0000-0000-00008F150000}"/>
    <cellStyle name="20% - Accent3 5 4 9" xfId="3792" xr:uid="{00000000-0005-0000-0000-000090150000}"/>
    <cellStyle name="20% - Accent3 5 5" xfId="3793" xr:uid="{00000000-0005-0000-0000-000091150000}"/>
    <cellStyle name="20% - Accent3 5 5 2" xfId="3794" xr:uid="{00000000-0005-0000-0000-000092150000}"/>
    <cellStyle name="20% - Accent3 5 5 2 2" xfId="3795" xr:uid="{00000000-0005-0000-0000-000093150000}"/>
    <cellStyle name="20% - Accent3 5 5 2 2 2" xfId="3796" xr:uid="{00000000-0005-0000-0000-000094150000}"/>
    <cellStyle name="20% - Accent3 5 5 2 3" xfId="3797" xr:uid="{00000000-0005-0000-0000-000095150000}"/>
    <cellStyle name="20% - Accent3 5 5 2 4" xfId="3798" xr:uid="{00000000-0005-0000-0000-000096150000}"/>
    <cellStyle name="20% - Accent3 5 5 3" xfId="3799" xr:uid="{00000000-0005-0000-0000-000097150000}"/>
    <cellStyle name="20% - Accent3 5 5 3 2" xfId="3800" xr:uid="{00000000-0005-0000-0000-000098150000}"/>
    <cellStyle name="20% - Accent3 5 5 3 2 2" xfId="3801" xr:uid="{00000000-0005-0000-0000-000099150000}"/>
    <cellStyle name="20% - Accent3 5 5 3 3" xfId="3802" xr:uid="{00000000-0005-0000-0000-00009A150000}"/>
    <cellStyle name="20% - Accent3 5 5 3 4" xfId="3803" xr:uid="{00000000-0005-0000-0000-00009B150000}"/>
    <cellStyle name="20% - Accent3 5 5 4" xfId="3804" xr:uid="{00000000-0005-0000-0000-00009C150000}"/>
    <cellStyle name="20% - Accent3 5 5 4 2" xfId="3805" xr:uid="{00000000-0005-0000-0000-00009D150000}"/>
    <cellStyle name="20% - Accent3 5 5 4 2 2" xfId="3806" xr:uid="{00000000-0005-0000-0000-00009E150000}"/>
    <cellStyle name="20% - Accent3 5 5 4 3" xfId="3807" xr:uid="{00000000-0005-0000-0000-00009F150000}"/>
    <cellStyle name="20% - Accent3 5 5 4 4" xfId="3808" xr:uid="{00000000-0005-0000-0000-0000A0150000}"/>
    <cellStyle name="20% - Accent3 5 5 5" xfId="3809" xr:uid="{00000000-0005-0000-0000-0000A1150000}"/>
    <cellStyle name="20% - Accent3 5 5 5 2" xfId="3810" xr:uid="{00000000-0005-0000-0000-0000A2150000}"/>
    <cellStyle name="20% - Accent3 5 5 5 2 2" xfId="3811" xr:uid="{00000000-0005-0000-0000-0000A3150000}"/>
    <cellStyle name="20% - Accent3 5 5 5 3" xfId="3812" xr:uid="{00000000-0005-0000-0000-0000A4150000}"/>
    <cellStyle name="20% - Accent3 5 5 5 4" xfId="3813" xr:uid="{00000000-0005-0000-0000-0000A5150000}"/>
    <cellStyle name="20% - Accent3 5 5 6" xfId="3814" xr:uid="{00000000-0005-0000-0000-0000A6150000}"/>
    <cellStyle name="20% - Accent3 5 5 6 2" xfId="3815" xr:uid="{00000000-0005-0000-0000-0000A7150000}"/>
    <cellStyle name="20% - Accent3 5 5 6 2 2" xfId="3816" xr:uid="{00000000-0005-0000-0000-0000A8150000}"/>
    <cellStyle name="20% - Accent3 5 5 6 3" xfId="3817" xr:uid="{00000000-0005-0000-0000-0000A9150000}"/>
    <cellStyle name="20% - Accent3 5 5 7" xfId="3818" xr:uid="{00000000-0005-0000-0000-0000AA150000}"/>
    <cellStyle name="20% - Accent3 5 5 7 2" xfId="3819" xr:uid="{00000000-0005-0000-0000-0000AB150000}"/>
    <cellStyle name="20% - Accent3 5 5 8" xfId="3820" xr:uid="{00000000-0005-0000-0000-0000AC150000}"/>
    <cellStyle name="20% - Accent3 5 5 9" xfId="3821" xr:uid="{00000000-0005-0000-0000-0000AD150000}"/>
    <cellStyle name="20% - Accent3 5 6" xfId="3822" xr:uid="{00000000-0005-0000-0000-0000AE150000}"/>
    <cellStyle name="20% - Accent3 5 6 2" xfId="3823" xr:uid="{00000000-0005-0000-0000-0000AF150000}"/>
    <cellStyle name="20% - Accent3 5 6 2 2" xfId="3824" xr:uid="{00000000-0005-0000-0000-0000B0150000}"/>
    <cellStyle name="20% - Accent3 5 6 2 2 2" xfId="3825" xr:uid="{00000000-0005-0000-0000-0000B1150000}"/>
    <cellStyle name="20% - Accent3 5 6 2 3" xfId="3826" xr:uid="{00000000-0005-0000-0000-0000B2150000}"/>
    <cellStyle name="20% - Accent3 5 6 2 4" xfId="3827" xr:uid="{00000000-0005-0000-0000-0000B3150000}"/>
    <cellStyle name="20% - Accent3 5 6 3" xfId="3828" xr:uid="{00000000-0005-0000-0000-0000B4150000}"/>
    <cellStyle name="20% - Accent3 5 6 3 2" xfId="3829" xr:uid="{00000000-0005-0000-0000-0000B5150000}"/>
    <cellStyle name="20% - Accent3 5 6 3 2 2" xfId="3830" xr:uid="{00000000-0005-0000-0000-0000B6150000}"/>
    <cellStyle name="20% - Accent3 5 6 3 3" xfId="3831" xr:uid="{00000000-0005-0000-0000-0000B7150000}"/>
    <cellStyle name="20% - Accent3 5 6 3 4" xfId="3832" xr:uid="{00000000-0005-0000-0000-0000B8150000}"/>
    <cellStyle name="20% - Accent3 5 6 4" xfId="3833" xr:uid="{00000000-0005-0000-0000-0000B9150000}"/>
    <cellStyle name="20% - Accent3 5 6 4 2" xfId="3834" xr:uid="{00000000-0005-0000-0000-0000BA150000}"/>
    <cellStyle name="20% - Accent3 5 6 4 2 2" xfId="3835" xr:uid="{00000000-0005-0000-0000-0000BB150000}"/>
    <cellStyle name="20% - Accent3 5 6 4 3" xfId="3836" xr:uid="{00000000-0005-0000-0000-0000BC150000}"/>
    <cellStyle name="20% - Accent3 5 6 4 4" xfId="3837" xr:uid="{00000000-0005-0000-0000-0000BD150000}"/>
    <cellStyle name="20% - Accent3 5 6 5" xfId="3838" xr:uid="{00000000-0005-0000-0000-0000BE150000}"/>
    <cellStyle name="20% - Accent3 5 6 5 2" xfId="3839" xr:uid="{00000000-0005-0000-0000-0000BF150000}"/>
    <cellStyle name="20% - Accent3 5 6 5 2 2" xfId="3840" xr:uid="{00000000-0005-0000-0000-0000C0150000}"/>
    <cellStyle name="20% - Accent3 5 6 5 3" xfId="3841" xr:uid="{00000000-0005-0000-0000-0000C1150000}"/>
    <cellStyle name="20% - Accent3 5 6 6" xfId="3842" xr:uid="{00000000-0005-0000-0000-0000C2150000}"/>
    <cellStyle name="20% - Accent3 5 6 6 2" xfId="3843" xr:uid="{00000000-0005-0000-0000-0000C3150000}"/>
    <cellStyle name="20% - Accent3 5 6 7" xfId="3844" xr:uid="{00000000-0005-0000-0000-0000C4150000}"/>
    <cellStyle name="20% - Accent3 5 6 8" xfId="3845" xr:uid="{00000000-0005-0000-0000-0000C5150000}"/>
    <cellStyle name="20% - Accent3 5 7" xfId="3846" xr:uid="{00000000-0005-0000-0000-0000C6150000}"/>
    <cellStyle name="20% - Accent3 5 8" xfId="3847" xr:uid="{00000000-0005-0000-0000-0000C7150000}"/>
    <cellStyle name="20% - Accent3 5 8 2" xfId="3848" xr:uid="{00000000-0005-0000-0000-0000C8150000}"/>
    <cellStyle name="20% - Accent3 5 8 2 2" xfId="3849" xr:uid="{00000000-0005-0000-0000-0000C9150000}"/>
    <cellStyle name="20% - Accent3 5 8 3" xfId="3850" xr:uid="{00000000-0005-0000-0000-0000CA150000}"/>
    <cellStyle name="20% - Accent3 5 8 4" xfId="3851" xr:uid="{00000000-0005-0000-0000-0000CB150000}"/>
    <cellStyle name="20% - Accent3 5 9" xfId="3852" xr:uid="{00000000-0005-0000-0000-0000CC150000}"/>
    <cellStyle name="20% - Accent3 5 9 2" xfId="3853" xr:uid="{00000000-0005-0000-0000-0000CD150000}"/>
    <cellStyle name="20% - Accent3 5 9 2 2" xfId="3854" xr:uid="{00000000-0005-0000-0000-0000CE150000}"/>
    <cellStyle name="20% - Accent3 5 9 3" xfId="3855" xr:uid="{00000000-0005-0000-0000-0000CF150000}"/>
    <cellStyle name="20% - Accent3 5 9 4" xfId="3856" xr:uid="{00000000-0005-0000-0000-0000D0150000}"/>
    <cellStyle name="20% - Accent3 5_BRPI Debt Mgt Report - Q2 Assets_under_ Mgmt_ FINAL" xfId="59943" xr:uid="{00000000-0005-0000-0000-0000D1150000}"/>
    <cellStyle name="20% - Accent3 6" xfId="3857" xr:uid="{00000000-0005-0000-0000-0000D2150000}"/>
    <cellStyle name="20% - Accent3 6 10" xfId="3858" xr:uid="{00000000-0005-0000-0000-0000D3150000}"/>
    <cellStyle name="20% - Accent3 6 11" xfId="3859" xr:uid="{00000000-0005-0000-0000-0000D4150000}"/>
    <cellStyle name="20% - Accent3 6 12" xfId="3860" xr:uid="{00000000-0005-0000-0000-0000D5150000}"/>
    <cellStyle name="20% - Accent3 6 2" xfId="3861" xr:uid="{00000000-0005-0000-0000-0000D6150000}"/>
    <cellStyle name="20% - Accent3 6 2 10" xfId="3862" xr:uid="{00000000-0005-0000-0000-0000D7150000}"/>
    <cellStyle name="20% - Accent3 6 2 10 2" xfId="3863" xr:uid="{00000000-0005-0000-0000-0000D8150000}"/>
    <cellStyle name="20% - Accent3 6 2 11" xfId="3864" xr:uid="{00000000-0005-0000-0000-0000D9150000}"/>
    <cellStyle name="20% - Accent3 6 2 12" xfId="3865" xr:uid="{00000000-0005-0000-0000-0000DA150000}"/>
    <cellStyle name="20% - Accent3 6 2 2" xfId="3866" xr:uid="{00000000-0005-0000-0000-0000DB150000}"/>
    <cellStyle name="20% - Accent3 6 2 2 10" xfId="3867" xr:uid="{00000000-0005-0000-0000-0000DC150000}"/>
    <cellStyle name="20% - Accent3 6 2 2 2" xfId="3868" xr:uid="{00000000-0005-0000-0000-0000DD150000}"/>
    <cellStyle name="20% - Accent3 6 2 2 2 2" xfId="3869" xr:uid="{00000000-0005-0000-0000-0000DE150000}"/>
    <cellStyle name="20% - Accent3 6 2 2 2 2 2" xfId="3870" xr:uid="{00000000-0005-0000-0000-0000DF150000}"/>
    <cellStyle name="20% - Accent3 6 2 2 2 2 2 2" xfId="3871" xr:uid="{00000000-0005-0000-0000-0000E0150000}"/>
    <cellStyle name="20% - Accent3 6 2 2 2 2 3" xfId="3872" xr:uid="{00000000-0005-0000-0000-0000E1150000}"/>
    <cellStyle name="20% - Accent3 6 2 2 2 2 4" xfId="3873" xr:uid="{00000000-0005-0000-0000-0000E2150000}"/>
    <cellStyle name="20% - Accent3 6 2 2 2 3" xfId="3874" xr:uid="{00000000-0005-0000-0000-0000E3150000}"/>
    <cellStyle name="20% - Accent3 6 2 2 2 3 2" xfId="3875" xr:uid="{00000000-0005-0000-0000-0000E4150000}"/>
    <cellStyle name="20% - Accent3 6 2 2 2 3 2 2" xfId="3876" xr:uid="{00000000-0005-0000-0000-0000E5150000}"/>
    <cellStyle name="20% - Accent3 6 2 2 2 3 3" xfId="3877" xr:uid="{00000000-0005-0000-0000-0000E6150000}"/>
    <cellStyle name="20% - Accent3 6 2 2 2 3 4" xfId="3878" xr:uid="{00000000-0005-0000-0000-0000E7150000}"/>
    <cellStyle name="20% - Accent3 6 2 2 2 4" xfId="3879" xr:uid="{00000000-0005-0000-0000-0000E8150000}"/>
    <cellStyle name="20% - Accent3 6 2 2 2 4 2" xfId="3880" xr:uid="{00000000-0005-0000-0000-0000E9150000}"/>
    <cellStyle name="20% - Accent3 6 2 2 2 4 2 2" xfId="3881" xr:uid="{00000000-0005-0000-0000-0000EA150000}"/>
    <cellStyle name="20% - Accent3 6 2 2 2 4 3" xfId="3882" xr:uid="{00000000-0005-0000-0000-0000EB150000}"/>
    <cellStyle name="20% - Accent3 6 2 2 2 4 4" xfId="3883" xr:uid="{00000000-0005-0000-0000-0000EC150000}"/>
    <cellStyle name="20% - Accent3 6 2 2 2 5" xfId="3884" xr:uid="{00000000-0005-0000-0000-0000ED150000}"/>
    <cellStyle name="20% - Accent3 6 2 2 2 5 2" xfId="3885" xr:uid="{00000000-0005-0000-0000-0000EE150000}"/>
    <cellStyle name="20% - Accent3 6 2 2 2 5 2 2" xfId="3886" xr:uid="{00000000-0005-0000-0000-0000EF150000}"/>
    <cellStyle name="20% - Accent3 6 2 2 2 5 3" xfId="3887" xr:uid="{00000000-0005-0000-0000-0000F0150000}"/>
    <cellStyle name="20% - Accent3 6 2 2 2 5 4" xfId="3888" xr:uid="{00000000-0005-0000-0000-0000F1150000}"/>
    <cellStyle name="20% - Accent3 6 2 2 2 6" xfId="3889" xr:uid="{00000000-0005-0000-0000-0000F2150000}"/>
    <cellStyle name="20% - Accent3 6 2 2 2 6 2" xfId="3890" xr:uid="{00000000-0005-0000-0000-0000F3150000}"/>
    <cellStyle name="20% - Accent3 6 2 2 2 6 2 2" xfId="3891" xr:uid="{00000000-0005-0000-0000-0000F4150000}"/>
    <cellStyle name="20% - Accent3 6 2 2 2 6 3" xfId="3892" xr:uid="{00000000-0005-0000-0000-0000F5150000}"/>
    <cellStyle name="20% - Accent3 6 2 2 2 7" xfId="3893" xr:uid="{00000000-0005-0000-0000-0000F6150000}"/>
    <cellStyle name="20% - Accent3 6 2 2 2 7 2" xfId="3894" xr:uid="{00000000-0005-0000-0000-0000F7150000}"/>
    <cellStyle name="20% - Accent3 6 2 2 2 8" xfId="3895" xr:uid="{00000000-0005-0000-0000-0000F8150000}"/>
    <cellStyle name="20% - Accent3 6 2 2 2 9" xfId="3896" xr:uid="{00000000-0005-0000-0000-0000F9150000}"/>
    <cellStyle name="20% - Accent3 6 2 2 3" xfId="3897" xr:uid="{00000000-0005-0000-0000-0000FA150000}"/>
    <cellStyle name="20% - Accent3 6 2 2 3 2" xfId="3898" xr:uid="{00000000-0005-0000-0000-0000FB150000}"/>
    <cellStyle name="20% - Accent3 6 2 2 3 2 2" xfId="3899" xr:uid="{00000000-0005-0000-0000-0000FC150000}"/>
    <cellStyle name="20% - Accent3 6 2 2 3 2 2 2" xfId="3900" xr:uid="{00000000-0005-0000-0000-0000FD150000}"/>
    <cellStyle name="20% - Accent3 6 2 2 3 2 3" xfId="3901" xr:uid="{00000000-0005-0000-0000-0000FE150000}"/>
    <cellStyle name="20% - Accent3 6 2 2 3 2 4" xfId="3902" xr:uid="{00000000-0005-0000-0000-0000FF150000}"/>
    <cellStyle name="20% - Accent3 6 2 2 3 3" xfId="3903" xr:uid="{00000000-0005-0000-0000-000000160000}"/>
    <cellStyle name="20% - Accent3 6 2 2 3 3 2" xfId="3904" xr:uid="{00000000-0005-0000-0000-000001160000}"/>
    <cellStyle name="20% - Accent3 6 2 2 3 3 2 2" xfId="3905" xr:uid="{00000000-0005-0000-0000-000002160000}"/>
    <cellStyle name="20% - Accent3 6 2 2 3 3 3" xfId="3906" xr:uid="{00000000-0005-0000-0000-000003160000}"/>
    <cellStyle name="20% - Accent3 6 2 2 3 3 4" xfId="3907" xr:uid="{00000000-0005-0000-0000-000004160000}"/>
    <cellStyle name="20% - Accent3 6 2 2 3 4" xfId="3908" xr:uid="{00000000-0005-0000-0000-000005160000}"/>
    <cellStyle name="20% - Accent3 6 2 2 3 4 2" xfId="3909" xr:uid="{00000000-0005-0000-0000-000006160000}"/>
    <cellStyle name="20% - Accent3 6 2 2 3 4 2 2" xfId="3910" xr:uid="{00000000-0005-0000-0000-000007160000}"/>
    <cellStyle name="20% - Accent3 6 2 2 3 4 3" xfId="3911" xr:uid="{00000000-0005-0000-0000-000008160000}"/>
    <cellStyle name="20% - Accent3 6 2 2 3 4 4" xfId="3912" xr:uid="{00000000-0005-0000-0000-000009160000}"/>
    <cellStyle name="20% - Accent3 6 2 2 3 5" xfId="3913" xr:uid="{00000000-0005-0000-0000-00000A160000}"/>
    <cellStyle name="20% - Accent3 6 2 2 3 5 2" xfId="3914" xr:uid="{00000000-0005-0000-0000-00000B160000}"/>
    <cellStyle name="20% - Accent3 6 2 2 3 5 3" xfId="3915" xr:uid="{00000000-0005-0000-0000-00000C160000}"/>
    <cellStyle name="20% - Accent3 6 2 2 3 6" xfId="3916" xr:uid="{00000000-0005-0000-0000-00000D160000}"/>
    <cellStyle name="20% - Accent3 6 2 2 3 7" xfId="3917" xr:uid="{00000000-0005-0000-0000-00000E160000}"/>
    <cellStyle name="20% - Accent3 6 2 2 3 8" xfId="3918" xr:uid="{00000000-0005-0000-0000-00000F160000}"/>
    <cellStyle name="20% - Accent3 6 2 2 4" xfId="3919" xr:uid="{00000000-0005-0000-0000-000010160000}"/>
    <cellStyle name="20% - Accent3 6 2 2 4 2" xfId="3920" xr:uid="{00000000-0005-0000-0000-000011160000}"/>
    <cellStyle name="20% - Accent3 6 2 2 4 2 2" xfId="3921" xr:uid="{00000000-0005-0000-0000-000012160000}"/>
    <cellStyle name="20% - Accent3 6 2 2 4 3" xfId="3922" xr:uid="{00000000-0005-0000-0000-000013160000}"/>
    <cellStyle name="20% - Accent3 6 2 2 4 4" xfId="3923" xr:uid="{00000000-0005-0000-0000-000014160000}"/>
    <cellStyle name="20% - Accent3 6 2 2 5" xfId="3924" xr:uid="{00000000-0005-0000-0000-000015160000}"/>
    <cellStyle name="20% - Accent3 6 2 2 5 2" xfId="3925" xr:uid="{00000000-0005-0000-0000-000016160000}"/>
    <cellStyle name="20% - Accent3 6 2 2 5 2 2" xfId="3926" xr:uid="{00000000-0005-0000-0000-000017160000}"/>
    <cellStyle name="20% - Accent3 6 2 2 5 3" xfId="3927" xr:uid="{00000000-0005-0000-0000-000018160000}"/>
    <cellStyle name="20% - Accent3 6 2 2 5 4" xfId="3928" xr:uid="{00000000-0005-0000-0000-000019160000}"/>
    <cellStyle name="20% - Accent3 6 2 2 6" xfId="3929" xr:uid="{00000000-0005-0000-0000-00001A160000}"/>
    <cellStyle name="20% - Accent3 6 2 2 6 2" xfId="3930" xr:uid="{00000000-0005-0000-0000-00001B160000}"/>
    <cellStyle name="20% - Accent3 6 2 2 6 2 2" xfId="3931" xr:uid="{00000000-0005-0000-0000-00001C160000}"/>
    <cellStyle name="20% - Accent3 6 2 2 6 3" xfId="3932" xr:uid="{00000000-0005-0000-0000-00001D160000}"/>
    <cellStyle name="20% - Accent3 6 2 2 6 4" xfId="3933" xr:uid="{00000000-0005-0000-0000-00001E160000}"/>
    <cellStyle name="20% - Accent3 6 2 2 7" xfId="3934" xr:uid="{00000000-0005-0000-0000-00001F160000}"/>
    <cellStyle name="20% - Accent3 6 2 2 7 2" xfId="3935" xr:uid="{00000000-0005-0000-0000-000020160000}"/>
    <cellStyle name="20% - Accent3 6 2 2 7 2 2" xfId="3936" xr:uid="{00000000-0005-0000-0000-000021160000}"/>
    <cellStyle name="20% - Accent3 6 2 2 7 3" xfId="3937" xr:uid="{00000000-0005-0000-0000-000022160000}"/>
    <cellStyle name="20% - Accent3 6 2 2 8" xfId="3938" xr:uid="{00000000-0005-0000-0000-000023160000}"/>
    <cellStyle name="20% - Accent3 6 2 2 8 2" xfId="3939" xr:uid="{00000000-0005-0000-0000-000024160000}"/>
    <cellStyle name="20% - Accent3 6 2 2 9" xfId="3940" xr:uid="{00000000-0005-0000-0000-000025160000}"/>
    <cellStyle name="20% - Accent3 6 2 3" xfId="3941" xr:uid="{00000000-0005-0000-0000-000026160000}"/>
    <cellStyle name="20% - Accent3 6 2 3 2" xfId="3942" xr:uid="{00000000-0005-0000-0000-000027160000}"/>
    <cellStyle name="20% - Accent3 6 2 3 2 2" xfId="3943" xr:uid="{00000000-0005-0000-0000-000028160000}"/>
    <cellStyle name="20% - Accent3 6 2 3 2 2 2" xfId="3944" xr:uid="{00000000-0005-0000-0000-000029160000}"/>
    <cellStyle name="20% - Accent3 6 2 3 2 2 2 2" xfId="3945" xr:uid="{00000000-0005-0000-0000-00002A160000}"/>
    <cellStyle name="20% - Accent3 6 2 3 2 2 3" xfId="3946" xr:uid="{00000000-0005-0000-0000-00002B160000}"/>
    <cellStyle name="20% - Accent3 6 2 3 2 2 4" xfId="3947" xr:uid="{00000000-0005-0000-0000-00002C160000}"/>
    <cellStyle name="20% - Accent3 6 2 3 2 3" xfId="3948" xr:uid="{00000000-0005-0000-0000-00002D160000}"/>
    <cellStyle name="20% - Accent3 6 2 3 2 3 2" xfId="3949" xr:uid="{00000000-0005-0000-0000-00002E160000}"/>
    <cellStyle name="20% - Accent3 6 2 3 2 3 2 2" xfId="3950" xr:uid="{00000000-0005-0000-0000-00002F160000}"/>
    <cellStyle name="20% - Accent3 6 2 3 2 3 3" xfId="3951" xr:uid="{00000000-0005-0000-0000-000030160000}"/>
    <cellStyle name="20% - Accent3 6 2 3 2 3 4" xfId="3952" xr:uid="{00000000-0005-0000-0000-000031160000}"/>
    <cellStyle name="20% - Accent3 6 2 3 2 4" xfId="3953" xr:uid="{00000000-0005-0000-0000-000032160000}"/>
    <cellStyle name="20% - Accent3 6 2 3 2 4 2" xfId="3954" xr:uid="{00000000-0005-0000-0000-000033160000}"/>
    <cellStyle name="20% - Accent3 6 2 3 2 4 2 2" xfId="3955" xr:uid="{00000000-0005-0000-0000-000034160000}"/>
    <cellStyle name="20% - Accent3 6 2 3 2 4 3" xfId="3956" xr:uid="{00000000-0005-0000-0000-000035160000}"/>
    <cellStyle name="20% - Accent3 6 2 3 2 4 4" xfId="3957" xr:uid="{00000000-0005-0000-0000-000036160000}"/>
    <cellStyle name="20% - Accent3 6 2 3 2 5" xfId="3958" xr:uid="{00000000-0005-0000-0000-000037160000}"/>
    <cellStyle name="20% - Accent3 6 2 3 2 5 2" xfId="3959" xr:uid="{00000000-0005-0000-0000-000038160000}"/>
    <cellStyle name="20% - Accent3 6 2 3 2 5 3" xfId="3960" xr:uid="{00000000-0005-0000-0000-000039160000}"/>
    <cellStyle name="20% - Accent3 6 2 3 2 6" xfId="3961" xr:uid="{00000000-0005-0000-0000-00003A160000}"/>
    <cellStyle name="20% - Accent3 6 2 3 2 7" xfId="3962" xr:uid="{00000000-0005-0000-0000-00003B160000}"/>
    <cellStyle name="20% - Accent3 6 2 3 2 8" xfId="3963" xr:uid="{00000000-0005-0000-0000-00003C160000}"/>
    <cellStyle name="20% - Accent3 6 2 3 3" xfId="3964" xr:uid="{00000000-0005-0000-0000-00003D160000}"/>
    <cellStyle name="20% - Accent3 6 2 3 3 2" xfId="3965" xr:uid="{00000000-0005-0000-0000-00003E160000}"/>
    <cellStyle name="20% - Accent3 6 2 3 3 2 2" xfId="3966" xr:uid="{00000000-0005-0000-0000-00003F160000}"/>
    <cellStyle name="20% - Accent3 6 2 3 3 3" xfId="3967" xr:uid="{00000000-0005-0000-0000-000040160000}"/>
    <cellStyle name="20% - Accent3 6 2 3 3 4" xfId="3968" xr:uid="{00000000-0005-0000-0000-000041160000}"/>
    <cellStyle name="20% - Accent3 6 2 3 4" xfId="3969" xr:uid="{00000000-0005-0000-0000-000042160000}"/>
    <cellStyle name="20% - Accent3 6 2 3 4 2" xfId="3970" xr:uid="{00000000-0005-0000-0000-000043160000}"/>
    <cellStyle name="20% - Accent3 6 2 3 4 2 2" xfId="3971" xr:uid="{00000000-0005-0000-0000-000044160000}"/>
    <cellStyle name="20% - Accent3 6 2 3 4 3" xfId="3972" xr:uid="{00000000-0005-0000-0000-000045160000}"/>
    <cellStyle name="20% - Accent3 6 2 3 4 4" xfId="3973" xr:uid="{00000000-0005-0000-0000-000046160000}"/>
    <cellStyle name="20% - Accent3 6 2 3 5" xfId="3974" xr:uid="{00000000-0005-0000-0000-000047160000}"/>
    <cellStyle name="20% - Accent3 6 2 3 5 2" xfId="3975" xr:uid="{00000000-0005-0000-0000-000048160000}"/>
    <cellStyle name="20% - Accent3 6 2 3 5 2 2" xfId="3976" xr:uid="{00000000-0005-0000-0000-000049160000}"/>
    <cellStyle name="20% - Accent3 6 2 3 5 3" xfId="3977" xr:uid="{00000000-0005-0000-0000-00004A160000}"/>
    <cellStyle name="20% - Accent3 6 2 3 5 4" xfId="3978" xr:uid="{00000000-0005-0000-0000-00004B160000}"/>
    <cellStyle name="20% - Accent3 6 2 3 6" xfId="3979" xr:uid="{00000000-0005-0000-0000-00004C160000}"/>
    <cellStyle name="20% - Accent3 6 2 3 6 2" xfId="3980" xr:uid="{00000000-0005-0000-0000-00004D160000}"/>
    <cellStyle name="20% - Accent3 6 2 3 6 2 2" xfId="3981" xr:uid="{00000000-0005-0000-0000-00004E160000}"/>
    <cellStyle name="20% - Accent3 6 2 3 6 3" xfId="3982" xr:uid="{00000000-0005-0000-0000-00004F160000}"/>
    <cellStyle name="20% - Accent3 6 2 3 7" xfId="3983" xr:uid="{00000000-0005-0000-0000-000050160000}"/>
    <cellStyle name="20% - Accent3 6 2 3 7 2" xfId="3984" xr:uid="{00000000-0005-0000-0000-000051160000}"/>
    <cellStyle name="20% - Accent3 6 2 3 8" xfId="3985" xr:uid="{00000000-0005-0000-0000-000052160000}"/>
    <cellStyle name="20% - Accent3 6 2 3 9" xfId="3986" xr:uid="{00000000-0005-0000-0000-000053160000}"/>
    <cellStyle name="20% - Accent3 6 2 4" xfId="3987" xr:uid="{00000000-0005-0000-0000-000054160000}"/>
    <cellStyle name="20% - Accent3 6 2 4 2" xfId="3988" xr:uid="{00000000-0005-0000-0000-000055160000}"/>
    <cellStyle name="20% - Accent3 6 2 4 2 2" xfId="3989" xr:uid="{00000000-0005-0000-0000-000056160000}"/>
    <cellStyle name="20% - Accent3 6 2 4 2 2 2" xfId="3990" xr:uid="{00000000-0005-0000-0000-000057160000}"/>
    <cellStyle name="20% - Accent3 6 2 4 2 3" xfId="3991" xr:uid="{00000000-0005-0000-0000-000058160000}"/>
    <cellStyle name="20% - Accent3 6 2 4 2 4" xfId="3992" xr:uid="{00000000-0005-0000-0000-000059160000}"/>
    <cellStyle name="20% - Accent3 6 2 4 3" xfId="3993" xr:uid="{00000000-0005-0000-0000-00005A160000}"/>
    <cellStyle name="20% - Accent3 6 2 4 3 2" xfId="3994" xr:uid="{00000000-0005-0000-0000-00005B160000}"/>
    <cellStyle name="20% - Accent3 6 2 4 3 2 2" xfId="3995" xr:uid="{00000000-0005-0000-0000-00005C160000}"/>
    <cellStyle name="20% - Accent3 6 2 4 3 3" xfId="3996" xr:uid="{00000000-0005-0000-0000-00005D160000}"/>
    <cellStyle name="20% - Accent3 6 2 4 3 4" xfId="3997" xr:uid="{00000000-0005-0000-0000-00005E160000}"/>
    <cellStyle name="20% - Accent3 6 2 4 4" xfId="3998" xr:uid="{00000000-0005-0000-0000-00005F160000}"/>
    <cellStyle name="20% - Accent3 6 2 4 4 2" xfId="3999" xr:uid="{00000000-0005-0000-0000-000060160000}"/>
    <cellStyle name="20% - Accent3 6 2 4 4 2 2" xfId="4000" xr:uid="{00000000-0005-0000-0000-000061160000}"/>
    <cellStyle name="20% - Accent3 6 2 4 4 3" xfId="4001" xr:uid="{00000000-0005-0000-0000-000062160000}"/>
    <cellStyle name="20% - Accent3 6 2 4 4 4" xfId="4002" xr:uid="{00000000-0005-0000-0000-000063160000}"/>
    <cellStyle name="20% - Accent3 6 2 4 5" xfId="4003" xr:uid="{00000000-0005-0000-0000-000064160000}"/>
    <cellStyle name="20% - Accent3 6 2 4 5 2" xfId="4004" xr:uid="{00000000-0005-0000-0000-000065160000}"/>
    <cellStyle name="20% - Accent3 6 2 4 5 2 2" xfId="4005" xr:uid="{00000000-0005-0000-0000-000066160000}"/>
    <cellStyle name="20% - Accent3 6 2 4 5 3" xfId="4006" xr:uid="{00000000-0005-0000-0000-000067160000}"/>
    <cellStyle name="20% - Accent3 6 2 4 5 4" xfId="4007" xr:uid="{00000000-0005-0000-0000-000068160000}"/>
    <cellStyle name="20% - Accent3 6 2 4 6" xfId="4008" xr:uid="{00000000-0005-0000-0000-000069160000}"/>
    <cellStyle name="20% - Accent3 6 2 4 6 2" xfId="4009" xr:uid="{00000000-0005-0000-0000-00006A160000}"/>
    <cellStyle name="20% - Accent3 6 2 4 6 2 2" xfId="4010" xr:uid="{00000000-0005-0000-0000-00006B160000}"/>
    <cellStyle name="20% - Accent3 6 2 4 6 3" xfId="4011" xr:uid="{00000000-0005-0000-0000-00006C160000}"/>
    <cellStyle name="20% - Accent3 6 2 4 7" xfId="4012" xr:uid="{00000000-0005-0000-0000-00006D160000}"/>
    <cellStyle name="20% - Accent3 6 2 4 7 2" xfId="4013" xr:uid="{00000000-0005-0000-0000-00006E160000}"/>
    <cellStyle name="20% - Accent3 6 2 4 8" xfId="4014" xr:uid="{00000000-0005-0000-0000-00006F160000}"/>
    <cellStyle name="20% - Accent3 6 2 4 9" xfId="4015" xr:uid="{00000000-0005-0000-0000-000070160000}"/>
    <cellStyle name="20% - Accent3 6 2 5" xfId="4016" xr:uid="{00000000-0005-0000-0000-000071160000}"/>
    <cellStyle name="20% - Accent3 6 2 5 2" xfId="4017" xr:uid="{00000000-0005-0000-0000-000072160000}"/>
    <cellStyle name="20% - Accent3 6 2 5 2 2" xfId="4018" xr:uid="{00000000-0005-0000-0000-000073160000}"/>
    <cellStyle name="20% - Accent3 6 2 5 2 2 2" xfId="4019" xr:uid="{00000000-0005-0000-0000-000074160000}"/>
    <cellStyle name="20% - Accent3 6 2 5 2 3" xfId="4020" xr:uid="{00000000-0005-0000-0000-000075160000}"/>
    <cellStyle name="20% - Accent3 6 2 5 2 4" xfId="4021" xr:uid="{00000000-0005-0000-0000-000076160000}"/>
    <cellStyle name="20% - Accent3 6 2 5 3" xfId="4022" xr:uid="{00000000-0005-0000-0000-000077160000}"/>
    <cellStyle name="20% - Accent3 6 2 5 3 2" xfId="4023" xr:uid="{00000000-0005-0000-0000-000078160000}"/>
    <cellStyle name="20% - Accent3 6 2 5 3 2 2" xfId="4024" xr:uid="{00000000-0005-0000-0000-000079160000}"/>
    <cellStyle name="20% - Accent3 6 2 5 3 3" xfId="4025" xr:uid="{00000000-0005-0000-0000-00007A160000}"/>
    <cellStyle name="20% - Accent3 6 2 5 3 4" xfId="4026" xr:uid="{00000000-0005-0000-0000-00007B160000}"/>
    <cellStyle name="20% - Accent3 6 2 5 4" xfId="4027" xr:uid="{00000000-0005-0000-0000-00007C160000}"/>
    <cellStyle name="20% - Accent3 6 2 5 4 2" xfId="4028" xr:uid="{00000000-0005-0000-0000-00007D160000}"/>
    <cellStyle name="20% - Accent3 6 2 5 4 2 2" xfId="4029" xr:uid="{00000000-0005-0000-0000-00007E160000}"/>
    <cellStyle name="20% - Accent3 6 2 5 4 3" xfId="4030" xr:uid="{00000000-0005-0000-0000-00007F160000}"/>
    <cellStyle name="20% - Accent3 6 2 5 4 4" xfId="4031" xr:uid="{00000000-0005-0000-0000-000080160000}"/>
    <cellStyle name="20% - Accent3 6 2 5 5" xfId="4032" xr:uid="{00000000-0005-0000-0000-000081160000}"/>
    <cellStyle name="20% - Accent3 6 2 5 5 2" xfId="4033" xr:uid="{00000000-0005-0000-0000-000082160000}"/>
    <cellStyle name="20% - Accent3 6 2 5 5 3" xfId="4034" xr:uid="{00000000-0005-0000-0000-000083160000}"/>
    <cellStyle name="20% - Accent3 6 2 5 6" xfId="4035" xr:uid="{00000000-0005-0000-0000-000084160000}"/>
    <cellStyle name="20% - Accent3 6 2 5 7" xfId="4036" xr:uid="{00000000-0005-0000-0000-000085160000}"/>
    <cellStyle name="20% - Accent3 6 2 5 8" xfId="4037" xr:uid="{00000000-0005-0000-0000-000086160000}"/>
    <cellStyle name="20% - Accent3 6 2 6" xfId="4038" xr:uid="{00000000-0005-0000-0000-000087160000}"/>
    <cellStyle name="20% - Accent3 6 2 6 2" xfId="4039" xr:uid="{00000000-0005-0000-0000-000088160000}"/>
    <cellStyle name="20% - Accent3 6 2 6 2 2" xfId="4040" xr:uid="{00000000-0005-0000-0000-000089160000}"/>
    <cellStyle name="20% - Accent3 6 2 6 3" xfId="4041" xr:uid="{00000000-0005-0000-0000-00008A160000}"/>
    <cellStyle name="20% - Accent3 6 2 6 4" xfId="4042" xr:uid="{00000000-0005-0000-0000-00008B160000}"/>
    <cellStyle name="20% - Accent3 6 2 7" xfId="4043" xr:uid="{00000000-0005-0000-0000-00008C160000}"/>
    <cellStyle name="20% - Accent3 6 2 7 2" xfId="4044" xr:uid="{00000000-0005-0000-0000-00008D160000}"/>
    <cellStyle name="20% - Accent3 6 2 7 2 2" xfId="4045" xr:uid="{00000000-0005-0000-0000-00008E160000}"/>
    <cellStyle name="20% - Accent3 6 2 7 3" xfId="4046" xr:uid="{00000000-0005-0000-0000-00008F160000}"/>
    <cellStyle name="20% - Accent3 6 2 7 4" xfId="4047" xr:uid="{00000000-0005-0000-0000-000090160000}"/>
    <cellStyle name="20% - Accent3 6 2 8" xfId="4048" xr:uid="{00000000-0005-0000-0000-000091160000}"/>
    <cellStyle name="20% - Accent3 6 2 8 2" xfId="4049" xr:uid="{00000000-0005-0000-0000-000092160000}"/>
    <cellStyle name="20% - Accent3 6 2 8 2 2" xfId="4050" xr:uid="{00000000-0005-0000-0000-000093160000}"/>
    <cellStyle name="20% - Accent3 6 2 8 3" xfId="4051" xr:uid="{00000000-0005-0000-0000-000094160000}"/>
    <cellStyle name="20% - Accent3 6 2 8 4" xfId="4052" xr:uid="{00000000-0005-0000-0000-000095160000}"/>
    <cellStyle name="20% - Accent3 6 2 9" xfId="4053" xr:uid="{00000000-0005-0000-0000-000096160000}"/>
    <cellStyle name="20% - Accent3 6 2 9 2" xfId="4054" xr:uid="{00000000-0005-0000-0000-000097160000}"/>
    <cellStyle name="20% - Accent3 6 2 9 2 2" xfId="4055" xr:uid="{00000000-0005-0000-0000-000098160000}"/>
    <cellStyle name="20% - Accent3 6 2 9 3" xfId="4056" xr:uid="{00000000-0005-0000-0000-000099160000}"/>
    <cellStyle name="20% - Accent3 6 3" xfId="4057" xr:uid="{00000000-0005-0000-0000-00009A160000}"/>
    <cellStyle name="20% - Accent3 6 3 2" xfId="4058" xr:uid="{00000000-0005-0000-0000-00009B160000}"/>
    <cellStyle name="20% - Accent3 6 3 3" xfId="4059" xr:uid="{00000000-0005-0000-0000-00009C160000}"/>
    <cellStyle name="20% - Accent3 6 4" xfId="4060" xr:uid="{00000000-0005-0000-0000-00009D160000}"/>
    <cellStyle name="20% - Accent3 6 4 2" xfId="4061" xr:uid="{00000000-0005-0000-0000-00009E160000}"/>
    <cellStyle name="20% - Accent3 6 4 2 2" xfId="4062" xr:uid="{00000000-0005-0000-0000-00009F160000}"/>
    <cellStyle name="20% - Accent3 6 4 2 2 2" xfId="4063" xr:uid="{00000000-0005-0000-0000-0000A0160000}"/>
    <cellStyle name="20% - Accent3 6 4 2 3" xfId="4064" xr:uid="{00000000-0005-0000-0000-0000A1160000}"/>
    <cellStyle name="20% - Accent3 6 4 2 4" xfId="4065" xr:uid="{00000000-0005-0000-0000-0000A2160000}"/>
    <cellStyle name="20% - Accent3 6 4 3" xfId="4066" xr:uid="{00000000-0005-0000-0000-0000A3160000}"/>
    <cellStyle name="20% - Accent3 6 4 3 2" xfId="4067" xr:uid="{00000000-0005-0000-0000-0000A4160000}"/>
    <cellStyle name="20% - Accent3 6 4 3 2 2" xfId="4068" xr:uid="{00000000-0005-0000-0000-0000A5160000}"/>
    <cellStyle name="20% - Accent3 6 4 3 3" xfId="4069" xr:uid="{00000000-0005-0000-0000-0000A6160000}"/>
    <cellStyle name="20% - Accent3 6 4 3 4" xfId="4070" xr:uid="{00000000-0005-0000-0000-0000A7160000}"/>
    <cellStyle name="20% - Accent3 6 4 4" xfId="4071" xr:uid="{00000000-0005-0000-0000-0000A8160000}"/>
    <cellStyle name="20% - Accent3 6 4 4 2" xfId="4072" xr:uid="{00000000-0005-0000-0000-0000A9160000}"/>
    <cellStyle name="20% - Accent3 6 4 4 2 2" xfId="4073" xr:uid="{00000000-0005-0000-0000-0000AA160000}"/>
    <cellStyle name="20% - Accent3 6 4 4 3" xfId="4074" xr:uid="{00000000-0005-0000-0000-0000AB160000}"/>
    <cellStyle name="20% - Accent3 6 4 4 4" xfId="4075" xr:uid="{00000000-0005-0000-0000-0000AC160000}"/>
    <cellStyle name="20% - Accent3 6 4 5" xfId="4076" xr:uid="{00000000-0005-0000-0000-0000AD160000}"/>
    <cellStyle name="20% - Accent3 6 4 5 2" xfId="4077" xr:uid="{00000000-0005-0000-0000-0000AE160000}"/>
    <cellStyle name="20% - Accent3 6 4 5 2 2" xfId="4078" xr:uid="{00000000-0005-0000-0000-0000AF160000}"/>
    <cellStyle name="20% - Accent3 6 4 5 3" xfId="4079" xr:uid="{00000000-0005-0000-0000-0000B0160000}"/>
    <cellStyle name="20% - Accent3 6 4 5 4" xfId="4080" xr:uid="{00000000-0005-0000-0000-0000B1160000}"/>
    <cellStyle name="20% - Accent3 6 4 6" xfId="4081" xr:uid="{00000000-0005-0000-0000-0000B2160000}"/>
    <cellStyle name="20% - Accent3 6 4 6 2" xfId="4082" xr:uid="{00000000-0005-0000-0000-0000B3160000}"/>
    <cellStyle name="20% - Accent3 6 4 6 2 2" xfId="4083" xr:uid="{00000000-0005-0000-0000-0000B4160000}"/>
    <cellStyle name="20% - Accent3 6 4 6 3" xfId="4084" xr:uid="{00000000-0005-0000-0000-0000B5160000}"/>
    <cellStyle name="20% - Accent3 6 4 7" xfId="4085" xr:uid="{00000000-0005-0000-0000-0000B6160000}"/>
    <cellStyle name="20% - Accent3 6 4 7 2" xfId="4086" xr:uid="{00000000-0005-0000-0000-0000B7160000}"/>
    <cellStyle name="20% - Accent3 6 4 8" xfId="4087" xr:uid="{00000000-0005-0000-0000-0000B8160000}"/>
    <cellStyle name="20% - Accent3 6 4 9" xfId="4088" xr:uid="{00000000-0005-0000-0000-0000B9160000}"/>
    <cellStyle name="20% - Accent3 6 5" xfId="4089" xr:uid="{00000000-0005-0000-0000-0000BA160000}"/>
    <cellStyle name="20% - Accent3 6 6" xfId="4090" xr:uid="{00000000-0005-0000-0000-0000BB160000}"/>
    <cellStyle name="20% - Accent3 6 7" xfId="4091" xr:uid="{00000000-0005-0000-0000-0000BC160000}"/>
    <cellStyle name="20% - Accent3 6 7 2" xfId="4092" xr:uid="{00000000-0005-0000-0000-0000BD160000}"/>
    <cellStyle name="20% - Accent3 6 7 2 2" xfId="4093" xr:uid="{00000000-0005-0000-0000-0000BE160000}"/>
    <cellStyle name="20% - Accent3 6 7 3" xfId="4094" xr:uid="{00000000-0005-0000-0000-0000BF160000}"/>
    <cellStyle name="20% - Accent3 6 7 4" xfId="4095" xr:uid="{00000000-0005-0000-0000-0000C0160000}"/>
    <cellStyle name="20% - Accent3 6 8" xfId="4096" xr:uid="{00000000-0005-0000-0000-0000C1160000}"/>
    <cellStyle name="20% - Accent3 6 8 2" xfId="4097" xr:uid="{00000000-0005-0000-0000-0000C2160000}"/>
    <cellStyle name="20% - Accent3 6 8 2 2" xfId="4098" xr:uid="{00000000-0005-0000-0000-0000C3160000}"/>
    <cellStyle name="20% - Accent3 6 8 3" xfId="4099" xr:uid="{00000000-0005-0000-0000-0000C4160000}"/>
    <cellStyle name="20% - Accent3 6 8 4" xfId="4100" xr:uid="{00000000-0005-0000-0000-0000C5160000}"/>
    <cellStyle name="20% - Accent3 6 9" xfId="4101" xr:uid="{00000000-0005-0000-0000-0000C6160000}"/>
    <cellStyle name="20% - Accent3 6 9 2" xfId="4102" xr:uid="{00000000-0005-0000-0000-0000C7160000}"/>
    <cellStyle name="20% - Accent3 6 9 2 2" xfId="4103" xr:uid="{00000000-0005-0000-0000-0000C8160000}"/>
    <cellStyle name="20% - Accent3 6 9 3" xfId="4104" xr:uid="{00000000-0005-0000-0000-0000C9160000}"/>
    <cellStyle name="20% - Accent3 6 9 4" xfId="4105" xr:uid="{00000000-0005-0000-0000-0000CA160000}"/>
    <cellStyle name="20% - Accent3 6_BRPI Debt Mgt Report - Q2 Assets_under_ Mgmt_ FINAL" xfId="59944" xr:uid="{00000000-0005-0000-0000-0000CB160000}"/>
    <cellStyle name="20% - Accent3 7" xfId="4106" xr:uid="{00000000-0005-0000-0000-0000CC160000}"/>
    <cellStyle name="20% - Accent3 7 10" xfId="4107" xr:uid="{00000000-0005-0000-0000-0000CD160000}"/>
    <cellStyle name="20% - Accent3 7 11" xfId="4108" xr:uid="{00000000-0005-0000-0000-0000CE160000}"/>
    <cellStyle name="20% - Accent3 7 12" xfId="4109" xr:uid="{00000000-0005-0000-0000-0000CF160000}"/>
    <cellStyle name="20% - Accent3 7 2" xfId="4110" xr:uid="{00000000-0005-0000-0000-0000D0160000}"/>
    <cellStyle name="20% - Accent3 7 2 2" xfId="4111" xr:uid="{00000000-0005-0000-0000-0000D1160000}"/>
    <cellStyle name="20% - Accent3 7 2 2 2" xfId="4112" xr:uid="{00000000-0005-0000-0000-0000D2160000}"/>
    <cellStyle name="20% - Accent3 7 2 2 2 2" xfId="4113" xr:uid="{00000000-0005-0000-0000-0000D3160000}"/>
    <cellStyle name="20% - Accent3 7 2 2 2 2 2" xfId="4114" xr:uid="{00000000-0005-0000-0000-0000D4160000}"/>
    <cellStyle name="20% - Accent3 7 2 2 2 3" xfId="4115" xr:uid="{00000000-0005-0000-0000-0000D5160000}"/>
    <cellStyle name="20% - Accent3 7 2 2 2 4" xfId="4116" xr:uid="{00000000-0005-0000-0000-0000D6160000}"/>
    <cellStyle name="20% - Accent3 7 2 2 3" xfId="4117" xr:uid="{00000000-0005-0000-0000-0000D7160000}"/>
    <cellStyle name="20% - Accent3 7 2 2 3 2" xfId="4118" xr:uid="{00000000-0005-0000-0000-0000D8160000}"/>
    <cellStyle name="20% - Accent3 7 2 2 3 2 2" xfId="4119" xr:uid="{00000000-0005-0000-0000-0000D9160000}"/>
    <cellStyle name="20% - Accent3 7 2 2 3 3" xfId="4120" xr:uid="{00000000-0005-0000-0000-0000DA160000}"/>
    <cellStyle name="20% - Accent3 7 2 2 3 4" xfId="4121" xr:uid="{00000000-0005-0000-0000-0000DB160000}"/>
    <cellStyle name="20% - Accent3 7 2 2 4" xfId="4122" xr:uid="{00000000-0005-0000-0000-0000DC160000}"/>
    <cellStyle name="20% - Accent3 7 2 2 4 2" xfId="4123" xr:uid="{00000000-0005-0000-0000-0000DD160000}"/>
    <cellStyle name="20% - Accent3 7 2 2 4 2 2" xfId="4124" xr:uid="{00000000-0005-0000-0000-0000DE160000}"/>
    <cellStyle name="20% - Accent3 7 2 2 4 3" xfId="4125" xr:uid="{00000000-0005-0000-0000-0000DF160000}"/>
    <cellStyle name="20% - Accent3 7 2 2 4 4" xfId="4126" xr:uid="{00000000-0005-0000-0000-0000E0160000}"/>
    <cellStyle name="20% - Accent3 7 2 2 5" xfId="4127" xr:uid="{00000000-0005-0000-0000-0000E1160000}"/>
    <cellStyle name="20% - Accent3 7 2 2 5 2" xfId="4128" xr:uid="{00000000-0005-0000-0000-0000E2160000}"/>
    <cellStyle name="20% - Accent3 7 2 2 5 3" xfId="4129" xr:uid="{00000000-0005-0000-0000-0000E3160000}"/>
    <cellStyle name="20% - Accent3 7 2 2 6" xfId="4130" xr:uid="{00000000-0005-0000-0000-0000E4160000}"/>
    <cellStyle name="20% - Accent3 7 2 2 7" xfId="4131" xr:uid="{00000000-0005-0000-0000-0000E5160000}"/>
    <cellStyle name="20% - Accent3 7 2 2 8" xfId="4132" xr:uid="{00000000-0005-0000-0000-0000E6160000}"/>
    <cellStyle name="20% - Accent3 7 2 3" xfId="4133" xr:uid="{00000000-0005-0000-0000-0000E7160000}"/>
    <cellStyle name="20% - Accent3 7 2 3 2" xfId="4134" xr:uid="{00000000-0005-0000-0000-0000E8160000}"/>
    <cellStyle name="20% - Accent3 7 2 3 2 2" xfId="4135" xr:uid="{00000000-0005-0000-0000-0000E9160000}"/>
    <cellStyle name="20% - Accent3 7 2 3 3" xfId="4136" xr:uid="{00000000-0005-0000-0000-0000EA160000}"/>
    <cellStyle name="20% - Accent3 7 2 3 4" xfId="4137" xr:uid="{00000000-0005-0000-0000-0000EB160000}"/>
    <cellStyle name="20% - Accent3 7 2 4" xfId="4138" xr:uid="{00000000-0005-0000-0000-0000EC160000}"/>
    <cellStyle name="20% - Accent3 7 2 4 2" xfId="4139" xr:uid="{00000000-0005-0000-0000-0000ED160000}"/>
    <cellStyle name="20% - Accent3 7 2 4 2 2" xfId="4140" xr:uid="{00000000-0005-0000-0000-0000EE160000}"/>
    <cellStyle name="20% - Accent3 7 2 4 3" xfId="4141" xr:uid="{00000000-0005-0000-0000-0000EF160000}"/>
    <cellStyle name="20% - Accent3 7 2 4 4" xfId="4142" xr:uid="{00000000-0005-0000-0000-0000F0160000}"/>
    <cellStyle name="20% - Accent3 7 2 5" xfId="4143" xr:uid="{00000000-0005-0000-0000-0000F1160000}"/>
    <cellStyle name="20% - Accent3 7 2 5 2" xfId="4144" xr:uid="{00000000-0005-0000-0000-0000F2160000}"/>
    <cellStyle name="20% - Accent3 7 2 5 2 2" xfId="4145" xr:uid="{00000000-0005-0000-0000-0000F3160000}"/>
    <cellStyle name="20% - Accent3 7 2 5 3" xfId="4146" xr:uid="{00000000-0005-0000-0000-0000F4160000}"/>
    <cellStyle name="20% - Accent3 7 2 5 4" xfId="4147" xr:uid="{00000000-0005-0000-0000-0000F5160000}"/>
    <cellStyle name="20% - Accent3 7 2 6" xfId="4148" xr:uid="{00000000-0005-0000-0000-0000F6160000}"/>
    <cellStyle name="20% - Accent3 7 2 6 2" xfId="4149" xr:uid="{00000000-0005-0000-0000-0000F7160000}"/>
    <cellStyle name="20% - Accent3 7 2 6 2 2" xfId="4150" xr:uid="{00000000-0005-0000-0000-0000F8160000}"/>
    <cellStyle name="20% - Accent3 7 2 6 3" xfId="4151" xr:uid="{00000000-0005-0000-0000-0000F9160000}"/>
    <cellStyle name="20% - Accent3 7 2 7" xfId="4152" xr:uid="{00000000-0005-0000-0000-0000FA160000}"/>
    <cellStyle name="20% - Accent3 7 2 7 2" xfId="4153" xr:uid="{00000000-0005-0000-0000-0000FB160000}"/>
    <cellStyle name="20% - Accent3 7 2 8" xfId="4154" xr:uid="{00000000-0005-0000-0000-0000FC160000}"/>
    <cellStyle name="20% - Accent3 7 2 9" xfId="4155" xr:uid="{00000000-0005-0000-0000-0000FD160000}"/>
    <cellStyle name="20% - Accent3 7 3" xfId="4156" xr:uid="{00000000-0005-0000-0000-0000FE160000}"/>
    <cellStyle name="20% - Accent3 7 3 2" xfId="4157" xr:uid="{00000000-0005-0000-0000-0000FF160000}"/>
    <cellStyle name="20% - Accent3 7 3 2 2" xfId="4158" xr:uid="{00000000-0005-0000-0000-000000170000}"/>
    <cellStyle name="20% - Accent3 7 3 2 2 2" xfId="4159" xr:uid="{00000000-0005-0000-0000-000001170000}"/>
    <cellStyle name="20% - Accent3 7 3 2 3" xfId="4160" xr:uid="{00000000-0005-0000-0000-000002170000}"/>
    <cellStyle name="20% - Accent3 7 3 2 4" xfId="4161" xr:uid="{00000000-0005-0000-0000-000003170000}"/>
    <cellStyle name="20% - Accent3 7 3 3" xfId="4162" xr:uid="{00000000-0005-0000-0000-000004170000}"/>
    <cellStyle name="20% - Accent3 7 3 3 2" xfId="4163" xr:uid="{00000000-0005-0000-0000-000005170000}"/>
    <cellStyle name="20% - Accent3 7 3 3 2 2" xfId="4164" xr:uid="{00000000-0005-0000-0000-000006170000}"/>
    <cellStyle name="20% - Accent3 7 3 3 3" xfId="4165" xr:uid="{00000000-0005-0000-0000-000007170000}"/>
    <cellStyle name="20% - Accent3 7 3 3 4" xfId="4166" xr:uid="{00000000-0005-0000-0000-000008170000}"/>
    <cellStyle name="20% - Accent3 7 3 4" xfId="4167" xr:uid="{00000000-0005-0000-0000-000009170000}"/>
    <cellStyle name="20% - Accent3 7 3 4 2" xfId="4168" xr:uid="{00000000-0005-0000-0000-00000A170000}"/>
    <cellStyle name="20% - Accent3 7 3 4 2 2" xfId="4169" xr:uid="{00000000-0005-0000-0000-00000B170000}"/>
    <cellStyle name="20% - Accent3 7 3 4 3" xfId="4170" xr:uid="{00000000-0005-0000-0000-00000C170000}"/>
    <cellStyle name="20% - Accent3 7 3 4 4" xfId="4171" xr:uid="{00000000-0005-0000-0000-00000D170000}"/>
    <cellStyle name="20% - Accent3 7 3 5" xfId="4172" xr:uid="{00000000-0005-0000-0000-00000E170000}"/>
    <cellStyle name="20% - Accent3 7 3 5 2" xfId="4173" xr:uid="{00000000-0005-0000-0000-00000F170000}"/>
    <cellStyle name="20% - Accent3 7 3 5 2 2" xfId="4174" xr:uid="{00000000-0005-0000-0000-000010170000}"/>
    <cellStyle name="20% - Accent3 7 3 5 3" xfId="4175" xr:uid="{00000000-0005-0000-0000-000011170000}"/>
    <cellStyle name="20% - Accent3 7 3 5 4" xfId="4176" xr:uid="{00000000-0005-0000-0000-000012170000}"/>
    <cellStyle name="20% - Accent3 7 3 6" xfId="4177" xr:uid="{00000000-0005-0000-0000-000013170000}"/>
    <cellStyle name="20% - Accent3 7 3 6 2" xfId="4178" xr:uid="{00000000-0005-0000-0000-000014170000}"/>
    <cellStyle name="20% - Accent3 7 3 6 2 2" xfId="4179" xr:uid="{00000000-0005-0000-0000-000015170000}"/>
    <cellStyle name="20% - Accent3 7 3 6 3" xfId="4180" xr:uid="{00000000-0005-0000-0000-000016170000}"/>
    <cellStyle name="20% - Accent3 7 3 7" xfId="4181" xr:uid="{00000000-0005-0000-0000-000017170000}"/>
    <cellStyle name="20% - Accent3 7 3 7 2" xfId="4182" xr:uid="{00000000-0005-0000-0000-000018170000}"/>
    <cellStyle name="20% - Accent3 7 3 8" xfId="4183" xr:uid="{00000000-0005-0000-0000-000019170000}"/>
    <cellStyle name="20% - Accent3 7 3 9" xfId="4184" xr:uid="{00000000-0005-0000-0000-00001A170000}"/>
    <cellStyle name="20% - Accent3 7 4" xfId="4185" xr:uid="{00000000-0005-0000-0000-00001B170000}"/>
    <cellStyle name="20% - Accent3 7 4 2" xfId="4186" xr:uid="{00000000-0005-0000-0000-00001C170000}"/>
    <cellStyle name="20% - Accent3 7 4 2 2" xfId="4187" xr:uid="{00000000-0005-0000-0000-00001D170000}"/>
    <cellStyle name="20% - Accent3 7 4 2 2 2" xfId="4188" xr:uid="{00000000-0005-0000-0000-00001E170000}"/>
    <cellStyle name="20% - Accent3 7 4 2 3" xfId="4189" xr:uid="{00000000-0005-0000-0000-00001F170000}"/>
    <cellStyle name="20% - Accent3 7 4 2 4" xfId="4190" xr:uid="{00000000-0005-0000-0000-000020170000}"/>
    <cellStyle name="20% - Accent3 7 4 3" xfId="4191" xr:uid="{00000000-0005-0000-0000-000021170000}"/>
    <cellStyle name="20% - Accent3 7 4 3 2" xfId="4192" xr:uid="{00000000-0005-0000-0000-000022170000}"/>
    <cellStyle name="20% - Accent3 7 4 3 2 2" xfId="4193" xr:uid="{00000000-0005-0000-0000-000023170000}"/>
    <cellStyle name="20% - Accent3 7 4 3 3" xfId="4194" xr:uid="{00000000-0005-0000-0000-000024170000}"/>
    <cellStyle name="20% - Accent3 7 4 3 4" xfId="4195" xr:uid="{00000000-0005-0000-0000-000025170000}"/>
    <cellStyle name="20% - Accent3 7 4 4" xfId="4196" xr:uid="{00000000-0005-0000-0000-000026170000}"/>
    <cellStyle name="20% - Accent3 7 4 4 2" xfId="4197" xr:uid="{00000000-0005-0000-0000-000027170000}"/>
    <cellStyle name="20% - Accent3 7 4 4 2 2" xfId="4198" xr:uid="{00000000-0005-0000-0000-000028170000}"/>
    <cellStyle name="20% - Accent3 7 4 4 3" xfId="4199" xr:uid="{00000000-0005-0000-0000-000029170000}"/>
    <cellStyle name="20% - Accent3 7 4 4 4" xfId="4200" xr:uid="{00000000-0005-0000-0000-00002A170000}"/>
    <cellStyle name="20% - Accent3 7 4 5" xfId="4201" xr:uid="{00000000-0005-0000-0000-00002B170000}"/>
    <cellStyle name="20% - Accent3 7 4 5 2" xfId="4202" xr:uid="{00000000-0005-0000-0000-00002C170000}"/>
    <cellStyle name="20% - Accent3 7 4 5 2 2" xfId="4203" xr:uid="{00000000-0005-0000-0000-00002D170000}"/>
    <cellStyle name="20% - Accent3 7 4 5 3" xfId="4204" xr:uid="{00000000-0005-0000-0000-00002E170000}"/>
    <cellStyle name="20% - Accent3 7 4 6" xfId="4205" xr:uid="{00000000-0005-0000-0000-00002F170000}"/>
    <cellStyle name="20% - Accent3 7 4 6 2" xfId="4206" xr:uid="{00000000-0005-0000-0000-000030170000}"/>
    <cellStyle name="20% - Accent3 7 4 7" xfId="4207" xr:uid="{00000000-0005-0000-0000-000031170000}"/>
    <cellStyle name="20% - Accent3 7 4 8" xfId="4208" xr:uid="{00000000-0005-0000-0000-000032170000}"/>
    <cellStyle name="20% - Accent3 7 5" xfId="4209" xr:uid="{00000000-0005-0000-0000-000033170000}"/>
    <cellStyle name="20% - Accent3 7 6" xfId="4210" xr:uid="{00000000-0005-0000-0000-000034170000}"/>
    <cellStyle name="20% - Accent3 7 6 2" xfId="4211" xr:uid="{00000000-0005-0000-0000-000035170000}"/>
    <cellStyle name="20% - Accent3 7 6 2 2" xfId="4212" xr:uid="{00000000-0005-0000-0000-000036170000}"/>
    <cellStyle name="20% - Accent3 7 6 3" xfId="4213" xr:uid="{00000000-0005-0000-0000-000037170000}"/>
    <cellStyle name="20% - Accent3 7 6 4" xfId="4214" xr:uid="{00000000-0005-0000-0000-000038170000}"/>
    <cellStyle name="20% - Accent3 7 7" xfId="4215" xr:uid="{00000000-0005-0000-0000-000039170000}"/>
    <cellStyle name="20% - Accent3 7 7 2" xfId="4216" xr:uid="{00000000-0005-0000-0000-00003A170000}"/>
    <cellStyle name="20% - Accent3 7 7 2 2" xfId="4217" xr:uid="{00000000-0005-0000-0000-00003B170000}"/>
    <cellStyle name="20% - Accent3 7 7 3" xfId="4218" xr:uid="{00000000-0005-0000-0000-00003C170000}"/>
    <cellStyle name="20% - Accent3 7 7 4" xfId="4219" xr:uid="{00000000-0005-0000-0000-00003D170000}"/>
    <cellStyle name="20% - Accent3 7 8" xfId="4220" xr:uid="{00000000-0005-0000-0000-00003E170000}"/>
    <cellStyle name="20% - Accent3 7 8 2" xfId="4221" xr:uid="{00000000-0005-0000-0000-00003F170000}"/>
    <cellStyle name="20% - Accent3 7 8 2 2" xfId="4222" xr:uid="{00000000-0005-0000-0000-000040170000}"/>
    <cellStyle name="20% - Accent3 7 8 3" xfId="4223" xr:uid="{00000000-0005-0000-0000-000041170000}"/>
    <cellStyle name="20% - Accent3 7 8 4" xfId="4224" xr:uid="{00000000-0005-0000-0000-000042170000}"/>
    <cellStyle name="20% - Accent3 7 9" xfId="4225" xr:uid="{00000000-0005-0000-0000-000043170000}"/>
    <cellStyle name="20% - Accent3 7 9 2" xfId="4226" xr:uid="{00000000-0005-0000-0000-000044170000}"/>
    <cellStyle name="20% - Accent3 7 9 3" xfId="4227" xr:uid="{00000000-0005-0000-0000-000045170000}"/>
    <cellStyle name="20% - Accent3 7_BRPI Debt Mgt Report - Q2 Assets_under_ Mgmt_ FINAL" xfId="59945" xr:uid="{00000000-0005-0000-0000-000046170000}"/>
    <cellStyle name="20% - Accent3 8" xfId="4228" xr:uid="{00000000-0005-0000-0000-000047170000}"/>
    <cellStyle name="20% - Accent3 8 2" xfId="4229" xr:uid="{00000000-0005-0000-0000-000048170000}"/>
    <cellStyle name="20% - Accent3 8 2 2" xfId="4230" xr:uid="{00000000-0005-0000-0000-000049170000}"/>
    <cellStyle name="20% - Accent3 8 2 2 2" xfId="4231" xr:uid="{00000000-0005-0000-0000-00004A170000}"/>
    <cellStyle name="20% - Accent3 8 2 2 2 2" xfId="4232" xr:uid="{00000000-0005-0000-0000-00004B170000}"/>
    <cellStyle name="20% - Accent3 8 2 2 3" xfId="4233" xr:uid="{00000000-0005-0000-0000-00004C170000}"/>
    <cellStyle name="20% - Accent3 8 2 2 4" xfId="4234" xr:uid="{00000000-0005-0000-0000-00004D170000}"/>
    <cellStyle name="20% - Accent3 8 2 3" xfId="4235" xr:uid="{00000000-0005-0000-0000-00004E170000}"/>
    <cellStyle name="20% - Accent3 8 2 3 2" xfId="4236" xr:uid="{00000000-0005-0000-0000-00004F170000}"/>
    <cellStyle name="20% - Accent3 8 2 3 2 2" xfId="4237" xr:uid="{00000000-0005-0000-0000-000050170000}"/>
    <cellStyle name="20% - Accent3 8 2 3 3" xfId="4238" xr:uid="{00000000-0005-0000-0000-000051170000}"/>
    <cellStyle name="20% - Accent3 8 2 3 4" xfId="4239" xr:uid="{00000000-0005-0000-0000-000052170000}"/>
    <cellStyle name="20% - Accent3 8 2 4" xfId="4240" xr:uid="{00000000-0005-0000-0000-000053170000}"/>
    <cellStyle name="20% - Accent3 8 2 4 2" xfId="4241" xr:uid="{00000000-0005-0000-0000-000054170000}"/>
    <cellStyle name="20% - Accent3 8 2 4 2 2" xfId="4242" xr:uid="{00000000-0005-0000-0000-000055170000}"/>
    <cellStyle name="20% - Accent3 8 2 4 3" xfId="4243" xr:uid="{00000000-0005-0000-0000-000056170000}"/>
    <cellStyle name="20% - Accent3 8 2 4 4" xfId="4244" xr:uid="{00000000-0005-0000-0000-000057170000}"/>
    <cellStyle name="20% - Accent3 8 2 5" xfId="4245" xr:uid="{00000000-0005-0000-0000-000058170000}"/>
    <cellStyle name="20% - Accent3 8 2 5 2" xfId="4246" xr:uid="{00000000-0005-0000-0000-000059170000}"/>
    <cellStyle name="20% - Accent3 8 2 5 3" xfId="4247" xr:uid="{00000000-0005-0000-0000-00005A170000}"/>
    <cellStyle name="20% - Accent3 8 2 6" xfId="4248" xr:uid="{00000000-0005-0000-0000-00005B170000}"/>
    <cellStyle name="20% - Accent3 8 2 7" xfId="4249" xr:uid="{00000000-0005-0000-0000-00005C170000}"/>
    <cellStyle name="20% - Accent3 8 2 8" xfId="4250" xr:uid="{00000000-0005-0000-0000-00005D170000}"/>
    <cellStyle name="20% - Accent3 8 3" xfId="4251" xr:uid="{00000000-0005-0000-0000-00005E170000}"/>
    <cellStyle name="20% - Accent3 8 3 2" xfId="4252" xr:uid="{00000000-0005-0000-0000-00005F170000}"/>
    <cellStyle name="20% - Accent3 8 3 2 2" xfId="4253" xr:uid="{00000000-0005-0000-0000-000060170000}"/>
    <cellStyle name="20% - Accent3 8 3 3" xfId="4254" xr:uid="{00000000-0005-0000-0000-000061170000}"/>
    <cellStyle name="20% - Accent3 8 3 4" xfId="4255" xr:uid="{00000000-0005-0000-0000-000062170000}"/>
    <cellStyle name="20% - Accent3 8 4" xfId="4256" xr:uid="{00000000-0005-0000-0000-000063170000}"/>
    <cellStyle name="20% - Accent3 8 4 2" xfId="4257" xr:uid="{00000000-0005-0000-0000-000064170000}"/>
    <cellStyle name="20% - Accent3 8 4 2 2" xfId="4258" xr:uid="{00000000-0005-0000-0000-000065170000}"/>
    <cellStyle name="20% - Accent3 8 4 3" xfId="4259" xr:uid="{00000000-0005-0000-0000-000066170000}"/>
    <cellStyle name="20% - Accent3 8 4 4" xfId="4260" xr:uid="{00000000-0005-0000-0000-000067170000}"/>
    <cellStyle name="20% - Accent3 8 5" xfId="4261" xr:uid="{00000000-0005-0000-0000-000068170000}"/>
    <cellStyle name="20% - Accent3 8 5 2" xfId="4262" xr:uid="{00000000-0005-0000-0000-000069170000}"/>
    <cellStyle name="20% - Accent3 8 5 2 2" xfId="4263" xr:uid="{00000000-0005-0000-0000-00006A170000}"/>
    <cellStyle name="20% - Accent3 8 5 3" xfId="4264" xr:uid="{00000000-0005-0000-0000-00006B170000}"/>
    <cellStyle name="20% - Accent3 8 5 4" xfId="4265" xr:uid="{00000000-0005-0000-0000-00006C170000}"/>
    <cellStyle name="20% - Accent3 8 6" xfId="4266" xr:uid="{00000000-0005-0000-0000-00006D170000}"/>
    <cellStyle name="20% - Accent3 8 6 2" xfId="4267" xr:uid="{00000000-0005-0000-0000-00006E170000}"/>
    <cellStyle name="20% - Accent3 8 6 2 2" xfId="4268" xr:uid="{00000000-0005-0000-0000-00006F170000}"/>
    <cellStyle name="20% - Accent3 8 6 3" xfId="4269" xr:uid="{00000000-0005-0000-0000-000070170000}"/>
    <cellStyle name="20% - Accent3 8 7" xfId="4270" xr:uid="{00000000-0005-0000-0000-000071170000}"/>
    <cellStyle name="20% - Accent3 8 7 2" xfId="4271" xr:uid="{00000000-0005-0000-0000-000072170000}"/>
    <cellStyle name="20% - Accent3 8 8" xfId="4272" xr:uid="{00000000-0005-0000-0000-000073170000}"/>
    <cellStyle name="20% - Accent3 8 9" xfId="4273" xr:uid="{00000000-0005-0000-0000-000074170000}"/>
    <cellStyle name="20% - Accent3 9" xfId="4274" xr:uid="{00000000-0005-0000-0000-000075170000}"/>
    <cellStyle name="20% - Accent3 9 2" xfId="4275" xr:uid="{00000000-0005-0000-0000-000076170000}"/>
    <cellStyle name="20% - Accent3 9 2 2" xfId="4276" xr:uid="{00000000-0005-0000-0000-000077170000}"/>
    <cellStyle name="20% - Accent3 9 2 2 2" xfId="4277" xr:uid="{00000000-0005-0000-0000-000078170000}"/>
    <cellStyle name="20% - Accent3 9 2 3" xfId="4278" xr:uid="{00000000-0005-0000-0000-000079170000}"/>
    <cellStyle name="20% - Accent3 9 2 4" xfId="4279" xr:uid="{00000000-0005-0000-0000-00007A170000}"/>
    <cellStyle name="20% - Accent3 9 3" xfId="4280" xr:uid="{00000000-0005-0000-0000-00007B170000}"/>
    <cellStyle name="20% - Accent3 9 3 2" xfId="4281" xr:uid="{00000000-0005-0000-0000-00007C170000}"/>
    <cellStyle name="20% - Accent3 9 3 2 2" xfId="4282" xr:uid="{00000000-0005-0000-0000-00007D170000}"/>
    <cellStyle name="20% - Accent3 9 3 3" xfId="4283" xr:uid="{00000000-0005-0000-0000-00007E170000}"/>
    <cellStyle name="20% - Accent3 9 3 4" xfId="4284" xr:uid="{00000000-0005-0000-0000-00007F170000}"/>
    <cellStyle name="20% - Accent3 9 4" xfId="4285" xr:uid="{00000000-0005-0000-0000-000080170000}"/>
    <cellStyle name="20% - Accent3 9 4 2" xfId="4286" xr:uid="{00000000-0005-0000-0000-000081170000}"/>
    <cellStyle name="20% - Accent3 9 4 2 2" xfId="4287" xr:uid="{00000000-0005-0000-0000-000082170000}"/>
    <cellStyle name="20% - Accent3 9 4 3" xfId="4288" xr:uid="{00000000-0005-0000-0000-000083170000}"/>
    <cellStyle name="20% - Accent3 9 4 4" xfId="4289" xr:uid="{00000000-0005-0000-0000-000084170000}"/>
    <cellStyle name="20% - Accent3 9 5" xfId="4290" xr:uid="{00000000-0005-0000-0000-000085170000}"/>
    <cellStyle name="20% - Accent3 9 5 2" xfId="4291" xr:uid="{00000000-0005-0000-0000-000086170000}"/>
    <cellStyle name="20% - Accent3 9 5 2 2" xfId="4292" xr:uid="{00000000-0005-0000-0000-000087170000}"/>
    <cellStyle name="20% - Accent3 9 5 3" xfId="4293" xr:uid="{00000000-0005-0000-0000-000088170000}"/>
    <cellStyle name="20% - Accent3 9 5 4" xfId="4294" xr:uid="{00000000-0005-0000-0000-000089170000}"/>
    <cellStyle name="20% - Accent3 9 6" xfId="4295" xr:uid="{00000000-0005-0000-0000-00008A170000}"/>
    <cellStyle name="20% - Accent3 9 6 2" xfId="4296" xr:uid="{00000000-0005-0000-0000-00008B170000}"/>
    <cellStyle name="20% - Accent3 9 6 2 2" xfId="4297" xr:uid="{00000000-0005-0000-0000-00008C170000}"/>
    <cellStyle name="20% - Accent3 9 6 3" xfId="4298" xr:uid="{00000000-0005-0000-0000-00008D170000}"/>
    <cellStyle name="20% - Accent3 9 7" xfId="4299" xr:uid="{00000000-0005-0000-0000-00008E170000}"/>
    <cellStyle name="20% - Accent3 9 7 2" xfId="4300" xr:uid="{00000000-0005-0000-0000-00008F170000}"/>
    <cellStyle name="20% - Accent3 9 8" xfId="4301" xr:uid="{00000000-0005-0000-0000-000090170000}"/>
    <cellStyle name="20% - Accent3 9 9" xfId="4302" xr:uid="{00000000-0005-0000-0000-000091170000}"/>
    <cellStyle name="20% - Accent4 10" xfId="4303" xr:uid="{00000000-0005-0000-0000-000092170000}"/>
    <cellStyle name="20% - Accent4 10 2" xfId="4304" xr:uid="{00000000-0005-0000-0000-000093170000}"/>
    <cellStyle name="20% - Accent4 10 2 2" xfId="4305" xr:uid="{00000000-0005-0000-0000-000094170000}"/>
    <cellStyle name="20% - Accent4 10 2 2 2" xfId="4306" xr:uid="{00000000-0005-0000-0000-000095170000}"/>
    <cellStyle name="20% - Accent4 10 2 3" xfId="4307" xr:uid="{00000000-0005-0000-0000-000096170000}"/>
    <cellStyle name="20% - Accent4 10 2 4" xfId="4308" xr:uid="{00000000-0005-0000-0000-000097170000}"/>
    <cellStyle name="20% - Accent4 10 3" xfId="4309" xr:uid="{00000000-0005-0000-0000-000098170000}"/>
    <cellStyle name="20% - Accent4 10 3 2" xfId="4310" xr:uid="{00000000-0005-0000-0000-000099170000}"/>
    <cellStyle name="20% - Accent4 10 3 2 2" xfId="4311" xr:uid="{00000000-0005-0000-0000-00009A170000}"/>
    <cellStyle name="20% - Accent4 10 3 3" xfId="4312" xr:uid="{00000000-0005-0000-0000-00009B170000}"/>
    <cellStyle name="20% - Accent4 10 3 4" xfId="4313" xr:uid="{00000000-0005-0000-0000-00009C170000}"/>
    <cellStyle name="20% - Accent4 10 4" xfId="4314" xr:uid="{00000000-0005-0000-0000-00009D170000}"/>
    <cellStyle name="20% - Accent4 10 4 2" xfId="4315" xr:uid="{00000000-0005-0000-0000-00009E170000}"/>
    <cellStyle name="20% - Accent4 10 4 2 2" xfId="4316" xr:uid="{00000000-0005-0000-0000-00009F170000}"/>
    <cellStyle name="20% - Accent4 10 4 3" xfId="4317" xr:uid="{00000000-0005-0000-0000-0000A0170000}"/>
    <cellStyle name="20% - Accent4 10 4 4" xfId="4318" xr:uid="{00000000-0005-0000-0000-0000A1170000}"/>
    <cellStyle name="20% - Accent4 10 5" xfId="4319" xr:uid="{00000000-0005-0000-0000-0000A2170000}"/>
    <cellStyle name="20% - Accent4 10 5 2" xfId="4320" xr:uid="{00000000-0005-0000-0000-0000A3170000}"/>
    <cellStyle name="20% - Accent4 10 5 2 2" xfId="4321" xr:uid="{00000000-0005-0000-0000-0000A4170000}"/>
    <cellStyle name="20% - Accent4 10 5 3" xfId="4322" xr:uid="{00000000-0005-0000-0000-0000A5170000}"/>
    <cellStyle name="20% - Accent4 10 5 4" xfId="4323" xr:uid="{00000000-0005-0000-0000-0000A6170000}"/>
    <cellStyle name="20% - Accent4 10 6" xfId="4324" xr:uid="{00000000-0005-0000-0000-0000A7170000}"/>
    <cellStyle name="20% - Accent4 10 6 2" xfId="4325" xr:uid="{00000000-0005-0000-0000-0000A8170000}"/>
    <cellStyle name="20% - Accent4 10 6 2 2" xfId="4326" xr:uid="{00000000-0005-0000-0000-0000A9170000}"/>
    <cellStyle name="20% - Accent4 10 6 3" xfId="4327" xr:uid="{00000000-0005-0000-0000-0000AA170000}"/>
    <cellStyle name="20% - Accent4 10 7" xfId="4328" xr:uid="{00000000-0005-0000-0000-0000AB170000}"/>
    <cellStyle name="20% - Accent4 10 7 2" xfId="4329" xr:uid="{00000000-0005-0000-0000-0000AC170000}"/>
    <cellStyle name="20% - Accent4 10 8" xfId="4330" xr:uid="{00000000-0005-0000-0000-0000AD170000}"/>
    <cellStyle name="20% - Accent4 10 9" xfId="4331" xr:uid="{00000000-0005-0000-0000-0000AE170000}"/>
    <cellStyle name="20% - Accent4 11" xfId="4332" xr:uid="{00000000-0005-0000-0000-0000AF170000}"/>
    <cellStyle name="20% - Accent4 11 2" xfId="4333" xr:uid="{00000000-0005-0000-0000-0000B0170000}"/>
    <cellStyle name="20% - Accent4 11 2 2" xfId="4334" xr:uid="{00000000-0005-0000-0000-0000B1170000}"/>
    <cellStyle name="20% - Accent4 11 2 3" xfId="4335" xr:uid="{00000000-0005-0000-0000-0000B2170000}"/>
    <cellStyle name="20% - Accent4 11 3" xfId="4336" xr:uid="{00000000-0005-0000-0000-0000B3170000}"/>
    <cellStyle name="20% - Accent4 11 3 2" xfId="4337" xr:uid="{00000000-0005-0000-0000-0000B4170000}"/>
    <cellStyle name="20% - Accent4 11 4" xfId="4338" xr:uid="{00000000-0005-0000-0000-0000B5170000}"/>
    <cellStyle name="20% - Accent4 12" xfId="4339" xr:uid="{00000000-0005-0000-0000-0000B6170000}"/>
    <cellStyle name="20% - Accent4 13" xfId="4340" xr:uid="{00000000-0005-0000-0000-0000B7170000}"/>
    <cellStyle name="20% - Accent4 13 2" xfId="4341" xr:uid="{00000000-0005-0000-0000-0000B8170000}"/>
    <cellStyle name="20% - Accent4 13 3" xfId="4342" xr:uid="{00000000-0005-0000-0000-0000B9170000}"/>
    <cellStyle name="20% - Accent4 14" xfId="4343" xr:uid="{00000000-0005-0000-0000-0000BA170000}"/>
    <cellStyle name="20% - Accent4 14 2" xfId="4344" xr:uid="{00000000-0005-0000-0000-0000BB170000}"/>
    <cellStyle name="20% - Accent4 2" xfId="4345" xr:uid="{00000000-0005-0000-0000-0000BC170000}"/>
    <cellStyle name="20% - Accent4 2 10" xfId="59946" xr:uid="{00000000-0005-0000-0000-0000BD170000}"/>
    <cellStyle name="20% - Accent4 2 2" xfId="4346" xr:uid="{00000000-0005-0000-0000-0000BE170000}"/>
    <cellStyle name="20% - Accent4 2 2 2" xfId="4347" xr:uid="{00000000-0005-0000-0000-0000BF170000}"/>
    <cellStyle name="20% - Accent4 2 2 3" xfId="4348" xr:uid="{00000000-0005-0000-0000-0000C0170000}"/>
    <cellStyle name="20% - Accent4 2 2 4" xfId="4349" xr:uid="{00000000-0005-0000-0000-0000C1170000}"/>
    <cellStyle name="20% - Accent4 2 3" xfId="4350" xr:uid="{00000000-0005-0000-0000-0000C2170000}"/>
    <cellStyle name="20% - Accent4 2 3 2" xfId="4351" xr:uid="{00000000-0005-0000-0000-0000C3170000}"/>
    <cellStyle name="20% - Accent4 2 3 3" xfId="4352" xr:uid="{00000000-0005-0000-0000-0000C4170000}"/>
    <cellStyle name="20% - Accent4 2 4" xfId="4353" xr:uid="{00000000-0005-0000-0000-0000C5170000}"/>
    <cellStyle name="20% - Accent4 2 4 2" xfId="4354" xr:uid="{00000000-0005-0000-0000-0000C6170000}"/>
    <cellStyle name="20% - Accent4 2 4 3" xfId="4355" xr:uid="{00000000-0005-0000-0000-0000C7170000}"/>
    <cellStyle name="20% - Accent4 2 5" xfId="4356" xr:uid="{00000000-0005-0000-0000-0000C8170000}"/>
    <cellStyle name="20% - Accent4 2 6" xfId="4357" xr:uid="{00000000-0005-0000-0000-0000C9170000}"/>
    <cellStyle name="20% - Accent4 2 7" xfId="4358" xr:uid="{00000000-0005-0000-0000-0000CA170000}"/>
    <cellStyle name="20% - Accent4 2 8" xfId="4359" xr:uid="{00000000-0005-0000-0000-0000CB170000}"/>
    <cellStyle name="20% - Accent4 2 9" xfId="59947" xr:uid="{00000000-0005-0000-0000-0000CC170000}"/>
    <cellStyle name="20% - Accent4 3" xfId="4360" xr:uid="{00000000-0005-0000-0000-0000CD170000}"/>
    <cellStyle name="20% - Accent4 3 10" xfId="59948" xr:uid="{00000000-0005-0000-0000-0000CE170000}"/>
    <cellStyle name="20% - Accent4 3 2" xfId="4361" xr:uid="{00000000-0005-0000-0000-0000CF170000}"/>
    <cellStyle name="20% - Accent4 3 2 2" xfId="52169" xr:uid="{00000000-0005-0000-0000-0000D0170000}"/>
    <cellStyle name="20% - Accent4 3 3" xfId="4362" xr:uid="{00000000-0005-0000-0000-0000D1170000}"/>
    <cellStyle name="20% - Accent4 3 4" xfId="4363" xr:uid="{00000000-0005-0000-0000-0000D2170000}"/>
    <cellStyle name="20% - Accent4 3 5" xfId="59949" xr:uid="{00000000-0005-0000-0000-0000D3170000}"/>
    <cellStyle name="20% - Accent4 3 6" xfId="59950" xr:uid="{00000000-0005-0000-0000-0000D4170000}"/>
    <cellStyle name="20% - Accent4 3 7" xfId="59951" xr:uid="{00000000-0005-0000-0000-0000D5170000}"/>
    <cellStyle name="20% - Accent4 3 8" xfId="59952" xr:uid="{00000000-0005-0000-0000-0000D6170000}"/>
    <cellStyle name="20% - Accent4 3 9" xfId="59953" xr:uid="{00000000-0005-0000-0000-0000D7170000}"/>
    <cellStyle name="20% - Accent4 4" xfId="4364" xr:uid="{00000000-0005-0000-0000-0000D8170000}"/>
    <cellStyle name="20% - Accent4 4 10" xfId="59954" xr:uid="{00000000-0005-0000-0000-0000D9170000}"/>
    <cellStyle name="20% - Accent4 4 2" xfId="4365" xr:uid="{00000000-0005-0000-0000-0000DA170000}"/>
    <cellStyle name="20% - Accent4 4 2 2" xfId="52170" xr:uid="{00000000-0005-0000-0000-0000DB170000}"/>
    <cellStyle name="20% - Accent4 4 3" xfId="4366" xr:uid="{00000000-0005-0000-0000-0000DC170000}"/>
    <cellStyle name="20% - Accent4 4 4" xfId="4367" xr:uid="{00000000-0005-0000-0000-0000DD170000}"/>
    <cellStyle name="20% - Accent4 4 5" xfId="4368" xr:uid="{00000000-0005-0000-0000-0000DE170000}"/>
    <cellStyle name="20% - Accent4 4 6" xfId="59955" xr:uid="{00000000-0005-0000-0000-0000DF170000}"/>
    <cellStyle name="20% - Accent4 4 7" xfId="59956" xr:uid="{00000000-0005-0000-0000-0000E0170000}"/>
    <cellStyle name="20% - Accent4 4 8" xfId="59957" xr:uid="{00000000-0005-0000-0000-0000E1170000}"/>
    <cellStyle name="20% - Accent4 4 9" xfId="59958" xr:uid="{00000000-0005-0000-0000-0000E2170000}"/>
    <cellStyle name="20% - Accent4 5" xfId="4369" xr:uid="{00000000-0005-0000-0000-0000E3170000}"/>
    <cellStyle name="20% - Accent4 5 10" xfId="4370" xr:uid="{00000000-0005-0000-0000-0000E4170000}"/>
    <cellStyle name="20% - Accent4 5 10 2" xfId="4371" xr:uid="{00000000-0005-0000-0000-0000E5170000}"/>
    <cellStyle name="20% - Accent4 5 10 2 2" xfId="4372" xr:uid="{00000000-0005-0000-0000-0000E6170000}"/>
    <cellStyle name="20% - Accent4 5 10 3" xfId="4373" xr:uid="{00000000-0005-0000-0000-0000E7170000}"/>
    <cellStyle name="20% - Accent4 5 10 4" xfId="4374" xr:uid="{00000000-0005-0000-0000-0000E8170000}"/>
    <cellStyle name="20% - Accent4 5 11" xfId="4375" xr:uid="{00000000-0005-0000-0000-0000E9170000}"/>
    <cellStyle name="20% - Accent4 5 11 2" xfId="4376" xr:uid="{00000000-0005-0000-0000-0000EA170000}"/>
    <cellStyle name="20% - Accent4 5 11 3" xfId="4377" xr:uid="{00000000-0005-0000-0000-0000EB170000}"/>
    <cellStyle name="20% - Accent4 5 12" xfId="4378" xr:uid="{00000000-0005-0000-0000-0000EC170000}"/>
    <cellStyle name="20% - Accent4 5 13" xfId="4379" xr:uid="{00000000-0005-0000-0000-0000ED170000}"/>
    <cellStyle name="20% - Accent4 5 14" xfId="4380" xr:uid="{00000000-0005-0000-0000-0000EE170000}"/>
    <cellStyle name="20% - Accent4 5 2" xfId="4381" xr:uid="{00000000-0005-0000-0000-0000EF170000}"/>
    <cellStyle name="20% - Accent4 5 2 10" xfId="4382" xr:uid="{00000000-0005-0000-0000-0000F0170000}"/>
    <cellStyle name="20% - Accent4 5 2 10 2" xfId="4383" xr:uid="{00000000-0005-0000-0000-0000F1170000}"/>
    <cellStyle name="20% - Accent4 5 2 11" xfId="4384" xr:uid="{00000000-0005-0000-0000-0000F2170000}"/>
    <cellStyle name="20% - Accent4 5 2 12" xfId="4385" xr:uid="{00000000-0005-0000-0000-0000F3170000}"/>
    <cellStyle name="20% - Accent4 5 2 2" xfId="4386" xr:uid="{00000000-0005-0000-0000-0000F4170000}"/>
    <cellStyle name="20% - Accent4 5 2 2 10" xfId="4387" xr:uid="{00000000-0005-0000-0000-0000F5170000}"/>
    <cellStyle name="20% - Accent4 5 2 2 2" xfId="4388" xr:uid="{00000000-0005-0000-0000-0000F6170000}"/>
    <cellStyle name="20% - Accent4 5 2 2 2 2" xfId="4389" xr:uid="{00000000-0005-0000-0000-0000F7170000}"/>
    <cellStyle name="20% - Accent4 5 2 2 2 2 2" xfId="4390" xr:uid="{00000000-0005-0000-0000-0000F8170000}"/>
    <cellStyle name="20% - Accent4 5 2 2 2 2 2 2" xfId="4391" xr:uid="{00000000-0005-0000-0000-0000F9170000}"/>
    <cellStyle name="20% - Accent4 5 2 2 2 2 3" xfId="4392" xr:uid="{00000000-0005-0000-0000-0000FA170000}"/>
    <cellStyle name="20% - Accent4 5 2 2 2 2 4" xfId="4393" xr:uid="{00000000-0005-0000-0000-0000FB170000}"/>
    <cellStyle name="20% - Accent4 5 2 2 2 3" xfId="4394" xr:uid="{00000000-0005-0000-0000-0000FC170000}"/>
    <cellStyle name="20% - Accent4 5 2 2 2 3 2" xfId="4395" xr:uid="{00000000-0005-0000-0000-0000FD170000}"/>
    <cellStyle name="20% - Accent4 5 2 2 2 3 2 2" xfId="4396" xr:uid="{00000000-0005-0000-0000-0000FE170000}"/>
    <cellStyle name="20% - Accent4 5 2 2 2 3 3" xfId="4397" xr:uid="{00000000-0005-0000-0000-0000FF170000}"/>
    <cellStyle name="20% - Accent4 5 2 2 2 3 4" xfId="4398" xr:uid="{00000000-0005-0000-0000-000000180000}"/>
    <cellStyle name="20% - Accent4 5 2 2 2 4" xfId="4399" xr:uid="{00000000-0005-0000-0000-000001180000}"/>
    <cellStyle name="20% - Accent4 5 2 2 2 4 2" xfId="4400" xr:uid="{00000000-0005-0000-0000-000002180000}"/>
    <cellStyle name="20% - Accent4 5 2 2 2 4 2 2" xfId="4401" xr:uid="{00000000-0005-0000-0000-000003180000}"/>
    <cellStyle name="20% - Accent4 5 2 2 2 4 3" xfId="4402" xr:uid="{00000000-0005-0000-0000-000004180000}"/>
    <cellStyle name="20% - Accent4 5 2 2 2 4 4" xfId="4403" xr:uid="{00000000-0005-0000-0000-000005180000}"/>
    <cellStyle name="20% - Accent4 5 2 2 2 5" xfId="4404" xr:uid="{00000000-0005-0000-0000-000006180000}"/>
    <cellStyle name="20% - Accent4 5 2 2 2 5 2" xfId="4405" xr:uid="{00000000-0005-0000-0000-000007180000}"/>
    <cellStyle name="20% - Accent4 5 2 2 2 5 2 2" xfId="4406" xr:uid="{00000000-0005-0000-0000-000008180000}"/>
    <cellStyle name="20% - Accent4 5 2 2 2 5 3" xfId="4407" xr:uid="{00000000-0005-0000-0000-000009180000}"/>
    <cellStyle name="20% - Accent4 5 2 2 2 5 4" xfId="4408" xr:uid="{00000000-0005-0000-0000-00000A180000}"/>
    <cellStyle name="20% - Accent4 5 2 2 2 6" xfId="4409" xr:uid="{00000000-0005-0000-0000-00000B180000}"/>
    <cellStyle name="20% - Accent4 5 2 2 2 6 2" xfId="4410" xr:uid="{00000000-0005-0000-0000-00000C180000}"/>
    <cellStyle name="20% - Accent4 5 2 2 2 6 2 2" xfId="4411" xr:uid="{00000000-0005-0000-0000-00000D180000}"/>
    <cellStyle name="20% - Accent4 5 2 2 2 6 3" xfId="4412" xr:uid="{00000000-0005-0000-0000-00000E180000}"/>
    <cellStyle name="20% - Accent4 5 2 2 2 7" xfId="4413" xr:uid="{00000000-0005-0000-0000-00000F180000}"/>
    <cellStyle name="20% - Accent4 5 2 2 2 7 2" xfId="4414" xr:uid="{00000000-0005-0000-0000-000010180000}"/>
    <cellStyle name="20% - Accent4 5 2 2 2 8" xfId="4415" xr:uid="{00000000-0005-0000-0000-000011180000}"/>
    <cellStyle name="20% - Accent4 5 2 2 2 9" xfId="4416" xr:uid="{00000000-0005-0000-0000-000012180000}"/>
    <cellStyle name="20% - Accent4 5 2 2 3" xfId="4417" xr:uid="{00000000-0005-0000-0000-000013180000}"/>
    <cellStyle name="20% - Accent4 5 2 2 3 2" xfId="4418" xr:uid="{00000000-0005-0000-0000-000014180000}"/>
    <cellStyle name="20% - Accent4 5 2 2 3 2 2" xfId="4419" xr:uid="{00000000-0005-0000-0000-000015180000}"/>
    <cellStyle name="20% - Accent4 5 2 2 3 2 2 2" xfId="4420" xr:uid="{00000000-0005-0000-0000-000016180000}"/>
    <cellStyle name="20% - Accent4 5 2 2 3 2 3" xfId="4421" xr:uid="{00000000-0005-0000-0000-000017180000}"/>
    <cellStyle name="20% - Accent4 5 2 2 3 2 4" xfId="4422" xr:uid="{00000000-0005-0000-0000-000018180000}"/>
    <cellStyle name="20% - Accent4 5 2 2 3 3" xfId="4423" xr:uid="{00000000-0005-0000-0000-000019180000}"/>
    <cellStyle name="20% - Accent4 5 2 2 3 3 2" xfId="4424" xr:uid="{00000000-0005-0000-0000-00001A180000}"/>
    <cellStyle name="20% - Accent4 5 2 2 3 3 2 2" xfId="4425" xr:uid="{00000000-0005-0000-0000-00001B180000}"/>
    <cellStyle name="20% - Accent4 5 2 2 3 3 3" xfId="4426" xr:uid="{00000000-0005-0000-0000-00001C180000}"/>
    <cellStyle name="20% - Accent4 5 2 2 3 3 4" xfId="4427" xr:uid="{00000000-0005-0000-0000-00001D180000}"/>
    <cellStyle name="20% - Accent4 5 2 2 3 4" xfId="4428" xr:uid="{00000000-0005-0000-0000-00001E180000}"/>
    <cellStyle name="20% - Accent4 5 2 2 3 4 2" xfId="4429" xr:uid="{00000000-0005-0000-0000-00001F180000}"/>
    <cellStyle name="20% - Accent4 5 2 2 3 4 2 2" xfId="4430" xr:uid="{00000000-0005-0000-0000-000020180000}"/>
    <cellStyle name="20% - Accent4 5 2 2 3 4 3" xfId="4431" xr:uid="{00000000-0005-0000-0000-000021180000}"/>
    <cellStyle name="20% - Accent4 5 2 2 3 4 4" xfId="4432" xr:uid="{00000000-0005-0000-0000-000022180000}"/>
    <cellStyle name="20% - Accent4 5 2 2 3 5" xfId="4433" xr:uid="{00000000-0005-0000-0000-000023180000}"/>
    <cellStyle name="20% - Accent4 5 2 2 3 5 2" xfId="4434" xr:uid="{00000000-0005-0000-0000-000024180000}"/>
    <cellStyle name="20% - Accent4 5 2 2 3 5 3" xfId="4435" xr:uid="{00000000-0005-0000-0000-000025180000}"/>
    <cellStyle name="20% - Accent4 5 2 2 3 6" xfId="4436" xr:uid="{00000000-0005-0000-0000-000026180000}"/>
    <cellStyle name="20% - Accent4 5 2 2 3 7" xfId="4437" xr:uid="{00000000-0005-0000-0000-000027180000}"/>
    <cellStyle name="20% - Accent4 5 2 2 3 8" xfId="4438" xr:uid="{00000000-0005-0000-0000-000028180000}"/>
    <cellStyle name="20% - Accent4 5 2 2 4" xfId="4439" xr:uid="{00000000-0005-0000-0000-000029180000}"/>
    <cellStyle name="20% - Accent4 5 2 2 4 2" xfId="4440" xr:uid="{00000000-0005-0000-0000-00002A180000}"/>
    <cellStyle name="20% - Accent4 5 2 2 4 2 2" xfId="4441" xr:uid="{00000000-0005-0000-0000-00002B180000}"/>
    <cellStyle name="20% - Accent4 5 2 2 4 3" xfId="4442" xr:uid="{00000000-0005-0000-0000-00002C180000}"/>
    <cellStyle name="20% - Accent4 5 2 2 4 4" xfId="4443" xr:uid="{00000000-0005-0000-0000-00002D180000}"/>
    <cellStyle name="20% - Accent4 5 2 2 5" xfId="4444" xr:uid="{00000000-0005-0000-0000-00002E180000}"/>
    <cellStyle name="20% - Accent4 5 2 2 5 2" xfId="4445" xr:uid="{00000000-0005-0000-0000-00002F180000}"/>
    <cellStyle name="20% - Accent4 5 2 2 5 2 2" xfId="4446" xr:uid="{00000000-0005-0000-0000-000030180000}"/>
    <cellStyle name="20% - Accent4 5 2 2 5 3" xfId="4447" xr:uid="{00000000-0005-0000-0000-000031180000}"/>
    <cellStyle name="20% - Accent4 5 2 2 5 4" xfId="4448" xr:uid="{00000000-0005-0000-0000-000032180000}"/>
    <cellStyle name="20% - Accent4 5 2 2 6" xfId="4449" xr:uid="{00000000-0005-0000-0000-000033180000}"/>
    <cellStyle name="20% - Accent4 5 2 2 6 2" xfId="4450" xr:uid="{00000000-0005-0000-0000-000034180000}"/>
    <cellStyle name="20% - Accent4 5 2 2 6 2 2" xfId="4451" xr:uid="{00000000-0005-0000-0000-000035180000}"/>
    <cellStyle name="20% - Accent4 5 2 2 6 3" xfId="4452" xr:uid="{00000000-0005-0000-0000-000036180000}"/>
    <cellStyle name="20% - Accent4 5 2 2 6 4" xfId="4453" xr:uid="{00000000-0005-0000-0000-000037180000}"/>
    <cellStyle name="20% - Accent4 5 2 2 7" xfId="4454" xr:uid="{00000000-0005-0000-0000-000038180000}"/>
    <cellStyle name="20% - Accent4 5 2 2 7 2" xfId="4455" xr:uid="{00000000-0005-0000-0000-000039180000}"/>
    <cellStyle name="20% - Accent4 5 2 2 7 2 2" xfId="4456" xr:uid="{00000000-0005-0000-0000-00003A180000}"/>
    <cellStyle name="20% - Accent4 5 2 2 7 3" xfId="4457" xr:uid="{00000000-0005-0000-0000-00003B180000}"/>
    <cellStyle name="20% - Accent4 5 2 2 8" xfId="4458" xr:uid="{00000000-0005-0000-0000-00003C180000}"/>
    <cellStyle name="20% - Accent4 5 2 2 8 2" xfId="4459" xr:uid="{00000000-0005-0000-0000-00003D180000}"/>
    <cellStyle name="20% - Accent4 5 2 2 9" xfId="4460" xr:uid="{00000000-0005-0000-0000-00003E180000}"/>
    <cellStyle name="20% - Accent4 5 2 3" xfId="4461" xr:uid="{00000000-0005-0000-0000-00003F180000}"/>
    <cellStyle name="20% - Accent4 5 2 3 2" xfId="4462" xr:uid="{00000000-0005-0000-0000-000040180000}"/>
    <cellStyle name="20% - Accent4 5 2 3 2 2" xfId="4463" xr:uid="{00000000-0005-0000-0000-000041180000}"/>
    <cellStyle name="20% - Accent4 5 2 3 2 2 2" xfId="4464" xr:uid="{00000000-0005-0000-0000-000042180000}"/>
    <cellStyle name="20% - Accent4 5 2 3 2 2 2 2" xfId="4465" xr:uid="{00000000-0005-0000-0000-000043180000}"/>
    <cellStyle name="20% - Accent4 5 2 3 2 2 3" xfId="4466" xr:uid="{00000000-0005-0000-0000-000044180000}"/>
    <cellStyle name="20% - Accent4 5 2 3 2 2 4" xfId="4467" xr:uid="{00000000-0005-0000-0000-000045180000}"/>
    <cellStyle name="20% - Accent4 5 2 3 2 3" xfId="4468" xr:uid="{00000000-0005-0000-0000-000046180000}"/>
    <cellStyle name="20% - Accent4 5 2 3 2 3 2" xfId="4469" xr:uid="{00000000-0005-0000-0000-000047180000}"/>
    <cellStyle name="20% - Accent4 5 2 3 2 3 2 2" xfId="4470" xr:uid="{00000000-0005-0000-0000-000048180000}"/>
    <cellStyle name="20% - Accent4 5 2 3 2 3 3" xfId="4471" xr:uid="{00000000-0005-0000-0000-000049180000}"/>
    <cellStyle name="20% - Accent4 5 2 3 2 3 4" xfId="4472" xr:uid="{00000000-0005-0000-0000-00004A180000}"/>
    <cellStyle name="20% - Accent4 5 2 3 2 4" xfId="4473" xr:uid="{00000000-0005-0000-0000-00004B180000}"/>
    <cellStyle name="20% - Accent4 5 2 3 2 4 2" xfId="4474" xr:uid="{00000000-0005-0000-0000-00004C180000}"/>
    <cellStyle name="20% - Accent4 5 2 3 2 4 2 2" xfId="4475" xr:uid="{00000000-0005-0000-0000-00004D180000}"/>
    <cellStyle name="20% - Accent4 5 2 3 2 4 3" xfId="4476" xr:uid="{00000000-0005-0000-0000-00004E180000}"/>
    <cellStyle name="20% - Accent4 5 2 3 2 4 4" xfId="4477" xr:uid="{00000000-0005-0000-0000-00004F180000}"/>
    <cellStyle name="20% - Accent4 5 2 3 2 5" xfId="4478" xr:uid="{00000000-0005-0000-0000-000050180000}"/>
    <cellStyle name="20% - Accent4 5 2 3 2 5 2" xfId="4479" xr:uid="{00000000-0005-0000-0000-000051180000}"/>
    <cellStyle name="20% - Accent4 5 2 3 2 5 3" xfId="4480" xr:uid="{00000000-0005-0000-0000-000052180000}"/>
    <cellStyle name="20% - Accent4 5 2 3 2 6" xfId="4481" xr:uid="{00000000-0005-0000-0000-000053180000}"/>
    <cellStyle name="20% - Accent4 5 2 3 2 7" xfId="4482" xr:uid="{00000000-0005-0000-0000-000054180000}"/>
    <cellStyle name="20% - Accent4 5 2 3 2 8" xfId="4483" xr:uid="{00000000-0005-0000-0000-000055180000}"/>
    <cellStyle name="20% - Accent4 5 2 3 3" xfId="4484" xr:uid="{00000000-0005-0000-0000-000056180000}"/>
    <cellStyle name="20% - Accent4 5 2 3 3 2" xfId="4485" xr:uid="{00000000-0005-0000-0000-000057180000}"/>
    <cellStyle name="20% - Accent4 5 2 3 3 2 2" xfId="4486" xr:uid="{00000000-0005-0000-0000-000058180000}"/>
    <cellStyle name="20% - Accent4 5 2 3 3 3" xfId="4487" xr:uid="{00000000-0005-0000-0000-000059180000}"/>
    <cellStyle name="20% - Accent4 5 2 3 3 4" xfId="4488" xr:uid="{00000000-0005-0000-0000-00005A180000}"/>
    <cellStyle name="20% - Accent4 5 2 3 4" xfId="4489" xr:uid="{00000000-0005-0000-0000-00005B180000}"/>
    <cellStyle name="20% - Accent4 5 2 3 4 2" xfId="4490" xr:uid="{00000000-0005-0000-0000-00005C180000}"/>
    <cellStyle name="20% - Accent4 5 2 3 4 2 2" xfId="4491" xr:uid="{00000000-0005-0000-0000-00005D180000}"/>
    <cellStyle name="20% - Accent4 5 2 3 4 3" xfId="4492" xr:uid="{00000000-0005-0000-0000-00005E180000}"/>
    <cellStyle name="20% - Accent4 5 2 3 4 4" xfId="4493" xr:uid="{00000000-0005-0000-0000-00005F180000}"/>
    <cellStyle name="20% - Accent4 5 2 3 5" xfId="4494" xr:uid="{00000000-0005-0000-0000-000060180000}"/>
    <cellStyle name="20% - Accent4 5 2 3 5 2" xfId="4495" xr:uid="{00000000-0005-0000-0000-000061180000}"/>
    <cellStyle name="20% - Accent4 5 2 3 5 2 2" xfId="4496" xr:uid="{00000000-0005-0000-0000-000062180000}"/>
    <cellStyle name="20% - Accent4 5 2 3 5 3" xfId="4497" xr:uid="{00000000-0005-0000-0000-000063180000}"/>
    <cellStyle name="20% - Accent4 5 2 3 5 4" xfId="4498" xr:uid="{00000000-0005-0000-0000-000064180000}"/>
    <cellStyle name="20% - Accent4 5 2 3 6" xfId="4499" xr:uid="{00000000-0005-0000-0000-000065180000}"/>
    <cellStyle name="20% - Accent4 5 2 3 6 2" xfId="4500" xr:uid="{00000000-0005-0000-0000-000066180000}"/>
    <cellStyle name="20% - Accent4 5 2 3 6 2 2" xfId="4501" xr:uid="{00000000-0005-0000-0000-000067180000}"/>
    <cellStyle name="20% - Accent4 5 2 3 6 3" xfId="4502" xr:uid="{00000000-0005-0000-0000-000068180000}"/>
    <cellStyle name="20% - Accent4 5 2 3 7" xfId="4503" xr:uid="{00000000-0005-0000-0000-000069180000}"/>
    <cellStyle name="20% - Accent4 5 2 3 7 2" xfId="4504" xr:uid="{00000000-0005-0000-0000-00006A180000}"/>
    <cellStyle name="20% - Accent4 5 2 3 8" xfId="4505" xr:uid="{00000000-0005-0000-0000-00006B180000}"/>
    <cellStyle name="20% - Accent4 5 2 3 9" xfId="4506" xr:uid="{00000000-0005-0000-0000-00006C180000}"/>
    <cellStyle name="20% - Accent4 5 2 4" xfId="4507" xr:uid="{00000000-0005-0000-0000-00006D180000}"/>
    <cellStyle name="20% - Accent4 5 2 4 2" xfId="4508" xr:uid="{00000000-0005-0000-0000-00006E180000}"/>
    <cellStyle name="20% - Accent4 5 2 4 2 2" xfId="4509" xr:uid="{00000000-0005-0000-0000-00006F180000}"/>
    <cellStyle name="20% - Accent4 5 2 4 2 2 2" xfId="4510" xr:uid="{00000000-0005-0000-0000-000070180000}"/>
    <cellStyle name="20% - Accent4 5 2 4 2 3" xfId="4511" xr:uid="{00000000-0005-0000-0000-000071180000}"/>
    <cellStyle name="20% - Accent4 5 2 4 2 4" xfId="4512" xr:uid="{00000000-0005-0000-0000-000072180000}"/>
    <cellStyle name="20% - Accent4 5 2 4 3" xfId="4513" xr:uid="{00000000-0005-0000-0000-000073180000}"/>
    <cellStyle name="20% - Accent4 5 2 4 3 2" xfId="4514" xr:uid="{00000000-0005-0000-0000-000074180000}"/>
    <cellStyle name="20% - Accent4 5 2 4 3 2 2" xfId="4515" xr:uid="{00000000-0005-0000-0000-000075180000}"/>
    <cellStyle name="20% - Accent4 5 2 4 3 3" xfId="4516" xr:uid="{00000000-0005-0000-0000-000076180000}"/>
    <cellStyle name="20% - Accent4 5 2 4 3 4" xfId="4517" xr:uid="{00000000-0005-0000-0000-000077180000}"/>
    <cellStyle name="20% - Accent4 5 2 4 4" xfId="4518" xr:uid="{00000000-0005-0000-0000-000078180000}"/>
    <cellStyle name="20% - Accent4 5 2 4 4 2" xfId="4519" xr:uid="{00000000-0005-0000-0000-000079180000}"/>
    <cellStyle name="20% - Accent4 5 2 4 4 2 2" xfId="4520" xr:uid="{00000000-0005-0000-0000-00007A180000}"/>
    <cellStyle name="20% - Accent4 5 2 4 4 3" xfId="4521" xr:uid="{00000000-0005-0000-0000-00007B180000}"/>
    <cellStyle name="20% - Accent4 5 2 4 4 4" xfId="4522" xr:uid="{00000000-0005-0000-0000-00007C180000}"/>
    <cellStyle name="20% - Accent4 5 2 4 5" xfId="4523" xr:uid="{00000000-0005-0000-0000-00007D180000}"/>
    <cellStyle name="20% - Accent4 5 2 4 5 2" xfId="4524" xr:uid="{00000000-0005-0000-0000-00007E180000}"/>
    <cellStyle name="20% - Accent4 5 2 4 5 2 2" xfId="4525" xr:uid="{00000000-0005-0000-0000-00007F180000}"/>
    <cellStyle name="20% - Accent4 5 2 4 5 3" xfId="4526" xr:uid="{00000000-0005-0000-0000-000080180000}"/>
    <cellStyle name="20% - Accent4 5 2 4 5 4" xfId="4527" xr:uid="{00000000-0005-0000-0000-000081180000}"/>
    <cellStyle name="20% - Accent4 5 2 4 6" xfId="4528" xr:uid="{00000000-0005-0000-0000-000082180000}"/>
    <cellStyle name="20% - Accent4 5 2 4 6 2" xfId="4529" xr:uid="{00000000-0005-0000-0000-000083180000}"/>
    <cellStyle name="20% - Accent4 5 2 4 6 2 2" xfId="4530" xr:uid="{00000000-0005-0000-0000-000084180000}"/>
    <cellStyle name="20% - Accent4 5 2 4 6 3" xfId="4531" xr:uid="{00000000-0005-0000-0000-000085180000}"/>
    <cellStyle name="20% - Accent4 5 2 4 7" xfId="4532" xr:uid="{00000000-0005-0000-0000-000086180000}"/>
    <cellStyle name="20% - Accent4 5 2 4 7 2" xfId="4533" xr:uid="{00000000-0005-0000-0000-000087180000}"/>
    <cellStyle name="20% - Accent4 5 2 4 8" xfId="4534" xr:uid="{00000000-0005-0000-0000-000088180000}"/>
    <cellStyle name="20% - Accent4 5 2 4 9" xfId="4535" xr:uid="{00000000-0005-0000-0000-000089180000}"/>
    <cellStyle name="20% - Accent4 5 2 5" xfId="4536" xr:uid="{00000000-0005-0000-0000-00008A180000}"/>
    <cellStyle name="20% - Accent4 5 2 5 2" xfId="4537" xr:uid="{00000000-0005-0000-0000-00008B180000}"/>
    <cellStyle name="20% - Accent4 5 2 5 2 2" xfId="4538" xr:uid="{00000000-0005-0000-0000-00008C180000}"/>
    <cellStyle name="20% - Accent4 5 2 5 2 2 2" xfId="4539" xr:uid="{00000000-0005-0000-0000-00008D180000}"/>
    <cellStyle name="20% - Accent4 5 2 5 2 3" xfId="4540" xr:uid="{00000000-0005-0000-0000-00008E180000}"/>
    <cellStyle name="20% - Accent4 5 2 5 2 4" xfId="4541" xr:uid="{00000000-0005-0000-0000-00008F180000}"/>
    <cellStyle name="20% - Accent4 5 2 5 3" xfId="4542" xr:uid="{00000000-0005-0000-0000-000090180000}"/>
    <cellStyle name="20% - Accent4 5 2 5 3 2" xfId="4543" xr:uid="{00000000-0005-0000-0000-000091180000}"/>
    <cellStyle name="20% - Accent4 5 2 5 3 2 2" xfId="4544" xr:uid="{00000000-0005-0000-0000-000092180000}"/>
    <cellStyle name="20% - Accent4 5 2 5 3 3" xfId="4545" xr:uid="{00000000-0005-0000-0000-000093180000}"/>
    <cellStyle name="20% - Accent4 5 2 5 3 4" xfId="4546" xr:uid="{00000000-0005-0000-0000-000094180000}"/>
    <cellStyle name="20% - Accent4 5 2 5 4" xfId="4547" xr:uid="{00000000-0005-0000-0000-000095180000}"/>
    <cellStyle name="20% - Accent4 5 2 5 4 2" xfId="4548" xr:uid="{00000000-0005-0000-0000-000096180000}"/>
    <cellStyle name="20% - Accent4 5 2 5 4 2 2" xfId="4549" xr:uid="{00000000-0005-0000-0000-000097180000}"/>
    <cellStyle name="20% - Accent4 5 2 5 4 3" xfId="4550" xr:uid="{00000000-0005-0000-0000-000098180000}"/>
    <cellStyle name="20% - Accent4 5 2 5 4 4" xfId="4551" xr:uid="{00000000-0005-0000-0000-000099180000}"/>
    <cellStyle name="20% - Accent4 5 2 5 5" xfId="4552" xr:uid="{00000000-0005-0000-0000-00009A180000}"/>
    <cellStyle name="20% - Accent4 5 2 5 5 2" xfId="4553" xr:uid="{00000000-0005-0000-0000-00009B180000}"/>
    <cellStyle name="20% - Accent4 5 2 5 5 3" xfId="4554" xr:uid="{00000000-0005-0000-0000-00009C180000}"/>
    <cellStyle name="20% - Accent4 5 2 5 6" xfId="4555" xr:uid="{00000000-0005-0000-0000-00009D180000}"/>
    <cellStyle name="20% - Accent4 5 2 5 7" xfId="4556" xr:uid="{00000000-0005-0000-0000-00009E180000}"/>
    <cellStyle name="20% - Accent4 5 2 5 8" xfId="4557" xr:uid="{00000000-0005-0000-0000-00009F180000}"/>
    <cellStyle name="20% - Accent4 5 2 6" xfId="4558" xr:uid="{00000000-0005-0000-0000-0000A0180000}"/>
    <cellStyle name="20% - Accent4 5 2 6 2" xfId="4559" xr:uid="{00000000-0005-0000-0000-0000A1180000}"/>
    <cellStyle name="20% - Accent4 5 2 6 2 2" xfId="4560" xr:uid="{00000000-0005-0000-0000-0000A2180000}"/>
    <cellStyle name="20% - Accent4 5 2 6 3" xfId="4561" xr:uid="{00000000-0005-0000-0000-0000A3180000}"/>
    <cellStyle name="20% - Accent4 5 2 6 4" xfId="4562" xr:uid="{00000000-0005-0000-0000-0000A4180000}"/>
    <cellStyle name="20% - Accent4 5 2 7" xfId="4563" xr:uid="{00000000-0005-0000-0000-0000A5180000}"/>
    <cellStyle name="20% - Accent4 5 2 7 2" xfId="4564" xr:uid="{00000000-0005-0000-0000-0000A6180000}"/>
    <cellStyle name="20% - Accent4 5 2 7 2 2" xfId="4565" xr:uid="{00000000-0005-0000-0000-0000A7180000}"/>
    <cellStyle name="20% - Accent4 5 2 7 3" xfId="4566" xr:uid="{00000000-0005-0000-0000-0000A8180000}"/>
    <cellStyle name="20% - Accent4 5 2 7 4" xfId="4567" xr:uid="{00000000-0005-0000-0000-0000A9180000}"/>
    <cellStyle name="20% - Accent4 5 2 8" xfId="4568" xr:uid="{00000000-0005-0000-0000-0000AA180000}"/>
    <cellStyle name="20% - Accent4 5 2 8 2" xfId="4569" xr:uid="{00000000-0005-0000-0000-0000AB180000}"/>
    <cellStyle name="20% - Accent4 5 2 8 2 2" xfId="4570" xr:uid="{00000000-0005-0000-0000-0000AC180000}"/>
    <cellStyle name="20% - Accent4 5 2 8 3" xfId="4571" xr:uid="{00000000-0005-0000-0000-0000AD180000}"/>
    <cellStyle name="20% - Accent4 5 2 8 4" xfId="4572" xr:uid="{00000000-0005-0000-0000-0000AE180000}"/>
    <cellStyle name="20% - Accent4 5 2 9" xfId="4573" xr:uid="{00000000-0005-0000-0000-0000AF180000}"/>
    <cellStyle name="20% - Accent4 5 2 9 2" xfId="4574" xr:uid="{00000000-0005-0000-0000-0000B0180000}"/>
    <cellStyle name="20% - Accent4 5 2 9 2 2" xfId="4575" xr:uid="{00000000-0005-0000-0000-0000B1180000}"/>
    <cellStyle name="20% - Accent4 5 2 9 3" xfId="4576" xr:uid="{00000000-0005-0000-0000-0000B2180000}"/>
    <cellStyle name="20% - Accent4 5 3" xfId="4577" xr:uid="{00000000-0005-0000-0000-0000B3180000}"/>
    <cellStyle name="20% - Accent4 5 3 10" xfId="4578" xr:uid="{00000000-0005-0000-0000-0000B4180000}"/>
    <cellStyle name="20% - Accent4 5 3 11" xfId="4579" xr:uid="{00000000-0005-0000-0000-0000B5180000}"/>
    <cellStyle name="20% - Accent4 5 3 2" xfId="4580" xr:uid="{00000000-0005-0000-0000-0000B6180000}"/>
    <cellStyle name="20% - Accent4 5 3 2 2" xfId="4581" xr:uid="{00000000-0005-0000-0000-0000B7180000}"/>
    <cellStyle name="20% - Accent4 5 3 2 2 2" xfId="4582" xr:uid="{00000000-0005-0000-0000-0000B8180000}"/>
    <cellStyle name="20% - Accent4 5 3 2 2 2 2" xfId="4583" xr:uid="{00000000-0005-0000-0000-0000B9180000}"/>
    <cellStyle name="20% - Accent4 5 3 2 2 2 2 2" xfId="4584" xr:uid="{00000000-0005-0000-0000-0000BA180000}"/>
    <cellStyle name="20% - Accent4 5 3 2 2 2 3" xfId="4585" xr:uid="{00000000-0005-0000-0000-0000BB180000}"/>
    <cellStyle name="20% - Accent4 5 3 2 2 2 4" xfId="4586" xr:uid="{00000000-0005-0000-0000-0000BC180000}"/>
    <cellStyle name="20% - Accent4 5 3 2 2 3" xfId="4587" xr:uid="{00000000-0005-0000-0000-0000BD180000}"/>
    <cellStyle name="20% - Accent4 5 3 2 2 3 2" xfId="4588" xr:uid="{00000000-0005-0000-0000-0000BE180000}"/>
    <cellStyle name="20% - Accent4 5 3 2 2 3 2 2" xfId="4589" xr:uid="{00000000-0005-0000-0000-0000BF180000}"/>
    <cellStyle name="20% - Accent4 5 3 2 2 3 3" xfId="4590" xr:uid="{00000000-0005-0000-0000-0000C0180000}"/>
    <cellStyle name="20% - Accent4 5 3 2 2 3 4" xfId="4591" xr:uid="{00000000-0005-0000-0000-0000C1180000}"/>
    <cellStyle name="20% - Accent4 5 3 2 2 4" xfId="4592" xr:uid="{00000000-0005-0000-0000-0000C2180000}"/>
    <cellStyle name="20% - Accent4 5 3 2 2 4 2" xfId="4593" xr:uid="{00000000-0005-0000-0000-0000C3180000}"/>
    <cellStyle name="20% - Accent4 5 3 2 2 4 2 2" xfId="4594" xr:uid="{00000000-0005-0000-0000-0000C4180000}"/>
    <cellStyle name="20% - Accent4 5 3 2 2 4 3" xfId="4595" xr:uid="{00000000-0005-0000-0000-0000C5180000}"/>
    <cellStyle name="20% - Accent4 5 3 2 2 4 4" xfId="4596" xr:uid="{00000000-0005-0000-0000-0000C6180000}"/>
    <cellStyle name="20% - Accent4 5 3 2 2 5" xfId="4597" xr:uid="{00000000-0005-0000-0000-0000C7180000}"/>
    <cellStyle name="20% - Accent4 5 3 2 2 5 2" xfId="4598" xr:uid="{00000000-0005-0000-0000-0000C8180000}"/>
    <cellStyle name="20% - Accent4 5 3 2 2 5 3" xfId="4599" xr:uid="{00000000-0005-0000-0000-0000C9180000}"/>
    <cellStyle name="20% - Accent4 5 3 2 2 6" xfId="4600" xr:uid="{00000000-0005-0000-0000-0000CA180000}"/>
    <cellStyle name="20% - Accent4 5 3 2 2 7" xfId="4601" xr:uid="{00000000-0005-0000-0000-0000CB180000}"/>
    <cellStyle name="20% - Accent4 5 3 2 2 8" xfId="4602" xr:uid="{00000000-0005-0000-0000-0000CC180000}"/>
    <cellStyle name="20% - Accent4 5 3 2 3" xfId="4603" xr:uid="{00000000-0005-0000-0000-0000CD180000}"/>
    <cellStyle name="20% - Accent4 5 3 2 3 2" xfId="4604" xr:uid="{00000000-0005-0000-0000-0000CE180000}"/>
    <cellStyle name="20% - Accent4 5 3 2 3 2 2" xfId="4605" xr:uid="{00000000-0005-0000-0000-0000CF180000}"/>
    <cellStyle name="20% - Accent4 5 3 2 3 3" xfId="4606" xr:uid="{00000000-0005-0000-0000-0000D0180000}"/>
    <cellStyle name="20% - Accent4 5 3 2 3 4" xfId="4607" xr:uid="{00000000-0005-0000-0000-0000D1180000}"/>
    <cellStyle name="20% - Accent4 5 3 2 4" xfId="4608" xr:uid="{00000000-0005-0000-0000-0000D2180000}"/>
    <cellStyle name="20% - Accent4 5 3 2 4 2" xfId="4609" xr:uid="{00000000-0005-0000-0000-0000D3180000}"/>
    <cellStyle name="20% - Accent4 5 3 2 4 2 2" xfId="4610" xr:uid="{00000000-0005-0000-0000-0000D4180000}"/>
    <cellStyle name="20% - Accent4 5 3 2 4 3" xfId="4611" xr:uid="{00000000-0005-0000-0000-0000D5180000}"/>
    <cellStyle name="20% - Accent4 5 3 2 4 4" xfId="4612" xr:uid="{00000000-0005-0000-0000-0000D6180000}"/>
    <cellStyle name="20% - Accent4 5 3 2 5" xfId="4613" xr:uid="{00000000-0005-0000-0000-0000D7180000}"/>
    <cellStyle name="20% - Accent4 5 3 2 5 2" xfId="4614" xr:uid="{00000000-0005-0000-0000-0000D8180000}"/>
    <cellStyle name="20% - Accent4 5 3 2 5 2 2" xfId="4615" xr:uid="{00000000-0005-0000-0000-0000D9180000}"/>
    <cellStyle name="20% - Accent4 5 3 2 5 3" xfId="4616" xr:uid="{00000000-0005-0000-0000-0000DA180000}"/>
    <cellStyle name="20% - Accent4 5 3 2 5 4" xfId="4617" xr:uid="{00000000-0005-0000-0000-0000DB180000}"/>
    <cellStyle name="20% - Accent4 5 3 2 6" xfId="4618" xr:uid="{00000000-0005-0000-0000-0000DC180000}"/>
    <cellStyle name="20% - Accent4 5 3 2 6 2" xfId="4619" xr:uid="{00000000-0005-0000-0000-0000DD180000}"/>
    <cellStyle name="20% - Accent4 5 3 2 6 2 2" xfId="4620" xr:uid="{00000000-0005-0000-0000-0000DE180000}"/>
    <cellStyle name="20% - Accent4 5 3 2 6 3" xfId="4621" xr:uid="{00000000-0005-0000-0000-0000DF180000}"/>
    <cellStyle name="20% - Accent4 5 3 2 7" xfId="4622" xr:uid="{00000000-0005-0000-0000-0000E0180000}"/>
    <cellStyle name="20% - Accent4 5 3 2 7 2" xfId="4623" xr:uid="{00000000-0005-0000-0000-0000E1180000}"/>
    <cellStyle name="20% - Accent4 5 3 2 8" xfId="4624" xr:uid="{00000000-0005-0000-0000-0000E2180000}"/>
    <cellStyle name="20% - Accent4 5 3 2 9" xfId="4625" xr:uid="{00000000-0005-0000-0000-0000E3180000}"/>
    <cellStyle name="20% - Accent4 5 3 3" xfId="4626" xr:uid="{00000000-0005-0000-0000-0000E4180000}"/>
    <cellStyle name="20% - Accent4 5 3 3 2" xfId="4627" xr:uid="{00000000-0005-0000-0000-0000E5180000}"/>
    <cellStyle name="20% - Accent4 5 3 3 2 2" xfId="4628" xr:uid="{00000000-0005-0000-0000-0000E6180000}"/>
    <cellStyle name="20% - Accent4 5 3 3 2 2 2" xfId="4629" xr:uid="{00000000-0005-0000-0000-0000E7180000}"/>
    <cellStyle name="20% - Accent4 5 3 3 2 3" xfId="4630" xr:uid="{00000000-0005-0000-0000-0000E8180000}"/>
    <cellStyle name="20% - Accent4 5 3 3 2 4" xfId="4631" xr:uid="{00000000-0005-0000-0000-0000E9180000}"/>
    <cellStyle name="20% - Accent4 5 3 3 3" xfId="4632" xr:uid="{00000000-0005-0000-0000-0000EA180000}"/>
    <cellStyle name="20% - Accent4 5 3 3 3 2" xfId="4633" xr:uid="{00000000-0005-0000-0000-0000EB180000}"/>
    <cellStyle name="20% - Accent4 5 3 3 3 2 2" xfId="4634" xr:uid="{00000000-0005-0000-0000-0000EC180000}"/>
    <cellStyle name="20% - Accent4 5 3 3 3 3" xfId="4635" xr:uid="{00000000-0005-0000-0000-0000ED180000}"/>
    <cellStyle name="20% - Accent4 5 3 3 3 4" xfId="4636" xr:uid="{00000000-0005-0000-0000-0000EE180000}"/>
    <cellStyle name="20% - Accent4 5 3 3 4" xfId="4637" xr:uid="{00000000-0005-0000-0000-0000EF180000}"/>
    <cellStyle name="20% - Accent4 5 3 3 4 2" xfId="4638" xr:uid="{00000000-0005-0000-0000-0000F0180000}"/>
    <cellStyle name="20% - Accent4 5 3 3 4 2 2" xfId="4639" xr:uid="{00000000-0005-0000-0000-0000F1180000}"/>
    <cellStyle name="20% - Accent4 5 3 3 4 3" xfId="4640" xr:uid="{00000000-0005-0000-0000-0000F2180000}"/>
    <cellStyle name="20% - Accent4 5 3 3 4 4" xfId="4641" xr:uid="{00000000-0005-0000-0000-0000F3180000}"/>
    <cellStyle name="20% - Accent4 5 3 3 5" xfId="4642" xr:uid="{00000000-0005-0000-0000-0000F4180000}"/>
    <cellStyle name="20% - Accent4 5 3 3 5 2" xfId="4643" xr:uid="{00000000-0005-0000-0000-0000F5180000}"/>
    <cellStyle name="20% - Accent4 5 3 3 5 2 2" xfId="4644" xr:uid="{00000000-0005-0000-0000-0000F6180000}"/>
    <cellStyle name="20% - Accent4 5 3 3 5 3" xfId="4645" xr:uid="{00000000-0005-0000-0000-0000F7180000}"/>
    <cellStyle name="20% - Accent4 5 3 3 5 4" xfId="4646" xr:uid="{00000000-0005-0000-0000-0000F8180000}"/>
    <cellStyle name="20% - Accent4 5 3 3 6" xfId="4647" xr:uid="{00000000-0005-0000-0000-0000F9180000}"/>
    <cellStyle name="20% - Accent4 5 3 3 6 2" xfId="4648" xr:uid="{00000000-0005-0000-0000-0000FA180000}"/>
    <cellStyle name="20% - Accent4 5 3 3 6 2 2" xfId="4649" xr:uid="{00000000-0005-0000-0000-0000FB180000}"/>
    <cellStyle name="20% - Accent4 5 3 3 6 3" xfId="4650" xr:uid="{00000000-0005-0000-0000-0000FC180000}"/>
    <cellStyle name="20% - Accent4 5 3 3 7" xfId="4651" xr:uid="{00000000-0005-0000-0000-0000FD180000}"/>
    <cellStyle name="20% - Accent4 5 3 3 7 2" xfId="4652" xr:uid="{00000000-0005-0000-0000-0000FE180000}"/>
    <cellStyle name="20% - Accent4 5 3 3 8" xfId="4653" xr:uid="{00000000-0005-0000-0000-0000FF180000}"/>
    <cellStyle name="20% - Accent4 5 3 3 9" xfId="4654" xr:uid="{00000000-0005-0000-0000-000000190000}"/>
    <cellStyle name="20% - Accent4 5 3 4" xfId="4655" xr:uid="{00000000-0005-0000-0000-000001190000}"/>
    <cellStyle name="20% - Accent4 5 3 4 2" xfId="4656" xr:uid="{00000000-0005-0000-0000-000002190000}"/>
    <cellStyle name="20% - Accent4 5 3 4 2 2" xfId="4657" xr:uid="{00000000-0005-0000-0000-000003190000}"/>
    <cellStyle name="20% - Accent4 5 3 4 2 2 2" xfId="4658" xr:uid="{00000000-0005-0000-0000-000004190000}"/>
    <cellStyle name="20% - Accent4 5 3 4 2 3" xfId="4659" xr:uid="{00000000-0005-0000-0000-000005190000}"/>
    <cellStyle name="20% - Accent4 5 3 4 2 4" xfId="4660" xr:uid="{00000000-0005-0000-0000-000006190000}"/>
    <cellStyle name="20% - Accent4 5 3 4 3" xfId="4661" xr:uid="{00000000-0005-0000-0000-000007190000}"/>
    <cellStyle name="20% - Accent4 5 3 4 3 2" xfId="4662" xr:uid="{00000000-0005-0000-0000-000008190000}"/>
    <cellStyle name="20% - Accent4 5 3 4 3 2 2" xfId="4663" xr:uid="{00000000-0005-0000-0000-000009190000}"/>
    <cellStyle name="20% - Accent4 5 3 4 3 3" xfId="4664" xr:uid="{00000000-0005-0000-0000-00000A190000}"/>
    <cellStyle name="20% - Accent4 5 3 4 3 4" xfId="4665" xr:uid="{00000000-0005-0000-0000-00000B190000}"/>
    <cellStyle name="20% - Accent4 5 3 4 4" xfId="4666" xr:uid="{00000000-0005-0000-0000-00000C190000}"/>
    <cellStyle name="20% - Accent4 5 3 4 4 2" xfId="4667" xr:uid="{00000000-0005-0000-0000-00000D190000}"/>
    <cellStyle name="20% - Accent4 5 3 4 4 2 2" xfId="4668" xr:uid="{00000000-0005-0000-0000-00000E190000}"/>
    <cellStyle name="20% - Accent4 5 3 4 4 3" xfId="4669" xr:uid="{00000000-0005-0000-0000-00000F190000}"/>
    <cellStyle name="20% - Accent4 5 3 4 4 4" xfId="4670" xr:uid="{00000000-0005-0000-0000-000010190000}"/>
    <cellStyle name="20% - Accent4 5 3 4 5" xfId="4671" xr:uid="{00000000-0005-0000-0000-000011190000}"/>
    <cellStyle name="20% - Accent4 5 3 4 5 2" xfId="4672" xr:uid="{00000000-0005-0000-0000-000012190000}"/>
    <cellStyle name="20% - Accent4 5 3 4 5 3" xfId="4673" xr:uid="{00000000-0005-0000-0000-000013190000}"/>
    <cellStyle name="20% - Accent4 5 3 4 6" xfId="4674" xr:uid="{00000000-0005-0000-0000-000014190000}"/>
    <cellStyle name="20% - Accent4 5 3 4 7" xfId="4675" xr:uid="{00000000-0005-0000-0000-000015190000}"/>
    <cellStyle name="20% - Accent4 5 3 4 8" xfId="4676" xr:uid="{00000000-0005-0000-0000-000016190000}"/>
    <cellStyle name="20% - Accent4 5 3 5" xfId="4677" xr:uid="{00000000-0005-0000-0000-000017190000}"/>
    <cellStyle name="20% - Accent4 5 3 5 2" xfId="4678" xr:uid="{00000000-0005-0000-0000-000018190000}"/>
    <cellStyle name="20% - Accent4 5 3 5 2 2" xfId="4679" xr:uid="{00000000-0005-0000-0000-000019190000}"/>
    <cellStyle name="20% - Accent4 5 3 5 3" xfId="4680" xr:uid="{00000000-0005-0000-0000-00001A190000}"/>
    <cellStyle name="20% - Accent4 5 3 5 4" xfId="4681" xr:uid="{00000000-0005-0000-0000-00001B190000}"/>
    <cellStyle name="20% - Accent4 5 3 6" xfId="4682" xr:uid="{00000000-0005-0000-0000-00001C190000}"/>
    <cellStyle name="20% - Accent4 5 3 6 2" xfId="4683" xr:uid="{00000000-0005-0000-0000-00001D190000}"/>
    <cellStyle name="20% - Accent4 5 3 6 2 2" xfId="4684" xr:uid="{00000000-0005-0000-0000-00001E190000}"/>
    <cellStyle name="20% - Accent4 5 3 6 3" xfId="4685" xr:uid="{00000000-0005-0000-0000-00001F190000}"/>
    <cellStyle name="20% - Accent4 5 3 6 4" xfId="4686" xr:uid="{00000000-0005-0000-0000-000020190000}"/>
    <cellStyle name="20% - Accent4 5 3 7" xfId="4687" xr:uid="{00000000-0005-0000-0000-000021190000}"/>
    <cellStyle name="20% - Accent4 5 3 7 2" xfId="4688" xr:uid="{00000000-0005-0000-0000-000022190000}"/>
    <cellStyle name="20% - Accent4 5 3 7 2 2" xfId="4689" xr:uid="{00000000-0005-0000-0000-000023190000}"/>
    <cellStyle name="20% - Accent4 5 3 7 3" xfId="4690" xr:uid="{00000000-0005-0000-0000-000024190000}"/>
    <cellStyle name="20% - Accent4 5 3 7 4" xfId="4691" xr:uid="{00000000-0005-0000-0000-000025190000}"/>
    <cellStyle name="20% - Accent4 5 3 8" xfId="4692" xr:uid="{00000000-0005-0000-0000-000026190000}"/>
    <cellStyle name="20% - Accent4 5 3 8 2" xfId="4693" xr:uid="{00000000-0005-0000-0000-000027190000}"/>
    <cellStyle name="20% - Accent4 5 3 8 2 2" xfId="4694" xr:uid="{00000000-0005-0000-0000-000028190000}"/>
    <cellStyle name="20% - Accent4 5 3 8 3" xfId="4695" xr:uid="{00000000-0005-0000-0000-000029190000}"/>
    <cellStyle name="20% - Accent4 5 3 9" xfId="4696" xr:uid="{00000000-0005-0000-0000-00002A190000}"/>
    <cellStyle name="20% - Accent4 5 3 9 2" xfId="4697" xr:uid="{00000000-0005-0000-0000-00002B190000}"/>
    <cellStyle name="20% - Accent4 5 4" xfId="4698" xr:uid="{00000000-0005-0000-0000-00002C190000}"/>
    <cellStyle name="20% - Accent4 5 4 2" xfId="4699" xr:uid="{00000000-0005-0000-0000-00002D190000}"/>
    <cellStyle name="20% - Accent4 5 4 2 2" xfId="4700" xr:uid="{00000000-0005-0000-0000-00002E190000}"/>
    <cellStyle name="20% - Accent4 5 4 2 2 2" xfId="4701" xr:uid="{00000000-0005-0000-0000-00002F190000}"/>
    <cellStyle name="20% - Accent4 5 4 2 2 2 2" xfId="4702" xr:uid="{00000000-0005-0000-0000-000030190000}"/>
    <cellStyle name="20% - Accent4 5 4 2 2 3" xfId="4703" xr:uid="{00000000-0005-0000-0000-000031190000}"/>
    <cellStyle name="20% - Accent4 5 4 2 2 4" xfId="4704" xr:uid="{00000000-0005-0000-0000-000032190000}"/>
    <cellStyle name="20% - Accent4 5 4 2 3" xfId="4705" xr:uid="{00000000-0005-0000-0000-000033190000}"/>
    <cellStyle name="20% - Accent4 5 4 2 3 2" xfId="4706" xr:uid="{00000000-0005-0000-0000-000034190000}"/>
    <cellStyle name="20% - Accent4 5 4 2 3 2 2" xfId="4707" xr:uid="{00000000-0005-0000-0000-000035190000}"/>
    <cellStyle name="20% - Accent4 5 4 2 3 3" xfId="4708" xr:uid="{00000000-0005-0000-0000-000036190000}"/>
    <cellStyle name="20% - Accent4 5 4 2 3 4" xfId="4709" xr:uid="{00000000-0005-0000-0000-000037190000}"/>
    <cellStyle name="20% - Accent4 5 4 2 4" xfId="4710" xr:uid="{00000000-0005-0000-0000-000038190000}"/>
    <cellStyle name="20% - Accent4 5 4 2 4 2" xfId="4711" xr:uid="{00000000-0005-0000-0000-000039190000}"/>
    <cellStyle name="20% - Accent4 5 4 2 4 2 2" xfId="4712" xr:uid="{00000000-0005-0000-0000-00003A190000}"/>
    <cellStyle name="20% - Accent4 5 4 2 4 3" xfId="4713" xr:uid="{00000000-0005-0000-0000-00003B190000}"/>
    <cellStyle name="20% - Accent4 5 4 2 4 4" xfId="4714" xr:uid="{00000000-0005-0000-0000-00003C190000}"/>
    <cellStyle name="20% - Accent4 5 4 2 5" xfId="4715" xr:uid="{00000000-0005-0000-0000-00003D190000}"/>
    <cellStyle name="20% - Accent4 5 4 2 5 2" xfId="4716" xr:uid="{00000000-0005-0000-0000-00003E190000}"/>
    <cellStyle name="20% - Accent4 5 4 2 5 3" xfId="4717" xr:uid="{00000000-0005-0000-0000-00003F190000}"/>
    <cellStyle name="20% - Accent4 5 4 2 6" xfId="4718" xr:uid="{00000000-0005-0000-0000-000040190000}"/>
    <cellStyle name="20% - Accent4 5 4 2 7" xfId="4719" xr:uid="{00000000-0005-0000-0000-000041190000}"/>
    <cellStyle name="20% - Accent4 5 4 2 8" xfId="4720" xr:uid="{00000000-0005-0000-0000-000042190000}"/>
    <cellStyle name="20% - Accent4 5 4 3" xfId="4721" xr:uid="{00000000-0005-0000-0000-000043190000}"/>
    <cellStyle name="20% - Accent4 5 4 3 2" xfId="4722" xr:uid="{00000000-0005-0000-0000-000044190000}"/>
    <cellStyle name="20% - Accent4 5 4 3 2 2" xfId="4723" xr:uid="{00000000-0005-0000-0000-000045190000}"/>
    <cellStyle name="20% - Accent4 5 4 3 3" xfId="4724" xr:uid="{00000000-0005-0000-0000-000046190000}"/>
    <cellStyle name="20% - Accent4 5 4 3 4" xfId="4725" xr:uid="{00000000-0005-0000-0000-000047190000}"/>
    <cellStyle name="20% - Accent4 5 4 4" xfId="4726" xr:uid="{00000000-0005-0000-0000-000048190000}"/>
    <cellStyle name="20% - Accent4 5 4 4 2" xfId="4727" xr:uid="{00000000-0005-0000-0000-000049190000}"/>
    <cellStyle name="20% - Accent4 5 4 4 2 2" xfId="4728" xr:uid="{00000000-0005-0000-0000-00004A190000}"/>
    <cellStyle name="20% - Accent4 5 4 4 3" xfId="4729" xr:uid="{00000000-0005-0000-0000-00004B190000}"/>
    <cellStyle name="20% - Accent4 5 4 4 4" xfId="4730" xr:uid="{00000000-0005-0000-0000-00004C190000}"/>
    <cellStyle name="20% - Accent4 5 4 5" xfId="4731" xr:uid="{00000000-0005-0000-0000-00004D190000}"/>
    <cellStyle name="20% - Accent4 5 4 5 2" xfId="4732" xr:uid="{00000000-0005-0000-0000-00004E190000}"/>
    <cellStyle name="20% - Accent4 5 4 5 2 2" xfId="4733" xr:uid="{00000000-0005-0000-0000-00004F190000}"/>
    <cellStyle name="20% - Accent4 5 4 5 3" xfId="4734" xr:uid="{00000000-0005-0000-0000-000050190000}"/>
    <cellStyle name="20% - Accent4 5 4 5 4" xfId="4735" xr:uid="{00000000-0005-0000-0000-000051190000}"/>
    <cellStyle name="20% - Accent4 5 4 6" xfId="4736" xr:uid="{00000000-0005-0000-0000-000052190000}"/>
    <cellStyle name="20% - Accent4 5 4 6 2" xfId="4737" xr:uid="{00000000-0005-0000-0000-000053190000}"/>
    <cellStyle name="20% - Accent4 5 4 6 2 2" xfId="4738" xr:uid="{00000000-0005-0000-0000-000054190000}"/>
    <cellStyle name="20% - Accent4 5 4 6 3" xfId="4739" xr:uid="{00000000-0005-0000-0000-000055190000}"/>
    <cellStyle name="20% - Accent4 5 4 7" xfId="4740" xr:uid="{00000000-0005-0000-0000-000056190000}"/>
    <cellStyle name="20% - Accent4 5 4 7 2" xfId="4741" xr:uid="{00000000-0005-0000-0000-000057190000}"/>
    <cellStyle name="20% - Accent4 5 4 8" xfId="4742" xr:uid="{00000000-0005-0000-0000-000058190000}"/>
    <cellStyle name="20% - Accent4 5 4 9" xfId="4743" xr:uid="{00000000-0005-0000-0000-000059190000}"/>
    <cellStyle name="20% - Accent4 5 5" xfId="4744" xr:uid="{00000000-0005-0000-0000-00005A190000}"/>
    <cellStyle name="20% - Accent4 5 5 2" xfId="4745" xr:uid="{00000000-0005-0000-0000-00005B190000}"/>
    <cellStyle name="20% - Accent4 5 5 2 2" xfId="4746" xr:uid="{00000000-0005-0000-0000-00005C190000}"/>
    <cellStyle name="20% - Accent4 5 5 2 2 2" xfId="4747" xr:uid="{00000000-0005-0000-0000-00005D190000}"/>
    <cellStyle name="20% - Accent4 5 5 2 3" xfId="4748" xr:uid="{00000000-0005-0000-0000-00005E190000}"/>
    <cellStyle name="20% - Accent4 5 5 2 4" xfId="4749" xr:uid="{00000000-0005-0000-0000-00005F190000}"/>
    <cellStyle name="20% - Accent4 5 5 3" xfId="4750" xr:uid="{00000000-0005-0000-0000-000060190000}"/>
    <cellStyle name="20% - Accent4 5 5 3 2" xfId="4751" xr:uid="{00000000-0005-0000-0000-000061190000}"/>
    <cellStyle name="20% - Accent4 5 5 3 2 2" xfId="4752" xr:uid="{00000000-0005-0000-0000-000062190000}"/>
    <cellStyle name="20% - Accent4 5 5 3 3" xfId="4753" xr:uid="{00000000-0005-0000-0000-000063190000}"/>
    <cellStyle name="20% - Accent4 5 5 3 4" xfId="4754" xr:uid="{00000000-0005-0000-0000-000064190000}"/>
    <cellStyle name="20% - Accent4 5 5 4" xfId="4755" xr:uid="{00000000-0005-0000-0000-000065190000}"/>
    <cellStyle name="20% - Accent4 5 5 4 2" xfId="4756" xr:uid="{00000000-0005-0000-0000-000066190000}"/>
    <cellStyle name="20% - Accent4 5 5 4 2 2" xfId="4757" xr:uid="{00000000-0005-0000-0000-000067190000}"/>
    <cellStyle name="20% - Accent4 5 5 4 3" xfId="4758" xr:uid="{00000000-0005-0000-0000-000068190000}"/>
    <cellStyle name="20% - Accent4 5 5 4 4" xfId="4759" xr:uid="{00000000-0005-0000-0000-000069190000}"/>
    <cellStyle name="20% - Accent4 5 5 5" xfId="4760" xr:uid="{00000000-0005-0000-0000-00006A190000}"/>
    <cellStyle name="20% - Accent4 5 5 5 2" xfId="4761" xr:uid="{00000000-0005-0000-0000-00006B190000}"/>
    <cellStyle name="20% - Accent4 5 5 5 2 2" xfId="4762" xr:uid="{00000000-0005-0000-0000-00006C190000}"/>
    <cellStyle name="20% - Accent4 5 5 5 3" xfId="4763" xr:uid="{00000000-0005-0000-0000-00006D190000}"/>
    <cellStyle name="20% - Accent4 5 5 5 4" xfId="4764" xr:uid="{00000000-0005-0000-0000-00006E190000}"/>
    <cellStyle name="20% - Accent4 5 5 6" xfId="4765" xr:uid="{00000000-0005-0000-0000-00006F190000}"/>
    <cellStyle name="20% - Accent4 5 5 6 2" xfId="4766" xr:uid="{00000000-0005-0000-0000-000070190000}"/>
    <cellStyle name="20% - Accent4 5 5 6 2 2" xfId="4767" xr:uid="{00000000-0005-0000-0000-000071190000}"/>
    <cellStyle name="20% - Accent4 5 5 6 3" xfId="4768" xr:uid="{00000000-0005-0000-0000-000072190000}"/>
    <cellStyle name="20% - Accent4 5 5 7" xfId="4769" xr:uid="{00000000-0005-0000-0000-000073190000}"/>
    <cellStyle name="20% - Accent4 5 5 7 2" xfId="4770" xr:uid="{00000000-0005-0000-0000-000074190000}"/>
    <cellStyle name="20% - Accent4 5 5 8" xfId="4771" xr:uid="{00000000-0005-0000-0000-000075190000}"/>
    <cellStyle name="20% - Accent4 5 5 9" xfId="4772" xr:uid="{00000000-0005-0000-0000-000076190000}"/>
    <cellStyle name="20% - Accent4 5 6" xfId="4773" xr:uid="{00000000-0005-0000-0000-000077190000}"/>
    <cellStyle name="20% - Accent4 5 6 2" xfId="4774" xr:uid="{00000000-0005-0000-0000-000078190000}"/>
    <cellStyle name="20% - Accent4 5 6 2 2" xfId="4775" xr:uid="{00000000-0005-0000-0000-000079190000}"/>
    <cellStyle name="20% - Accent4 5 6 2 2 2" xfId="4776" xr:uid="{00000000-0005-0000-0000-00007A190000}"/>
    <cellStyle name="20% - Accent4 5 6 2 3" xfId="4777" xr:uid="{00000000-0005-0000-0000-00007B190000}"/>
    <cellStyle name="20% - Accent4 5 6 2 4" xfId="4778" xr:uid="{00000000-0005-0000-0000-00007C190000}"/>
    <cellStyle name="20% - Accent4 5 6 3" xfId="4779" xr:uid="{00000000-0005-0000-0000-00007D190000}"/>
    <cellStyle name="20% - Accent4 5 6 3 2" xfId="4780" xr:uid="{00000000-0005-0000-0000-00007E190000}"/>
    <cellStyle name="20% - Accent4 5 6 3 2 2" xfId="4781" xr:uid="{00000000-0005-0000-0000-00007F190000}"/>
    <cellStyle name="20% - Accent4 5 6 3 3" xfId="4782" xr:uid="{00000000-0005-0000-0000-000080190000}"/>
    <cellStyle name="20% - Accent4 5 6 3 4" xfId="4783" xr:uid="{00000000-0005-0000-0000-000081190000}"/>
    <cellStyle name="20% - Accent4 5 6 4" xfId="4784" xr:uid="{00000000-0005-0000-0000-000082190000}"/>
    <cellStyle name="20% - Accent4 5 6 4 2" xfId="4785" xr:uid="{00000000-0005-0000-0000-000083190000}"/>
    <cellStyle name="20% - Accent4 5 6 4 2 2" xfId="4786" xr:uid="{00000000-0005-0000-0000-000084190000}"/>
    <cellStyle name="20% - Accent4 5 6 4 3" xfId="4787" xr:uid="{00000000-0005-0000-0000-000085190000}"/>
    <cellStyle name="20% - Accent4 5 6 4 4" xfId="4788" xr:uid="{00000000-0005-0000-0000-000086190000}"/>
    <cellStyle name="20% - Accent4 5 6 5" xfId="4789" xr:uid="{00000000-0005-0000-0000-000087190000}"/>
    <cellStyle name="20% - Accent4 5 6 5 2" xfId="4790" xr:uid="{00000000-0005-0000-0000-000088190000}"/>
    <cellStyle name="20% - Accent4 5 6 5 2 2" xfId="4791" xr:uid="{00000000-0005-0000-0000-000089190000}"/>
    <cellStyle name="20% - Accent4 5 6 5 3" xfId="4792" xr:uid="{00000000-0005-0000-0000-00008A190000}"/>
    <cellStyle name="20% - Accent4 5 6 6" xfId="4793" xr:uid="{00000000-0005-0000-0000-00008B190000}"/>
    <cellStyle name="20% - Accent4 5 6 6 2" xfId="4794" xr:uid="{00000000-0005-0000-0000-00008C190000}"/>
    <cellStyle name="20% - Accent4 5 6 7" xfId="4795" xr:uid="{00000000-0005-0000-0000-00008D190000}"/>
    <cellStyle name="20% - Accent4 5 6 8" xfId="4796" xr:uid="{00000000-0005-0000-0000-00008E190000}"/>
    <cellStyle name="20% - Accent4 5 7" xfId="4797" xr:uid="{00000000-0005-0000-0000-00008F190000}"/>
    <cellStyle name="20% - Accent4 5 8" xfId="4798" xr:uid="{00000000-0005-0000-0000-000090190000}"/>
    <cellStyle name="20% - Accent4 5 8 2" xfId="4799" xr:uid="{00000000-0005-0000-0000-000091190000}"/>
    <cellStyle name="20% - Accent4 5 8 2 2" xfId="4800" xr:uid="{00000000-0005-0000-0000-000092190000}"/>
    <cellStyle name="20% - Accent4 5 8 3" xfId="4801" xr:uid="{00000000-0005-0000-0000-000093190000}"/>
    <cellStyle name="20% - Accent4 5 8 4" xfId="4802" xr:uid="{00000000-0005-0000-0000-000094190000}"/>
    <cellStyle name="20% - Accent4 5 9" xfId="4803" xr:uid="{00000000-0005-0000-0000-000095190000}"/>
    <cellStyle name="20% - Accent4 5 9 2" xfId="4804" xr:uid="{00000000-0005-0000-0000-000096190000}"/>
    <cellStyle name="20% - Accent4 5 9 2 2" xfId="4805" xr:uid="{00000000-0005-0000-0000-000097190000}"/>
    <cellStyle name="20% - Accent4 5 9 3" xfId="4806" xr:uid="{00000000-0005-0000-0000-000098190000}"/>
    <cellStyle name="20% - Accent4 5 9 4" xfId="4807" xr:uid="{00000000-0005-0000-0000-000099190000}"/>
    <cellStyle name="20% - Accent4 6" xfId="4808" xr:uid="{00000000-0005-0000-0000-00009A190000}"/>
    <cellStyle name="20% - Accent4 6 10" xfId="4809" xr:uid="{00000000-0005-0000-0000-00009B190000}"/>
    <cellStyle name="20% - Accent4 6 11" xfId="4810" xr:uid="{00000000-0005-0000-0000-00009C190000}"/>
    <cellStyle name="20% - Accent4 6 12" xfId="4811" xr:uid="{00000000-0005-0000-0000-00009D190000}"/>
    <cellStyle name="20% - Accent4 6 2" xfId="4812" xr:uid="{00000000-0005-0000-0000-00009E190000}"/>
    <cellStyle name="20% - Accent4 6 2 10" xfId="4813" xr:uid="{00000000-0005-0000-0000-00009F190000}"/>
    <cellStyle name="20% - Accent4 6 2 10 2" xfId="4814" xr:uid="{00000000-0005-0000-0000-0000A0190000}"/>
    <cellStyle name="20% - Accent4 6 2 11" xfId="4815" xr:uid="{00000000-0005-0000-0000-0000A1190000}"/>
    <cellStyle name="20% - Accent4 6 2 12" xfId="4816" xr:uid="{00000000-0005-0000-0000-0000A2190000}"/>
    <cellStyle name="20% - Accent4 6 2 2" xfId="4817" xr:uid="{00000000-0005-0000-0000-0000A3190000}"/>
    <cellStyle name="20% - Accent4 6 2 2 10" xfId="4818" xr:uid="{00000000-0005-0000-0000-0000A4190000}"/>
    <cellStyle name="20% - Accent4 6 2 2 2" xfId="4819" xr:uid="{00000000-0005-0000-0000-0000A5190000}"/>
    <cellStyle name="20% - Accent4 6 2 2 2 2" xfId="4820" xr:uid="{00000000-0005-0000-0000-0000A6190000}"/>
    <cellStyle name="20% - Accent4 6 2 2 2 2 2" xfId="4821" xr:uid="{00000000-0005-0000-0000-0000A7190000}"/>
    <cellStyle name="20% - Accent4 6 2 2 2 2 2 2" xfId="4822" xr:uid="{00000000-0005-0000-0000-0000A8190000}"/>
    <cellStyle name="20% - Accent4 6 2 2 2 2 3" xfId="4823" xr:uid="{00000000-0005-0000-0000-0000A9190000}"/>
    <cellStyle name="20% - Accent4 6 2 2 2 2 4" xfId="4824" xr:uid="{00000000-0005-0000-0000-0000AA190000}"/>
    <cellStyle name="20% - Accent4 6 2 2 2 3" xfId="4825" xr:uid="{00000000-0005-0000-0000-0000AB190000}"/>
    <cellStyle name="20% - Accent4 6 2 2 2 3 2" xfId="4826" xr:uid="{00000000-0005-0000-0000-0000AC190000}"/>
    <cellStyle name="20% - Accent4 6 2 2 2 3 2 2" xfId="4827" xr:uid="{00000000-0005-0000-0000-0000AD190000}"/>
    <cellStyle name="20% - Accent4 6 2 2 2 3 3" xfId="4828" xr:uid="{00000000-0005-0000-0000-0000AE190000}"/>
    <cellStyle name="20% - Accent4 6 2 2 2 3 4" xfId="4829" xr:uid="{00000000-0005-0000-0000-0000AF190000}"/>
    <cellStyle name="20% - Accent4 6 2 2 2 4" xfId="4830" xr:uid="{00000000-0005-0000-0000-0000B0190000}"/>
    <cellStyle name="20% - Accent4 6 2 2 2 4 2" xfId="4831" xr:uid="{00000000-0005-0000-0000-0000B1190000}"/>
    <cellStyle name="20% - Accent4 6 2 2 2 4 2 2" xfId="4832" xr:uid="{00000000-0005-0000-0000-0000B2190000}"/>
    <cellStyle name="20% - Accent4 6 2 2 2 4 3" xfId="4833" xr:uid="{00000000-0005-0000-0000-0000B3190000}"/>
    <cellStyle name="20% - Accent4 6 2 2 2 4 4" xfId="4834" xr:uid="{00000000-0005-0000-0000-0000B4190000}"/>
    <cellStyle name="20% - Accent4 6 2 2 2 5" xfId="4835" xr:uid="{00000000-0005-0000-0000-0000B5190000}"/>
    <cellStyle name="20% - Accent4 6 2 2 2 5 2" xfId="4836" xr:uid="{00000000-0005-0000-0000-0000B6190000}"/>
    <cellStyle name="20% - Accent4 6 2 2 2 5 2 2" xfId="4837" xr:uid="{00000000-0005-0000-0000-0000B7190000}"/>
    <cellStyle name="20% - Accent4 6 2 2 2 5 3" xfId="4838" xr:uid="{00000000-0005-0000-0000-0000B8190000}"/>
    <cellStyle name="20% - Accent4 6 2 2 2 5 4" xfId="4839" xr:uid="{00000000-0005-0000-0000-0000B9190000}"/>
    <cellStyle name="20% - Accent4 6 2 2 2 6" xfId="4840" xr:uid="{00000000-0005-0000-0000-0000BA190000}"/>
    <cellStyle name="20% - Accent4 6 2 2 2 6 2" xfId="4841" xr:uid="{00000000-0005-0000-0000-0000BB190000}"/>
    <cellStyle name="20% - Accent4 6 2 2 2 6 2 2" xfId="4842" xr:uid="{00000000-0005-0000-0000-0000BC190000}"/>
    <cellStyle name="20% - Accent4 6 2 2 2 6 3" xfId="4843" xr:uid="{00000000-0005-0000-0000-0000BD190000}"/>
    <cellStyle name="20% - Accent4 6 2 2 2 7" xfId="4844" xr:uid="{00000000-0005-0000-0000-0000BE190000}"/>
    <cellStyle name="20% - Accent4 6 2 2 2 7 2" xfId="4845" xr:uid="{00000000-0005-0000-0000-0000BF190000}"/>
    <cellStyle name="20% - Accent4 6 2 2 2 8" xfId="4846" xr:uid="{00000000-0005-0000-0000-0000C0190000}"/>
    <cellStyle name="20% - Accent4 6 2 2 2 9" xfId="4847" xr:uid="{00000000-0005-0000-0000-0000C1190000}"/>
    <cellStyle name="20% - Accent4 6 2 2 3" xfId="4848" xr:uid="{00000000-0005-0000-0000-0000C2190000}"/>
    <cellStyle name="20% - Accent4 6 2 2 3 2" xfId="4849" xr:uid="{00000000-0005-0000-0000-0000C3190000}"/>
    <cellStyle name="20% - Accent4 6 2 2 3 2 2" xfId="4850" xr:uid="{00000000-0005-0000-0000-0000C4190000}"/>
    <cellStyle name="20% - Accent4 6 2 2 3 2 2 2" xfId="4851" xr:uid="{00000000-0005-0000-0000-0000C5190000}"/>
    <cellStyle name="20% - Accent4 6 2 2 3 2 3" xfId="4852" xr:uid="{00000000-0005-0000-0000-0000C6190000}"/>
    <cellStyle name="20% - Accent4 6 2 2 3 2 4" xfId="4853" xr:uid="{00000000-0005-0000-0000-0000C7190000}"/>
    <cellStyle name="20% - Accent4 6 2 2 3 3" xfId="4854" xr:uid="{00000000-0005-0000-0000-0000C8190000}"/>
    <cellStyle name="20% - Accent4 6 2 2 3 3 2" xfId="4855" xr:uid="{00000000-0005-0000-0000-0000C9190000}"/>
    <cellStyle name="20% - Accent4 6 2 2 3 3 2 2" xfId="4856" xr:uid="{00000000-0005-0000-0000-0000CA190000}"/>
    <cellStyle name="20% - Accent4 6 2 2 3 3 3" xfId="4857" xr:uid="{00000000-0005-0000-0000-0000CB190000}"/>
    <cellStyle name="20% - Accent4 6 2 2 3 3 4" xfId="4858" xr:uid="{00000000-0005-0000-0000-0000CC190000}"/>
    <cellStyle name="20% - Accent4 6 2 2 3 4" xfId="4859" xr:uid="{00000000-0005-0000-0000-0000CD190000}"/>
    <cellStyle name="20% - Accent4 6 2 2 3 4 2" xfId="4860" xr:uid="{00000000-0005-0000-0000-0000CE190000}"/>
    <cellStyle name="20% - Accent4 6 2 2 3 4 2 2" xfId="4861" xr:uid="{00000000-0005-0000-0000-0000CF190000}"/>
    <cellStyle name="20% - Accent4 6 2 2 3 4 3" xfId="4862" xr:uid="{00000000-0005-0000-0000-0000D0190000}"/>
    <cellStyle name="20% - Accent4 6 2 2 3 4 4" xfId="4863" xr:uid="{00000000-0005-0000-0000-0000D1190000}"/>
    <cellStyle name="20% - Accent4 6 2 2 3 5" xfId="4864" xr:uid="{00000000-0005-0000-0000-0000D2190000}"/>
    <cellStyle name="20% - Accent4 6 2 2 3 5 2" xfId="4865" xr:uid="{00000000-0005-0000-0000-0000D3190000}"/>
    <cellStyle name="20% - Accent4 6 2 2 3 5 3" xfId="4866" xr:uid="{00000000-0005-0000-0000-0000D4190000}"/>
    <cellStyle name="20% - Accent4 6 2 2 3 6" xfId="4867" xr:uid="{00000000-0005-0000-0000-0000D5190000}"/>
    <cellStyle name="20% - Accent4 6 2 2 3 7" xfId="4868" xr:uid="{00000000-0005-0000-0000-0000D6190000}"/>
    <cellStyle name="20% - Accent4 6 2 2 3 8" xfId="4869" xr:uid="{00000000-0005-0000-0000-0000D7190000}"/>
    <cellStyle name="20% - Accent4 6 2 2 4" xfId="4870" xr:uid="{00000000-0005-0000-0000-0000D8190000}"/>
    <cellStyle name="20% - Accent4 6 2 2 4 2" xfId="4871" xr:uid="{00000000-0005-0000-0000-0000D9190000}"/>
    <cellStyle name="20% - Accent4 6 2 2 4 2 2" xfId="4872" xr:uid="{00000000-0005-0000-0000-0000DA190000}"/>
    <cellStyle name="20% - Accent4 6 2 2 4 3" xfId="4873" xr:uid="{00000000-0005-0000-0000-0000DB190000}"/>
    <cellStyle name="20% - Accent4 6 2 2 4 4" xfId="4874" xr:uid="{00000000-0005-0000-0000-0000DC190000}"/>
    <cellStyle name="20% - Accent4 6 2 2 5" xfId="4875" xr:uid="{00000000-0005-0000-0000-0000DD190000}"/>
    <cellStyle name="20% - Accent4 6 2 2 5 2" xfId="4876" xr:uid="{00000000-0005-0000-0000-0000DE190000}"/>
    <cellStyle name="20% - Accent4 6 2 2 5 2 2" xfId="4877" xr:uid="{00000000-0005-0000-0000-0000DF190000}"/>
    <cellStyle name="20% - Accent4 6 2 2 5 3" xfId="4878" xr:uid="{00000000-0005-0000-0000-0000E0190000}"/>
    <cellStyle name="20% - Accent4 6 2 2 5 4" xfId="4879" xr:uid="{00000000-0005-0000-0000-0000E1190000}"/>
    <cellStyle name="20% - Accent4 6 2 2 6" xfId="4880" xr:uid="{00000000-0005-0000-0000-0000E2190000}"/>
    <cellStyle name="20% - Accent4 6 2 2 6 2" xfId="4881" xr:uid="{00000000-0005-0000-0000-0000E3190000}"/>
    <cellStyle name="20% - Accent4 6 2 2 6 2 2" xfId="4882" xr:uid="{00000000-0005-0000-0000-0000E4190000}"/>
    <cellStyle name="20% - Accent4 6 2 2 6 3" xfId="4883" xr:uid="{00000000-0005-0000-0000-0000E5190000}"/>
    <cellStyle name="20% - Accent4 6 2 2 6 4" xfId="4884" xr:uid="{00000000-0005-0000-0000-0000E6190000}"/>
    <cellStyle name="20% - Accent4 6 2 2 7" xfId="4885" xr:uid="{00000000-0005-0000-0000-0000E7190000}"/>
    <cellStyle name="20% - Accent4 6 2 2 7 2" xfId="4886" xr:uid="{00000000-0005-0000-0000-0000E8190000}"/>
    <cellStyle name="20% - Accent4 6 2 2 7 2 2" xfId="4887" xr:uid="{00000000-0005-0000-0000-0000E9190000}"/>
    <cellStyle name="20% - Accent4 6 2 2 7 3" xfId="4888" xr:uid="{00000000-0005-0000-0000-0000EA190000}"/>
    <cellStyle name="20% - Accent4 6 2 2 8" xfId="4889" xr:uid="{00000000-0005-0000-0000-0000EB190000}"/>
    <cellStyle name="20% - Accent4 6 2 2 8 2" xfId="4890" xr:uid="{00000000-0005-0000-0000-0000EC190000}"/>
    <cellStyle name="20% - Accent4 6 2 2 9" xfId="4891" xr:uid="{00000000-0005-0000-0000-0000ED190000}"/>
    <cellStyle name="20% - Accent4 6 2 3" xfId="4892" xr:uid="{00000000-0005-0000-0000-0000EE190000}"/>
    <cellStyle name="20% - Accent4 6 2 3 2" xfId="4893" xr:uid="{00000000-0005-0000-0000-0000EF190000}"/>
    <cellStyle name="20% - Accent4 6 2 3 2 2" xfId="4894" xr:uid="{00000000-0005-0000-0000-0000F0190000}"/>
    <cellStyle name="20% - Accent4 6 2 3 2 2 2" xfId="4895" xr:uid="{00000000-0005-0000-0000-0000F1190000}"/>
    <cellStyle name="20% - Accent4 6 2 3 2 2 2 2" xfId="4896" xr:uid="{00000000-0005-0000-0000-0000F2190000}"/>
    <cellStyle name="20% - Accent4 6 2 3 2 2 3" xfId="4897" xr:uid="{00000000-0005-0000-0000-0000F3190000}"/>
    <cellStyle name="20% - Accent4 6 2 3 2 2 4" xfId="4898" xr:uid="{00000000-0005-0000-0000-0000F4190000}"/>
    <cellStyle name="20% - Accent4 6 2 3 2 3" xfId="4899" xr:uid="{00000000-0005-0000-0000-0000F5190000}"/>
    <cellStyle name="20% - Accent4 6 2 3 2 3 2" xfId="4900" xr:uid="{00000000-0005-0000-0000-0000F6190000}"/>
    <cellStyle name="20% - Accent4 6 2 3 2 3 2 2" xfId="4901" xr:uid="{00000000-0005-0000-0000-0000F7190000}"/>
    <cellStyle name="20% - Accent4 6 2 3 2 3 3" xfId="4902" xr:uid="{00000000-0005-0000-0000-0000F8190000}"/>
    <cellStyle name="20% - Accent4 6 2 3 2 3 4" xfId="4903" xr:uid="{00000000-0005-0000-0000-0000F9190000}"/>
    <cellStyle name="20% - Accent4 6 2 3 2 4" xfId="4904" xr:uid="{00000000-0005-0000-0000-0000FA190000}"/>
    <cellStyle name="20% - Accent4 6 2 3 2 4 2" xfId="4905" xr:uid="{00000000-0005-0000-0000-0000FB190000}"/>
    <cellStyle name="20% - Accent4 6 2 3 2 4 2 2" xfId="4906" xr:uid="{00000000-0005-0000-0000-0000FC190000}"/>
    <cellStyle name="20% - Accent4 6 2 3 2 4 3" xfId="4907" xr:uid="{00000000-0005-0000-0000-0000FD190000}"/>
    <cellStyle name="20% - Accent4 6 2 3 2 4 4" xfId="4908" xr:uid="{00000000-0005-0000-0000-0000FE190000}"/>
    <cellStyle name="20% - Accent4 6 2 3 2 5" xfId="4909" xr:uid="{00000000-0005-0000-0000-0000FF190000}"/>
    <cellStyle name="20% - Accent4 6 2 3 2 5 2" xfId="4910" xr:uid="{00000000-0005-0000-0000-0000001A0000}"/>
    <cellStyle name="20% - Accent4 6 2 3 2 5 3" xfId="4911" xr:uid="{00000000-0005-0000-0000-0000011A0000}"/>
    <cellStyle name="20% - Accent4 6 2 3 2 6" xfId="4912" xr:uid="{00000000-0005-0000-0000-0000021A0000}"/>
    <cellStyle name="20% - Accent4 6 2 3 2 7" xfId="4913" xr:uid="{00000000-0005-0000-0000-0000031A0000}"/>
    <cellStyle name="20% - Accent4 6 2 3 2 8" xfId="4914" xr:uid="{00000000-0005-0000-0000-0000041A0000}"/>
    <cellStyle name="20% - Accent4 6 2 3 3" xfId="4915" xr:uid="{00000000-0005-0000-0000-0000051A0000}"/>
    <cellStyle name="20% - Accent4 6 2 3 3 2" xfId="4916" xr:uid="{00000000-0005-0000-0000-0000061A0000}"/>
    <cellStyle name="20% - Accent4 6 2 3 3 2 2" xfId="4917" xr:uid="{00000000-0005-0000-0000-0000071A0000}"/>
    <cellStyle name="20% - Accent4 6 2 3 3 3" xfId="4918" xr:uid="{00000000-0005-0000-0000-0000081A0000}"/>
    <cellStyle name="20% - Accent4 6 2 3 3 4" xfId="4919" xr:uid="{00000000-0005-0000-0000-0000091A0000}"/>
    <cellStyle name="20% - Accent4 6 2 3 4" xfId="4920" xr:uid="{00000000-0005-0000-0000-00000A1A0000}"/>
    <cellStyle name="20% - Accent4 6 2 3 4 2" xfId="4921" xr:uid="{00000000-0005-0000-0000-00000B1A0000}"/>
    <cellStyle name="20% - Accent4 6 2 3 4 2 2" xfId="4922" xr:uid="{00000000-0005-0000-0000-00000C1A0000}"/>
    <cellStyle name="20% - Accent4 6 2 3 4 3" xfId="4923" xr:uid="{00000000-0005-0000-0000-00000D1A0000}"/>
    <cellStyle name="20% - Accent4 6 2 3 4 4" xfId="4924" xr:uid="{00000000-0005-0000-0000-00000E1A0000}"/>
    <cellStyle name="20% - Accent4 6 2 3 5" xfId="4925" xr:uid="{00000000-0005-0000-0000-00000F1A0000}"/>
    <cellStyle name="20% - Accent4 6 2 3 5 2" xfId="4926" xr:uid="{00000000-0005-0000-0000-0000101A0000}"/>
    <cellStyle name="20% - Accent4 6 2 3 5 2 2" xfId="4927" xr:uid="{00000000-0005-0000-0000-0000111A0000}"/>
    <cellStyle name="20% - Accent4 6 2 3 5 3" xfId="4928" xr:uid="{00000000-0005-0000-0000-0000121A0000}"/>
    <cellStyle name="20% - Accent4 6 2 3 5 4" xfId="4929" xr:uid="{00000000-0005-0000-0000-0000131A0000}"/>
    <cellStyle name="20% - Accent4 6 2 3 6" xfId="4930" xr:uid="{00000000-0005-0000-0000-0000141A0000}"/>
    <cellStyle name="20% - Accent4 6 2 3 6 2" xfId="4931" xr:uid="{00000000-0005-0000-0000-0000151A0000}"/>
    <cellStyle name="20% - Accent4 6 2 3 6 2 2" xfId="4932" xr:uid="{00000000-0005-0000-0000-0000161A0000}"/>
    <cellStyle name="20% - Accent4 6 2 3 6 3" xfId="4933" xr:uid="{00000000-0005-0000-0000-0000171A0000}"/>
    <cellStyle name="20% - Accent4 6 2 3 7" xfId="4934" xr:uid="{00000000-0005-0000-0000-0000181A0000}"/>
    <cellStyle name="20% - Accent4 6 2 3 7 2" xfId="4935" xr:uid="{00000000-0005-0000-0000-0000191A0000}"/>
    <cellStyle name="20% - Accent4 6 2 3 8" xfId="4936" xr:uid="{00000000-0005-0000-0000-00001A1A0000}"/>
    <cellStyle name="20% - Accent4 6 2 3 9" xfId="4937" xr:uid="{00000000-0005-0000-0000-00001B1A0000}"/>
    <cellStyle name="20% - Accent4 6 2 4" xfId="4938" xr:uid="{00000000-0005-0000-0000-00001C1A0000}"/>
    <cellStyle name="20% - Accent4 6 2 4 2" xfId="4939" xr:uid="{00000000-0005-0000-0000-00001D1A0000}"/>
    <cellStyle name="20% - Accent4 6 2 4 2 2" xfId="4940" xr:uid="{00000000-0005-0000-0000-00001E1A0000}"/>
    <cellStyle name="20% - Accent4 6 2 4 2 2 2" xfId="4941" xr:uid="{00000000-0005-0000-0000-00001F1A0000}"/>
    <cellStyle name="20% - Accent4 6 2 4 2 3" xfId="4942" xr:uid="{00000000-0005-0000-0000-0000201A0000}"/>
    <cellStyle name="20% - Accent4 6 2 4 2 4" xfId="4943" xr:uid="{00000000-0005-0000-0000-0000211A0000}"/>
    <cellStyle name="20% - Accent4 6 2 4 3" xfId="4944" xr:uid="{00000000-0005-0000-0000-0000221A0000}"/>
    <cellStyle name="20% - Accent4 6 2 4 3 2" xfId="4945" xr:uid="{00000000-0005-0000-0000-0000231A0000}"/>
    <cellStyle name="20% - Accent4 6 2 4 3 2 2" xfId="4946" xr:uid="{00000000-0005-0000-0000-0000241A0000}"/>
    <cellStyle name="20% - Accent4 6 2 4 3 3" xfId="4947" xr:uid="{00000000-0005-0000-0000-0000251A0000}"/>
    <cellStyle name="20% - Accent4 6 2 4 3 4" xfId="4948" xr:uid="{00000000-0005-0000-0000-0000261A0000}"/>
    <cellStyle name="20% - Accent4 6 2 4 4" xfId="4949" xr:uid="{00000000-0005-0000-0000-0000271A0000}"/>
    <cellStyle name="20% - Accent4 6 2 4 4 2" xfId="4950" xr:uid="{00000000-0005-0000-0000-0000281A0000}"/>
    <cellStyle name="20% - Accent4 6 2 4 4 2 2" xfId="4951" xr:uid="{00000000-0005-0000-0000-0000291A0000}"/>
    <cellStyle name="20% - Accent4 6 2 4 4 3" xfId="4952" xr:uid="{00000000-0005-0000-0000-00002A1A0000}"/>
    <cellStyle name="20% - Accent4 6 2 4 4 4" xfId="4953" xr:uid="{00000000-0005-0000-0000-00002B1A0000}"/>
    <cellStyle name="20% - Accent4 6 2 4 5" xfId="4954" xr:uid="{00000000-0005-0000-0000-00002C1A0000}"/>
    <cellStyle name="20% - Accent4 6 2 4 5 2" xfId="4955" xr:uid="{00000000-0005-0000-0000-00002D1A0000}"/>
    <cellStyle name="20% - Accent4 6 2 4 5 2 2" xfId="4956" xr:uid="{00000000-0005-0000-0000-00002E1A0000}"/>
    <cellStyle name="20% - Accent4 6 2 4 5 3" xfId="4957" xr:uid="{00000000-0005-0000-0000-00002F1A0000}"/>
    <cellStyle name="20% - Accent4 6 2 4 5 4" xfId="4958" xr:uid="{00000000-0005-0000-0000-0000301A0000}"/>
    <cellStyle name="20% - Accent4 6 2 4 6" xfId="4959" xr:uid="{00000000-0005-0000-0000-0000311A0000}"/>
    <cellStyle name="20% - Accent4 6 2 4 6 2" xfId="4960" xr:uid="{00000000-0005-0000-0000-0000321A0000}"/>
    <cellStyle name="20% - Accent4 6 2 4 6 2 2" xfId="4961" xr:uid="{00000000-0005-0000-0000-0000331A0000}"/>
    <cellStyle name="20% - Accent4 6 2 4 6 3" xfId="4962" xr:uid="{00000000-0005-0000-0000-0000341A0000}"/>
    <cellStyle name="20% - Accent4 6 2 4 7" xfId="4963" xr:uid="{00000000-0005-0000-0000-0000351A0000}"/>
    <cellStyle name="20% - Accent4 6 2 4 7 2" xfId="4964" xr:uid="{00000000-0005-0000-0000-0000361A0000}"/>
    <cellStyle name="20% - Accent4 6 2 4 8" xfId="4965" xr:uid="{00000000-0005-0000-0000-0000371A0000}"/>
    <cellStyle name="20% - Accent4 6 2 4 9" xfId="4966" xr:uid="{00000000-0005-0000-0000-0000381A0000}"/>
    <cellStyle name="20% - Accent4 6 2 5" xfId="4967" xr:uid="{00000000-0005-0000-0000-0000391A0000}"/>
    <cellStyle name="20% - Accent4 6 2 5 2" xfId="4968" xr:uid="{00000000-0005-0000-0000-00003A1A0000}"/>
    <cellStyle name="20% - Accent4 6 2 5 2 2" xfId="4969" xr:uid="{00000000-0005-0000-0000-00003B1A0000}"/>
    <cellStyle name="20% - Accent4 6 2 5 2 2 2" xfId="4970" xr:uid="{00000000-0005-0000-0000-00003C1A0000}"/>
    <cellStyle name="20% - Accent4 6 2 5 2 3" xfId="4971" xr:uid="{00000000-0005-0000-0000-00003D1A0000}"/>
    <cellStyle name="20% - Accent4 6 2 5 2 4" xfId="4972" xr:uid="{00000000-0005-0000-0000-00003E1A0000}"/>
    <cellStyle name="20% - Accent4 6 2 5 3" xfId="4973" xr:uid="{00000000-0005-0000-0000-00003F1A0000}"/>
    <cellStyle name="20% - Accent4 6 2 5 3 2" xfId="4974" xr:uid="{00000000-0005-0000-0000-0000401A0000}"/>
    <cellStyle name="20% - Accent4 6 2 5 3 2 2" xfId="4975" xr:uid="{00000000-0005-0000-0000-0000411A0000}"/>
    <cellStyle name="20% - Accent4 6 2 5 3 3" xfId="4976" xr:uid="{00000000-0005-0000-0000-0000421A0000}"/>
    <cellStyle name="20% - Accent4 6 2 5 3 4" xfId="4977" xr:uid="{00000000-0005-0000-0000-0000431A0000}"/>
    <cellStyle name="20% - Accent4 6 2 5 4" xfId="4978" xr:uid="{00000000-0005-0000-0000-0000441A0000}"/>
    <cellStyle name="20% - Accent4 6 2 5 4 2" xfId="4979" xr:uid="{00000000-0005-0000-0000-0000451A0000}"/>
    <cellStyle name="20% - Accent4 6 2 5 4 2 2" xfId="4980" xr:uid="{00000000-0005-0000-0000-0000461A0000}"/>
    <cellStyle name="20% - Accent4 6 2 5 4 3" xfId="4981" xr:uid="{00000000-0005-0000-0000-0000471A0000}"/>
    <cellStyle name="20% - Accent4 6 2 5 4 4" xfId="4982" xr:uid="{00000000-0005-0000-0000-0000481A0000}"/>
    <cellStyle name="20% - Accent4 6 2 5 5" xfId="4983" xr:uid="{00000000-0005-0000-0000-0000491A0000}"/>
    <cellStyle name="20% - Accent4 6 2 5 5 2" xfId="4984" xr:uid="{00000000-0005-0000-0000-00004A1A0000}"/>
    <cellStyle name="20% - Accent4 6 2 5 5 3" xfId="4985" xr:uid="{00000000-0005-0000-0000-00004B1A0000}"/>
    <cellStyle name="20% - Accent4 6 2 5 6" xfId="4986" xr:uid="{00000000-0005-0000-0000-00004C1A0000}"/>
    <cellStyle name="20% - Accent4 6 2 5 7" xfId="4987" xr:uid="{00000000-0005-0000-0000-00004D1A0000}"/>
    <cellStyle name="20% - Accent4 6 2 5 8" xfId="4988" xr:uid="{00000000-0005-0000-0000-00004E1A0000}"/>
    <cellStyle name="20% - Accent4 6 2 6" xfId="4989" xr:uid="{00000000-0005-0000-0000-00004F1A0000}"/>
    <cellStyle name="20% - Accent4 6 2 6 2" xfId="4990" xr:uid="{00000000-0005-0000-0000-0000501A0000}"/>
    <cellStyle name="20% - Accent4 6 2 6 2 2" xfId="4991" xr:uid="{00000000-0005-0000-0000-0000511A0000}"/>
    <cellStyle name="20% - Accent4 6 2 6 3" xfId="4992" xr:uid="{00000000-0005-0000-0000-0000521A0000}"/>
    <cellStyle name="20% - Accent4 6 2 6 4" xfId="4993" xr:uid="{00000000-0005-0000-0000-0000531A0000}"/>
    <cellStyle name="20% - Accent4 6 2 7" xfId="4994" xr:uid="{00000000-0005-0000-0000-0000541A0000}"/>
    <cellStyle name="20% - Accent4 6 2 7 2" xfId="4995" xr:uid="{00000000-0005-0000-0000-0000551A0000}"/>
    <cellStyle name="20% - Accent4 6 2 7 2 2" xfId="4996" xr:uid="{00000000-0005-0000-0000-0000561A0000}"/>
    <cellStyle name="20% - Accent4 6 2 7 3" xfId="4997" xr:uid="{00000000-0005-0000-0000-0000571A0000}"/>
    <cellStyle name="20% - Accent4 6 2 7 4" xfId="4998" xr:uid="{00000000-0005-0000-0000-0000581A0000}"/>
    <cellStyle name="20% - Accent4 6 2 8" xfId="4999" xr:uid="{00000000-0005-0000-0000-0000591A0000}"/>
    <cellStyle name="20% - Accent4 6 2 8 2" xfId="5000" xr:uid="{00000000-0005-0000-0000-00005A1A0000}"/>
    <cellStyle name="20% - Accent4 6 2 8 2 2" xfId="5001" xr:uid="{00000000-0005-0000-0000-00005B1A0000}"/>
    <cellStyle name="20% - Accent4 6 2 8 3" xfId="5002" xr:uid="{00000000-0005-0000-0000-00005C1A0000}"/>
    <cellStyle name="20% - Accent4 6 2 8 4" xfId="5003" xr:uid="{00000000-0005-0000-0000-00005D1A0000}"/>
    <cellStyle name="20% - Accent4 6 2 9" xfId="5004" xr:uid="{00000000-0005-0000-0000-00005E1A0000}"/>
    <cellStyle name="20% - Accent4 6 2 9 2" xfId="5005" xr:uid="{00000000-0005-0000-0000-00005F1A0000}"/>
    <cellStyle name="20% - Accent4 6 2 9 2 2" xfId="5006" xr:uid="{00000000-0005-0000-0000-0000601A0000}"/>
    <cellStyle name="20% - Accent4 6 2 9 3" xfId="5007" xr:uid="{00000000-0005-0000-0000-0000611A0000}"/>
    <cellStyle name="20% - Accent4 6 3" xfId="5008" xr:uid="{00000000-0005-0000-0000-0000621A0000}"/>
    <cellStyle name="20% - Accent4 6 3 2" xfId="5009" xr:uid="{00000000-0005-0000-0000-0000631A0000}"/>
    <cellStyle name="20% - Accent4 6 3 3" xfId="5010" xr:uid="{00000000-0005-0000-0000-0000641A0000}"/>
    <cellStyle name="20% - Accent4 6 4" xfId="5011" xr:uid="{00000000-0005-0000-0000-0000651A0000}"/>
    <cellStyle name="20% - Accent4 6 4 2" xfId="5012" xr:uid="{00000000-0005-0000-0000-0000661A0000}"/>
    <cellStyle name="20% - Accent4 6 4 2 2" xfId="5013" xr:uid="{00000000-0005-0000-0000-0000671A0000}"/>
    <cellStyle name="20% - Accent4 6 4 2 2 2" xfId="5014" xr:uid="{00000000-0005-0000-0000-0000681A0000}"/>
    <cellStyle name="20% - Accent4 6 4 2 3" xfId="5015" xr:uid="{00000000-0005-0000-0000-0000691A0000}"/>
    <cellStyle name="20% - Accent4 6 4 2 4" xfId="5016" xr:uid="{00000000-0005-0000-0000-00006A1A0000}"/>
    <cellStyle name="20% - Accent4 6 4 3" xfId="5017" xr:uid="{00000000-0005-0000-0000-00006B1A0000}"/>
    <cellStyle name="20% - Accent4 6 4 3 2" xfId="5018" xr:uid="{00000000-0005-0000-0000-00006C1A0000}"/>
    <cellStyle name="20% - Accent4 6 4 3 2 2" xfId="5019" xr:uid="{00000000-0005-0000-0000-00006D1A0000}"/>
    <cellStyle name="20% - Accent4 6 4 3 3" xfId="5020" xr:uid="{00000000-0005-0000-0000-00006E1A0000}"/>
    <cellStyle name="20% - Accent4 6 4 3 4" xfId="5021" xr:uid="{00000000-0005-0000-0000-00006F1A0000}"/>
    <cellStyle name="20% - Accent4 6 4 4" xfId="5022" xr:uid="{00000000-0005-0000-0000-0000701A0000}"/>
    <cellStyle name="20% - Accent4 6 4 4 2" xfId="5023" xr:uid="{00000000-0005-0000-0000-0000711A0000}"/>
    <cellStyle name="20% - Accent4 6 4 4 2 2" xfId="5024" xr:uid="{00000000-0005-0000-0000-0000721A0000}"/>
    <cellStyle name="20% - Accent4 6 4 4 3" xfId="5025" xr:uid="{00000000-0005-0000-0000-0000731A0000}"/>
    <cellStyle name="20% - Accent4 6 4 4 4" xfId="5026" xr:uid="{00000000-0005-0000-0000-0000741A0000}"/>
    <cellStyle name="20% - Accent4 6 4 5" xfId="5027" xr:uid="{00000000-0005-0000-0000-0000751A0000}"/>
    <cellStyle name="20% - Accent4 6 4 5 2" xfId="5028" xr:uid="{00000000-0005-0000-0000-0000761A0000}"/>
    <cellStyle name="20% - Accent4 6 4 5 2 2" xfId="5029" xr:uid="{00000000-0005-0000-0000-0000771A0000}"/>
    <cellStyle name="20% - Accent4 6 4 5 3" xfId="5030" xr:uid="{00000000-0005-0000-0000-0000781A0000}"/>
    <cellStyle name="20% - Accent4 6 4 5 4" xfId="5031" xr:uid="{00000000-0005-0000-0000-0000791A0000}"/>
    <cellStyle name="20% - Accent4 6 4 6" xfId="5032" xr:uid="{00000000-0005-0000-0000-00007A1A0000}"/>
    <cellStyle name="20% - Accent4 6 4 6 2" xfId="5033" xr:uid="{00000000-0005-0000-0000-00007B1A0000}"/>
    <cellStyle name="20% - Accent4 6 4 6 2 2" xfId="5034" xr:uid="{00000000-0005-0000-0000-00007C1A0000}"/>
    <cellStyle name="20% - Accent4 6 4 6 3" xfId="5035" xr:uid="{00000000-0005-0000-0000-00007D1A0000}"/>
    <cellStyle name="20% - Accent4 6 4 7" xfId="5036" xr:uid="{00000000-0005-0000-0000-00007E1A0000}"/>
    <cellStyle name="20% - Accent4 6 4 7 2" xfId="5037" xr:uid="{00000000-0005-0000-0000-00007F1A0000}"/>
    <cellStyle name="20% - Accent4 6 4 8" xfId="5038" xr:uid="{00000000-0005-0000-0000-0000801A0000}"/>
    <cellStyle name="20% - Accent4 6 4 9" xfId="5039" xr:uid="{00000000-0005-0000-0000-0000811A0000}"/>
    <cellStyle name="20% - Accent4 6 5" xfId="5040" xr:uid="{00000000-0005-0000-0000-0000821A0000}"/>
    <cellStyle name="20% - Accent4 6 6" xfId="5041" xr:uid="{00000000-0005-0000-0000-0000831A0000}"/>
    <cellStyle name="20% - Accent4 6 7" xfId="5042" xr:uid="{00000000-0005-0000-0000-0000841A0000}"/>
    <cellStyle name="20% - Accent4 6 7 2" xfId="5043" xr:uid="{00000000-0005-0000-0000-0000851A0000}"/>
    <cellStyle name="20% - Accent4 6 7 2 2" xfId="5044" xr:uid="{00000000-0005-0000-0000-0000861A0000}"/>
    <cellStyle name="20% - Accent4 6 7 3" xfId="5045" xr:uid="{00000000-0005-0000-0000-0000871A0000}"/>
    <cellStyle name="20% - Accent4 6 7 4" xfId="5046" xr:uid="{00000000-0005-0000-0000-0000881A0000}"/>
    <cellStyle name="20% - Accent4 6 8" xfId="5047" xr:uid="{00000000-0005-0000-0000-0000891A0000}"/>
    <cellStyle name="20% - Accent4 6 8 2" xfId="5048" xr:uid="{00000000-0005-0000-0000-00008A1A0000}"/>
    <cellStyle name="20% - Accent4 6 8 2 2" xfId="5049" xr:uid="{00000000-0005-0000-0000-00008B1A0000}"/>
    <cellStyle name="20% - Accent4 6 8 3" xfId="5050" xr:uid="{00000000-0005-0000-0000-00008C1A0000}"/>
    <cellStyle name="20% - Accent4 6 8 4" xfId="5051" xr:uid="{00000000-0005-0000-0000-00008D1A0000}"/>
    <cellStyle name="20% - Accent4 6 9" xfId="5052" xr:uid="{00000000-0005-0000-0000-00008E1A0000}"/>
    <cellStyle name="20% - Accent4 6 9 2" xfId="5053" xr:uid="{00000000-0005-0000-0000-00008F1A0000}"/>
    <cellStyle name="20% - Accent4 6 9 2 2" xfId="5054" xr:uid="{00000000-0005-0000-0000-0000901A0000}"/>
    <cellStyle name="20% - Accent4 6 9 3" xfId="5055" xr:uid="{00000000-0005-0000-0000-0000911A0000}"/>
    <cellStyle name="20% - Accent4 6 9 4" xfId="5056" xr:uid="{00000000-0005-0000-0000-0000921A0000}"/>
    <cellStyle name="20% - Accent4 7" xfId="5057" xr:uid="{00000000-0005-0000-0000-0000931A0000}"/>
    <cellStyle name="20% - Accent4 7 10" xfId="5058" xr:uid="{00000000-0005-0000-0000-0000941A0000}"/>
    <cellStyle name="20% - Accent4 7 11" xfId="5059" xr:uid="{00000000-0005-0000-0000-0000951A0000}"/>
    <cellStyle name="20% - Accent4 7 12" xfId="5060" xr:uid="{00000000-0005-0000-0000-0000961A0000}"/>
    <cellStyle name="20% - Accent4 7 2" xfId="5061" xr:uid="{00000000-0005-0000-0000-0000971A0000}"/>
    <cellStyle name="20% - Accent4 7 2 2" xfId="5062" xr:uid="{00000000-0005-0000-0000-0000981A0000}"/>
    <cellStyle name="20% - Accent4 7 2 2 2" xfId="5063" xr:uid="{00000000-0005-0000-0000-0000991A0000}"/>
    <cellStyle name="20% - Accent4 7 2 2 2 2" xfId="5064" xr:uid="{00000000-0005-0000-0000-00009A1A0000}"/>
    <cellStyle name="20% - Accent4 7 2 2 2 2 2" xfId="5065" xr:uid="{00000000-0005-0000-0000-00009B1A0000}"/>
    <cellStyle name="20% - Accent4 7 2 2 2 3" xfId="5066" xr:uid="{00000000-0005-0000-0000-00009C1A0000}"/>
    <cellStyle name="20% - Accent4 7 2 2 2 4" xfId="5067" xr:uid="{00000000-0005-0000-0000-00009D1A0000}"/>
    <cellStyle name="20% - Accent4 7 2 2 3" xfId="5068" xr:uid="{00000000-0005-0000-0000-00009E1A0000}"/>
    <cellStyle name="20% - Accent4 7 2 2 3 2" xfId="5069" xr:uid="{00000000-0005-0000-0000-00009F1A0000}"/>
    <cellStyle name="20% - Accent4 7 2 2 3 2 2" xfId="5070" xr:uid="{00000000-0005-0000-0000-0000A01A0000}"/>
    <cellStyle name="20% - Accent4 7 2 2 3 3" xfId="5071" xr:uid="{00000000-0005-0000-0000-0000A11A0000}"/>
    <cellStyle name="20% - Accent4 7 2 2 3 4" xfId="5072" xr:uid="{00000000-0005-0000-0000-0000A21A0000}"/>
    <cellStyle name="20% - Accent4 7 2 2 4" xfId="5073" xr:uid="{00000000-0005-0000-0000-0000A31A0000}"/>
    <cellStyle name="20% - Accent4 7 2 2 4 2" xfId="5074" xr:uid="{00000000-0005-0000-0000-0000A41A0000}"/>
    <cellStyle name="20% - Accent4 7 2 2 4 2 2" xfId="5075" xr:uid="{00000000-0005-0000-0000-0000A51A0000}"/>
    <cellStyle name="20% - Accent4 7 2 2 4 3" xfId="5076" xr:uid="{00000000-0005-0000-0000-0000A61A0000}"/>
    <cellStyle name="20% - Accent4 7 2 2 4 4" xfId="5077" xr:uid="{00000000-0005-0000-0000-0000A71A0000}"/>
    <cellStyle name="20% - Accent4 7 2 2 5" xfId="5078" xr:uid="{00000000-0005-0000-0000-0000A81A0000}"/>
    <cellStyle name="20% - Accent4 7 2 2 5 2" xfId="5079" xr:uid="{00000000-0005-0000-0000-0000A91A0000}"/>
    <cellStyle name="20% - Accent4 7 2 2 5 3" xfId="5080" xr:uid="{00000000-0005-0000-0000-0000AA1A0000}"/>
    <cellStyle name="20% - Accent4 7 2 2 6" xfId="5081" xr:uid="{00000000-0005-0000-0000-0000AB1A0000}"/>
    <cellStyle name="20% - Accent4 7 2 2 7" xfId="5082" xr:uid="{00000000-0005-0000-0000-0000AC1A0000}"/>
    <cellStyle name="20% - Accent4 7 2 2 8" xfId="5083" xr:uid="{00000000-0005-0000-0000-0000AD1A0000}"/>
    <cellStyle name="20% - Accent4 7 2 3" xfId="5084" xr:uid="{00000000-0005-0000-0000-0000AE1A0000}"/>
    <cellStyle name="20% - Accent4 7 2 3 2" xfId="5085" xr:uid="{00000000-0005-0000-0000-0000AF1A0000}"/>
    <cellStyle name="20% - Accent4 7 2 3 2 2" xfId="5086" xr:uid="{00000000-0005-0000-0000-0000B01A0000}"/>
    <cellStyle name="20% - Accent4 7 2 3 3" xfId="5087" xr:uid="{00000000-0005-0000-0000-0000B11A0000}"/>
    <cellStyle name="20% - Accent4 7 2 3 4" xfId="5088" xr:uid="{00000000-0005-0000-0000-0000B21A0000}"/>
    <cellStyle name="20% - Accent4 7 2 4" xfId="5089" xr:uid="{00000000-0005-0000-0000-0000B31A0000}"/>
    <cellStyle name="20% - Accent4 7 2 4 2" xfId="5090" xr:uid="{00000000-0005-0000-0000-0000B41A0000}"/>
    <cellStyle name="20% - Accent4 7 2 4 2 2" xfId="5091" xr:uid="{00000000-0005-0000-0000-0000B51A0000}"/>
    <cellStyle name="20% - Accent4 7 2 4 3" xfId="5092" xr:uid="{00000000-0005-0000-0000-0000B61A0000}"/>
    <cellStyle name="20% - Accent4 7 2 4 4" xfId="5093" xr:uid="{00000000-0005-0000-0000-0000B71A0000}"/>
    <cellStyle name="20% - Accent4 7 2 5" xfId="5094" xr:uid="{00000000-0005-0000-0000-0000B81A0000}"/>
    <cellStyle name="20% - Accent4 7 2 5 2" xfId="5095" xr:uid="{00000000-0005-0000-0000-0000B91A0000}"/>
    <cellStyle name="20% - Accent4 7 2 5 2 2" xfId="5096" xr:uid="{00000000-0005-0000-0000-0000BA1A0000}"/>
    <cellStyle name="20% - Accent4 7 2 5 3" xfId="5097" xr:uid="{00000000-0005-0000-0000-0000BB1A0000}"/>
    <cellStyle name="20% - Accent4 7 2 5 4" xfId="5098" xr:uid="{00000000-0005-0000-0000-0000BC1A0000}"/>
    <cellStyle name="20% - Accent4 7 2 6" xfId="5099" xr:uid="{00000000-0005-0000-0000-0000BD1A0000}"/>
    <cellStyle name="20% - Accent4 7 2 6 2" xfId="5100" xr:uid="{00000000-0005-0000-0000-0000BE1A0000}"/>
    <cellStyle name="20% - Accent4 7 2 6 2 2" xfId="5101" xr:uid="{00000000-0005-0000-0000-0000BF1A0000}"/>
    <cellStyle name="20% - Accent4 7 2 6 3" xfId="5102" xr:uid="{00000000-0005-0000-0000-0000C01A0000}"/>
    <cellStyle name="20% - Accent4 7 2 7" xfId="5103" xr:uid="{00000000-0005-0000-0000-0000C11A0000}"/>
    <cellStyle name="20% - Accent4 7 2 7 2" xfId="5104" xr:uid="{00000000-0005-0000-0000-0000C21A0000}"/>
    <cellStyle name="20% - Accent4 7 2 8" xfId="5105" xr:uid="{00000000-0005-0000-0000-0000C31A0000}"/>
    <cellStyle name="20% - Accent4 7 2 9" xfId="5106" xr:uid="{00000000-0005-0000-0000-0000C41A0000}"/>
    <cellStyle name="20% - Accent4 7 3" xfId="5107" xr:uid="{00000000-0005-0000-0000-0000C51A0000}"/>
    <cellStyle name="20% - Accent4 7 3 2" xfId="5108" xr:uid="{00000000-0005-0000-0000-0000C61A0000}"/>
    <cellStyle name="20% - Accent4 7 3 2 2" xfId="5109" xr:uid="{00000000-0005-0000-0000-0000C71A0000}"/>
    <cellStyle name="20% - Accent4 7 3 2 2 2" xfId="5110" xr:uid="{00000000-0005-0000-0000-0000C81A0000}"/>
    <cellStyle name="20% - Accent4 7 3 2 3" xfId="5111" xr:uid="{00000000-0005-0000-0000-0000C91A0000}"/>
    <cellStyle name="20% - Accent4 7 3 2 4" xfId="5112" xr:uid="{00000000-0005-0000-0000-0000CA1A0000}"/>
    <cellStyle name="20% - Accent4 7 3 3" xfId="5113" xr:uid="{00000000-0005-0000-0000-0000CB1A0000}"/>
    <cellStyle name="20% - Accent4 7 3 3 2" xfId="5114" xr:uid="{00000000-0005-0000-0000-0000CC1A0000}"/>
    <cellStyle name="20% - Accent4 7 3 3 2 2" xfId="5115" xr:uid="{00000000-0005-0000-0000-0000CD1A0000}"/>
    <cellStyle name="20% - Accent4 7 3 3 3" xfId="5116" xr:uid="{00000000-0005-0000-0000-0000CE1A0000}"/>
    <cellStyle name="20% - Accent4 7 3 3 4" xfId="5117" xr:uid="{00000000-0005-0000-0000-0000CF1A0000}"/>
    <cellStyle name="20% - Accent4 7 3 4" xfId="5118" xr:uid="{00000000-0005-0000-0000-0000D01A0000}"/>
    <cellStyle name="20% - Accent4 7 3 4 2" xfId="5119" xr:uid="{00000000-0005-0000-0000-0000D11A0000}"/>
    <cellStyle name="20% - Accent4 7 3 4 2 2" xfId="5120" xr:uid="{00000000-0005-0000-0000-0000D21A0000}"/>
    <cellStyle name="20% - Accent4 7 3 4 3" xfId="5121" xr:uid="{00000000-0005-0000-0000-0000D31A0000}"/>
    <cellStyle name="20% - Accent4 7 3 4 4" xfId="5122" xr:uid="{00000000-0005-0000-0000-0000D41A0000}"/>
    <cellStyle name="20% - Accent4 7 3 5" xfId="5123" xr:uid="{00000000-0005-0000-0000-0000D51A0000}"/>
    <cellStyle name="20% - Accent4 7 3 5 2" xfId="5124" xr:uid="{00000000-0005-0000-0000-0000D61A0000}"/>
    <cellStyle name="20% - Accent4 7 3 5 2 2" xfId="5125" xr:uid="{00000000-0005-0000-0000-0000D71A0000}"/>
    <cellStyle name="20% - Accent4 7 3 5 3" xfId="5126" xr:uid="{00000000-0005-0000-0000-0000D81A0000}"/>
    <cellStyle name="20% - Accent4 7 3 5 4" xfId="5127" xr:uid="{00000000-0005-0000-0000-0000D91A0000}"/>
    <cellStyle name="20% - Accent4 7 3 6" xfId="5128" xr:uid="{00000000-0005-0000-0000-0000DA1A0000}"/>
    <cellStyle name="20% - Accent4 7 3 6 2" xfId="5129" xr:uid="{00000000-0005-0000-0000-0000DB1A0000}"/>
    <cellStyle name="20% - Accent4 7 3 6 2 2" xfId="5130" xr:uid="{00000000-0005-0000-0000-0000DC1A0000}"/>
    <cellStyle name="20% - Accent4 7 3 6 3" xfId="5131" xr:uid="{00000000-0005-0000-0000-0000DD1A0000}"/>
    <cellStyle name="20% - Accent4 7 3 7" xfId="5132" xr:uid="{00000000-0005-0000-0000-0000DE1A0000}"/>
    <cellStyle name="20% - Accent4 7 3 7 2" xfId="5133" xr:uid="{00000000-0005-0000-0000-0000DF1A0000}"/>
    <cellStyle name="20% - Accent4 7 3 8" xfId="5134" xr:uid="{00000000-0005-0000-0000-0000E01A0000}"/>
    <cellStyle name="20% - Accent4 7 3 9" xfId="5135" xr:uid="{00000000-0005-0000-0000-0000E11A0000}"/>
    <cellStyle name="20% - Accent4 7 4" xfId="5136" xr:uid="{00000000-0005-0000-0000-0000E21A0000}"/>
    <cellStyle name="20% - Accent4 7 4 2" xfId="5137" xr:uid="{00000000-0005-0000-0000-0000E31A0000}"/>
    <cellStyle name="20% - Accent4 7 4 2 2" xfId="5138" xr:uid="{00000000-0005-0000-0000-0000E41A0000}"/>
    <cellStyle name="20% - Accent4 7 4 2 2 2" xfId="5139" xr:uid="{00000000-0005-0000-0000-0000E51A0000}"/>
    <cellStyle name="20% - Accent4 7 4 2 3" xfId="5140" xr:uid="{00000000-0005-0000-0000-0000E61A0000}"/>
    <cellStyle name="20% - Accent4 7 4 2 4" xfId="5141" xr:uid="{00000000-0005-0000-0000-0000E71A0000}"/>
    <cellStyle name="20% - Accent4 7 4 3" xfId="5142" xr:uid="{00000000-0005-0000-0000-0000E81A0000}"/>
    <cellStyle name="20% - Accent4 7 4 3 2" xfId="5143" xr:uid="{00000000-0005-0000-0000-0000E91A0000}"/>
    <cellStyle name="20% - Accent4 7 4 3 2 2" xfId="5144" xr:uid="{00000000-0005-0000-0000-0000EA1A0000}"/>
    <cellStyle name="20% - Accent4 7 4 3 3" xfId="5145" xr:uid="{00000000-0005-0000-0000-0000EB1A0000}"/>
    <cellStyle name="20% - Accent4 7 4 3 4" xfId="5146" xr:uid="{00000000-0005-0000-0000-0000EC1A0000}"/>
    <cellStyle name="20% - Accent4 7 4 4" xfId="5147" xr:uid="{00000000-0005-0000-0000-0000ED1A0000}"/>
    <cellStyle name="20% - Accent4 7 4 4 2" xfId="5148" xr:uid="{00000000-0005-0000-0000-0000EE1A0000}"/>
    <cellStyle name="20% - Accent4 7 4 4 2 2" xfId="5149" xr:uid="{00000000-0005-0000-0000-0000EF1A0000}"/>
    <cellStyle name="20% - Accent4 7 4 4 3" xfId="5150" xr:uid="{00000000-0005-0000-0000-0000F01A0000}"/>
    <cellStyle name="20% - Accent4 7 4 4 4" xfId="5151" xr:uid="{00000000-0005-0000-0000-0000F11A0000}"/>
    <cellStyle name="20% - Accent4 7 4 5" xfId="5152" xr:uid="{00000000-0005-0000-0000-0000F21A0000}"/>
    <cellStyle name="20% - Accent4 7 4 5 2" xfId="5153" xr:uid="{00000000-0005-0000-0000-0000F31A0000}"/>
    <cellStyle name="20% - Accent4 7 4 5 2 2" xfId="5154" xr:uid="{00000000-0005-0000-0000-0000F41A0000}"/>
    <cellStyle name="20% - Accent4 7 4 5 3" xfId="5155" xr:uid="{00000000-0005-0000-0000-0000F51A0000}"/>
    <cellStyle name="20% - Accent4 7 4 6" xfId="5156" xr:uid="{00000000-0005-0000-0000-0000F61A0000}"/>
    <cellStyle name="20% - Accent4 7 4 6 2" xfId="5157" xr:uid="{00000000-0005-0000-0000-0000F71A0000}"/>
    <cellStyle name="20% - Accent4 7 4 7" xfId="5158" xr:uid="{00000000-0005-0000-0000-0000F81A0000}"/>
    <cellStyle name="20% - Accent4 7 4 8" xfId="5159" xr:uid="{00000000-0005-0000-0000-0000F91A0000}"/>
    <cellStyle name="20% - Accent4 7 5" xfId="5160" xr:uid="{00000000-0005-0000-0000-0000FA1A0000}"/>
    <cellStyle name="20% - Accent4 7 6" xfId="5161" xr:uid="{00000000-0005-0000-0000-0000FB1A0000}"/>
    <cellStyle name="20% - Accent4 7 6 2" xfId="5162" xr:uid="{00000000-0005-0000-0000-0000FC1A0000}"/>
    <cellStyle name="20% - Accent4 7 6 2 2" xfId="5163" xr:uid="{00000000-0005-0000-0000-0000FD1A0000}"/>
    <cellStyle name="20% - Accent4 7 6 3" xfId="5164" xr:uid="{00000000-0005-0000-0000-0000FE1A0000}"/>
    <cellStyle name="20% - Accent4 7 6 4" xfId="5165" xr:uid="{00000000-0005-0000-0000-0000FF1A0000}"/>
    <cellStyle name="20% - Accent4 7 7" xfId="5166" xr:uid="{00000000-0005-0000-0000-0000001B0000}"/>
    <cellStyle name="20% - Accent4 7 7 2" xfId="5167" xr:uid="{00000000-0005-0000-0000-0000011B0000}"/>
    <cellStyle name="20% - Accent4 7 7 2 2" xfId="5168" xr:uid="{00000000-0005-0000-0000-0000021B0000}"/>
    <cellStyle name="20% - Accent4 7 7 3" xfId="5169" xr:uid="{00000000-0005-0000-0000-0000031B0000}"/>
    <cellStyle name="20% - Accent4 7 7 4" xfId="5170" xr:uid="{00000000-0005-0000-0000-0000041B0000}"/>
    <cellStyle name="20% - Accent4 7 8" xfId="5171" xr:uid="{00000000-0005-0000-0000-0000051B0000}"/>
    <cellStyle name="20% - Accent4 7 8 2" xfId="5172" xr:uid="{00000000-0005-0000-0000-0000061B0000}"/>
    <cellStyle name="20% - Accent4 7 8 2 2" xfId="5173" xr:uid="{00000000-0005-0000-0000-0000071B0000}"/>
    <cellStyle name="20% - Accent4 7 8 3" xfId="5174" xr:uid="{00000000-0005-0000-0000-0000081B0000}"/>
    <cellStyle name="20% - Accent4 7 8 4" xfId="5175" xr:uid="{00000000-0005-0000-0000-0000091B0000}"/>
    <cellStyle name="20% - Accent4 7 9" xfId="5176" xr:uid="{00000000-0005-0000-0000-00000A1B0000}"/>
    <cellStyle name="20% - Accent4 7 9 2" xfId="5177" xr:uid="{00000000-0005-0000-0000-00000B1B0000}"/>
    <cellStyle name="20% - Accent4 7 9 3" xfId="5178" xr:uid="{00000000-0005-0000-0000-00000C1B0000}"/>
    <cellStyle name="20% - Accent4 8" xfId="5179" xr:uid="{00000000-0005-0000-0000-00000D1B0000}"/>
    <cellStyle name="20% - Accent4 8 2" xfId="5180" xr:uid="{00000000-0005-0000-0000-00000E1B0000}"/>
    <cellStyle name="20% - Accent4 8 2 2" xfId="5181" xr:uid="{00000000-0005-0000-0000-00000F1B0000}"/>
    <cellStyle name="20% - Accent4 8 2 2 2" xfId="5182" xr:uid="{00000000-0005-0000-0000-0000101B0000}"/>
    <cellStyle name="20% - Accent4 8 2 2 2 2" xfId="5183" xr:uid="{00000000-0005-0000-0000-0000111B0000}"/>
    <cellStyle name="20% - Accent4 8 2 2 3" xfId="5184" xr:uid="{00000000-0005-0000-0000-0000121B0000}"/>
    <cellStyle name="20% - Accent4 8 2 2 4" xfId="5185" xr:uid="{00000000-0005-0000-0000-0000131B0000}"/>
    <cellStyle name="20% - Accent4 8 2 3" xfId="5186" xr:uid="{00000000-0005-0000-0000-0000141B0000}"/>
    <cellStyle name="20% - Accent4 8 2 3 2" xfId="5187" xr:uid="{00000000-0005-0000-0000-0000151B0000}"/>
    <cellStyle name="20% - Accent4 8 2 3 2 2" xfId="5188" xr:uid="{00000000-0005-0000-0000-0000161B0000}"/>
    <cellStyle name="20% - Accent4 8 2 3 3" xfId="5189" xr:uid="{00000000-0005-0000-0000-0000171B0000}"/>
    <cellStyle name="20% - Accent4 8 2 3 4" xfId="5190" xr:uid="{00000000-0005-0000-0000-0000181B0000}"/>
    <cellStyle name="20% - Accent4 8 2 4" xfId="5191" xr:uid="{00000000-0005-0000-0000-0000191B0000}"/>
    <cellStyle name="20% - Accent4 8 2 4 2" xfId="5192" xr:uid="{00000000-0005-0000-0000-00001A1B0000}"/>
    <cellStyle name="20% - Accent4 8 2 4 2 2" xfId="5193" xr:uid="{00000000-0005-0000-0000-00001B1B0000}"/>
    <cellStyle name="20% - Accent4 8 2 4 3" xfId="5194" xr:uid="{00000000-0005-0000-0000-00001C1B0000}"/>
    <cellStyle name="20% - Accent4 8 2 4 4" xfId="5195" xr:uid="{00000000-0005-0000-0000-00001D1B0000}"/>
    <cellStyle name="20% - Accent4 8 2 5" xfId="5196" xr:uid="{00000000-0005-0000-0000-00001E1B0000}"/>
    <cellStyle name="20% - Accent4 8 2 5 2" xfId="5197" xr:uid="{00000000-0005-0000-0000-00001F1B0000}"/>
    <cellStyle name="20% - Accent4 8 2 5 3" xfId="5198" xr:uid="{00000000-0005-0000-0000-0000201B0000}"/>
    <cellStyle name="20% - Accent4 8 2 6" xfId="5199" xr:uid="{00000000-0005-0000-0000-0000211B0000}"/>
    <cellStyle name="20% - Accent4 8 2 7" xfId="5200" xr:uid="{00000000-0005-0000-0000-0000221B0000}"/>
    <cellStyle name="20% - Accent4 8 2 8" xfId="5201" xr:uid="{00000000-0005-0000-0000-0000231B0000}"/>
    <cellStyle name="20% - Accent4 8 3" xfId="5202" xr:uid="{00000000-0005-0000-0000-0000241B0000}"/>
    <cellStyle name="20% - Accent4 8 3 2" xfId="5203" xr:uid="{00000000-0005-0000-0000-0000251B0000}"/>
    <cellStyle name="20% - Accent4 8 3 2 2" xfId="5204" xr:uid="{00000000-0005-0000-0000-0000261B0000}"/>
    <cellStyle name="20% - Accent4 8 3 3" xfId="5205" xr:uid="{00000000-0005-0000-0000-0000271B0000}"/>
    <cellStyle name="20% - Accent4 8 3 4" xfId="5206" xr:uid="{00000000-0005-0000-0000-0000281B0000}"/>
    <cellStyle name="20% - Accent4 8 4" xfId="5207" xr:uid="{00000000-0005-0000-0000-0000291B0000}"/>
    <cellStyle name="20% - Accent4 8 4 2" xfId="5208" xr:uid="{00000000-0005-0000-0000-00002A1B0000}"/>
    <cellStyle name="20% - Accent4 8 4 2 2" xfId="5209" xr:uid="{00000000-0005-0000-0000-00002B1B0000}"/>
    <cellStyle name="20% - Accent4 8 4 3" xfId="5210" xr:uid="{00000000-0005-0000-0000-00002C1B0000}"/>
    <cellStyle name="20% - Accent4 8 4 4" xfId="5211" xr:uid="{00000000-0005-0000-0000-00002D1B0000}"/>
    <cellStyle name="20% - Accent4 8 5" xfId="5212" xr:uid="{00000000-0005-0000-0000-00002E1B0000}"/>
    <cellStyle name="20% - Accent4 8 5 2" xfId="5213" xr:uid="{00000000-0005-0000-0000-00002F1B0000}"/>
    <cellStyle name="20% - Accent4 8 5 2 2" xfId="5214" xr:uid="{00000000-0005-0000-0000-0000301B0000}"/>
    <cellStyle name="20% - Accent4 8 5 3" xfId="5215" xr:uid="{00000000-0005-0000-0000-0000311B0000}"/>
    <cellStyle name="20% - Accent4 8 5 4" xfId="5216" xr:uid="{00000000-0005-0000-0000-0000321B0000}"/>
    <cellStyle name="20% - Accent4 8 6" xfId="5217" xr:uid="{00000000-0005-0000-0000-0000331B0000}"/>
    <cellStyle name="20% - Accent4 8 6 2" xfId="5218" xr:uid="{00000000-0005-0000-0000-0000341B0000}"/>
    <cellStyle name="20% - Accent4 8 6 2 2" xfId="5219" xr:uid="{00000000-0005-0000-0000-0000351B0000}"/>
    <cellStyle name="20% - Accent4 8 6 3" xfId="5220" xr:uid="{00000000-0005-0000-0000-0000361B0000}"/>
    <cellStyle name="20% - Accent4 8 7" xfId="5221" xr:uid="{00000000-0005-0000-0000-0000371B0000}"/>
    <cellStyle name="20% - Accent4 8 7 2" xfId="5222" xr:uid="{00000000-0005-0000-0000-0000381B0000}"/>
    <cellStyle name="20% - Accent4 8 8" xfId="5223" xr:uid="{00000000-0005-0000-0000-0000391B0000}"/>
    <cellStyle name="20% - Accent4 8 9" xfId="5224" xr:uid="{00000000-0005-0000-0000-00003A1B0000}"/>
    <cellStyle name="20% - Accent4 9" xfId="5225" xr:uid="{00000000-0005-0000-0000-00003B1B0000}"/>
    <cellStyle name="20% - Accent4 9 2" xfId="5226" xr:uid="{00000000-0005-0000-0000-00003C1B0000}"/>
    <cellStyle name="20% - Accent4 9 2 2" xfId="5227" xr:uid="{00000000-0005-0000-0000-00003D1B0000}"/>
    <cellStyle name="20% - Accent4 9 2 2 2" xfId="5228" xr:uid="{00000000-0005-0000-0000-00003E1B0000}"/>
    <cellStyle name="20% - Accent4 9 2 3" xfId="5229" xr:uid="{00000000-0005-0000-0000-00003F1B0000}"/>
    <cellStyle name="20% - Accent4 9 2 4" xfId="5230" xr:uid="{00000000-0005-0000-0000-0000401B0000}"/>
    <cellStyle name="20% - Accent4 9 3" xfId="5231" xr:uid="{00000000-0005-0000-0000-0000411B0000}"/>
    <cellStyle name="20% - Accent4 9 3 2" xfId="5232" xr:uid="{00000000-0005-0000-0000-0000421B0000}"/>
    <cellStyle name="20% - Accent4 9 3 2 2" xfId="5233" xr:uid="{00000000-0005-0000-0000-0000431B0000}"/>
    <cellStyle name="20% - Accent4 9 3 3" xfId="5234" xr:uid="{00000000-0005-0000-0000-0000441B0000}"/>
    <cellStyle name="20% - Accent4 9 3 4" xfId="5235" xr:uid="{00000000-0005-0000-0000-0000451B0000}"/>
    <cellStyle name="20% - Accent4 9 4" xfId="5236" xr:uid="{00000000-0005-0000-0000-0000461B0000}"/>
    <cellStyle name="20% - Accent4 9 4 2" xfId="5237" xr:uid="{00000000-0005-0000-0000-0000471B0000}"/>
    <cellStyle name="20% - Accent4 9 4 2 2" xfId="5238" xr:uid="{00000000-0005-0000-0000-0000481B0000}"/>
    <cellStyle name="20% - Accent4 9 4 3" xfId="5239" xr:uid="{00000000-0005-0000-0000-0000491B0000}"/>
    <cellStyle name="20% - Accent4 9 4 4" xfId="5240" xr:uid="{00000000-0005-0000-0000-00004A1B0000}"/>
    <cellStyle name="20% - Accent4 9 5" xfId="5241" xr:uid="{00000000-0005-0000-0000-00004B1B0000}"/>
    <cellStyle name="20% - Accent4 9 5 2" xfId="5242" xr:uid="{00000000-0005-0000-0000-00004C1B0000}"/>
    <cellStyle name="20% - Accent4 9 5 2 2" xfId="5243" xr:uid="{00000000-0005-0000-0000-00004D1B0000}"/>
    <cellStyle name="20% - Accent4 9 5 3" xfId="5244" xr:uid="{00000000-0005-0000-0000-00004E1B0000}"/>
    <cellStyle name="20% - Accent4 9 5 4" xfId="5245" xr:uid="{00000000-0005-0000-0000-00004F1B0000}"/>
    <cellStyle name="20% - Accent4 9 6" xfId="5246" xr:uid="{00000000-0005-0000-0000-0000501B0000}"/>
    <cellStyle name="20% - Accent4 9 6 2" xfId="5247" xr:uid="{00000000-0005-0000-0000-0000511B0000}"/>
    <cellStyle name="20% - Accent4 9 6 2 2" xfId="5248" xr:uid="{00000000-0005-0000-0000-0000521B0000}"/>
    <cellStyle name="20% - Accent4 9 6 3" xfId="5249" xr:uid="{00000000-0005-0000-0000-0000531B0000}"/>
    <cellStyle name="20% - Accent4 9 7" xfId="5250" xr:uid="{00000000-0005-0000-0000-0000541B0000}"/>
    <cellStyle name="20% - Accent4 9 7 2" xfId="5251" xr:uid="{00000000-0005-0000-0000-0000551B0000}"/>
    <cellStyle name="20% - Accent4 9 8" xfId="5252" xr:uid="{00000000-0005-0000-0000-0000561B0000}"/>
    <cellStyle name="20% - Accent4 9 9" xfId="5253" xr:uid="{00000000-0005-0000-0000-0000571B0000}"/>
    <cellStyle name="20% - Accent5 10" xfId="5254" xr:uid="{00000000-0005-0000-0000-0000581B0000}"/>
    <cellStyle name="20% - Accent5 10 2" xfId="5255" xr:uid="{00000000-0005-0000-0000-0000591B0000}"/>
    <cellStyle name="20% - Accent5 10 2 2" xfId="5256" xr:uid="{00000000-0005-0000-0000-00005A1B0000}"/>
    <cellStyle name="20% - Accent5 10 2 3" xfId="5257" xr:uid="{00000000-0005-0000-0000-00005B1B0000}"/>
    <cellStyle name="20% - Accent5 10 3" xfId="5258" xr:uid="{00000000-0005-0000-0000-00005C1B0000}"/>
    <cellStyle name="20% - Accent5 10 3 2" xfId="5259" xr:uid="{00000000-0005-0000-0000-00005D1B0000}"/>
    <cellStyle name="20% - Accent5 10 4" xfId="5260" xr:uid="{00000000-0005-0000-0000-00005E1B0000}"/>
    <cellStyle name="20% - Accent5 11" xfId="5261" xr:uid="{00000000-0005-0000-0000-00005F1B0000}"/>
    <cellStyle name="20% - Accent5 12" xfId="5262" xr:uid="{00000000-0005-0000-0000-0000601B0000}"/>
    <cellStyle name="20% - Accent5 12 2" xfId="5263" xr:uid="{00000000-0005-0000-0000-0000611B0000}"/>
    <cellStyle name="20% - Accent5 12 3" xfId="5264" xr:uid="{00000000-0005-0000-0000-0000621B0000}"/>
    <cellStyle name="20% - Accent5 13" xfId="5265" xr:uid="{00000000-0005-0000-0000-0000631B0000}"/>
    <cellStyle name="20% - Accent5 13 2" xfId="5266" xr:uid="{00000000-0005-0000-0000-0000641B0000}"/>
    <cellStyle name="20% - Accent5 14" xfId="59959" xr:uid="{00000000-0005-0000-0000-0000651B0000}"/>
    <cellStyle name="20% - Accent5 2" xfId="5267" xr:uid="{00000000-0005-0000-0000-0000661B0000}"/>
    <cellStyle name="20% - Accent5 2 10" xfId="59960" xr:uid="{00000000-0005-0000-0000-0000671B0000}"/>
    <cellStyle name="20% - Accent5 2 2" xfId="5268" xr:uid="{00000000-0005-0000-0000-0000681B0000}"/>
    <cellStyle name="20% - Accent5 2 2 2" xfId="5269" xr:uid="{00000000-0005-0000-0000-0000691B0000}"/>
    <cellStyle name="20% - Accent5 2 2 3" xfId="5270" xr:uid="{00000000-0005-0000-0000-00006A1B0000}"/>
    <cellStyle name="20% - Accent5 2 3" xfId="5271" xr:uid="{00000000-0005-0000-0000-00006B1B0000}"/>
    <cellStyle name="20% - Accent5 2 3 2" xfId="5272" xr:uid="{00000000-0005-0000-0000-00006C1B0000}"/>
    <cellStyle name="20% - Accent5 2 3 3" xfId="5273" xr:uid="{00000000-0005-0000-0000-00006D1B0000}"/>
    <cellStyle name="20% - Accent5 2 4" xfId="5274" xr:uid="{00000000-0005-0000-0000-00006E1B0000}"/>
    <cellStyle name="20% - Accent5 2 5" xfId="5275" xr:uid="{00000000-0005-0000-0000-00006F1B0000}"/>
    <cellStyle name="20% - Accent5 2 6" xfId="5276" xr:uid="{00000000-0005-0000-0000-0000701B0000}"/>
    <cellStyle name="20% - Accent5 2 7" xfId="5277" xr:uid="{00000000-0005-0000-0000-0000711B0000}"/>
    <cellStyle name="20% - Accent5 2 8" xfId="59961" xr:uid="{00000000-0005-0000-0000-0000721B0000}"/>
    <cellStyle name="20% - Accent5 2 9" xfId="59962" xr:uid="{00000000-0005-0000-0000-0000731B0000}"/>
    <cellStyle name="20% - Accent5 3" xfId="5278" xr:uid="{00000000-0005-0000-0000-0000741B0000}"/>
    <cellStyle name="20% - Accent5 3 10" xfId="59963" xr:uid="{00000000-0005-0000-0000-0000751B0000}"/>
    <cellStyle name="20% - Accent5 3 2" xfId="5279" xr:uid="{00000000-0005-0000-0000-0000761B0000}"/>
    <cellStyle name="20% - Accent5 3 2 2" xfId="52171" xr:uid="{00000000-0005-0000-0000-0000771B0000}"/>
    <cellStyle name="20% - Accent5 3 3" xfId="5280" xr:uid="{00000000-0005-0000-0000-0000781B0000}"/>
    <cellStyle name="20% - Accent5 3 4" xfId="5281" xr:uid="{00000000-0005-0000-0000-0000791B0000}"/>
    <cellStyle name="20% - Accent5 3 5" xfId="5282" xr:uid="{00000000-0005-0000-0000-00007A1B0000}"/>
    <cellStyle name="20% - Accent5 3 6" xfId="59964" xr:uid="{00000000-0005-0000-0000-00007B1B0000}"/>
    <cellStyle name="20% - Accent5 3 7" xfId="59965" xr:uid="{00000000-0005-0000-0000-00007C1B0000}"/>
    <cellStyle name="20% - Accent5 3 8" xfId="59966" xr:uid="{00000000-0005-0000-0000-00007D1B0000}"/>
    <cellStyle name="20% - Accent5 3 9" xfId="59967" xr:uid="{00000000-0005-0000-0000-00007E1B0000}"/>
    <cellStyle name="20% - Accent5 4" xfId="5283" xr:uid="{00000000-0005-0000-0000-00007F1B0000}"/>
    <cellStyle name="20% - Accent5 4 10" xfId="5284" xr:uid="{00000000-0005-0000-0000-0000801B0000}"/>
    <cellStyle name="20% - Accent5 4 10 2" xfId="5285" xr:uid="{00000000-0005-0000-0000-0000811B0000}"/>
    <cellStyle name="20% - Accent5 4 10 2 2" xfId="5286" xr:uid="{00000000-0005-0000-0000-0000821B0000}"/>
    <cellStyle name="20% - Accent5 4 10 3" xfId="5287" xr:uid="{00000000-0005-0000-0000-0000831B0000}"/>
    <cellStyle name="20% - Accent5 4 10 4" xfId="5288" xr:uid="{00000000-0005-0000-0000-0000841B0000}"/>
    <cellStyle name="20% - Accent5 4 11" xfId="5289" xr:uid="{00000000-0005-0000-0000-0000851B0000}"/>
    <cellStyle name="20% - Accent5 4 11 2" xfId="5290" xr:uid="{00000000-0005-0000-0000-0000861B0000}"/>
    <cellStyle name="20% - Accent5 4 11 3" xfId="5291" xr:uid="{00000000-0005-0000-0000-0000871B0000}"/>
    <cellStyle name="20% - Accent5 4 12" xfId="5292" xr:uid="{00000000-0005-0000-0000-0000881B0000}"/>
    <cellStyle name="20% - Accent5 4 13" xfId="5293" xr:uid="{00000000-0005-0000-0000-0000891B0000}"/>
    <cellStyle name="20% - Accent5 4 14" xfId="5294" xr:uid="{00000000-0005-0000-0000-00008A1B0000}"/>
    <cellStyle name="20% - Accent5 4 2" xfId="5295" xr:uid="{00000000-0005-0000-0000-00008B1B0000}"/>
    <cellStyle name="20% - Accent5 4 2 10" xfId="5296" xr:uid="{00000000-0005-0000-0000-00008C1B0000}"/>
    <cellStyle name="20% - Accent5 4 2 10 2" xfId="5297" xr:uid="{00000000-0005-0000-0000-00008D1B0000}"/>
    <cellStyle name="20% - Accent5 4 2 11" xfId="5298" xr:uid="{00000000-0005-0000-0000-00008E1B0000}"/>
    <cellStyle name="20% - Accent5 4 2 12" xfId="5299" xr:uid="{00000000-0005-0000-0000-00008F1B0000}"/>
    <cellStyle name="20% - Accent5 4 2 2" xfId="5300" xr:uid="{00000000-0005-0000-0000-0000901B0000}"/>
    <cellStyle name="20% - Accent5 4 2 2 10" xfId="5301" xr:uid="{00000000-0005-0000-0000-0000911B0000}"/>
    <cellStyle name="20% - Accent5 4 2 2 2" xfId="5302" xr:uid="{00000000-0005-0000-0000-0000921B0000}"/>
    <cellStyle name="20% - Accent5 4 2 2 2 2" xfId="5303" xr:uid="{00000000-0005-0000-0000-0000931B0000}"/>
    <cellStyle name="20% - Accent5 4 2 2 2 2 2" xfId="5304" xr:uid="{00000000-0005-0000-0000-0000941B0000}"/>
    <cellStyle name="20% - Accent5 4 2 2 2 2 2 2" xfId="5305" xr:uid="{00000000-0005-0000-0000-0000951B0000}"/>
    <cellStyle name="20% - Accent5 4 2 2 2 2 3" xfId="5306" xr:uid="{00000000-0005-0000-0000-0000961B0000}"/>
    <cellStyle name="20% - Accent5 4 2 2 2 2 4" xfId="5307" xr:uid="{00000000-0005-0000-0000-0000971B0000}"/>
    <cellStyle name="20% - Accent5 4 2 2 2 3" xfId="5308" xr:uid="{00000000-0005-0000-0000-0000981B0000}"/>
    <cellStyle name="20% - Accent5 4 2 2 2 3 2" xfId="5309" xr:uid="{00000000-0005-0000-0000-0000991B0000}"/>
    <cellStyle name="20% - Accent5 4 2 2 2 3 2 2" xfId="5310" xr:uid="{00000000-0005-0000-0000-00009A1B0000}"/>
    <cellStyle name="20% - Accent5 4 2 2 2 3 3" xfId="5311" xr:uid="{00000000-0005-0000-0000-00009B1B0000}"/>
    <cellStyle name="20% - Accent5 4 2 2 2 3 4" xfId="5312" xr:uid="{00000000-0005-0000-0000-00009C1B0000}"/>
    <cellStyle name="20% - Accent5 4 2 2 2 4" xfId="5313" xr:uid="{00000000-0005-0000-0000-00009D1B0000}"/>
    <cellStyle name="20% - Accent5 4 2 2 2 4 2" xfId="5314" xr:uid="{00000000-0005-0000-0000-00009E1B0000}"/>
    <cellStyle name="20% - Accent5 4 2 2 2 4 2 2" xfId="5315" xr:uid="{00000000-0005-0000-0000-00009F1B0000}"/>
    <cellStyle name="20% - Accent5 4 2 2 2 4 3" xfId="5316" xr:uid="{00000000-0005-0000-0000-0000A01B0000}"/>
    <cellStyle name="20% - Accent5 4 2 2 2 4 4" xfId="5317" xr:uid="{00000000-0005-0000-0000-0000A11B0000}"/>
    <cellStyle name="20% - Accent5 4 2 2 2 5" xfId="5318" xr:uid="{00000000-0005-0000-0000-0000A21B0000}"/>
    <cellStyle name="20% - Accent5 4 2 2 2 5 2" xfId="5319" xr:uid="{00000000-0005-0000-0000-0000A31B0000}"/>
    <cellStyle name="20% - Accent5 4 2 2 2 5 2 2" xfId="5320" xr:uid="{00000000-0005-0000-0000-0000A41B0000}"/>
    <cellStyle name="20% - Accent5 4 2 2 2 5 3" xfId="5321" xr:uid="{00000000-0005-0000-0000-0000A51B0000}"/>
    <cellStyle name="20% - Accent5 4 2 2 2 5 4" xfId="5322" xr:uid="{00000000-0005-0000-0000-0000A61B0000}"/>
    <cellStyle name="20% - Accent5 4 2 2 2 6" xfId="5323" xr:uid="{00000000-0005-0000-0000-0000A71B0000}"/>
    <cellStyle name="20% - Accent5 4 2 2 2 6 2" xfId="5324" xr:uid="{00000000-0005-0000-0000-0000A81B0000}"/>
    <cellStyle name="20% - Accent5 4 2 2 2 6 2 2" xfId="5325" xr:uid="{00000000-0005-0000-0000-0000A91B0000}"/>
    <cellStyle name="20% - Accent5 4 2 2 2 6 3" xfId="5326" xr:uid="{00000000-0005-0000-0000-0000AA1B0000}"/>
    <cellStyle name="20% - Accent5 4 2 2 2 7" xfId="5327" xr:uid="{00000000-0005-0000-0000-0000AB1B0000}"/>
    <cellStyle name="20% - Accent5 4 2 2 2 7 2" xfId="5328" xr:uid="{00000000-0005-0000-0000-0000AC1B0000}"/>
    <cellStyle name="20% - Accent5 4 2 2 2 8" xfId="5329" xr:uid="{00000000-0005-0000-0000-0000AD1B0000}"/>
    <cellStyle name="20% - Accent5 4 2 2 2 9" xfId="5330" xr:uid="{00000000-0005-0000-0000-0000AE1B0000}"/>
    <cellStyle name="20% - Accent5 4 2 2 3" xfId="5331" xr:uid="{00000000-0005-0000-0000-0000AF1B0000}"/>
    <cellStyle name="20% - Accent5 4 2 2 3 2" xfId="5332" xr:uid="{00000000-0005-0000-0000-0000B01B0000}"/>
    <cellStyle name="20% - Accent5 4 2 2 3 2 2" xfId="5333" xr:uid="{00000000-0005-0000-0000-0000B11B0000}"/>
    <cellStyle name="20% - Accent5 4 2 2 3 2 2 2" xfId="5334" xr:uid="{00000000-0005-0000-0000-0000B21B0000}"/>
    <cellStyle name="20% - Accent5 4 2 2 3 2 3" xfId="5335" xr:uid="{00000000-0005-0000-0000-0000B31B0000}"/>
    <cellStyle name="20% - Accent5 4 2 2 3 2 4" xfId="5336" xr:uid="{00000000-0005-0000-0000-0000B41B0000}"/>
    <cellStyle name="20% - Accent5 4 2 2 3 3" xfId="5337" xr:uid="{00000000-0005-0000-0000-0000B51B0000}"/>
    <cellStyle name="20% - Accent5 4 2 2 3 3 2" xfId="5338" xr:uid="{00000000-0005-0000-0000-0000B61B0000}"/>
    <cellStyle name="20% - Accent5 4 2 2 3 3 2 2" xfId="5339" xr:uid="{00000000-0005-0000-0000-0000B71B0000}"/>
    <cellStyle name="20% - Accent5 4 2 2 3 3 3" xfId="5340" xr:uid="{00000000-0005-0000-0000-0000B81B0000}"/>
    <cellStyle name="20% - Accent5 4 2 2 3 3 4" xfId="5341" xr:uid="{00000000-0005-0000-0000-0000B91B0000}"/>
    <cellStyle name="20% - Accent5 4 2 2 3 4" xfId="5342" xr:uid="{00000000-0005-0000-0000-0000BA1B0000}"/>
    <cellStyle name="20% - Accent5 4 2 2 3 4 2" xfId="5343" xr:uid="{00000000-0005-0000-0000-0000BB1B0000}"/>
    <cellStyle name="20% - Accent5 4 2 2 3 4 2 2" xfId="5344" xr:uid="{00000000-0005-0000-0000-0000BC1B0000}"/>
    <cellStyle name="20% - Accent5 4 2 2 3 4 3" xfId="5345" xr:uid="{00000000-0005-0000-0000-0000BD1B0000}"/>
    <cellStyle name="20% - Accent5 4 2 2 3 4 4" xfId="5346" xr:uid="{00000000-0005-0000-0000-0000BE1B0000}"/>
    <cellStyle name="20% - Accent5 4 2 2 3 5" xfId="5347" xr:uid="{00000000-0005-0000-0000-0000BF1B0000}"/>
    <cellStyle name="20% - Accent5 4 2 2 3 5 2" xfId="5348" xr:uid="{00000000-0005-0000-0000-0000C01B0000}"/>
    <cellStyle name="20% - Accent5 4 2 2 3 5 3" xfId="5349" xr:uid="{00000000-0005-0000-0000-0000C11B0000}"/>
    <cellStyle name="20% - Accent5 4 2 2 3 6" xfId="5350" xr:uid="{00000000-0005-0000-0000-0000C21B0000}"/>
    <cellStyle name="20% - Accent5 4 2 2 3 7" xfId="5351" xr:uid="{00000000-0005-0000-0000-0000C31B0000}"/>
    <cellStyle name="20% - Accent5 4 2 2 3 8" xfId="5352" xr:uid="{00000000-0005-0000-0000-0000C41B0000}"/>
    <cellStyle name="20% - Accent5 4 2 2 4" xfId="5353" xr:uid="{00000000-0005-0000-0000-0000C51B0000}"/>
    <cellStyle name="20% - Accent5 4 2 2 4 2" xfId="5354" xr:uid="{00000000-0005-0000-0000-0000C61B0000}"/>
    <cellStyle name="20% - Accent5 4 2 2 4 2 2" xfId="5355" xr:uid="{00000000-0005-0000-0000-0000C71B0000}"/>
    <cellStyle name="20% - Accent5 4 2 2 4 3" xfId="5356" xr:uid="{00000000-0005-0000-0000-0000C81B0000}"/>
    <cellStyle name="20% - Accent5 4 2 2 4 4" xfId="5357" xr:uid="{00000000-0005-0000-0000-0000C91B0000}"/>
    <cellStyle name="20% - Accent5 4 2 2 5" xfId="5358" xr:uid="{00000000-0005-0000-0000-0000CA1B0000}"/>
    <cellStyle name="20% - Accent5 4 2 2 5 2" xfId="5359" xr:uid="{00000000-0005-0000-0000-0000CB1B0000}"/>
    <cellStyle name="20% - Accent5 4 2 2 5 2 2" xfId="5360" xr:uid="{00000000-0005-0000-0000-0000CC1B0000}"/>
    <cellStyle name="20% - Accent5 4 2 2 5 3" xfId="5361" xr:uid="{00000000-0005-0000-0000-0000CD1B0000}"/>
    <cellStyle name="20% - Accent5 4 2 2 5 4" xfId="5362" xr:uid="{00000000-0005-0000-0000-0000CE1B0000}"/>
    <cellStyle name="20% - Accent5 4 2 2 6" xfId="5363" xr:uid="{00000000-0005-0000-0000-0000CF1B0000}"/>
    <cellStyle name="20% - Accent5 4 2 2 6 2" xfId="5364" xr:uid="{00000000-0005-0000-0000-0000D01B0000}"/>
    <cellStyle name="20% - Accent5 4 2 2 6 2 2" xfId="5365" xr:uid="{00000000-0005-0000-0000-0000D11B0000}"/>
    <cellStyle name="20% - Accent5 4 2 2 6 3" xfId="5366" xr:uid="{00000000-0005-0000-0000-0000D21B0000}"/>
    <cellStyle name="20% - Accent5 4 2 2 6 4" xfId="5367" xr:uid="{00000000-0005-0000-0000-0000D31B0000}"/>
    <cellStyle name="20% - Accent5 4 2 2 7" xfId="5368" xr:uid="{00000000-0005-0000-0000-0000D41B0000}"/>
    <cellStyle name="20% - Accent5 4 2 2 7 2" xfId="5369" xr:uid="{00000000-0005-0000-0000-0000D51B0000}"/>
    <cellStyle name="20% - Accent5 4 2 2 7 2 2" xfId="5370" xr:uid="{00000000-0005-0000-0000-0000D61B0000}"/>
    <cellStyle name="20% - Accent5 4 2 2 7 3" xfId="5371" xr:uid="{00000000-0005-0000-0000-0000D71B0000}"/>
    <cellStyle name="20% - Accent5 4 2 2 8" xfId="5372" xr:uid="{00000000-0005-0000-0000-0000D81B0000}"/>
    <cellStyle name="20% - Accent5 4 2 2 8 2" xfId="5373" xr:uid="{00000000-0005-0000-0000-0000D91B0000}"/>
    <cellStyle name="20% - Accent5 4 2 2 9" xfId="5374" xr:uid="{00000000-0005-0000-0000-0000DA1B0000}"/>
    <cellStyle name="20% - Accent5 4 2 3" xfId="5375" xr:uid="{00000000-0005-0000-0000-0000DB1B0000}"/>
    <cellStyle name="20% - Accent5 4 2 3 2" xfId="5376" xr:uid="{00000000-0005-0000-0000-0000DC1B0000}"/>
    <cellStyle name="20% - Accent5 4 2 3 2 2" xfId="5377" xr:uid="{00000000-0005-0000-0000-0000DD1B0000}"/>
    <cellStyle name="20% - Accent5 4 2 3 2 2 2" xfId="5378" xr:uid="{00000000-0005-0000-0000-0000DE1B0000}"/>
    <cellStyle name="20% - Accent5 4 2 3 2 2 2 2" xfId="5379" xr:uid="{00000000-0005-0000-0000-0000DF1B0000}"/>
    <cellStyle name="20% - Accent5 4 2 3 2 2 3" xfId="5380" xr:uid="{00000000-0005-0000-0000-0000E01B0000}"/>
    <cellStyle name="20% - Accent5 4 2 3 2 2 4" xfId="5381" xr:uid="{00000000-0005-0000-0000-0000E11B0000}"/>
    <cellStyle name="20% - Accent5 4 2 3 2 3" xfId="5382" xr:uid="{00000000-0005-0000-0000-0000E21B0000}"/>
    <cellStyle name="20% - Accent5 4 2 3 2 3 2" xfId="5383" xr:uid="{00000000-0005-0000-0000-0000E31B0000}"/>
    <cellStyle name="20% - Accent5 4 2 3 2 3 2 2" xfId="5384" xr:uid="{00000000-0005-0000-0000-0000E41B0000}"/>
    <cellStyle name="20% - Accent5 4 2 3 2 3 3" xfId="5385" xr:uid="{00000000-0005-0000-0000-0000E51B0000}"/>
    <cellStyle name="20% - Accent5 4 2 3 2 3 4" xfId="5386" xr:uid="{00000000-0005-0000-0000-0000E61B0000}"/>
    <cellStyle name="20% - Accent5 4 2 3 2 4" xfId="5387" xr:uid="{00000000-0005-0000-0000-0000E71B0000}"/>
    <cellStyle name="20% - Accent5 4 2 3 2 4 2" xfId="5388" xr:uid="{00000000-0005-0000-0000-0000E81B0000}"/>
    <cellStyle name="20% - Accent5 4 2 3 2 4 2 2" xfId="5389" xr:uid="{00000000-0005-0000-0000-0000E91B0000}"/>
    <cellStyle name="20% - Accent5 4 2 3 2 4 3" xfId="5390" xr:uid="{00000000-0005-0000-0000-0000EA1B0000}"/>
    <cellStyle name="20% - Accent5 4 2 3 2 4 4" xfId="5391" xr:uid="{00000000-0005-0000-0000-0000EB1B0000}"/>
    <cellStyle name="20% - Accent5 4 2 3 2 5" xfId="5392" xr:uid="{00000000-0005-0000-0000-0000EC1B0000}"/>
    <cellStyle name="20% - Accent5 4 2 3 2 5 2" xfId="5393" xr:uid="{00000000-0005-0000-0000-0000ED1B0000}"/>
    <cellStyle name="20% - Accent5 4 2 3 2 5 3" xfId="5394" xr:uid="{00000000-0005-0000-0000-0000EE1B0000}"/>
    <cellStyle name="20% - Accent5 4 2 3 2 6" xfId="5395" xr:uid="{00000000-0005-0000-0000-0000EF1B0000}"/>
    <cellStyle name="20% - Accent5 4 2 3 2 7" xfId="5396" xr:uid="{00000000-0005-0000-0000-0000F01B0000}"/>
    <cellStyle name="20% - Accent5 4 2 3 2 8" xfId="5397" xr:uid="{00000000-0005-0000-0000-0000F11B0000}"/>
    <cellStyle name="20% - Accent5 4 2 3 3" xfId="5398" xr:uid="{00000000-0005-0000-0000-0000F21B0000}"/>
    <cellStyle name="20% - Accent5 4 2 3 3 2" xfId="5399" xr:uid="{00000000-0005-0000-0000-0000F31B0000}"/>
    <cellStyle name="20% - Accent5 4 2 3 3 2 2" xfId="5400" xr:uid="{00000000-0005-0000-0000-0000F41B0000}"/>
    <cellStyle name="20% - Accent5 4 2 3 3 3" xfId="5401" xr:uid="{00000000-0005-0000-0000-0000F51B0000}"/>
    <cellStyle name="20% - Accent5 4 2 3 3 4" xfId="5402" xr:uid="{00000000-0005-0000-0000-0000F61B0000}"/>
    <cellStyle name="20% - Accent5 4 2 3 4" xfId="5403" xr:uid="{00000000-0005-0000-0000-0000F71B0000}"/>
    <cellStyle name="20% - Accent5 4 2 3 4 2" xfId="5404" xr:uid="{00000000-0005-0000-0000-0000F81B0000}"/>
    <cellStyle name="20% - Accent5 4 2 3 4 2 2" xfId="5405" xr:uid="{00000000-0005-0000-0000-0000F91B0000}"/>
    <cellStyle name="20% - Accent5 4 2 3 4 3" xfId="5406" xr:uid="{00000000-0005-0000-0000-0000FA1B0000}"/>
    <cellStyle name="20% - Accent5 4 2 3 4 4" xfId="5407" xr:uid="{00000000-0005-0000-0000-0000FB1B0000}"/>
    <cellStyle name="20% - Accent5 4 2 3 5" xfId="5408" xr:uid="{00000000-0005-0000-0000-0000FC1B0000}"/>
    <cellStyle name="20% - Accent5 4 2 3 5 2" xfId="5409" xr:uid="{00000000-0005-0000-0000-0000FD1B0000}"/>
    <cellStyle name="20% - Accent5 4 2 3 5 2 2" xfId="5410" xr:uid="{00000000-0005-0000-0000-0000FE1B0000}"/>
    <cellStyle name="20% - Accent5 4 2 3 5 3" xfId="5411" xr:uid="{00000000-0005-0000-0000-0000FF1B0000}"/>
    <cellStyle name="20% - Accent5 4 2 3 5 4" xfId="5412" xr:uid="{00000000-0005-0000-0000-0000001C0000}"/>
    <cellStyle name="20% - Accent5 4 2 3 6" xfId="5413" xr:uid="{00000000-0005-0000-0000-0000011C0000}"/>
    <cellStyle name="20% - Accent5 4 2 3 6 2" xfId="5414" xr:uid="{00000000-0005-0000-0000-0000021C0000}"/>
    <cellStyle name="20% - Accent5 4 2 3 6 2 2" xfId="5415" xr:uid="{00000000-0005-0000-0000-0000031C0000}"/>
    <cellStyle name="20% - Accent5 4 2 3 6 3" xfId="5416" xr:uid="{00000000-0005-0000-0000-0000041C0000}"/>
    <cellStyle name="20% - Accent5 4 2 3 7" xfId="5417" xr:uid="{00000000-0005-0000-0000-0000051C0000}"/>
    <cellStyle name="20% - Accent5 4 2 3 7 2" xfId="5418" xr:uid="{00000000-0005-0000-0000-0000061C0000}"/>
    <cellStyle name="20% - Accent5 4 2 3 8" xfId="5419" xr:uid="{00000000-0005-0000-0000-0000071C0000}"/>
    <cellStyle name="20% - Accent5 4 2 3 9" xfId="5420" xr:uid="{00000000-0005-0000-0000-0000081C0000}"/>
    <cellStyle name="20% - Accent5 4 2 4" xfId="5421" xr:uid="{00000000-0005-0000-0000-0000091C0000}"/>
    <cellStyle name="20% - Accent5 4 2 4 2" xfId="5422" xr:uid="{00000000-0005-0000-0000-00000A1C0000}"/>
    <cellStyle name="20% - Accent5 4 2 4 2 2" xfId="5423" xr:uid="{00000000-0005-0000-0000-00000B1C0000}"/>
    <cellStyle name="20% - Accent5 4 2 4 2 2 2" xfId="5424" xr:uid="{00000000-0005-0000-0000-00000C1C0000}"/>
    <cellStyle name="20% - Accent5 4 2 4 2 3" xfId="5425" xr:uid="{00000000-0005-0000-0000-00000D1C0000}"/>
    <cellStyle name="20% - Accent5 4 2 4 2 4" xfId="5426" xr:uid="{00000000-0005-0000-0000-00000E1C0000}"/>
    <cellStyle name="20% - Accent5 4 2 4 3" xfId="5427" xr:uid="{00000000-0005-0000-0000-00000F1C0000}"/>
    <cellStyle name="20% - Accent5 4 2 4 3 2" xfId="5428" xr:uid="{00000000-0005-0000-0000-0000101C0000}"/>
    <cellStyle name="20% - Accent5 4 2 4 3 2 2" xfId="5429" xr:uid="{00000000-0005-0000-0000-0000111C0000}"/>
    <cellStyle name="20% - Accent5 4 2 4 3 3" xfId="5430" xr:uid="{00000000-0005-0000-0000-0000121C0000}"/>
    <cellStyle name="20% - Accent5 4 2 4 3 4" xfId="5431" xr:uid="{00000000-0005-0000-0000-0000131C0000}"/>
    <cellStyle name="20% - Accent5 4 2 4 4" xfId="5432" xr:uid="{00000000-0005-0000-0000-0000141C0000}"/>
    <cellStyle name="20% - Accent5 4 2 4 4 2" xfId="5433" xr:uid="{00000000-0005-0000-0000-0000151C0000}"/>
    <cellStyle name="20% - Accent5 4 2 4 4 2 2" xfId="5434" xr:uid="{00000000-0005-0000-0000-0000161C0000}"/>
    <cellStyle name="20% - Accent5 4 2 4 4 3" xfId="5435" xr:uid="{00000000-0005-0000-0000-0000171C0000}"/>
    <cellStyle name="20% - Accent5 4 2 4 4 4" xfId="5436" xr:uid="{00000000-0005-0000-0000-0000181C0000}"/>
    <cellStyle name="20% - Accent5 4 2 4 5" xfId="5437" xr:uid="{00000000-0005-0000-0000-0000191C0000}"/>
    <cellStyle name="20% - Accent5 4 2 4 5 2" xfId="5438" xr:uid="{00000000-0005-0000-0000-00001A1C0000}"/>
    <cellStyle name="20% - Accent5 4 2 4 5 2 2" xfId="5439" xr:uid="{00000000-0005-0000-0000-00001B1C0000}"/>
    <cellStyle name="20% - Accent5 4 2 4 5 3" xfId="5440" xr:uid="{00000000-0005-0000-0000-00001C1C0000}"/>
    <cellStyle name="20% - Accent5 4 2 4 5 4" xfId="5441" xr:uid="{00000000-0005-0000-0000-00001D1C0000}"/>
    <cellStyle name="20% - Accent5 4 2 4 6" xfId="5442" xr:uid="{00000000-0005-0000-0000-00001E1C0000}"/>
    <cellStyle name="20% - Accent5 4 2 4 6 2" xfId="5443" xr:uid="{00000000-0005-0000-0000-00001F1C0000}"/>
    <cellStyle name="20% - Accent5 4 2 4 6 2 2" xfId="5444" xr:uid="{00000000-0005-0000-0000-0000201C0000}"/>
    <cellStyle name="20% - Accent5 4 2 4 6 3" xfId="5445" xr:uid="{00000000-0005-0000-0000-0000211C0000}"/>
    <cellStyle name="20% - Accent5 4 2 4 7" xfId="5446" xr:uid="{00000000-0005-0000-0000-0000221C0000}"/>
    <cellStyle name="20% - Accent5 4 2 4 7 2" xfId="5447" xr:uid="{00000000-0005-0000-0000-0000231C0000}"/>
    <cellStyle name="20% - Accent5 4 2 4 8" xfId="5448" xr:uid="{00000000-0005-0000-0000-0000241C0000}"/>
    <cellStyle name="20% - Accent5 4 2 4 9" xfId="5449" xr:uid="{00000000-0005-0000-0000-0000251C0000}"/>
    <cellStyle name="20% - Accent5 4 2 5" xfId="5450" xr:uid="{00000000-0005-0000-0000-0000261C0000}"/>
    <cellStyle name="20% - Accent5 4 2 5 2" xfId="5451" xr:uid="{00000000-0005-0000-0000-0000271C0000}"/>
    <cellStyle name="20% - Accent5 4 2 5 2 2" xfId="5452" xr:uid="{00000000-0005-0000-0000-0000281C0000}"/>
    <cellStyle name="20% - Accent5 4 2 5 2 2 2" xfId="5453" xr:uid="{00000000-0005-0000-0000-0000291C0000}"/>
    <cellStyle name="20% - Accent5 4 2 5 2 3" xfId="5454" xr:uid="{00000000-0005-0000-0000-00002A1C0000}"/>
    <cellStyle name="20% - Accent5 4 2 5 2 4" xfId="5455" xr:uid="{00000000-0005-0000-0000-00002B1C0000}"/>
    <cellStyle name="20% - Accent5 4 2 5 3" xfId="5456" xr:uid="{00000000-0005-0000-0000-00002C1C0000}"/>
    <cellStyle name="20% - Accent5 4 2 5 3 2" xfId="5457" xr:uid="{00000000-0005-0000-0000-00002D1C0000}"/>
    <cellStyle name="20% - Accent5 4 2 5 3 2 2" xfId="5458" xr:uid="{00000000-0005-0000-0000-00002E1C0000}"/>
    <cellStyle name="20% - Accent5 4 2 5 3 3" xfId="5459" xr:uid="{00000000-0005-0000-0000-00002F1C0000}"/>
    <cellStyle name="20% - Accent5 4 2 5 3 4" xfId="5460" xr:uid="{00000000-0005-0000-0000-0000301C0000}"/>
    <cellStyle name="20% - Accent5 4 2 5 4" xfId="5461" xr:uid="{00000000-0005-0000-0000-0000311C0000}"/>
    <cellStyle name="20% - Accent5 4 2 5 4 2" xfId="5462" xr:uid="{00000000-0005-0000-0000-0000321C0000}"/>
    <cellStyle name="20% - Accent5 4 2 5 4 2 2" xfId="5463" xr:uid="{00000000-0005-0000-0000-0000331C0000}"/>
    <cellStyle name="20% - Accent5 4 2 5 4 3" xfId="5464" xr:uid="{00000000-0005-0000-0000-0000341C0000}"/>
    <cellStyle name="20% - Accent5 4 2 5 4 4" xfId="5465" xr:uid="{00000000-0005-0000-0000-0000351C0000}"/>
    <cellStyle name="20% - Accent5 4 2 5 5" xfId="5466" xr:uid="{00000000-0005-0000-0000-0000361C0000}"/>
    <cellStyle name="20% - Accent5 4 2 5 5 2" xfId="5467" xr:uid="{00000000-0005-0000-0000-0000371C0000}"/>
    <cellStyle name="20% - Accent5 4 2 5 5 3" xfId="5468" xr:uid="{00000000-0005-0000-0000-0000381C0000}"/>
    <cellStyle name="20% - Accent5 4 2 5 6" xfId="5469" xr:uid="{00000000-0005-0000-0000-0000391C0000}"/>
    <cellStyle name="20% - Accent5 4 2 5 7" xfId="5470" xr:uid="{00000000-0005-0000-0000-00003A1C0000}"/>
    <cellStyle name="20% - Accent5 4 2 5 8" xfId="5471" xr:uid="{00000000-0005-0000-0000-00003B1C0000}"/>
    <cellStyle name="20% - Accent5 4 2 6" xfId="5472" xr:uid="{00000000-0005-0000-0000-00003C1C0000}"/>
    <cellStyle name="20% - Accent5 4 2 6 2" xfId="5473" xr:uid="{00000000-0005-0000-0000-00003D1C0000}"/>
    <cellStyle name="20% - Accent5 4 2 6 2 2" xfId="5474" xr:uid="{00000000-0005-0000-0000-00003E1C0000}"/>
    <cellStyle name="20% - Accent5 4 2 6 3" xfId="5475" xr:uid="{00000000-0005-0000-0000-00003F1C0000}"/>
    <cellStyle name="20% - Accent5 4 2 6 4" xfId="5476" xr:uid="{00000000-0005-0000-0000-0000401C0000}"/>
    <cellStyle name="20% - Accent5 4 2 7" xfId="5477" xr:uid="{00000000-0005-0000-0000-0000411C0000}"/>
    <cellStyle name="20% - Accent5 4 2 7 2" xfId="5478" xr:uid="{00000000-0005-0000-0000-0000421C0000}"/>
    <cellStyle name="20% - Accent5 4 2 7 2 2" xfId="5479" xr:uid="{00000000-0005-0000-0000-0000431C0000}"/>
    <cellStyle name="20% - Accent5 4 2 7 3" xfId="5480" xr:uid="{00000000-0005-0000-0000-0000441C0000}"/>
    <cellStyle name="20% - Accent5 4 2 7 4" xfId="5481" xr:uid="{00000000-0005-0000-0000-0000451C0000}"/>
    <cellStyle name="20% - Accent5 4 2 8" xfId="5482" xr:uid="{00000000-0005-0000-0000-0000461C0000}"/>
    <cellStyle name="20% - Accent5 4 2 8 2" xfId="5483" xr:uid="{00000000-0005-0000-0000-0000471C0000}"/>
    <cellStyle name="20% - Accent5 4 2 8 2 2" xfId="5484" xr:uid="{00000000-0005-0000-0000-0000481C0000}"/>
    <cellStyle name="20% - Accent5 4 2 8 3" xfId="5485" xr:uid="{00000000-0005-0000-0000-0000491C0000}"/>
    <cellStyle name="20% - Accent5 4 2 8 4" xfId="5486" xr:uid="{00000000-0005-0000-0000-00004A1C0000}"/>
    <cellStyle name="20% - Accent5 4 2 9" xfId="5487" xr:uid="{00000000-0005-0000-0000-00004B1C0000}"/>
    <cellStyle name="20% - Accent5 4 2 9 2" xfId="5488" xr:uid="{00000000-0005-0000-0000-00004C1C0000}"/>
    <cellStyle name="20% - Accent5 4 2 9 2 2" xfId="5489" xr:uid="{00000000-0005-0000-0000-00004D1C0000}"/>
    <cellStyle name="20% - Accent5 4 2 9 3" xfId="5490" xr:uid="{00000000-0005-0000-0000-00004E1C0000}"/>
    <cellStyle name="20% - Accent5 4 3" xfId="5491" xr:uid="{00000000-0005-0000-0000-00004F1C0000}"/>
    <cellStyle name="20% - Accent5 4 3 10" xfId="5492" xr:uid="{00000000-0005-0000-0000-0000501C0000}"/>
    <cellStyle name="20% - Accent5 4 3 11" xfId="5493" xr:uid="{00000000-0005-0000-0000-0000511C0000}"/>
    <cellStyle name="20% - Accent5 4 3 2" xfId="5494" xr:uid="{00000000-0005-0000-0000-0000521C0000}"/>
    <cellStyle name="20% - Accent5 4 3 2 2" xfId="5495" xr:uid="{00000000-0005-0000-0000-0000531C0000}"/>
    <cellStyle name="20% - Accent5 4 3 2 2 2" xfId="5496" xr:uid="{00000000-0005-0000-0000-0000541C0000}"/>
    <cellStyle name="20% - Accent5 4 3 2 2 2 2" xfId="5497" xr:uid="{00000000-0005-0000-0000-0000551C0000}"/>
    <cellStyle name="20% - Accent5 4 3 2 2 2 2 2" xfId="5498" xr:uid="{00000000-0005-0000-0000-0000561C0000}"/>
    <cellStyle name="20% - Accent5 4 3 2 2 2 3" xfId="5499" xr:uid="{00000000-0005-0000-0000-0000571C0000}"/>
    <cellStyle name="20% - Accent5 4 3 2 2 2 4" xfId="5500" xr:uid="{00000000-0005-0000-0000-0000581C0000}"/>
    <cellStyle name="20% - Accent5 4 3 2 2 3" xfId="5501" xr:uid="{00000000-0005-0000-0000-0000591C0000}"/>
    <cellStyle name="20% - Accent5 4 3 2 2 3 2" xfId="5502" xr:uid="{00000000-0005-0000-0000-00005A1C0000}"/>
    <cellStyle name="20% - Accent5 4 3 2 2 3 2 2" xfId="5503" xr:uid="{00000000-0005-0000-0000-00005B1C0000}"/>
    <cellStyle name="20% - Accent5 4 3 2 2 3 3" xfId="5504" xr:uid="{00000000-0005-0000-0000-00005C1C0000}"/>
    <cellStyle name="20% - Accent5 4 3 2 2 3 4" xfId="5505" xr:uid="{00000000-0005-0000-0000-00005D1C0000}"/>
    <cellStyle name="20% - Accent5 4 3 2 2 4" xfId="5506" xr:uid="{00000000-0005-0000-0000-00005E1C0000}"/>
    <cellStyle name="20% - Accent5 4 3 2 2 4 2" xfId="5507" xr:uid="{00000000-0005-0000-0000-00005F1C0000}"/>
    <cellStyle name="20% - Accent5 4 3 2 2 4 2 2" xfId="5508" xr:uid="{00000000-0005-0000-0000-0000601C0000}"/>
    <cellStyle name="20% - Accent5 4 3 2 2 4 3" xfId="5509" xr:uid="{00000000-0005-0000-0000-0000611C0000}"/>
    <cellStyle name="20% - Accent5 4 3 2 2 4 4" xfId="5510" xr:uid="{00000000-0005-0000-0000-0000621C0000}"/>
    <cellStyle name="20% - Accent5 4 3 2 2 5" xfId="5511" xr:uid="{00000000-0005-0000-0000-0000631C0000}"/>
    <cellStyle name="20% - Accent5 4 3 2 2 5 2" xfId="5512" xr:uid="{00000000-0005-0000-0000-0000641C0000}"/>
    <cellStyle name="20% - Accent5 4 3 2 2 5 3" xfId="5513" xr:uid="{00000000-0005-0000-0000-0000651C0000}"/>
    <cellStyle name="20% - Accent5 4 3 2 2 6" xfId="5514" xr:uid="{00000000-0005-0000-0000-0000661C0000}"/>
    <cellStyle name="20% - Accent5 4 3 2 2 7" xfId="5515" xr:uid="{00000000-0005-0000-0000-0000671C0000}"/>
    <cellStyle name="20% - Accent5 4 3 2 2 8" xfId="5516" xr:uid="{00000000-0005-0000-0000-0000681C0000}"/>
    <cellStyle name="20% - Accent5 4 3 2 3" xfId="5517" xr:uid="{00000000-0005-0000-0000-0000691C0000}"/>
    <cellStyle name="20% - Accent5 4 3 2 3 2" xfId="5518" xr:uid="{00000000-0005-0000-0000-00006A1C0000}"/>
    <cellStyle name="20% - Accent5 4 3 2 3 2 2" xfId="5519" xr:uid="{00000000-0005-0000-0000-00006B1C0000}"/>
    <cellStyle name="20% - Accent5 4 3 2 3 3" xfId="5520" xr:uid="{00000000-0005-0000-0000-00006C1C0000}"/>
    <cellStyle name="20% - Accent5 4 3 2 3 4" xfId="5521" xr:uid="{00000000-0005-0000-0000-00006D1C0000}"/>
    <cellStyle name="20% - Accent5 4 3 2 4" xfId="5522" xr:uid="{00000000-0005-0000-0000-00006E1C0000}"/>
    <cellStyle name="20% - Accent5 4 3 2 4 2" xfId="5523" xr:uid="{00000000-0005-0000-0000-00006F1C0000}"/>
    <cellStyle name="20% - Accent5 4 3 2 4 2 2" xfId="5524" xr:uid="{00000000-0005-0000-0000-0000701C0000}"/>
    <cellStyle name="20% - Accent5 4 3 2 4 3" xfId="5525" xr:uid="{00000000-0005-0000-0000-0000711C0000}"/>
    <cellStyle name="20% - Accent5 4 3 2 4 4" xfId="5526" xr:uid="{00000000-0005-0000-0000-0000721C0000}"/>
    <cellStyle name="20% - Accent5 4 3 2 5" xfId="5527" xr:uid="{00000000-0005-0000-0000-0000731C0000}"/>
    <cellStyle name="20% - Accent5 4 3 2 5 2" xfId="5528" xr:uid="{00000000-0005-0000-0000-0000741C0000}"/>
    <cellStyle name="20% - Accent5 4 3 2 5 2 2" xfId="5529" xr:uid="{00000000-0005-0000-0000-0000751C0000}"/>
    <cellStyle name="20% - Accent5 4 3 2 5 3" xfId="5530" xr:uid="{00000000-0005-0000-0000-0000761C0000}"/>
    <cellStyle name="20% - Accent5 4 3 2 5 4" xfId="5531" xr:uid="{00000000-0005-0000-0000-0000771C0000}"/>
    <cellStyle name="20% - Accent5 4 3 2 6" xfId="5532" xr:uid="{00000000-0005-0000-0000-0000781C0000}"/>
    <cellStyle name="20% - Accent5 4 3 2 6 2" xfId="5533" xr:uid="{00000000-0005-0000-0000-0000791C0000}"/>
    <cellStyle name="20% - Accent5 4 3 2 6 2 2" xfId="5534" xr:uid="{00000000-0005-0000-0000-00007A1C0000}"/>
    <cellStyle name="20% - Accent5 4 3 2 6 3" xfId="5535" xr:uid="{00000000-0005-0000-0000-00007B1C0000}"/>
    <cellStyle name="20% - Accent5 4 3 2 7" xfId="5536" xr:uid="{00000000-0005-0000-0000-00007C1C0000}"/>
    <cellStyle name="20% - Accent5 4 3 2 7 2" xfId="5537" xr:uid="{00000000-0005-0000-0000-00007D1C0000}"/>
    <cellStyle name="20% - Accent5 4 3 2 8" xfId="5538" xr:uid="{00000000-0005-0000-0000-00007E1C0000}"/>
    <cellStyle name="20% - Accent5 4 3 2 9" xfId="5539" xr:uid="{00000000-0005-0000-0000-00007F1C0000}"/>
    <cellStyle name="20% - Accent5 4 3 3" xfId="5540" xr:uid="{00000000-0005-0000-0000-0000801C0000}"/>
    <cellStyle name="20% - Accent5 4 3 3 2" xfId="5541" xr:uid="{00000000-0005-0000-0000-0000811C0000}"/>
    <cellStyle name="20% - Accent5 4 3 3 2 2" xfId="5542" xr:uid="{00000000-0005-0000-0000-0000821C0000}"/>
    <cellStyle name="20% - Accent5 4 3 3 2 2 2" xfId="5543" xr:uid="{00000000-0005-0000-0000-0000831C0000}"/>
    <cellStyle name="20% - Accent5 4 3 3 2 3" xfId="5544" xr:uid="{00000000-0005-0000-0000-0000841C0000}"/>
    <cellStyle name="20% - Accent5 4 3 3 2 4" xfId="5545" xr:uid="{00000000-0005-0000-0000-0000851C0000}"/>
    <cellStyle name="20% - Accent5 4 3 3 3" xfId="5546" xr:uid="{00000000-0005-0000-0000-0000861C0000}"/>
    <cellStyle name="20% - Accent5 4 3 3 3 2" xfId="5547" xr:uid="{00000000-0005-0000-0000-0000871C0000}"/>
    <cellStyle name="20% - Accent5 4 3 3 3 2 2" xfId="5548" xr:uid="{00000000-0005-0000-0000-0000881C0000}"/>
    <cellStyle name="20% - Accent5 4 3 3 3 3" xfId="5549" xr:uid="{00000000-0005-0000-0000-0000891C0000}"/>
    <cellStyle name="20% - Accent5 4 3 3 3 4" xfId="5550" xr:uid="{00000000-0005-0000-0000-00008A1C0000}"/>
    <cellStyle name="20% - Accent5 4 3 3 4" xfId="5551" xr:uid="{00000000-0005-0000-0000-00008B1C0000}"/>
    <cellStyle name="20% - Accent5 4 3 3 4 2" xfId="5552" xr:uid="{00000000-0005-0000-0000-00008C1C0000}"/>
    <cellStyle name="20% - Accent5 4 3 3 4 2 2" xfId="5553" xr:uid="{00000000-0005-0000-0000-00008D1C0000}"/>
    <cellStyle name="20% - Accent5 4 3 3 4 3" xfId="5554" xr:uid="{00000000-0005-0000-0000-00008E1C0000}"/>
    <cellStyle name="20% - Accent5 4 3 3 4 4" xfId="5555" xr:uid="{00000000-0005-0000-0000-00008F1C0000}"/>
    <cellStyle name="20% - Accent5 4 3 3 5" xfId="5556" xr:uid="{00000000-0005-0000-0000-0000901C0000}"/>
    <cellStyle name="20% - Accent5 4 3 3 5 2" xfId="5557" xr:uid="{00000000-0005-0000-0000-0000911C0000}"/>
    <cellStyle name="20% - Accent5 4 3 3 5 2 2" xfId="5558" xr:uid="{00000000-0005-0000-0000-0000921C0000}"/>
    <cellStyle name="20% - Accent5 4 3 3 5 3" xfId="5559" xr:uid="{00000000-0005-0000-0000-0000931C0000}"/>
    <cellStyle name="20% - Accent5 4 3 3 5 4" xfId="5560" xr:uid="{00000000-0005-0000-0000-0000941C0000}"/>
    <cellStyle name="20% - Accent5 4 3 3 6" xfId="5561" xr:uid="{00000000-0005-0000-0000-0000951C0000}"/>
    <cellStyle name="20% - Accent5 4 3 3 6 2" xfId="5562" xr:uid="{00000000-0005-0000-0000-0000961C0000}"/>
    <cellStyle name="20% - Accent5 4 3 3 6 2 2" xfId="5563" xr:uid="{00000000-0005-0000-0000-0000971C0000}"/>
    <cellStyle name="20% - Accent5 4 3 3 6 3" xfId="5564" xr:uid="{00000000-0005-0000-0000-0000981C0000}"/>
    <cellStyle name="20% - Accent5 4 3 3 7" xfId="5565" xr:uid="{00000000-0005-0000-0000-0000991C0000}"/>
    <cellStyle name="20% - Accent5 4 3 3 7 2" xfId="5566" xr:uid="{00000000-0005-0000-0000-00009A1C0000}"/>
    <cellStyle name="20% - Accent5 4 3 3 8" xfId="5567" xr:uid="{00000000-0005-0000-0000-00009B1C0000}"/>
    <cellStyle name="20% - Accent5 4 3 3 9" xfId="5568" xr:uid="{00000000-0005-0000-0000-00009C1C0000}"/>
    <cellStyle name="20% - Accent5 4 3 4" xfId="5569" xr:uid="{00000000-0005-0000-0000-00009D1C0000}"/>
    <cellStyle name="20% - Accent5 4 3 4 2" xfId="5570" xr:uid="{00000000-0005-0000-0000-00009E1C0000}"/>
    <cellStyle name="20% - Accent5 4 3 4 2 2" xfId="5571" xr:uid="{00000000-0005-0000-0000-00009F1C0000}"/>
    <cellStyle name="20% - Accent5 4 3 4 2 2 2" xfId="5572" xr:uid="{00000000-0005-0000-0000-0000A01C0000}"/>
    <cellStyle name="20% - Accent5 4 3 4 2 3" xfId="5573" xr:uid="{00000000-0005-0000-0000-0000A11C0000}"/>
    <cellStyle name="20% - Accent5 4 3 4 2 4" xfId="5574" xr:uid="{00000000-0005-0000-0000-0000A21C0000}"/>
    <cellStyle name="20% - Accent5 4 3 4 3" xfId="5575" xr:uid="{00000000-0005-0000-0000-0000A31C0000}"/>
    <cellStyle name="20% - Accent5 4 3 4 3 2" xfId="5576" xr:uid="{00000000-0005-0000-0000-0000A41C0000}"/>
    <cellStyle name="20% - Accent5 4 3 4 3 2 2" xfId="5577" xr:uid="{00000000-0005-0000-0000-0000A51C0000}"/>
    <cellStyle name="20% - Accent5 4 3 4 3 3" xfId="5578" xr:uid="{00000000-0005-0000-0000-0000A61C0000}"/>
    <cellStyle name="20% - Accent5 4 3 4 3 4" xfId="5579" xr:uid="{00000000-0005-0000-0000-0000A71C0000}"/>
    <cellStyle name="20% - Accent5 4 3 4 4" xfId="5580" xr:uid="{00000000-0005-0000-0000-0000A81C0000}"/>
    <cellStyle name="20% - Accent5 4 3 4 4 2" xfId="5581" xr:uid="{00000000-0005-0000-0000-0000A91C0000}"/>
    <cellStyle name="20% - Accent5 4 3 4 4 2 2" xfId="5582" xr:uid="{00000000-0005-0000-0000-0000AA1C0000}"/>
    <cellStyle name="20% - Accent5 4 3 4 4 3" xfId="5583" xr:uid="{00000000-0005-0000-0000-0000AB1C0000}"/>
    <cellStyle name="20% - Accent5 4 3 4 4 4" xfId="5584" xr:uid="{00000000-0005-0000-0000-0000AC1C0000}"/>
    <cellStyle name="20% - Accent5 4 3 4 5" xfId="5585" xr:uid="{00000000-0005-0000-0000-0000AD1C0000}"/>
    <cellStyle name="20% - Accent5 4 3 4 5 2" xfId="5586" xr:uid="{00000000-0005-0000-0000-0000AE1C0000}"/>
    <cellStyle name="20% - Accent5 4 3 4 5 3" xfId="5587" xr:uid="{00000000-0005-0000-0000-0000AF1C0000}"/>
    <cellStyle name="20% - Accent5 4 3 4 6" xfId="5588" xr:uid="{00000000-0005-0000-0000-0000B01C0000}"/>
    <cellStyle name="20% - Accent5 4 3 4 7" xfId="5589" xr:uid="{00000000-0005-0000-0000-0000B11C0000}"/>
    <cellStyle name="20% - Accent5 4 3 4 8" xfId="5590" xr:uid="{00000000-0005-0000-0000-0000B21C0000}"/>
    <cellStyle name="20% - Accent5 4 3 5" xfId="5591" xr:uid="{00000000-0005-0000-0000-0000B31C0000}"/>
    <cellStyle name="20% - Accent5 4 3 5 2" xfId="5592" xr:uid="{00000000-0005-0000-0000-0000B41C0000}"/>
    <cellStyle name="20% - Accent5 4 3 5 2 2" xfId="5593" xr:uid="{00000000-0005-0000-0000-0000B51C0000}"/>
    <cellStyle name="20% - Accent5 4 3 5 3" xfId="5594" xr:uid="{00000000-0005-0000-0000-0000B61C0000}"/>
    <cellStyle name="20% - Accent5 4 3 5 4" xfId="5595" xr:uid="{00000000-0005-0000-0000-0000B71C0000}"/>
    <cellStyle name="20% - Accent5 4 3 6" xfId="5596" xr:uid="{00000000-0005-0000-0000-0000B81C0000}"/>
    <cellStyle name="20% - Accent5 4 3 6 2" xfId="5597" xr:uid="{00000000-0005-0000-0000-0000B91C0000}"/>
    <cellStyle name="20% - Accent5 4 3 6 2 2" xfId="5598" xr:uid="{00000000-0005-0000-0000-0000BA1C0000}"/>
    <cellStyle name="20% - Accent5 4 3 6 3" xfId="5599" xr:uid="{00000000-0005-0000-0000-0000BB1C0000}"/>
    <cellStyle name="20% - Accent5 4 3 6 4" xfId="5600" xr:uid="{00000000-0005-0000-0000-0000BC1C0000}"/>
    <cellStyle name="20% - Accent5 4 3 7" xfId="5601" xr:uid="{00000000-0005-0000-0000-0000BD1C0000}"/>
    <cellStyle name="20% - Accent5 4 3 7 2" xfId="5602" xr:uid="{00000000-0005-0000-0000-0000BE1C0000}"/>
    <cellStyle name="20% - Accent5 4 3 7 2 2" xfId="5603" xr:uid="{00000000-0005-0000-0000-0000BF1C0000}"/>
    <cellStyle name="20% - Accent5 4 3 7 3" xfId="5604" xr:uid="{00000000-0005-0000-0000-0000C01C0000}"/>
    <cellStyle name="20% - Accent5 4 3 7 4" xfId="5605" xr:uid="{00000000-0005-0000-0000-0000C11C0000}"/>
    <cellStyle name="20% - Accent5 4 3 8" xfId="5606" xr:uid="{00000000-0005-0000-0000-0000C21C0000}"/>
    <cellStyle name="20% - Accent5 4 3 8 2" xfId="5607" xr:uid="{00000000-0005-0000-0000-0000C31C0000}"/>
    <cellStyle name="20% - Accent5 4 3 8 2 2" xfId="5608" xr:uid="{00000000-0005-0000-0000-0000C41C0000}"/>
    <cellStyle name="20% - Accent5 4 3 8 3" xfId="5609" xr:uid="{00000000-0005-0000-0000-0000C51C0000}"/>
    <cellStyle name="20% - Accent5 4 3 9" xfId="5610" xr:uid="{00000000-0005-0000-0000-0000C61C0000}"/>
    <cellStyle name="20% - Accent5 4 3 9 2" xfId="5611" xr:uid="{00000000-0005-0000-0000-0000C71C0000}"/>
    <cellStyle name="20% - Accent5 4 4" xfId="5612" xr:uid="{00000000-0005-0000-0000-0000C81C0000}"/>
    <cellStyle name="20% - Accent5 4 4 2" xfId="5613" xr:uid="{00000000-0005-0000-0000-0000C91C0000}"/>
    <cellStyle name="20% - Accent5 4 4 2 2" xfId="5614" xr:uid="{00000000-0005-0000-0000-0000CA1C0000}"/>
    <cellStyle name="20% - Accent5 4 4 2 2 2" xfId="5615" xr:uid="{00000000-0005-0000-0000-0000CB1C0000}"/>
    <cellStyle name="20% - Accent5 4 4 2 2 2 2" xfId="5616" xr:uid="{00000000-0005-0000-0000-0000CC1C0000}"/>
    <cellStyle name="20% - Accent5 4 4 2 2 3" xfId="5617" xr:uid="{00000000-0005-0000-0000-0000CD1C0000}"/>
    <cellStyle name="20% - Accent5 4 4 2 2 4" xfId="5618" xr:uid="{00000000-0005-0000-0000-0000CE1C0000}"/>
    <cellStyle name="20% - Accent5 4 4 2 3" xfId="5619" xr:uid="{00000000-0005-0000-0000-0000CF1C0000}"/>
    <cellStyle name="20% - Accent5 4 4 2 3 2" xfId="5620" xr:uid="{00000000-0005-0000-0000-0000D01C0000}"/>
    <cellStyle name="20% - Accent5 4 4 2 3 2 2" xfId="5621" xr:uid="{00000000-0005-0000-0000-0000D11C0000}"/>
    <cellStyle name="20% - Accent5 4 4 2 3 3" xfId="5622" xr:uid="{00000000-0005-0000-0000-0000D21C0000}"/>
    <cellStyle name="20% - Accent5 4 4 2 3 4" xfId="5623" xr:uid="{00000000-0005-0000-0000-0000D31C0000}"/>
    <cellStyle name="20% - Accent5 4 4 2 4" xfId="5624" xr:uid="{00000000-0005-0000-0000-0000D41C0000}"/>
    <cellStyle name="20% - Accent5 4 4 2 4 2" xfId="5625" xr:uid="{00000000-0005-0000-0000-0000D51C0000}"/>
    <cellStyle name="20% - Accent5 4 4 2 4 2 2" xfId="5626" xr:uid="{00000000-0005-0000-0000-0000D61C0000}"/>
    <cellStyle name="20% - Accent5 4 4 2 4 3" xfId="5627" xr:uid="{00000000-0005-0000-0000-0000D71C0000}"/>
    <cellStyle name="20% - Accent5 4 4 2 4 4" xfId="5628" xr:uid="{00000000-0005-0000-0000-0000D81C0000}"/>
    <cellStyle name="20% - Accent5 4 4 2 5" xfId="5629" xr:uid="{00000000-0005-0000-0000-0000D91C0000}"/>
    <cellStyle name="20% - Accent5 4 4 2 5 2" xfId="5630" xr:uid="{00000000-0005-0000-0000-0000DA1C0000}"/>
    <cellStyle name="20% - Accent5 4 4 2 5 3" xfId="5631" xr:uid="{00000000-0005-0000-0000-0000DB1C0000}"/>
    <cellStyle name="20% - Accent5 4 4 2 6" xfId="5632" xr:uid="{00000000-0005-0000-0000-0000DC1C0000}"/>
    <cellStyle name="20% - Accent5 4 4 2 7" xfId="5633" xr:uid="{00000000-0005-0000-0000-0000DD1C0000}"/>
    <cellStyle name="20% - Accent5 4 4 2 8" xfId="5634" xr:uid="{00000000-0005-0000-0000-0000DE1C0000}"/>
    <cellStyle name="20% - Accent5 4 4 3" xfId="5635" xr:uid="{00000000-0005-0000-0000-0000DF1C0000}"/>
    <cellStyle name="20% - Accent5 4 4 3 2" xfId="5636" xr:uid="{00000000-0005-0000-0000-0000E01C0000}"/>
    <cellStyle name="20% - Accent5 4 4 3 2 2" xfId="5637" xr:uid="{00000000-0005-0000-0000-0000E11C0000}"/>
    <cellStyle name="20% - Accent5 4 4 3 3" xfId="5638" xr:uid="{00000000-0005-0000-0000-0000E21C0000}"/>
    <cellStyle name="20% - Accent5 4 4 3 4" xfId="5639" xr:uid="{00000000-0005-0000-0000-0000E31C0000}"/>
    <cellStyle name="20% - Accent5 4 4 4" xfId="5640" xr:uid="{00000000-0005-0000-0000-0000E41C0000}"/>
    <cellStyle name="20% - Accent5 4 4 4 2" xfId="5641" xr:uid="{00000000-0005-0000-0000-0000E51C0000}"/>
    <cellStyle name="20% - Accent5 4 4 4 2 2" xfId="5642" xr:uid="{00000000-0005-0000-0000-0000E61C0000}"/>
    <cellStyle name="20% - Accent5 4 4 4 3" xfId="5643" xr:uid="{00000000-0005-0000-0000-0000E71C0000}"/>
    <cellStyle name="20% - Accent5 4 4 4 4" xfId="5644" xr:uid="{00000000-0005-0000-0000-0000E81C0000}"/>
    <cellStyle name="20% - Accent5 4 4 5" xfId="5645" xr:uid="{00000000-0005-0000-0000-0000E91C0000}"/>
    <cellStyle name="20% - Accent5 4 4 5 2" xfId="5646" xr:uid="{00000000-0005-0000-0000-0000EA1C0000}"/>
    <cellStyle name="20% - Accent5 4 4 5 2 2" xfId="5647" xr:uid="{00000000-0005-0000-0000-0000EB1C0000}"/>
    <cellStyle name="20% - Accent5 4 4 5 3" xfId="5648" xr:uid="{00000000-0005-0000-0000-0000EC1C0000}"/>
    <cellStyle name="20% - Accent5 4 4 5 4" xfId="5649" xr:uid="{00000000-0005-0000-0000-0000ED1C0000}"/>
    <cellStyle name="20% - Accent5 4 4 6" xfId="5650" xr:uid="{00000000-0005-0000-0000-0000EE1C0000}"/>
    <cellStyle name="20% - Accent5 4 4 6 2" xfId="5651" xr:uid="{00000000-0005-0000-0000-0000EF1C0000}"/>
    <cellStyle name="20% - Accent5 4 4 6 2 2" xfId="5652" xr:uid="{00000000-0005-0000-0000-0000F01C0000}"/>
    <cellStyle name="20% - Accent5 4 4 6 3" xfId="5653" xr:uid="{00000000-0005-0000-0000-0000F11C0000}"/>
    <cellStyle name="20% - Accent5 4 4 7" xfId="5654" xr:uid="{00000000-0005-0000-0000-0000F21C0000}"/>
    <cellStyle name="20% - Accent5 4 4 7 2" xfId="5655" xr:uid="{00000000-0005-0000-0000-0000F31C0000}"/>
    <cellStyle name="20% - Accent5 4 4 8" xfId="5656" xr:uid="{00000000-0005-0000-0000-0000F41C0000}"/>
    <cellStyle name="20% - Accent5 4 4 9" xfId="5657" xr:uid="{00000000-0005-0000-0000-0000F51C0000}"/>
    <cellStyle name="20% - Accent5 4 5" xfId="5658" xr:uid="{00000000-0005-0000-0000-0000F61C0000}"/>
    <cellStyle name="20% - Accent5 4 5 2" xfId="5659" xr:uid="{00000000-0005-0000-0000-0000F71C0000}"/>
    <cellStyle name="20% - Accent5 4 5 2 2" xfId="5660" xr:uid="{00000000-0005-0000-0000-0000F81C0000}"/>
    <cellStyle name="20% - Accent5 4 5 2 2 2" xfId="5661" xr:uid="{00000000-0005-0000-0000-0000F91C0000}"/>
    <cellStyle name="20% - Accent5 4 5 2 3" xfId="5662" xr:uid="{00000000-0005-0000-0000-0000FA1C0000}"/>
    <cellStyle name="20% - Accent5 4 5 2 4" xfId="5663" xr:uid="{00000000-0005-0000-0000-0000FB1C0000}"/>
    <cellStyle name="20% - Accent5 4 5 3" xfId="5664" xr:uid="{00000000-0005-0000-0000-0000FC1C0000}"/>
    <cellStyle name="20% - Accent5 4 5 3 2" xfId="5665" xr:uid="{00000000-0005-0000-0000-0000FD1C0000}"/>
    <cellStyle name="20% - Accent5 4 5 3 2 2" xfId="5666" xr:uid="{00000000-0005-0000-0000-0000FE1C0000}"/>
    <cellStyle name="20% - Accent5 4 5 3 3" xfId="5667" xr:uid="{00000000-0005-0000-0000-0000FF1C0000}"/>
    <cellStyle name="20% - Accent5 4 5 3 4" xfId="5668" xr:uid="{00000000-0005-0000-0000-0000001D0000}"/>
    <cellStyle name="20% - Accent5 4 5 4" xfId="5669" xr:uid="{00000000-0005-0000-0000-0000011D0000}"/>
    <cellStyle name="20% - Accent5 4 5 4 2" xfId="5670" xr:uid="{00000000-0005-0000-0000-0000021D0000}"/>
    <cellStyle name="20% - Accent5 4 5 4 2 2" xfId="5671" xr:uid="{00000000-0005-0000-0000-0000031D0000}"/>
    <cellStyle name="20% - Accent5 4 5 4 3" xfId="5672" xr:uid="{00000000-0005-0000-0000-0000041D0000}"/>
    <cellStyle name="20% - Accent5 4 5 4 4" xfId="5673" xr:uid="{00000000-0005-0000-0000-0000051D0000}"/>
    <cellStyle name="20% - Accent5 4 5 5" xfId="5674" xr:uid="{00000000-0005-0000-0000-0000061D0000}"/>
    <cellStyle name="20% - Accent5 4 5 5 2" xfId="5675" xr:uid="{00000000-0005-0000-0000-0000071D0000}"/>
    <cellStyle name="20% - Accent5 4 5 5 2 2" xfId="5676" xr:uid="{00000000-0005-0000-0000-0000081D0000}"/>
    <cellStyle name="20% - Accent5 4 5 5 3" xfId="5677" xr:uid="{00000000-0005-0000-0000-0000091D0000}"/>
    <cellStyle name="20% - Accent5 4 5 5 4" xfId="5678" xr:uid="{00000000-0005-0000-0000-00000A1D0000}"/>
    <cellStyle name="20% - Accent5 4 5 6" xfId="5679" xr:uid="{00000000-0005-0000-0000-00000B1D0000}"/>
    <cellStyle name="20% - Accent5 4 5 6 2" xfId="5680" xr:uid="{00000000-0005-0000-0000-00000C1D0000}"/>
    <cellStyle name="20% - Accent5 4 5 6 2 2" xfId="5681" xr:uid="{00000000-0005-0000-0000-00000D1D0000}"/>
    <cellStyle name="20% - Accent5 4 5 6 3" xfId="5682" xr:uid="{00000000-0005-0000-0000-00000E1D0000}"/>
    <cellStyle name="20% - Accent5 4 5 7" xfId="5683" xr:uid="{00000000-0005-0000-0000-00000F1D0000}"/>
    <cellStyle name="20% - Accent5 4 5 7 2" xfId="5684" xr:uid="{00000000-0005-0000-0000-0000101D0000}"/>
    <cellStyle name="20% - Accent5 4 5 8" xfId="5685" xr:uid="{00000000-0005-0000-0000-0000111D0000}"/>
    <cellStyle name="20% - Accent5 4 5 9" xfId="5686" xr:uid="{00000000-0005-0000-0000-0000121D0000}"/>
    <cellStyle name="20% - Accent5 4 6" xfId="5687" xr:uid="{00000000-0005-0000-0000-0000131D0000}"/>
    <cellStyle name="20% - Accent5 4 6 2" xfId="5688" xr:uid="{00000000-0005-0000-0000-0000141D0000}"/>
    <cellStyle name="20% - Accent5 4 6 2 2" xfId="5689" xr:uid="{00000000-0005-0000-0000-0000151D0000}"/>
    <cellStyle name="20% - Accent5 4 6 2 2 2" xfId="5690" xr:uid="{00000000-0005-0000-0000-0000161D0000}"/>
    <cellStyle name="20% - Accent5 4 6 2 3" xfId="5691" xr:uid="{00000000-0005-0000-0000-0000171D0000}"/>
    <cellStyle name="20% - Accent5 4 6 2 4" xfId="5692" xr:uid="{00000000-0005-0000-0000-0000181D0000}"/>
    <cellStyle name="20% - Accent5 4 6 3" xfId="5693" xr:uid="{00000000-0005-0000-0000-0000191D0000}"/>
    <cellStyle name="20% - Accent5 4 6 3 2" xfId="5694" xr:uid="{00000000-0005-0000-0000-00001A1D0000}"/>
    <cellStyle name="20% - Accent5 4 6 3 2 2" xfId="5695" xr:uid="{00000000-0005-0000-0000-00001B1D0000}"/>
    <cellStyle name="20% - Accent5 4 6 3 3" xfId="5696" xr:uid="{00000000-0005-0000-0000-00001C1D0000}"/>
    <cellStyle name="20% - Accent5 4 6 3 4" xfId="5697" xr:uid="{00000000-0005-0000-0000-00001D1D0000}"/>
    <cellStyle name="20% - Accent5 4 6 4" xfId="5698" xr:uid="{00000000-0005-0000-0000-00001E1D0000}"/>
    <cellStyle name="20% - Accent5 4 6 4 2" xfId="5699" xr:uid="{00000000-0005-0000-0000-00001F1D0000}"/>
    <cellStyle name="20% - Accent5 4 6 4 2 2" xfId="5700" xr:uid="{00000000-0005-0000-0000-0000201D0000}"/>
    <cellStyle name="20% - Accent5 4 6 4 3" xfId="5701" xr:uid="{00000000-0005-0000-0000-0000211D0000}"/>
    <cellStyle name="20% - Accent5 4 6 4 4" xfId="5702" xr:uid="{00000000-0005-0000-0000-0000221D0000}"/>
    <cellStyle name="20% - Accent5 4 6 5" xfId="5703" xr:uid="{00000000-0005-0000-0000-0000231D0000}"/>
    <cellStyle name="20% - Accent5 4 6 5 2" xfId="5704" xr:uid="{00000000-0005-0000-0000-0000241D0000}"/>
    <cellStyle name="20% - Accent5 4 6 5 2 2" xfId="5705" xr:uid="{00000000-0005-0000-0000-0000251D0000}"/>
    <cellStyle name="20% - Accent5 4 6 5 3" xfId="5706" xr:uid="{00000000-0005-0000-0000-0000261D0000}"/>
    <cellStyle name="20% - Accent5 4 6 6" xfId="5707" xr:uid="{00000000-0005-0000-0000-0000271D0000}"/>
    <cellStyle name="20% - Accent5 4 6 6 2" xfId="5708" xr:uid="{00000000-0005-0000-0000-0000281D0000}"/>
    <cellStyle name="20% - Accent5 4 6 7" xfId="5709" xr:uid="{00000000-0005-0000-0000-0000291D0000}"/>
    <cellStyle name="20% - Accent5 4 6 8" xfId="5710" xr:uid="{00000000-0005-0000-0000-00002A1D0000}"/>
    <cellStyle name="20% - Accent5 4 7" xfId="5711" xr:uid="{00000000-0005-0000-0000-00002B1D0000}"/>
    <cellStyle name="20% - Accent5 4 8" xfId="5712" xr:uid="{00000000-0005-0000-0000-00002C1D0000}"/>
    <cellStyle name="20% - Accent5 4 8 2" xfId="5713" xr:uid="{00000000-0005-0000-0000-00002D1D0000}"/>
    <cellStyle name="20% - Accent5 4 8 2 2" xfId="5714" xr:uid="{00000000-0005-0000-0000-00002E1D0000}"/>
    <cellStyle name="20% - Accent5 4 8 3" xfId="5715" xr:uid="{00000000-0005-0000-0000-00002F1D0000}"/>
    <cellStyle name="20% - Accent5 4 8 4" xfId="5716" xr:uid="{00000000-0005-0000-0000-0000301D0000}"/>
    <cellStyle name="20% - Accent5 4 9" xfId="5717" xr:uid="{00000000-0005-0000-0000-0000311D0000}"/>
    <cellStyle name="20% - Accent5 4 9 2" xfId="5718" xr:uid="{00000000-0005-0000-0000-0000321D0000}"/>
    <cellStyle name="20% - Accent5 4 9 2 2" xfId="5719" xr:uid="{00000000-0005-0000-0000-0000331D0000}"/>
    <cellStyle name="20% - Accent5 4 9 3" xfId="5720" xr:uid="{00000000-0005-0000-0000-0000341D0000}"/>
    <cellStyle name="20% - Accent5 4 9 4" xfId="5721" xr:uid="{00000000-0005-0000-0000-0000351D0000}"/>
    <cellStyle name="20% - Accent5 5" xfId="5722" xr:uid="{00000000-0005-0000-0000-0000361D0000}"/>
    <cellStyle name="20% - Accent5 5 10" xfId="5723" xr:uid="{00000000-0005-0000-0000-0000371D0000}"/>
    <cellStyle name="20% - Accent5 5 11" xfId="5724" xr:uid="{00000000-0005-0000-0000-0000381D0000}"/>
    <cellStyle name="20% - Accent5 5 12" xfId="5725" xr:uid="{00000000-0005-0000-0000-0000391D0000}"/>
    <cellStyle name="20% - Accent5 5 2" xfId="5726" xr:uid="{00000000-0005-0000-0000-00003A1D0000}"/>
    <cellStyle name="20% - Accent5 5 2 10" xfId="5727" xr:uid="{00000000-0005-0000-0000-00003B1D0000}"/>
    <cellStyle name="20% - Accent5 5 2 10 2" xfId="5728" xr:uid="{00000000-0005-0000-0000-00003C1D0000}"/>
    <cellStyle name="20% - Accent5 5 2 11" xfId="5729" xr:uid="{00000000-0005-0000-0000-00003D1D0000}"/>
    <cellStyle name="20% - Accent5 5 2 12" xfId="5730" xr:uid="{00000000-0005-0000-0000-00003E1D0000}"/>
    <cellStyle name="20% - Accent5 5 2 2" xfId="5731" xr:uid="{00000000-0005-0000-0000-00003F1D0000}"/>
    <cellStyle name="20% - Accent5 5 2 2 10" xfId="5732" xr:uid="{00000000-0005-0000-0000-0000401D0000}"/>
    <cellStyle name="20% - Accent5 5 2 2 2" xfId="5733" xr:uid="{00000000-0005-0000-0000-0000411D0000}"/>
    <cellStyle name="20% - Accent5 5 2 2 2 2" xfId="5734" xr:uid="{00000000-0005-0000-0000-0000421D0000}"/>
    <cellStyle name="20% - Accent5 5 2 2 2 2 2" xfId="5735" xr:uid="{00000000-0005-0000-0000-0000431D0000}"/>
    <cellStyle name="20% - Accent5 5 2 2 2 2 2 2" xfId="5736" xr:uid="{00000000-0005-0000-0000-0000441D0000}"/>
    <cellStyle name="20% - Accent5 5 2 2 2 2 3" xfId="5737" xr:uid="{00000000-0005-0000-0000-0000451D0000}"/>
    <cellStyle name="20% - Accent5 5 2 2 2 2 4" xfId="5738" xr:uid="{00000000-0005-0000-0000-0000461D0000}"/>
    <cellStyle name="20% - Accent5 5 2 2 2 3" xfId="5739" xr:uid="{00000000-0005-0000-0000-0000471D0000}"/>
    <cellStyle name="20% - Accent5 5 2 2 2 3 2" xfId="5740" xr:uid="{00000000-0005-0000-0000-0000481D0000}"/>
    <cellStyle name="20% - Accent5 5 2 2 2 3 2 2" xfId="5741" xr:uid="{00000000-0005-0000-0000-0000491D0000}"/>
    <cellStyle name="20% - Accent5 5 2 2 2 3 3" xfId="5742" xr:uid="{00000000-0005-0000-0000-00004A1D0000}"/>
    <cellStyle name="20% - Accent5 5 2 2 2 3 4" xfId="5743" xr:uid="{00000000-0005-0000-0000-00004B1D0000}"/>
    <cellStyle name="20% - Accent5 5 2 2 2 4" xfId="5744" xr:uid="{00000000-0005-0000-0000-00004C1D0000}"/>
    <cellStyle name="20% - Accent5 5 2 2 2 4 2" xfId="5745" xr:uid="{00000000-0005-0000-0000-00004D1D0000}"/>
    <cellStyle name="20% - Accent5 5 2 2 2 4 2 2" xfId="5746" xr:uid="{00000000-0005-0000-0000-00004E1D0000}"/>
    <cellStyle name="20% - Accent5 5 2 2 2 4 3" xfId="5747" xr:uid="{00000000-0005-0000-0000-00004F1D0000}"/>
    <cellStyle name="20% - Accent5 5 2 2 2 4 4" xfId="5748" xr:uid="{00000000-0005-0000-0000-0000501D0000}"/>
    <cellStyle name="20% - Accent5 5 2 2 2 5" xfId="5749" xr:uid="{00000000-0005-0000-0000-0000511D0000}"/>
    <cellStyle name="20% - Accent5 5 2 2 2 5 2" xfId="5750" xr:uid="{00000000-0005-0000-0000-0000521D0000}"/>
    <cellStyle name="20% - Accent5 5 2 2 2 5 2 2" xfId="5751" xr:uid="{00000000-0005-0000-0000-0000531D0000}"/>
    <cellStyle name="20% - Accent5 5 2 2 2 5 3" xfId="5752" xr:uid="{00000000-0005-0000-0000-0000541D0000}"/>
    <cellStyle name="20% - Accent5 5 2 2 2 5 4" xfId="5753" xr:uid="{00000000-0005-0000-0000-0000551D0000}"/>
    <cellStyle name="20% - Accent5 5 2 2 2 6" xfId="5754" xr:uid="{00000000-0005-0000-0000-0000561D0000}"/>
    <cellStyle name="20% - Accent5 5 2 2 2 6 2" xfId="5755" xr:uid="{00000000-0005-0000-0000-0000571D0000}"/>
    <cellStyle name="20% - Accent5 5 2 2 2 6 2 2" xfId="5756" xr:uid="{00000000-0005-0000-0000-0000581D0000}"/>
    <cellStyle name="20% - Accent5 5 2 2 2 6 3" xfId="5757" xr:uid="{00000000-0005-0000-0000-0000591D0000}"/>
    <cellStyle name="20% - Accent5 5 2 2 2 7" xfId="5758" xr:uid="{00000000-0005-0000-0000-00005A1D0000}"/>
    <cellStyle name="20% - Accent5 5 2 2 2 7 2" xfId="5759" xr:uid="{00000000-0005-0000-0000-00005B1D0000}"/>
    <cellStyle name="20% - Accent5 5 2 2 2 8" xfId="5760" xr:uid="{00000000-0005-0000-0000-00005C1D0000}"/>
    <cellStyle name="20% - Accent5 5 2 2 2 9" xfId="5761" xr:uid="{00000000-0005-0000-0000-00005D1D0000}"/>
    <cellStyle name="20% - Accent5 5 2 2 3" xfId="5762" xr:uid="{00000000-0005-0000-0000-00005E1D0000}"/>
    <cellStyle name="20% - Accent5 5 2 2 3 2" xfId="5763" xr:uid="{00000000-0005-0000-0000-00005F1D0000}"/>
    <cellStyle name="20% - Accent5 5 2 2 3 2 2" xfId="5764" xr:uid="{00000000-0005-0000-0000-0000601D0000}"/>
    <cellStyle name="20% - Accent5 5 2 2 3 2 2 2" xfId="5765" xr:uid="{00000000-0005-0000-0000-0000611D0000}"/>
    <cellStyle name="20% - Accent5 5 2 2 3 2 3" xfId="5766" xr:uid="{00000000-0005-0000-0000-0000621D0000}"/>
    <cellStyle name="20% - Accent5 5 2 2 3 2 4" xfId="5767" xr:uid="{00000000-0005-0000-0000-0000631D0000}"/>
    <cellStyle name="20% - Accent5 5 2 2 3 3" xfId="5768" xr:uid="{00000000-0005-0000-0000-0000641D0000}"/>
    <cellStyle name="20% - Accent5 5 2 2 3 3 2" xfId="5769" xr:uid="{00000000-0005-0000-0000-0000651D0000}"/>
    <cellStyle name="20% - Accent5 5 2 2 3 3 2 2" xfId="5770" xr:uid="{00000000-0005-0000-0000-0000661D0000}"/>
    <cellStyle name="20% - Accent5 5 2 2 3 3 3" xfId="5771" xr:uid="{00000000-0005-0000-0000-0000671D0000}"/>
    <cellStyle name="20% - Accent5 5 2 2 3 3 4" xfId="5772" xr:uid="{00000000-0005-0000-0000-0000681D0000}"/>
    <cellStyle name="20% - Accent5 5 2 2 3 4" xfId="5773" xr:uid="{00000000-0005-0000-0000-0000691D0000}"/>
    <cellStyle name="20% - Accent5 5 2 2 3 4 2" xfId="5774" xr:uid="{00000000-0005-0000-0000-00006A1D0000}"/>
    <cellStyle name="20% - Accent5 5 2 2 3 4 2 2" xfId="5775" xr:uid="{00000000-0005-0000-0000-00006B1D0000}"/>
    <cellStyle name="20% - Accent5 5 2 2 3 4 3" xfId="5776" xr:uid="{00000000-0005-0000-0000-00006C1D0000}"/>
    <cellStyle name="20% - Accent5 5 2 2 3 4 4" xfId="5777" xr:uid="{00000000-0005-0000-0000-00006D1D0000}"/>
    <cellStyle name="20% - Accent5 5 2 2 3 5" xfId="5778" xr:uid="{00000000-0005-0000-0000-00006E1D0000}"/>
    <cellStyle name="20% - Accent5 5 2 2 3 5 2" xfId="5779" xr:uid="{00000000-0005-0000-0000-00006F1D0000}"/>
    <cellStyle name="20% - Accent5 5 2 2 3 5 3" xfId="5780" xr:uid="{00000000-0005-0000-0000-0000701D0000}"/>
    <cellStyle name="20% - Accent5 5 2 2 3 6" xfId="5781" xr:uid="{00000000-0005-0000-0000-0000711D0000}"/>
    <cellStyle name="20% - Accent5 5 2 2 3 7" xfId="5782" xr:uid="{00000000-0005-0000-0000-0000721D0000}"/>
    <cellStyle name="20% - Accent5 5 2 2 3 8" xfId="5783" xr:uid="{00000000-0005-0000-0000-0000731D0000}"/>
    <cellStyle name="20% - Accent5 5 2 2 4" xfId="5784" xr:uid="{00000000-0005-0000-0000-0000741D0000}"/>
    <cellStyle name="20% - Accent5 5 2 2 4 2" xfId="5785" xr:uid="{00000000-0005-0000-0000-0000751D0000}"/>
    <cellStyle name="20% - Accent5 5 2 2 4 2 2" xfId="5786" xr:uid="{00000000-0005-0000-0000-0000761D0000}"/>
    <cellStyle name="20% - Accent5 5 2 2 4 3" xfId="5787" xr:uid="{00000000-0005-0000-0000-0000771D0000}"/>
    <cellStyle name="20% - Accent5 5 2 2 4 4" xfId="5788" xr:uid="{00000000-0005-0000-0000-0000781D0000}"/>
    <cellStyle name="20% - Accent5 5 2 2 5" xfId="5789" xr:uid="{00000000-0005-0000-0000-0000791D0000}"/>
    <cellStyle name="20% - Accent5 5 2 2 5 2" xfId="5790" xr:uid="{00000000-0005-0000-0000-00007A1D0000}"/>
    <cellStyle name="20% - Accent5 5 2 2 5 2 2" xfId="5791" xr:uid="{00000000-0005-0000-0000-00007B1D0000}"/>
    <cellStyle name="20% - Accent5 5 2 2 5 3" xfId="5792" xr:uid="{00000000-0005-0000-0000-00007C1D0000}"/>
    <cellStyle name="20% - Accent5 5 2 2 5 4" xfId="5793" xr:uid="{00000000-0005-0000-0000-00007D1D0000}"/>
    <cellStyle name="20% - Accent5 5 2 2 6" xfId="5794" xr:uid="{00000000-0005-0000-0000-00007E1D0000}"/>
    <cellStyle name="20% - Accent5 5 2 2 6 2" xfId="5795" xr:uid="{00000000-0005-0000-0000-00007F1D0000}"/>
    <cellStyle name="20% - Accent5 5 2 2 6 2 2" xfId="5796" xr:uid="{00000000-0005-0000-0000-0000801D0000}"/>
    <cellStyle name="20% - Accent5 5 2 2 6 3" xfId="5797" xr:uid="{00000000-0005-0000-0000-0000811D0000}"/>
    <cellStyle name="20% - Accent5 5 2 2 6 4" xfId="5798" xr:uid="{00000000-0005-0000-0000-0000821D0000}"/>
    <cellStyle name="20% - Accent5 5 2 2 7" xfId="5799" xr:uid="{00000000-0005-0000-0000-0000831D0000}"/>
    <cellStyle name="20% - Accent5 5 2 2 7 2" xfId="5800" xr:uid="{00000000-0005-0000-0000-0000841D0000}"/>
    <cellStyle name="20% - Accent5 5 2 2 7 2 2" xfId="5801" xr:uid="{00000000-0005-0000-0000-0000851D0000}"/>
    <cellStyle name="20% - Accent5 5 2 2 7 3" xfId="5802" xr:uid="{00000000-0005-0000-0000-0000861D0000}"/>
    <cellStyle name="20% - Accent5 5 2 2 8" xfId="5803" xr:uid="{00000000-0005-0000-0000-0000871D0000}"/>
    <cellStyle name="20% - Accent5 5 2 2 8 2" xfId="5804" xr:uid="{00000000-0005-0000-0000-0000881D0000}"/>
    <cellStyle name="20% - Accent5 5 2 2 9" xfId="5805" xr:uid="{00000000-0005-0000-0000-0000891D0000}"/>
    <cellStyle name="20% - Accent5 5 2 3" xfId="5806" xr:uid="{00000000-0005-0000-0000-00008A1D0000}"/>
    <cellStyle name="20% - Accent5 5 2 3 2" xfId="5807" xr:uid="{00000000-0005-0000-0000-00008B1D0000}"/>
    <cellStyle name="20% - Accent5 5 2 3 2 2" xfId="5808" xr:uid="{00000000-0005-0000-0000-00008C1D0000}"/>
    <cellStyle name="20% - Accent5 5 2 3 2 2 2" xfId="5809" xr:uid="{00000000-0005-0000-0000-00008D1D0000}"/>
    <cellStyle name="20% - Accent5 5 2 3 2 2 2 2" xfId="5810" xr:uid="{00000000-0005-0000-0000-00008E1D0000}"/>
    <cellStyle name="20% - Accent5 5 2 3 2 2 3" xfId="5811" xr:uid="{00000000-0005-0000-0000-00008F1D0000}"/>
    <cellStyle name="20% - Accent5 5 2 3 2 2 4" xfId="5812" xr:uid="{00000000-0005-0000-0000-0000901D0000}"/>
    <cellStyle name="20% - Accent5 5 2 3 2 3" xfId="5813" xr:uid="{00000000-0005-0000-0000-0000911D0000}"/>
    <cellStyle name="20% - Accent5 5 2 3 2 3 2" xfId="5814" xr:uid="{00000000-0005-0000-0000-0000921D0000}"/>
    <cellStyle name="20% - Accent5 5 2 3 2 3 2 2" xfId="5815" xr:uid="{00000000-0005-0000-0000-0000931D0000}"/>
    <cellStyle name="20% - Accent5 5 2 3 2 3 3" xfId="5816" xr:uid="{00000000-0005-0000-0000-0000941D0000}"/>
    <cellStyle name="20% - Accent5 5 2 3 2 3 4" xfId="5817" xr:uid="{00000000-0005-0000-0000-0000951D0000}"/>
    <cellStyle name="20% - Accent5 5 2 3 2 4" xfId="5818" xr:uid="{00000000-0005-0000-0000-0000961D0000}"/>
    <cellStyle name="20% - Accent5 5 2 3 2 4 2" xfId="5819" xr:uid="{00000000-0005-0000-0000-0000971D0000}"/>
    <cellStyle name="20% - Accent5 5 2 3 2 4 2 2" xfId="5820" xr:uid="{00000000-0005-0000-0000-0000981D0000}"/>
    <cellStyle name="20% - Accent5 5 2 3 2 4 3" xfId="5821" xr:uid="{00000000-0005-0000-0000-0000991D0000}"/>
    <cellStyle name="20% - Accent5 5 2 3 2 4 4" xfId="5822" xr:uid="{00000000-0005-0000-0000-00009A1D0000}"/>
    <cellStyle name="20% - Accent5 5 2 3 2 5" xfId="5823" xr:uid="{00000000-0005-0000-0000-00009B1D0000}"/>
    <cellStyle name="20% - Accent5 5 2 3 2 5 2" xfId="5824" xr:uid="{00000000-0005-0000-0000-00009C1D0000}"/>
    <cellStyle name="20% - Accent5 5 2 3 2 5 3" xfId="5825" xr:uid="{00000000-0005-0000-0000-00009D1D0000}"/>
    <cellStyle name="20% - Accent5 5 2 3 2 6" xfId="5826" xr:uid="{00000000-0005-0000-0000-00009E1D0000}"/>
    <cellStyle name="20% - Accent5 5 2 3 2 7" xfId="5827" xr:uid="{00000000-0005-0000-0000-00009F1D0000}"/>
    <cellStyle name="20% - Accent5 5 2 3 2 8" xfId="5828" xr:uid="{00000000-0005-0000-0000-0000A01D0000}"/>
    <cellStyle name="20% - Accent5 5 2 3 3" xfId="5829" xr:uid="{00000000-0005-0000-0000-0000A11D0000}"/>
    <cellStyle name="20% - Accent5 5 2 3 3 2" xfId="5830" xr:uid="{00000000-0005-0000-0000-0000A21D0000}"/>
    <cellStyle name="20% - Accent5 5 2 3 3 2 2" xfId="5831" xr:uid="{00000000-0005-0000-0000-0000A31D0000}"/>
    <cellStyle name="20% - Accent5 5 2 3 3 3" xfId="5832" xr:uid="{00000000-0005-0000-0000-0000A41D0000}"/>
    <cellStyle name="20% - Accent5 5 2 3 3 4" xfId="5833" xr:uid="{00000000-0005-0000-0000-0000A51D0000}"/>
    <cellStyle name="20% - Accent5 5 2 3 4" xfId="5834" xr:uid="{00000000-0005-0000-0000-0000A61D0000}"/>
    <cellStyle name="20% - Accent5 5 2 3 4 2" xfId="5835" xr:uid="{00000000-0005-0000-0000-0000A71D0000}"/>
    <cellStyle name="20% - Accent5 5 2 3 4 2 2" xfId="5836" xr:uid="{00000000-0005-0000-0000-0000A81D0000}"/>
    <cellStyle name="20% - Accent5 5 2 3 4 3" xfId="5837" xr:uid="{00000000-0005-0000-0000-0000A91D0000}"/>
    <cellStyle name="20% - Accent5 5 2 3 4 4" xfId="5838" xr:uid="{00000000-0005-0000-0000-0000AA1D0000}"/>
    <cellStyle name="20% - Accent5 5 2 3 5" xfId="5839" xr:uid="{00000000-0005-0000-0000-0000AB1D0000}"/>
    <cellStyle name="20% - Accent5 5 2 3 5 2" xfId="5840" xr:uid="{00000000-0005-0000-0000-0000AC1D0000}"/>
    <cellStyle name="20% - Accent5 5 2 3 5 2 2" xfId="5841" xr:uid="{00000000-0005-0000-0000-0000AD1D0000}"/>
    <cellStyle name="20% - Accent5 5 2 3 5 3" xfId="5842" xr:uid="{00000000-0005-0000-0000-0000AE1D0000}"/>
    <cellStyle name="20% - Accent5 5 2 3 5 4" xfId="5843" xr:uid="{00000000-0005-0000-0000-0000AF1D0000}"/>
    <cellStyle name="20% - Accent5 5 2 3 6" xfId="5844" xr:uid="{00000000-0005-0000-0000-0000B01D0000}"/>
    <cellStyle name="20% - Accent5 5 2 3 6 2" xfId="5845" xr:uid="{00000000-0005-0000-0000-0000B11D0000}"/>
    <cellStyle name="20% - Accent5 5 2 3 6 2 2" xfId="5846" xr:uid="{00000000-0005-0000-0000-0000B21D0000}"/>
    <cellStyle name="20% - Accent5 5 2 3 6 3" xfId="5847" xr:uid="{00000000-0005-0000-0000-0000B31D0000}"/>
    <cellStyle name="20% - Accent5 5 2 3 7" xfId="5848" xr:uid="{00000000-0005-0000-0000-0000B41D0000}"/>
    <cellStyle name="20% - Accent5 5 2 3 7 2" xfId="5849" xr:uid="{00000000-0005-0000-0000-0000B51D0000}"/>
    <cellStyle name="20% - Accent5 5 2 3 8" xfId="5850" xr:uid="{00000000-0005-0000-0000-0000B61D0000}"/>
    <cellStyle name="20% - Accent5 5 2 3 9" xfId="5851" xr:uid="{00000000-0005-0000-0000-0000B71D0000}"/>
    <cellStyle name="20% - Accent5 5 2 4" xfId="5852" xr:uid="{00000000-0005-0000-0000-0000B81D0000}"/>
    <cellStyle name="20% - Accent5 5 2 4 2" xfId="5853" xr:uid="{00000000-0005-0000-0000-0000B91D0000}"/>
    <cellStyle name="20% - Accent5 5 2 4 2 2" xfId="5854" xr:uid="{00000000-0005-0000-0000-0000BA1D0000}"/>
    <cellStyle name="20% - Accent5 5 2 4 2 2 2" xfId="5855" xr:uid="{00000000-0005-0000-0000-0000BB1D0000}"/>
    <cellStyle name="20% - Accent5 5 2 4 2 3" xfId="5856" xr:uid="{00000000-0005-0000-0000-0000BC1D0000}"/>
    <cellStyle name="20% - Accent5 5 2 4 2 4" xfId="5857" xr:uid="{00000000-0005-0000-0000-0000BD1D0000}"/>
    <cellStyle name="20% - Accent5 5 2 4 3" xfId="5858" xr:uid="{00000000-0005-0000-0000-0000BE1D0000}"/>
    <cellStyle name="20% - Accent5 5 2 4 3 2" xfId="5859" xr:uid="{00000000-0005-0000-0000-0000BF1D0000}"/>
    <cellStyle name="20% - Accent5 5 2 4 3 2 2" xfId="5860" xr:uid="{00000000-0005-0000-0000-0000C01D0000}"/>
    <cellStyle name="20% - Accent5 5 2 4 3 3" xfId="5861" xr:uid="{00000000-0005-0000-0000-0000C11D0000}"/>
    <cellStyle name="20% - Accent5 5 2 4 3 4" xfId="5862" xr:uid="{00000000-0005-0000-0000-0000C21D0000}"/>
    <cellStyle name="20% - Accent5 5 2 4 4" xfId="5863" xr:uid="{00000000-0005-0000-0000-0000C31D0000}"/>
    <cellStyle name="20% - Accent5 5 2 4 4 2" xfId="5864" xr:uid="{00000000-0005-0000-0000-0000C41D0000}"/>
    <cellStyle name="20% - Accent5 5 2 4 4 2 2" xfId="5865" xr:uid="{00000000-0005-0000-0000-0000C51D0000}"/>
    <cellStyle name="20% - Accent5 5 2 4 4 3" xfId="5866" xr:uid="{00000000-0005-0000-0000-0000C61D0000}"/>
    <cellStyle name="20% - Accent5 5 2 4 4 4" xfId="5867" xr:uid="{00000000-0005-0000-0000-0000C71D0000}"/>
    <cellStyle name="20% - Accent5 5 2 4 5" xfId="5868" xr:uid="{00000000-0005-0000-0000-0000C81D0000}"/>
    <cellStyle name="20% - Accent5 5 2 4 5 2" xfId="5869" xr:uid="{00000000-0005-0000-0000-0000C91D0000}"/>
    <cellStyle name="20% - Accent5 5 2 4 5 2 2" xfId="5870" xr:uid="{00000000-0005-0000-0000-0000CA1D0000}"/>
    <cellStyle name="20% - Accent5 5 2 4 5 3" xfId="5871" xr:uid="{00000000-0005-0000-0000-0000CB1D0000}"/>
    <cellStyle name="20% - Accent5 5 2 4 5 4" xfId="5872" xr:uid="{00000000-0005-0000-0000-0000CC1D0000}"/>
    <cellStyle name="20% - Accent5 5 2 4 6" xfId="5873" xr:uid="{00000000-0005-0000-0000-0000CD1D0000}"/>
    <cellStyle name="20% - Accent5 5 2 4 6 2" xfId="5874" xr:uid="{00000000-0005-0000-0000-0000CE1D0000}"/>
    <cellStyle name="20% - Accent5 5 2 4 6 2 2" xfId="5875" xr:uid="{00000000-0005-0000-0000-0000CF1D0000}"/>
    <cellStyle name="20% - Accent5 5 2 4 6 3" xfId="5876" xr:uid="{00000000-0005-0000-0000-0000D01D0000}"/>
    <cellStyle name="20% - Accent5 5 2 4 7" xfId="5877" xr:uid="{00000000-0005-0000-0000-0000D11D0000}"/>
    <cellStyle name="20% - Accent5 5 2 4 7 2" xfId="5878" xr:uid="{00000000-0005-0000-0000-0000D21D0000}"/>
    <cellStyle name="20% - Accent5 5 2 4 8" xfId="5879" xr:uid="{00000000-0005-0000-0000-0000D31D0000}"/>
    <cellStyle name="20% - Accent5 5 2 4 9" xfId="5880" xr:uid="{00000000-0005-0000-0000-0000D41D0000}"/>
    <cellStyle name="20% - Accent5 5 2 5" xfId="5881" xr:uid="{00000000-0005-0000-0000-0000D51D0000}"/>
    <cellStyle name="20% - Accent5 5 2 5 2" xfId="5882" xr:uid="{00000000-0005-0000-0000-0000D61D0000}"/>
    <cellStyle name="20% - Accent5 5 2 5 2 2" xfId="5883" xr:uid="{00000000-0005-0000-0000-0000D71D0000}"/>
    <cellStyle name="20% - Accent5 5 2 5 2 2 2" xfId="5884" xr:uid="{00000000-0005-0000-0000-0000D81D0000}"/>
    <cellStyle name="20% - Accent5 5 2 5 2 3" xfId="5885" xr:uid="{00000000-0005-0000-0000-0000D91D0000}"/>
    <cellStyle name="20% - Accent5 5 2 5 2 4" xfId="5886" xr:uid="{00000000-0005-0000-0000-0000DA1D0000}"/>
    <cellStyle name="20% - Accent5 5 2 5 3" xfId="5887" xr:uid="{00000000-0005-0000-0000-0000DB1D0000}"/>
    <cellStyle name="20% - Accent5 5 2 5 3 2" xfId="5888" xr:uid="{00000000-0005-0000-0000-0000DC1D0000}"/>
    <cellStyle name="20% - Accent5 5 2 5 3 2 2" xfId="5889" xr:uid="{00000000-0005-0000-0000-0000DD1D0000}"/>
    <cellStyle name="20% - Accent5 5 2 5 3 3" xfId="5890" xr:uid="{00000000-0005-0000-0000-0000DE1D0000}"/>
    <cellStyle name="20% - Accent5 5 2 5 3 4" xfId="5891" xr:uid="{00000000-0005-0000-0000-0000DF1D0000}"/>
    <cellStyle name="20% - Accent5 5 2 5 4" xfId="5892" xr:uid="{00000000-0005-0000-0000-0000E01D0000}"/>
    <cellStyle name="20% - Accent5 5 2 5 4 2" xfId="5893" xr:uid="{00000000-0005-0000-0000-0000E11D0000}"/>
    <cellStyle name="20% - Accent5 5 2 5 4 2 2" xfId="5894" xr:uid="{00000000-0005-0000-0000-0000E21D0000}"/>
    <cellStyle name="20% - Accent5 5 2 5 4 3" xfId="5895" xr:uid="{00000000-0005-0000-0000-0000E31D0000}"/>
    <cellStyle name="20% - Accent5 5 2 5 4 4" xfId="5896" xr:uid="{00000000-0005-0000-0000-0000E41D0000}"/>
    <cellStyle name="20% - Accent5 5 2 5 5" xfId="5897" xr:uid="{00000000-0005-0000-0000-0000E51D0000}"/>
    <cellStyle name="20% - Accent5 5 2 5 5 2" xfId="5898" xr:uid="{00000000-0005-0000-0000-0000E61D0000}"/>
    <cellStyle name="20% - Accent5 5 2 5 5 3" xfId="5899" xr:uid="{00000000-0005-0000-0000-0000E71D0000}"/>
    <cellStyle name="20% - Accent5 5 2 5 6" xfId="5900" xr:uid="{00000000-0005-0000-0000-0000E81D0000}"/>
    <cellStyle name="20% - Accent5 5 2 5 7" xfId="5901" xr:uid="{00000000-0005-0000-0000-0000E91D0000}"/>
    <cellStyle name="20% - Accent5 5 2 5 8" xfId="5902" xr:uid="{00000000-0005-0000-0000-0000EA1D0000}"/>
    <cellStyle name="20% - Accent5 5 2 6" xfId="5903" xr:uid="{00000000-0005-0000-0000-0000EB1D0000}"/>
    <cellStyle name="20% - Accent5 5 2 6 2" xfId="5904" xr:uid="{00000000-0005-0000-0000-0000EC1D0000}"/>
    <cellStyle name="20% - Accent5 5 2 6 2 2" xfId="5905" xr:uid="{00000000-0005-0000-0000-0000ED1D0000}"/>
    <cellStyle name="20% - Accent5 5 2 6 3" xfId="5906" xr:uid="{00000000-0005-0000-0000-0000EE1D0000}"/>
    <cellStyle name="20% - Accent5 5 2 6 4" xfId="5907" xr:uid="{00000000-0005-0000-0000-0000EF1D0000}"/>
    <cellStyle name="20% - Accent5 5 2 7" xfId="5908" xr:uid="{00000000-0005-0000-0000-0000F01D0000}"/>
    <cellStyle name="20% - Accent5 5 2 7 2" xfId="5909" xr:uid="{00000000-0005-0000-0000-0000F11D0000}"/>
    <cellStyle name="20% - Accent5 5 2 7 2 2" xfId="5910" xr:uid="{00000000-0005-0000-0000-0000F21D0000}"/>
    <cellStyle name="20% - Accent5 5 2 7 3" xfId="5911" xr:uid="{00000000-0005-0000-0000-0000F31D0000}"/>
    <cellStyle name="20% - Accent5 5 2 7 4" xfId="5912" xr:uid="{00000000-0005-0000-0000-0000F41D0000}"/>
    <cellStyle name="20% - Accent5 5 2 8" xfId="5913" xr:uid="{00000000-0005-0000-0000-0000F51D0000}"/>
    <cellStyle name="20% - Accent5 5 2 8 2" xfId="5914" xr:uid="{00000000-0005-0000-0000-0000F61D0000}"/>
    <cellStyle name="20% - Accent5 5 2 8 2 2" xfId="5915" xr:uid="{00000000-0005-0000-0000-0000F71D0000}"/>
    <cellStyle name="20% - Accent5 5 2 8 3" xfId="5916" xr:uid="{00000000-0005-0000-0000-0000F81D0000}"/>
    <cellStyle name="20% - Accent5 5 2 8 4" xfId="5917" xr:uid="{00000000-0005-0000-0000-0000F91D0000}"/>
    <cellStyle name="20% - Accent5 5 2 9" xfId="5918" xr:uid="{00000000-0005-0000-0000-0000FA1D0000}"/>
    <cellStyle name="20% - Accent5 5 2 9 2" xfId="5919" xr:uid="{00000000-0005-0000-0000-0000FB1D0000}"/>
    <cellStyle name="20% - Accent5 5 2 9 2 2" xfId="5920" xr:uid="{00000000-0005-0000-0000-0000FC1D0000}"/>
    <cellStyle name="20% - Accent5 5 2 9 3" xfId="5921" xr:uid="{00000000-0005-0000-0000-0000FD1D0000}"/>
    <cellStyle name="20% - Accent5 5 3" xfId="5922" xr:uid="{00000000-0005-0000-0000-0000FE1D0000}"/>
    <cellStyle name="20% - Accent5 5 3 2" xfId="5923" xr:uid="{00000000-0005-0000-0000-0000FF1D0000}"/>
    <cellStyle name="20% - Accent5 5 3 3" xfId="5924" xr:uid="{00000000-0005-0000-0000-0000001E0000}"/>
    <cellStyle name="20% - Accent5 5 4" xfId="5925" xr:uid="{00000000-0005-0000-0000-0000011E0000}"/>
    <cellStyle name="20% - Accent5 5 4 2" xfId="5926" xr:uid="{00000000-0005-0000-0000-0000021E0000}"/>
    <cellStyle name="20% - Accent5 5 4 2 2" xfId="5927" xr:uid="{00000000-0005-0000-0000-0000031E0000}"/>
    <cellStyle name="20% - Accent5 5 4 2 2 2" xfId="5928" xr:uid="{00000000-0005-0000-0000-0000041E0000}"/>
    <cellStyle name="20% - Accent5 5 4 2 3" xfId="5929" xr:uid="{00000000-0005-0000-0000-0000051E0000}"/>
    <cellStyle name="20% - Accent5 5 4 2 4" xfId="5930" xr:uid="{00000000-0005-0000-0000-0000061E0000}"/>
    <cellStyle name="20% - Accent5 5 4 3" xfId="5931" xr:uid="{00000000-0005-0000-0000-0000071E0000}"/>
    <cellStyle name="20% - Accent5 5 4 3 2" xfId="5932" xr:uid="{00000000-0005-0000-0000-0000081E0000}"/>
    <cellStyle name="20% - Accent5 5 4 3 2 2" xfId="5933" xr:uid="{00000000-0005-0000-0000-0000091E0000}"/>
    <cellStyle name="20% - Accent5 5 4 3 3" xfId="5934" xr:uid="{00000000-0005-0000-0000-00000A1E0000}"/>
    <cellStyle name="20% - Accent5 5 4 3 4" xfId="5935" xr:uid="{00000000-0005-0000-0000-00000B1E0000}"/>
    <cellStyle name="20% - Accent5 5 4 4" xfId="5936" xr:uid="{00000000-0005-0000-0000-00000C1E0000}"/>
    <cellStyle name="20% - Accent5 5 4 4 2" xfId="5937" xr:uid="{00000000-0005-0000-0000-00000D1E0000}"/>
    <cellStyle name="20% - Accent5 5 4 4 2 2" xfId="5938" xr:uid="{00000000-0005-0000-0000-00000E1E0000}"/>
    <cellStyle name="20% - Accent5 5 4 4 3" xfId="5939" xr:uid="{00000000-0005-0000-0000-00000F1E0000}"/>
    <cellStyle name="20% - Accent5 5 4 4 4" xfId="5940" xr:uid="{00000000-0005-0000-0000-0000101E0000}"/>
    <cellStyle name="20% - Accent5 5 4 5" xfId="5941" xr:uid="{00000000-0005-0000-0000-0000111E0000}"/>
    <cellStyle name="20% - Accent5 5 4 5 2" xfId="5942" xr:uid="{00000000-0005-0000-0000-0000121E0000}"/>
    <cellStyle name="20% - Accent5 5 4 5 2 2" xfId="5943" xr:uid="{00000000-0005-0000-0000-0000131E0000}"/>
    <cellStyle name="20% - Accent5 5 4 5 3" xfId="5944" xr:uid="{00000000-0005-0000-0000-0000141E0000}"/>
    <cellStyle name="20% - Accent5 5 4 5 4" xfId="5945" xr:uid="{00000000-0005-0000-0000-0000151E0000}"/>
    <cellStyle name="20% - Accent5 5 4 6" xfId="5946" xr:uid="{00000000-0005-0000-0000-0000161E0000}"/>
    <cellStyle name="20% - Accent5 5 4 6 2" xfId="5947" xr:uid="{00000000-0005-0000-0000-0000171E0000}"/>
    <cellStyle name="20% - Accent5 5 4 6 2 2" xfId="5948" xr:uid="{00000000-0005-0000-0000-0000181E0000}"/>
    <cellStyle name="20% - Accent5 5 4 6 3" xfId="5949" xr:uid="{00000000-0005-0000-0000-0000191E0000}"/>
    <cellStyle name="20% - Accent5 5 4 7" xfId="5950" xr:uid="{00000000-0005-0000-0000-00001A1E0000}"/>
    <cellStyle name="20% - Accent5 5 4 7 2" xfId="5951" xr:uid="{00000000-0005-0000-0000-00001B1E0000}"/>
    <cellStyle name="20% - Accent5 5 4 8" xfId="5952" xr:uid="{00000000-0005-0000-0000-00001C1E0000}"/>
    <cellStyle name="20% - Accent5 5 4 9" xfId="5953" xr:uid="{00000000-0005-0000-0000-00001D1E0000}"/>
    <cellStyle name="20% - Accent5 5 5" xfId="5954" xr:uid="{00000000-0005-0000-0000-00001E1E0000}"/>
    <cellStyle name="20% - Accent5 5 6" xfId="5955" xr:uid="{00000000-0005-0000-0000-00001F1E0000}"/>
    <cellStyle name="20% - Accent5 5 7" xfId="5956" xr:uid="{00000000-0005-0000-0000-0000201E0000}"/>
    <cellStyle name="20% - Accent5 5 7 2" xfId="5957" xr:uid="{00000000-0005-0000-0000-0000211E0000}"/>
    <cellStyle name="20% - Accent5 5 7 2 2" xfId="5958" xr:uid="{00000000-0005-0000-0000-0000221E0000}"/>
    <cellStyle name="20% - Accent5 5 7 3" xfId="5959" xr:uid="{00000000-0005-0000-0000-0000231E0000}"/>
    <cellStyle name="20% - Accent5 5 7 4" xfId="5960" xr:uid="{00000000-0005-0000-0000-0000241E0000}"/>
    <cellStyle name="20% - Accent5 5 8" xfId="5961" xr:uid="{00000000-0005-0000-0000-0000251E0000}"/>
    <cellStyle name="20% - Accent5 5 8 2" xfId="5962" xr:uid="{00000000-0005-0000-0000-0000261E0000}"/>
    <cellStyle name="20% - Accent5 5 8 2 2" xfId="5963" xr:uid="{00000000-0005-0000-0000-0000271E0000}"/>
    <cellStyle name="20% - Accent5 5 8 3" xfId="5964" xr:uid="{00000000-0005-0000-0000-0000281E0000}"/>
    <cellStyle name="20% - Accent5 5 8 4" xfId="5965" xr:uid="{00000000-0005-0000-0000-0000291E0000}"/>
    <cellStyle name="20% - Accent5 5 9" xfId="5966" xr:uid="{00000000-0005-0000-0000-00002A1E0000}"/>
    <cellStyle name="20% - Accent5 5 9 2" xfId="5967" xr:uid="{00000000-0005-0000-0000-00002B1E0000}"/>
    <cellStyle name="20% - Accent5 5 9 2 2" xfId="5968" xr:uid="{00000000-0005-0000-0000-00002C1E0000}"/>
    <cellStyle name="20% - Accent5 5 9 3" xfId="5969" xr:uid="{00000000-0005-0000-0000-00002D1E0000}"/>
    <cellStyle name="20% - Accent5 5 9 4" xfId="5970" xr:uid="{00000000-0005-0000-0000-00002E1E0000}"/>
    <cellStyle name="20% - Accent5 6" xfId="5971" xr:uid="{00000000-0005-0000-0000-00002F1E0000}"/>
    <cellStyle name="20% - Accent5 6 10" xfId="5972" xr:uid="{00000000-0005-0000-0000-0000301E0000}"/>
    <cellStyle name="20% - Accent5 6 11" xfId="5973" xr:uid="{00000000-0005-0000-0000-0000311E0000}"/>
    <cellStyle name="20% - Accent5 6 12" xfId="5974" xr:uid="{00000000-0005-0000-0000-0000321E0000}"/>
    <cellStyle name="20% - Accent5 6 2" xfId="5975" xr:uid="{00000000-0005-0000-0000-0000331E0000}"/>
    <cellStyle name="20% - Accent5 6 2 2" xfId="5976" xr:uid="{00000000-0005-0000-0000-0000341E0000}"/>
    <cellStyle name="20% - Accent5 6 2 2 2" xfId="5977" xr:uid="{00000000-0005-0000-0000-0000351E0000}"/>
    <cellStyle name="20% - Accent5 6 2 2 2 2" xfId="5978" xr:uid="{00000000-0005-0000-0000-0000361E0000}"/>
    <cellStyle name="20% - Accent5 6 2 2 2 2 2" xfId="5979" xr:uid="{00000000-0005-0000-0000-0000371E0000}"/>
    <cellStyle name="20% - Accent5 6 2 2 2 3" xfId="5980" xr:uid="{00000000-0005-0000-0000-0000381E0000}"/>
    <cellStyle name="20% - Accent5 6 2 2 2 4" xfId="5981" xr:uid="{00000000-0005-0000-0000-0000391E0000}"/>
    <cellStyle name="20% - Accent5 6 2 2 3" xfId="5982" xr:uid="{00000000-0005-0000-0000-00003A1E0000}"/>
    <cellStyle name="20% - Accent5 6 2 2 3 2" xfId="5983" xr:uid="{00000000-0005-0000-0000-00003B1E0000}"/>
    <cellStyle name="20% - Accent5 6 2 2 3 2 2" xfId="5984" xr:uid="{00000000-0005-0000-0000-00003C1E0000}"/>
    <cellStyle name="20% - Accent5 6 2 2 3 3" xfId="5985" xr:uid="{00000000-0005-0000-0000-00003D1E0000}"/>
    <cellStyle name="20% - Accent5 6 2 2 3 4" xfId="5986" xr:uid="{00000000-0005-0000-0000-00003E1E0000}"/>
    <cellStyle name="20% - Accent5 6 2 2 4" xfId="5987" xr:uid="{00000000-0005-0000-0000-00003F1E0000}"/>
    <cellStyle name="20% - Accent5 6 2 2 4 2" xfId="5988" xr:uid="{00000000-0005-0000-0000-0000401E0000}"/>
    <cellStyle name="20% - Accent5 6 2 2 4 2 2" xfId="5989" xr:uid="{00000000-0005-0000-0000-0000411E0000}"/>
    <cellStyle name="20% - Accent5 6 2 2 4 3" xfId="5990" xr:uid="{00000000-0005-0000-0000-0000421E0000}"/>
    <cellStyle name="20% - Accent5 6 2 2 4 4" xfId="5991" xr:uid="{00000000-0005-0000-0000-0000431E0000}"/>
    <cellStyle name="20% - Accent5 6 2 2 5" xfId="5992" xr:uid="{00000000-0005-0000-0000-0000441E0000}"/>
    <cellStyle name="20% - Accent5 6 2 2 5 2" xfId="5993" xr:uid="{00000000-0005-0000-0000-0000451E0000}"/>
    <cellStyle name="20% - Accent5 6 2 2 5 3" xfId="5994" xr:uid="{00000000-0005-0000-0000-0000461E0000}"/>
    <cellStyle name="20% - Accent5 6 2 2 6" xfId="5995" xr:uid="{00000000-0005-0000-0000-0000471E0000}"/>
    <cellStyle name="20% - Accent5 6 2 2 7" xfId="5996" xr:uid="{00000000-0005-0000-0000-0000481E0000}"/>
    <cellStyle name="20% - Accent5 6 2 2 8" xfId="5997" xr:uid="{00000000-0005-0000-0000-0000491E0000}"/>
    <cellStyle name="20% - Accent5 6 2 3" xfId="5998" xr:uid="{00000000-0005-0000-0000-00004A1E0000}"/>
    <cellStyle name="20% - Accent5 6 2 3 2" xfId="5999" xr:uid="{00000000-0005-0000-0000-00004B1E0000}"/>
    <cellStyle name="20% - Accent5 6 2 3 2 2" xfId="6000" xr:uid="{00000000-0005-0000-0000-00004C1E0000}"/>
    <cellStyle name="20% - Accent5 6 2 3 3" xfId="6001" xr:uid="{00000000-0005-0000-0000-00004D1E0000}"/>
    <cellStyle name="20% - Accent5 6 2 3 4" xfId="6002" xr:uid="{00000000-0005-0000-0000-00004E1E0000}"/>
    <cellStyle name="20% - Accent5 6 2 4" xfId="6003" xr:uid="{00000000-0005-0000-0000-00004F1E0000}"/>
    <cellStyle name="20% - Accent5 6 2 4 2" xfId="6004" xr:uid="{00000000-0005-0000-0000-0000501E0000}"/>
    <cellStyle name="20% - Accent5 6 2 4 2 2" xfId="6005" xr:uid="{00000000-0005-0000-0000-0000511E0000}"/>
    <cellStyle name="20% - Accent5 6 2 4 3" xfId="6006" xr:uid="{00000000-0005-0000-0000-0000521E0000}"/>
    <cellStyle name="20% - Accent5 6 2 4 4" xfId="6007" xr:uid="{00000000-0005-0000-0000-0000531E0000}"/>
    <cellStyle name="20% - Accent5 6 2 5" xfId="6008" xr:uid="{00000000-0005-0000-0000-0000541E0000}"/>
    <cellStyle name="20% - Accent5 6 2 5 2" xfId="6009" xr:uid="{00000000-0005-0000-0000-0000551E0000}"/>
    <cellStyle name="20% - Accent5 6 2 5 2 2" xfId="6010" xr:uid="{00000000-0005-0000-0000-0000561E0000}"/>
    <cellStyle name="20% - Accent5 6 2 5 3" xfId="6011" xr:uid="{00000000-0005-0000-0000-0000571E0000}"/>
    <cellStyle name="20% - Accent5 6 2 5 4" xfId="6012" xr:uid="{00000000-0005-0000-0000-0000581E0000}"/>
    <cellStyle name="20% - Accent5 6 2 6" xfId="6013" xr:uid="{00000000-0005-0000-0000-0000591E0000}"/>
    <cellStyle name="20% - Accent5 6 2 6 2" xfId="6014" xr:uid="{00000000-0005-0000-0000-00005A1E0000}"/>
    <cellStyle name="20% - Accent5 6 2 6 2 2" xfId="6015" xr:uid="{00000000-0005-0000-0000-00005B1E0000}"/>
    <cellStyle name="20% - Accent5 6 2 6 3" xfId="6016" xr:uid="{00000000-0005-0000-0000-00005C1E0000}"/>
    <cellStyle name="20% - Accent5 6 2 7" xfId="6017" xr:uid="{00000000-0005-0000-0000-00005D1E0000}"/>
    <cellStyle name="20% - Accent5 6 2 7 2" xfId="6018" xr:uid="{00000000-0005-0000-0000-00005E1E0000}"/>
    <cellStyle name="20% - Accent5 6 2 8" xfId="6019" xr:uid="{00000000-0005-0000-0000-00005F1E0000}"/>
    <cellStyle name="20% - Accent5 6 2 9" xfId="6020" xr:uid="{00000000-0005-0000-0000-0000601E0000}"/>
    <cellStyle name="20% - Accent5 6 3" xfId="6021" xr:uid="{00000000-0005-0000-0000-0000611E0000}"/>
    <cellStyle name="20% - Accent5 6 3 2" xfId="6022" xr:uid="{00000000-0005-0000-0000-0000621E0000}"/>
    <cellStyle name="20% - Accent5 6 3 2 2" xfId="6023" xr:uid="{00000000-0005-0000-0000-0000631E0000}"/>
    <cellStyle name="20% - Accent5 6 3 2 2 2" xfId="6024" xr:uid="{00000000-0005-0000-0000-0000641E0000}"/>
    <cellStyle name="20% - Accent5 6 3 2 3" xfId="6025" xr:uid="{00000000-0005-0000-0000-0000651E0000}"/>
    <cellStyle name="20% - Accent5 6 3 2 4" xfId="6026" xr:uid="{00000000-0005-0000-0000-0000661E0000}"/>
    <cellStyle name="20% - Accent5 6 3 3" xfId="6027" xr:uid="{00000000-0005-0000-0000-0000671E0000}"/>
    <cellStyle name="20% - Accent5 6 3 3 2" xfId="6028" xr:uid="{00000000-0005-0000-0000-0000681E0000}"/>
    <cellStyle name="20% - Accent5 6 3 3 2 2" xfId="6029" xr:uid="{00000000-0005-0000-0000-0000691E0000}"/>
    <cellStyle name="20% - Accent5 6 3 3 3" xfId="6030" xr:uid="{00000000-0005-0000-0000-00006A1E0000}"/>
    <cellStyle name="20% - Accent5 6 3 3 4" xfId="6031" xr:uid="{00000000-0005-0000-0000-00006B1E0000}"/>
    <cellStyle name="20% - Accent5 6 3 4" xfId="6032" xr:uid="{00000000-0005-0000-0000-00006C1E0000}"/>
    <cellStyle name="20% - Accent5 6 3 4 2" xfId="6033" xr:uid="{00000000-0005-0000-0000-00006D1E0000}"/>
    <cellStyle name="20% - Accent5 6 3 4 2 2" xfId="6034" xr:uid="{00000000-0005-0000-0000-00006E1E0000}"/>
    <cellStyle name="20% - Accent5 6 3 4 3" xfId="6035" xr:uid="{00000000-0005-0000-0000-00006F1E0000}"/>
    <cellStyle name="20% - Accent5 6 3 4 4" xfId="6036" xr:uid="{00000000-0005-0000-0000-0000701E0000}"/>
    <cellStyle name="20% - Accent5 6 3 5" xfId="6037" xr:uid="{00000000-0005-0000-0000-0000711E0000}"/>
    <cellStyle name="20% - Accent5 6 3 5 2" xfId="6038" xr:uid="{00000000-0005-0000-0000-0000721E0000}"/>
    <cellStyle name="20% - Accent5 6 3 5 2 2" xfId="6039" xr:uid="{00000000-0005-0000-0000-0000731E0000}"/>
    <cellStyle name="20% - Accent5 6 3 5 3" xfId="6040" xr:uid="{00000000-0005-0000-0000-0000741E0000}"/>
    <cellStyle name="20% - Accent5 6 3 5 4" xfId="6041" xr:uid="{00000000-0005-0000-0000-0000751E0000}"/>
    <cellStyle name="20% - Accent5 6 3 6" xfId="6042" xr:uid="{00000000-0005-0000-0000-0000761E0000}"/>
    <cellStyle name="20% - Accent5 6 3 6 2" xfId="6043" xr:uid="{00000000-0005-0000-0000-0000771E0000}"/>
    <cellStyle name="20% - Accent5 6 3 6 2 2" xfId="6044" xr:uid="{00000000-0005-0000-0000-0000781E0000}"/>
    <cellStyle name="20% - Accent5 6 3 6 3" xfId="6045" xr:uid="{00000000-0005-0000-0000-0000791E0000}"/>
    <cellStyle name="20% - Accent5 6 3 7" xfId="6046" xr:uid="{00000000-0005-0000-0000-00007A1E0000}"/>
    <cellStyle name="20% - Accent5 6 3 7 2" xfId="6047" xr:uid="{00000000-0005-0000-0000-00007B1E0000}"/>
    <cellStyle name="20% - Accent5 6 3 8" xfId="6048" xr:uid="{00000000-0005-0000-0000-00007C1E0000}"/>
    <cellStyle name="20% - Accent5 6 3 9" xfId="6049" xr:uid="{00000000-0005-0000-0000-00007D1E0000}"/>
    <cellStyle name="20% - Accent5 6 4" xfId="6050" xr:uid="{00000000-0005-0000-0000-00007E1E0000}"/>
    <cellStyle name="20% - Accent5 6 4 2" xfId="6051" xr:uid="{00000000-0005-0000-0000-00007F1E0000}"/>
    <cellStyle name="20% - Accent5 6 4 2 2" xfId="6052" xr:uid="{00000000-0005-0000-0000-0000801E0000}"/>
    <cellStyle name="20% - Accent5 6 4 2 2 2" xfId="6053" xr:uid="{00000000-0005-0000-0000-0000811E0000}"/>
    <cellStyle name="20% - Accent5 6 4 2 3" xfId="6054" xr:uid="{00000000-0005-0000-0000-0000821E0000}"/>
    <cellStyle name="20% - Accent5 6 4 2 4" xfId="6055" xr:uid="{00000000-0005-0000-0000-0000831E0000}"/>
    <cellStyle name="20% - Accent5 6 4 3" xfId="6056" xr:uid="{00000000-0005-0000-0000-0000841E0000}"/>
    <cellStyle name="20% - Accent5 6 4 3 2" xfId="6057" xr:uid="{00000000-0005-0000-0000-0000851E0000}"/>
    <cellStyle name="20% - Accent5 6 4 3 2 2" xfId="6058" xr:uid="{00000000-0005-0000-0000-0000861E0000}"/>
    <cellStyle name="20% - Accent5 6 4 3 3" xfId="6059" xr:uid="{00000000-0005-0000-0000-0000871E0000}"/>
    <cellStyle name="20% - Accent5 6 4 3 4" xfId="6060" xr:uid="{00000000-0005-0000-0000-0000881E0000}"/>
    <cellStyle name="20% - Accent5 6 4 4" xfId="6061" xr:uid="{00000000-0005-0000-0000-0000891E0000}"/>
    <cellStyle name="20% - Accent5 6 4 4 2" xfId="6062" xr:uid="{00000000-0005-0000-0000-00008A1E0000}"/>
    <cellStyle name="20% - Accent5 6 4 4 2 2" xfId="6063" xr:uid="{00000000-0005-0000-0000-00008B1E0000}"/>
    <cellStyle name="20% - Accent5 6 4 4 3" xfId="6064" xr:uid="{00000000-0005-0000-0000-00008C1E0000}"/>
    <cellStyle name="20% - Accent5 6 4 4 4" xfId="6065" xr:uid="{00000000-0005-0000-0000-00008D1E0000}"/>
    <cellStyle name="20% - Accent5 6 4 5" xfId="6066" xr:uid="{00000000-0005-0000-0000-00008E1E0000}"/>
    <cellStyle name="20% - Accent5 6 4 5 2" xfId="6067" xr:uid="{00000000-0005-0000-0000-00008F1E0000}"/>
    <cellStyle name="20% - Accent5 6 4 5 2 2" xfId="6068" xr:uid="{00000000-0005-0000-0000-0000901E0000}"/>
    <cellStyle name="20% - Accent5 6 4 5 3" xfId="6069" xr:uid="{00000000-0005-0000-0000-0000911E0000}"/>
    <cellStyle name="20% - Accent5 6 4 6" xfId="6070" xr:uid="{00000000-0005-0000-0000-0000921E0000}"/>
    <cellStyle name="20% - Accent5 6 4 6 2" xfId="6071" xr:uid="{00000000-0005-0000-0000-0000931E0000}"/>
    <cellStyle name="20% - Accent5 6 4 7" xfId="6072" xr:uid="{00000000-0005-0000-0000-0000941E0000}"/>
    <cellStyle name="20% - Accent5 6 4 8" xfId="6073" xr:uid="{00000000-0005-0000-0000-0000951E0000}"/>
    <cellStyle name="20% - Accent5 6 5" xfId="6074" xr:uid="{00000000-0005-0000-0000-0000961E0000}"/>
    <cellStyle name="20% - Accent5 6 6" xfId="6075" xr:uid="{00000000-0005-0000-0000-0000971E0000}"/>
    <cellStyle name="20% - Accent5 6 6 2" xfId="6076" xr:uid="{00000000-0005-0000-0000-0000981E0000}"/>
    <cellStyle name="20% - Accent5 6 6 2 2" xfId="6077" xr:uid="{00000000-0005-0000-0000-0000991E0000}"/>
    <cellStyle name="20% - Accent5 6 6 3" xfId="6078" xr:uid="{00000000-0005-0000-0000-00009A1E0000}"/>
    <cellStyle name="20% - Accent5 6 6 4" xfId="6079" xr:uid="{00000000-0005-0000-0000-00009B1E0000}"/>
    <cellStyle name="20% - Accent5 6 7" xfId="6080" xr:uid="{00000000-0005-0000-0000-00009C1E0000}"/>
    <cellStyle name="20% - Accent5 6 7 2" xfId="6081" xr:uid="{00000000-0005-0000-0000-00009D1E0000}"/>
    <cellStyle name="20% - Accent5 6 7 2 2" xfId="6082" xr:uid="{00000000-0005-0000-0000-00009E1E0000}"/>
    <cellStyle name="20% - Accent5 6 7 3" xfId="6083" xr:uid="{00000000-0005-0000-0000-00009F1E0000}"/>
    <cellStyle name="20% - Accent5 6 7 4" xfId="6084" xr:uid="{00000000-0005-0000-0000-0000A01E0000}"/>
    <cellStyle name="20% - Accent5 6 8" xfId="6085" xr:uid="{00000000-0005-0000-0000-0000A11E0000}"/>
    <cellStyle name="20% - Accent5 6 8 2" xfId="6086" xr:uid="{00000000-0005-0000-0000-0000A21E0000}"/>
    <cellStyle name="20% - Accent5 6 8 2 2" xfId="6087" xr:uid="{00000000-0005-0000-0000-0000A31E0000}"/>
    <cellStyle name="20% - Accent5 6 8 3" xfId="6088" xr:uid="{00000000-0005-0000-0000-0000A41E0000}"/>
    <cellStyle name="20% - Accent5 6 8 4" xfId="6089" xr:uid="{00000000-0005-0000-0000-0000A51E0000}"/>
    <cellStyle name="20% - Accent5 6 9" xfId="6090" xr:uid="{00000000-0005-0000-0000-0000A61E0000}"/>
    <cellStyle name="20% - Accent5 6 9 2" xfId="6091" xr:uid="{00000000-0005-0000-0000-0000A71E0000}"/>
    <cellStyle name="20% - Accent5 6 9 3" xfId="6092" xr:uid="{00000000-0005-0000-0000-0000A81E0000}"/>
    <cellStyle name="20% - Accent5 7" xfId="6093" xr:uid="{00000000-0005-0000-0000-0000A91E0000}"/>
    <cellStyle name="20% - Accent5 7 10" xfId="6094" xr:uid="{00000000-0005-0000-0000-0000AA1E0000}"/>
    <cellStyle name="20% - Accent5 7 2" xfId="6095" xr:uid="{00000000-0005-0000-0000-0000AB1E0000}"/>
    <cellStyle name="20% - Accent5 7 2 2" xfId="6096" xr:uid="{00000000-0005-0000-0000-0000AC1E0000}"/>
    <cellStyle name="20% - Accent5 7 2 2 2" xfId="6097" xr:uid="{00000000-0005-0000-0000-0000AD1E0000}"/>
    <cellStyle name="20% - Accent5 7 2 2 2 2" xfId="6098" xr:uid="{00000000-0005-0000-0000-0000AE1E0000}"/>
    <cellStyle name="20% - Accent5 7 2 2 3" xfId="6099" xr:uid="{00000000-0005-0000-0000-0000AF1E0000}"/>
    <cellStyle name="20% - Accent5 7 2 2 4" xfId="6100" xr:uid="{00000000-0005-0000-0000-0000B01E0000}"/>
    <cellStyle name="20% - Accent5 7 2 3" xfId="6101" xr:uid="{00000000-0005-0000-0000-0000B11E0000}"/>
    <cellStyle name="20% - Accent5 7 2 3 2" xfId="6102" xr:uid="{00000000-0005-0000-0000-0000B21E0000}"/>
    <cellStyle name="20% - Accent5 7 2 3 2 2" xfId="6103" xr:uid="{00000000-0005-0000-0000-0000B31E0000}"/>
    <cellStyle name="20% - Accent5 7 2 3 3" xfId="6104" xr:uid="{00000000-0005-0000-0000-0000B41E0000}"/>
    <cellStyle name="20% - Accent5 7 2 3 4" xfId="6105" xr:uid="{00000000-0005-0000-0000-0000B51E0000}"/>
    <cellStyle name="20% - Accent5 7 2 4" xfId="6106" xr:uid="{00000000-0005-0000-0000-0000B61E0000}"/>
    <cellStyle name="20% - Accent5 7 2 4 2" xfId="6107" xr:uid="{00000000-0005-0000-0000-0000B71E0000}"/>
    <cellStyle name="20% - Accent5 7 2 4 2 2" xfId="6108" xr:uid="{00000000-0005-0000-0000-0000B81E0000}"/>
    <cellStyle name="20% - Accent5 7 2 4 3" xfId="6109" xr:uid="{00000000-0005-0000-0000-0000B91E0000}"/>
    <cellStyle name="20% - Accent5 7 2 4 4" xfId="6110" xr:uid="{00000000-0005-0000-0000-0000BA1E0000}"/>
    <cellStyle name="20% - Accent5 7 2 5" xfId="6111" xr:uid="{00000000-0005-0000-0000-0000BB1E0000}"/>
    <cellStyle name="20% - Accent5 7 2 5 2" xfId="6112" xr:uid="{00000000-0005-0000-0000-0000BC1E0000}"/>
    <cellStyle name="20% - Accent5 7 2 5 2 2" xfId="6113" xr:uid="{00000000-0005-0000-0000-0000BD1E0000}"/>
    <cellStyle name="20% - Accent5 7 2 5 3" xfId="6114" xr:uid="{00000000-0005-0000-0000-0000BE1E0000}"/>
    <cellStyle name="20% - Accent5 7 2 6" xfId="6115" xr:uid="{00000000-0005-0000-0000-0000BF1E0000}"/>
    <cellStyle name="20% - Accent5 7 2 6 2" xfId="6116" xr:uid="{00000000-0005-0000-0000-0000C01E0000}"/>
    <cellStyle name="20% - Accent5 7 2 7" xfId="6117" xr:uid="{00000000-0005-0000-0000-0000C11E0000}"/>
    <cellStyle name="20% - Accent5 7 2 8" xfId="6118" xr:uid="{00000000-0005-0000-0000-0000C21E0000}"/>
    <cellStyle name="20% - Accent5 7 3" xfId="6119" xr:uid="{00000000-0005-0000-0000-0000C31E0000}"/>
    <cellStyle name="20% - Accent5 7 4" xfId="6120" xr:uid="{00000000-0005-0000-0000-0000C41E0000}"/>
    <cellStyle name="20% - Accent5 7 4 2" xfId="6121" xr:uid="{00000000-0005-0000-0000-0000C51E0000}"/>
    <cellStyle name="20% - Accent5 7 4 2 2" xfId="6122" xr:uid="{00000000-0005-0000-0000-0000C61E0000}"/>
    <cellStyle name="20% - Accent5 7 4 3" xfId="6123" xr:uid="{00000000-0005-0000-0000-0000C71E0000}"/>
    <cellStyle name="20% - Accent5 7 4 4" xfId="6124" xr:uid="{00000000-0005-0000-0000-0000C81E0000}"/>
    <cellStyle name="20% - Accent5 7 5" xfId="6125" xr:uid="{00000000-0005-0000-0000-0000C91E0000}"/>
    <cellStyle name="20% - Accent5 7 5 2" xfId="6126" xr:uid="{00000000-0005-0000-0000-0000CA1E0000}"/>
    <cellStyle name="20% - Accent5 7 5 2 2" xfId="6127" xr:uid="{00000000-0005-0000-0000-0000CB1E0000}"/>
    <cellStyle name="20% - Accent5 7 5 3" xfId="6128" xr:uid="{00000000-0005-0000-0000-0000CC1E0000}"/>
    <cellStyle name="20% - Accent5 7 5 4" xfId="6129" xr:uid="{00000000-0005-0000-0000-0000CD1E0000}"/>
    <cellStyle name="20% - Accent5 7 6" xfId="6130" xr:uid="{00000000-0005-0000-0000-0000CE1E0000}"/>
    <cellStyle name="20% - Accent5 7 6 2" xfId="6131" xr:uid="{00000000-0005-0000-0000-0000CF1E0000}"/>
    <cellStyle name="20% - Accent5 7 6 2 2" xfId="6132" xr:uid="{00000000-0005-0000-0000-0000D01E0000}"/>
    <cellStyle name="20% - Accent5 7 6 3" xfId="6133" xr:uid="{00000000-0005-0000-0000-0000D11E0000}"/>
    <cellStyle name="20% - Accent5 7 6 4" xfId="6134" xr:uid="{00000000-0005-0000-0000-0000D21E0000}"/>
    <cellStyle name="20% - Accent5 7 7" xfId="6135" xr:uid="{00000000-0005-0000-0000-0000D31E0000}"/>
    <cellStyle name="20% - Accent5 7 7 2" xfId="6136" xr:uid="{00000000-0005-0000-0000-0000D41E0000}"/>
    <cellStyle name="20% - Accent5 7 7 3" xfId="6137" xr:uid="{00000000-0005-0000-0000-0000D51E0000}"/>
    <cellStyle name="20% - Accent5 7 8" xfId="6138" xr:uid="{00000000-0005-0000-0000-0000D61E0000}"/>
    <cellStyle name="20% - Accent5 7 9" xfId="6139" xr:uid="{00000000-0005-0000-0000-0000D71E0000}"/>
    <cellStyle name="20% - Accent5 8" xfId="6140" xr:uid="{00000000-0005-0000-0000-0000D81E0000}"/>
    <cellStyle name="20% - Accent5 8 2" xfId="6141" xr:uid="{00000000-0005-0000-0000-0000D91E0000}"/>
    <cellStyle name="20% - Accent5 8 2 2" xfId="6142" xr:uid="{00000000-0005-0000-0000-0000DA1E0000}"/>
    <cellStyle name="20% - Accent5 8 2 2 2" xfId="6143" xr:uid="{00000000-0005-0000-0000-0000DB1E0000}"/>
    <cellStyle name="20% - Accent5 8 2 3" xfId="6144" xr:uid="{00000000-0005-0000-0000-0000DC1E0000}"/>
    <cellStyle name="20% - Accent5 8 2 4" xfId="6145" xr:uid="{00000000-0005-0000-0000-0000DD1E0000}"/>
    <cellStyle name="20% - Accent5 8 3" xfId="6146" xr:uid="{00000000-0005-0000-0000-0000DE1E0000}"/>
    <cellStyle name="20% - Accent5 8 3 2" xfId="6147" xr:uid="{00000000-0005-0000-0000-0000DF1E0000}"/>
    <cellStyle name="20% - Accent5 8 3 2 2" xfId="6148" xr:uid="{00000000-0005-0000-0000-0000E01E0000}"/>
    <cellStyle name="20% - Accent5 8 3 3" xfId="6149" xr:uid="{00000000-0005-0000-0000-0000E11E0000}"/>
    <cellStyle name="20% - Accent5 8 3 4" xfId="6150" xr:uid="{00000000-0005-0000-0000-0000E21E0000}"/>
    <cellStyle name="20% - Accent5 8 4" xfId="6151" xr:uid="{00000000-0005-0000-0000-0000E31E0000}"/>
    <cellStyle name="20% - Accent5 8 4 2" xfId="6152" xr:uid="{00000000-0005-0000-0000-0000E41E0000}"/>
    <cellStyle name="20% - Accent5 8 4 2 2" xfId="6153" xr:uid="{00000000-0005-0000-0000-0000E51E0000}"/>
    <cellStyle name="20% - Accent5 8 4 3" xfId="6154" xr:uid="{00000000-0005-0000-0000-0000E61E0000}"/>
    <cellStyle name="20% - Accent5 8 4 4" xfId="6155" xr:uid="{00000000-0005-0000-0000-0000E71E0000}"/>
    <cellStyle name="20% - Accent5 8 5" xfId="6156" xr:uid="{00000000-0005-0000-0000-0000E81E0000}"/>
    <cellStyle name="20% - Accent5 8 5 2" xfId="6157" xr:uid="{00000000-0005-0000-0000-0000E91E0000}"/>
    <cellStyle name="20% - Accent5 8 5 2 2" xfId="6158" xr:uid="{00000000-0005-0000-0000-0000EA1E0000}"/>
    <cellStyle name="20% - Accent5 8 5 3" xfId="6159" xr:uid="{00000000-0005-0000-0000-0000EB1E0000}"/>
    <cellStyle name="20% - Accent5 8 5 4" xfId="6160" xr:uid="{00000000-0005-0000-0000-0000EC1E0000}"/>
    <cellStyle name="20% - Accent5 8 6" xfId="6161" xr:uid="{00000000-0005-0000-0000-0000ED1E0000}"/>
    <cellStyle name="20% - Accent5 8 6 2" xfId="6162" xr:uid="{00000000-0005-0000-0000-0000EE1E0000}"/>
    <cellStyle name="20% - Accent5 8 6 2 2" xfId="6163" xr:uid="{00000000-0005-0000-0000-0000EF1E0000}"/>
    <cellStyle name="20% - Accent5 8 6 3" xfId="6164" xr:uid="{00000000-0005-0000-0000-0000F01E0000}"/>
    <cellStyle name="20% - Accent5 8 7" xfId="6165" xr:uid="{00000000-0005-0000-0000-0000F11E0000}"/>
    <cellStyle name="20% - Accent5 8 7 2" xfId="6166" xr:uid="{00000000-0005-0000-0000-0000F21E0000}"/>
    <cellStyle name="20% - Accent5 8 8" xfId="6167" xr:uid="{00000000-0005-0000-0000-0000F31E0000}"/>
    <cellStyle name="20% - Accent5 8 9" xfId="6168" xr:uid="{00000000-0005-0000-0000-0000F41E0000}"/>
    <cellStyle name="20% - Accent5 9" xfId="6169" xr:uid="{00000000-0005-0000-0000-0000F51E0000}"/>
    <cellStyle name="20% - Accent5 9 2" xfId="6170" xr:uid="{00000000-0005-0000-0000-0000F61E0000}"/>
    <cellStyle name="20% - Accent5 9 2 2" xfId="6171" xr:uid="{00000000-0005-0000-0000-0000F71E0000}"/>
    <cellStyle name="20% - Accent5 9 2 2 2" xfId="6172" xr:uid="{00000000-0005-0000-0000-0000F81E0000}"/>
    <cellStyle name="20% - Accent5 9 2 3" xfId="6173" xr:uid="{00000000-0005-0000-0000-0000F91E0000}"/>
    <cellStyle name="20% - Accent5 9 2 4" xfId="6174" xr:uid="{00000000-0005-0000-0000-0000FA1E0000}"/>
    <cellStyle name="20% - Accent5 9 3" xfId="6175" xr:uid="{00000000-0005-0000-0000-0000FB1E0000}"/>
    <cellStyle name="20% - Accent5 9 3 2" xfId="6176" xr:uid="{00000000-0005-0000-0000-0000FC1E0000}"/>
    <cellStyle name="20% - Accent5 9 3 2 2" xfId="6177" xr:uid="{00000000-0005-0000-0000-0000FD1E0000}"/>
    <cellStyle name="20% - Accent5 9 3 3" xfId="6178" xr:uid="{00000000-0005-0000-0000-0000FE1E0000}"/>
    <cellStyle name="20% - Accent5 9 3 4" xfId="6179" xr:uid="{00000000-0005-0000-0000-0000FF1E0000}"/>
    <cellStyle name="20% - Accent5 9 4" xfId="6180" xr:uid="{00000000-0005-0000-0000-0000001F0000}"/>
    <cellStyle name="20% - Accent5 9 4 2" xfId="6181" xr:uid="{00000000-0005-0000-0000-0000011F0000}"/>
    <cellStyle name="20% - Accent5 9 4 2 2" xfId="6182" xr:uid="{00000000-0005-0000-0000-0000021F0000}"/>
    <cellStyle name="20% - Accent5 9 4 3" xfId="6183" xr:uid="{00000000-0005-0000-0000-0000031F0000}"/>
    <cellStyle name="20% - Accent5 9 4 4" xfId="6184" xr:uid="{00000000-0005-0000-0000-0000041F0000}"/>
    <cellStyle name="20% - Accent5 9 5" xfId="6185" xr:uid="{00000000-0005-0000-0000-0000051F0000}"/>
    <cellStyle name="20% - Accent5 9 5 2" xfId="6186" xr:uid="{00000000-0005-0000-0000-0000061F0000}"/>
    <cellStyle name="20% - Accent5 9 5 2 2" xfId="6187" xr:uid="{00000000-0005-0000-0000-0000071F0000}"/>
    <cellStyle name="20% - Accent5 9 5 3" xfId="6188" xr:uid="{00000000-0005-0000-0000-0000081F0000}"/>
    <cellStyle name="20% - Accent5 9 5 4" xfId="6189" xr:uid="{00000000-0005-0000-0000-0000091F0000}"/>
    <cellStyle name="20% - Accent5 9 6" xfId="6190" xr:uid="{00000000-0005-0000-0000-00000A1F0000}"/>
    <cellStyle name="20% - Accent5 9 6 2" xfId="6191" xr:uid="{00000000-0005-0000-0000-00000B1F0000}"/>
    <cellStyle name="20% - Accent5 9 6 2 2" xfId="6192" xr:uid="{00000000-0005-0000-0000-00000C1F0000}"/>
    <cellStyle name="20% - Accent5 9 6 3" xfId="6193" xr:uid="{00000000-0005-0000-0000-00000D1F0000}"/>
    <cellStyle name="20% - Accent5 9 7" xfId="6194" xr:uid="{00000000-0005-0000-0000-00000E1F0000}"/>
    <cellStyle name="20% - Accent5 9 7 2" xfId="6195" xr:uid="{00000000-0005-0000-0000-00000F1F0000}"/>
    <cellStyle name="20% - Accent5 9 8" xfId="6196" xr:uid="{00000000-0005-0000-0000-0000101F0000}"/>
    <cellStyle name="20% - Accent5 9 9" xfId="6197" xr:uid="{00000000-0005-0000-0000-0000111F0000}"/>
    <cellStyle name="20% - Accent6 10" xfId="6198" xr:uid="{00000000-0005-0000-0000-0000121F0000}"/>
    <cellStyle name="20% - Accent6 10 2" xfId="6199" xr:uid="{00000000-0005-0000-0000-0000131F0000}"/>
    <cellStyle name="20% - Accent6 10 2 2" xfId="6200" xr:uid="{00000000-0005-0000-0000-0000141F0000}"/>
    <cellStyle name="20% - Accent6 10 2 3" xfId="6201" xr:uid="{00000000-0005-0000-0000-0000151F0000}"/>
    <cellStyle name="20% - Accent6 10 3" xfId="6202" xr:uid="{00000000-0005-0000-0000-0000161F0000}"/>
    <cellStyle name="20% - Accent6 10 3 2" xfId="6203" xr:uid="{00000000-0005-0000-0000-0000171F0000}"/>
    <cellStyle name="20% - Accent6 10 4" xfId="6204" xr:uid="{00000000-0005-0000-0000-0000181F0000}"/>
    <cellStyle name="20% - Accent6 11" xfId="6205" xr:uid="{00000000-0005-0000-0000-0000191F0000}"/>
    <cellStyle name="20% - Accent6 12" xfId="6206" xr:uid="{00000000-0005-0000-0000-00001A1F0000}"/>
    <cellStyle name="20% - Accent6 12 2" xfId="6207" xr:uid="{00000000-0005-0000-0000-00001B1F0000}"/>
    <cellStyle name="20% - Accent6 12 3" xfId="6208" xr:uid="{00000000-0005-0000-0000-00001C1F0000}"/>
    <cellStyle name="20% - Accent6 13" xfId="6209" xr:uid="{00000000-0005-0000-0000-00001D1F0000}"/>
    <cellStyle name="20% - Accent6 13 2" xfId="6210" xr:uid="{00000000-0005-0000-0000-00001E1F0000}"/>
    <cellStyle name="20% - Accent6 14" xfId="59968" xr:uid="{00000000-0005-0000-0000-00001F1F0000}"/>
    <cellStyle name="20% - Accent6 2" xfId="6211" xr:uid="{00000000-0005-0000-0000-0000201F0000}"/>
    <cellStyle name="20% - Accent6 2 10" xfId="59969" xr:uid="{00000000-0005-0000-0000-0000211F0000}"/>
    <cellStyle name="20% - Accent6 2 2" xfId="6212" xr:uid="{00000000-0005-0000-0000-0000221F0000}"/>
    <cellStyle name="20% - Accent6 2 2 2" xfId="6213" xr:uid="{00000000-0005-0000-0000-0000231F0000}"/>
    <cellStyle name="20% - Accent6 2 2 3" xfId="6214" xr:uid="{00000000-0005-0000-0000-0000241F0000}"/>
    <cellStyle name="20% - Accent6 2 2 4" xfId="6215" xr:uid="{00000000-0005-0000-0000-0000251F0000}"/>
    <cellStyle name="20% - Accent6 2 3" xfId="6216" xr:uid="{00000000-0005-0000-0000-0000261F0000}"/>
    <cellStyle name="20% - Accent6 2 4" xfId="6217" xr:uid="{00000000-0005-0000-0000-0000271F0000}"/>
    <cellStyle name="20% - Accent6 2 5" xfId="6218" xr:uid="{00000000-0005-0000-0000-0000281F0000}"/>
    <cellStyle name="20% - Accent6 2 6" xfId="59970" xr:uid="{00000000-0005-0000-0000-0000291F0000}"/>
    <cellStyle name="20% - Accent6 2 7" xfId="59971" xr:uid="{00000000-0005-0000-0000-00002A1F0000}"/>
    <cellStyle name="20% - Accent6 2 8" xfId="59972" xr:uid="{00000000-0005-0000-0000-00002B1F0000}"/>
    <cellStyle name="20% - Accent6 2 9" xfId="59973" xr:uid="{00000000-0005-0000-0000-00002C1F0000}"/>
    <cellStyle name="20% - Accent6 3" xfId="6219" xr:uid="{00000000-0005-0000-0000-00002D1F0000}"/>
    <cellStyle name="20% - Accent6 3 10" xfId="59974" xr:uid="{00000000-0005-0000-0000-00002E1F0000}"/>
    <cellStyle name="20% - Accent6 3 2" xfId="6220" xr:uid="{00000000-0005-0000-0000-00002F1F0000}"/>
    <cellStyle name="20% - Accent6 3 2 2" xfId="52172" xr:uid="{00000000-0005-0000-0000-0000301F0000}"/>
    <cellStyle name="20% - Accent6 3 3" xfId="6221" xr:uid="{00000000-0005-0000-0000-0000311F0000}"/>
    <cellStyle name="20% - Accent6 3 4" xfId="6222" xr:uid="{00000000-0005-0000-0000-0000321F0000}"/>
    <cellStyle name="20% - Accent6 3 5" xfId="59975" xr:uid="{00000000-0005-0000-0000-0000331F0000}"/>
    <cellStyle name="20% - Accent6 3 6" xfId="59976" xr:uid="{00000000-0005-0000-0000-0000341F0000}"/>
    <cellStyle name="20% - Accent6 3 7" xfId="59977" xr:uid="{00000000-0005-0000-0000-0000351F0000}"/>
    <cellStyle name="20% - Accent6 3 8" xfId="59978" xr:uid="{00000000-0005-0000-0000-0000361F0000}"/>
    <cellStyle name="20% - Accent6 3 9" xfId="59979" xr:uid="{00000000-0005-0000-0000-0000371F0000}"/>
    <cellStyle name="20% - Accent6 4" xfId="6223" xr:uid="{00000000-0005-0000-0000-0000381F0000}"/>
    <cellStyle name="20% - Accent6 4 10" xfId="6224" xr:uid="{00000000-0005-0000-0000-0000391F0000}"/>
    <cellStyle name="20% - Accent6 4 10 2" xfId="6225" xr:uid="{00000000-0005-0000-0000-00003A1F0000}"/>
    <cellStyle name="20% - Accent6 4 10 2 2" xfId="6226" xr:uid="{00000000-0005-0000-0000-00003B1F0000}"/>
    <cellStyle name="20% - Accent6 4 10 3" xfId="6227" xr:uid="{00000000-0005-0000-0000-00003C1F0000}"/>
    <cellStyle name="20% - Accent6 4 10 4" xfId="6228" xr:uid="{00000000-0005-0000-0000-00003D1F0000}"/>
    <cellStyle name="20% - Accent6 4 11" xfId="6229" xr:uid="{00000000-0005-0000-0000-00003E1F0000}"/>
    <cellStyle name="20% - Accent6 4 11 2" xfId="6230" xr:uid="{00000000-0005-0000-0000-00003F1F0000}"/>
    <cellStyle name="20% - Accent6 4 11 3" xfId="6231" xr:uid="{00000000-0005-0000-0000-0000401F0000}"/>
    <cellStyle name="20% - Accent6 4 12" xfId="6232" xr:uid="{00000000-0005-0000-0000-0000411F0000}"/>
    <cellStyle name="20% - Accent6 4 13" xfId="6233" xr:uid="{00000000-0005-0000-0000-0000421F0000}"/>
    <cellStyle name="20% - Accent6 4 14" xfId="6234" xr:uid="{00000000-0005-0000-0000-0000431F0000}"/>
    <cellStyle name="20% - Accent6 4 2" xfId="6235" xr:uid="{00000000-0005-0000-0000-0000441F0000}"/>
    <cellStyle name="20% - Accent6 4 2 10" xfId="6236" xr:uid="{00000000-0005-0000-0000-0000451F0000}"/>
    <cellStyle name="20% - Accent6 4 2 10 2" xfId="6237" xr:uid="{00000000-0005-0000-0000-0000461F0000}"/>
    <cellStyle name="20% - Accent6 4 2 11" xfId="6238" xr:uid="{00000000-0005-0000-0000-0000471F0000}"/>
    <cellStyle name="20% - Accent6 4 2 12" xfId="6239" xr:uid="{00000000-0005-0000-0000-0000481F0000}"/>
    <cellStyle name="20% - Accent6 4 2 2" xfId="6240" xr:uid="{00000000-0005-0000-0000-0000491F0000}"/>
    <cellStyle name="20% - Accent6 4 2 2 10" xfId="6241" xr:uid="{00000000-0005-0000-0000-00004A1F0000}"/>
    <cellStyle name="20% - Accent6 4 2 2 2" xfId="6242" xr:uid="{00000000-0005-0000-0000-00004B1F0000}"/>
    <cellStyle name="20% - Accent6 4 2 2 2 2" xfId="6243" xr:uid="{00000000-0005-0000-0000-00004C1F0000}"/>
    <cellStyle name="20% - Accent6 4 2 2 2 2 2" xfId="6244" xr:uid="{00000000-0005-0000-0000-00004D1F0000}"/>
    <cellStyle name="20% - Accent6 4 2 2 2 2 2 2" xfId="6245" xr:uid="{00000000-0005-0000-0000-00004E1F0000}"/>
    <cellStyle name="20% - Accent6 4 2 2 2 2 3" xfId="6246" xr:uid="{00000000-0005-0000-0000-00004F1F0000}"/>
    <cellStyle name="20% - Accent6 4 2 2 2 2 4" xfId="6247" xr:uid="{00000000-0005-0000-0000-0000501F0000}"/>
    <cellStyle name="20% - Accent6 4 2 2 2 3" xfId="6248" xr:uid="{00000000-0005-0000-0000-0000511F0000}"/>
    <cellStyle name="20% - Accent6 4 2 2 2 3 2" xfId="6249" xr:uid="{00000000-0005-0000-0000-0000521F0000}"/>
    <cellStyle name="20% - Accent6 4 2 2 2 3 2 2" xfId="6250" xr:uid="{00000000-0005-0000-0000-0000531F0000}"/>
    <cellStyle name="20% - Accent6 4 2 2 2 3 3" xfId="6251" xr:uid="{00000000-0005-0000-0000-0000541F0000}"/>
    <cellStyle name="20% - Accent6 4 2 2 2 3 4" xfId="6252" xr:uid="{00000000-0005-0000-0000-0000551F0000}"/>
    <cellStyle name="20% - Accent6 4 2 2 2 4" xfId="6253" xr:uid="{00000000-0005-0000-0000-0000561F0000}"/>
    <cellStyle name="20% - Accent6 4 2 2 2 4 2" xfId="6254" xr:uid="{00000000-0005-0000-0000-0000571F0000}"/>
    <cellStyle name="20% - Accent6 4 2 2 2 4 2 2" xfId="6255" xr:uid="{00000000-0005-0000-0000-0000581F0000}"/>
    <cellStyle name="20% - Accent6 4 2 2 2 4 3" xfId="6256" xr:uid="{00000000-0005-0000-0000-0000591F0000}"/>
    <cellStyle name="20% - Accent6 4 2 2 2 4 4" xfId="6257" xr:uid="{00000000-0005-0000-0000-00005A1F0000}"/>
    <cellStyle name="20% - Accent6 4 2 2 2 5" xfId="6258" xr:uid="{00000000-0005-0000-0000-00005B1F0000}"/>
    <cellStyle name="20% - Accent6 4 2 2 2 5 2" xfId="6259" xr:uid="{00000000-0005-0000-0000-00005C1F0000}"/>
    <cellStyle name="20% - Accent6 4 2 2 2 5 2 2" xfId="6260" xr:uid="{00000000-0005-0000-0000-00005D1F0000}"/>
    <cellStyle name="20% - Accent6 4 2 2 2 5 3" xfId="6261" xr:uid="{00000000-0005-0000-0000-00005E1F0000}"/>
    <cellStyle name="20% - Accent6 4 2 2 2 5 4" xfId="6262" xr:uid="{00000000-0005-0000-0000-00005F1F0000}"/>
    <cellStyle name="20% - Accent6 4 2 2 2 6" xfId="6263" xr:uid="{00000000-0005-0000-0000-0000601F0000}"/>
    <cellStyle name="20% - Accent6 4 2 2 2 6 2" xfId="6264" xr:uid="{00000000-0005-0000-0000-0000611F0000}"/>
    <cellStyle name="20% - Accent6 4 2 2 2 6 2 2" xfId="6265" xr:uid="{00000000-0005-0000-0000-0000621F0000}"/>
    <cellStyle name="20% - Accent6 4 2 2 2 6 3" xfId="6266" xr:uid="{00000000-0005-0000-0000-0000631F0000}"/>
    <cellStyle name="20% - Accent6 4 2 2 2 7" xfId="6267" xr:uid="{00000000-0005-0000-0000-0000641F0000}"/>
    <cellStyle name="20% - Accent6 4 2 2 2 7 2" xfId="6268" xr:uid="{00000000-0005-0000-0000-0000651F0000}"/>
    <cellStyle name="20% - Accent6 4 2 2 2 8" xfId="6269" xr:uid="{00000000-0005-0000-0000-0000661F0000}"/>
    <cellStyle name="20% - Accent6 4 2 2 2 9" xfId="6270" xr:uid="{00000000-0005-0000-0000-0000671F0000}"/>
    <cellStyle name="20% - Accent6 4 2 2 3" xfId="6271" xr:uid="{00000000-0005-0000-0000-0000681F0000}"/>
    <cellStyle name="20% - Accent6 4 2 2 3 2" xfId="6272" xr:uid="{00000000-0005-0000-0000-0000691F0000}"/>
    <cellStyle name="20% - Accent6 4 2 2 3 2 2" xfId="6273" xr:uid="{00000000-0005-0000-0000-00006A1F0000}"/>
    <cellStyle name="20% - Accent6 4 2 2 3 2 2 2" xfId="6274" xr:uid="{00000000-0005-0000-0000-00006B1F0000}"/>
    <cellStyle name="20% - Accent6 4 2 2 3 2 3" xfId="6275" xr:uid="{00000000-0005-0000-0000-00006C1F0000}"/>
    <cellStyle name="20% - Accent6 4 2 2 3 2 4" xfId="6276" xr:uid="{00000000-0005-0000-0000-00006D1F0000}"/>
    <cellStyle name="20% - Accent6 4 2 2 3 3" xfId="6277" xr:uid="{00000000-0005-0000-0000-00006E1F0000}"/>
    <cellStyle name="20% - Accent6 4 2 2 3 3 2" xfId="6278" xr:uid="{00000000-0005-0000-0000-00006F1F0000}"/>
    <cellStyle name="20% - Accent6 4 2 2 3 3 2 2" xfId="6279" xr:uid="{00000000-0005-0000-0000-0000701F0000}"/>
    <cellStyle name="20% - Accent6 4 2 2 3 3 3" xfId="6280" xr:uid="{00000000-0005-0000-0000-0000711F0000}"/>
    <cellStyle name="20% - Accent6 4 2 2 3 3 4" xfId="6281" xr:uid="{00000000-0005-0000-0000-0000721F0000}"/>
    <cellStyle name="20% - Accent6 4 2 2 3 4" xfId="6282" xr:uid="{00000000-0005-0000-0000-0000731F0000}"/>
    <cellStyle name="20% - Accent6 4 2 2 3 4 2" xfId="6283" xr:uid="{00000000-0005-0000-0000-0000741F0000}"/>
    <cellStyle name="20% - Accent6 4 2 2 3 4 2 2" xfId="6284" xr:uid="{00000000-0005-0000-0000-0000751F0000}"/>
    <cellStyle name="20% - Accent6 4 2 2 3 4 3" xfId="6285" xr:uid="{00000000-0005-0000-0000-0000761F0000}"/>
    <cellStyle name="20% - Accent6 4 2 2 3 4 4" xfId="6286" xr:uid="{00000000-0005-0000-0000-0000771F0000}"/>
    <cellStyle name="20% - Accent6 4 2 2 3 5" xfId="6287" xr:uid="{00000000-0005-0000-0000-0000781F0000}"/>
    <cellStyle name="20% - Accent6 4 2 2 3 5 2" xfId="6288" xr:uid="{00000000-0005-0000-0000-0000791F0000}"/>
    <cellStyle name="20% - Accent6 4 2 2 3 5 3" xfId="6289" xr:uid="{00000000-0005-0000-0000-00007A1F0000}"/>
    <cellStyle name="20% - Accent6 4 2 2 3 6" xfId="6290" xr:uid="{00000000-0005-0000-0000-00007B1F0000}"/>
    <cellStyle name="20% - Accent6 4 2 2 3 7" xfId="6291" xr:uid="{00000000-0005-0000-0000-00007C1F0000}"/>
    <cellStyle name="20% - Accent6 4 2 2 3 8" xfId="6292" xr:uid="{00000000-0005-0000-0000-00007D1F0000}"/>
    <cellStyle name="20% - Accent6 4 2 2 4" xfId="6293" xr:uid="{00000000-0005-0000-0000-00007E1F0000}"/>
    <cellStyle name="20% - Accent6 4 2 2 4 2" xfId="6294" xr:uid="{00000000-0005-0000-0000-00007F1F0000}"/>
    <cellStyle name="20% - Accent6 4 2 2 4 2 2" xfId="6295" xr:uid="{00000000-0005-0000-0000-0000801F0000}"/>
    <cellStyle name="20% - Accent6 4 2 2 4 3" xfId="6296" xr:uid="{00000000-0005-0000-0000-0000811F0000}"/>
    <cellStyle name="20% - Accent6 4 2 2 4 4" xfId="6297" xr:uid="{00000000-0005-0000-0000-0000821F0000}"/>
    <cellStyle name="20% - Accent6 4 2 2 5" xfId="6298" xr:uid="{00000000-0005-0000-0000-0000831F0000}"/>
    <cellStyle name="20% - Accent6 4 2 2 5 2" xfId="6299" xr:uid="{00000000-0005-0000-0000-0000841F0000}"/>
    <cellStyle name="20% - Accent6 4 2 2 5 2 2" xfId="6300" xr:uid="{00000000-0005-0000-0000-0000851F0000}"/>
    <cellStyle name="20% - Accent6 4 2 2 5 3" xfId="6301" xr:uid="{00000000-0005-0000-0000-0000861F0000}"/>
    <cellStyle name="20% - Accent6 4 2 2 5 4" xfId="6302" xr:uid="{00000000-0005-0000-0000-0000871F0000}"/>
    <cellStyle name="20% - Accent6 4 2 2 6" xfId="6303" xr:uid="{00000000-0005-0000-0000-0000881F0000}"/>
    <cellStyle name="20% - Accent6 4 2 2 6 2" xfId="6304" xr:uid="{00000000-0005-0000-0000-0000891F0000}"/>
    <cellStyle name="20% - Accent6 4 2 2 6 2 2" xfId="6305" xr:uid="{00000000-0005-0000-0000-00008A1F0000}"/>
    <cellStyle name="20% - Accent6 4 2 2 6 3" xfId="6306" xr:uid="{00000000-0005-0000-0000-00008B1F0000}"/>
    <cellStyle name="20% - Accent6 4 2 2 6 4" xfId="6307" xr:uid="{00000000-0005-0000-0000-00008C1F0000}"/>
    <cellStyle name="20% - Accent6 4 2 2 7" xfId="6308" xr:uid="{00000000-0005-0000-0000-00008D1F0000}"/>
    <cellStyle name="20% - Accent6 4 2 2 7 2" xfId="6309" xr:uid="{00000000-0005-0000-0000-00008E1F0000}"/>
    <cellStyle name="20% - Accent6 4 2 2 7 2 2" xfId="6310" xr:uid="{00000000-0005-0000-0000-00008F1F0000}"/>
    <cellStyle name="20% - Accent6 4 2 2 7 3" xfId="6311" xr:uid="{00000000-0005-0000-0000-0000901F0000}"/>
    <cellStyle name="20% - Accent6 4 2 2 8" xfId="6312" xr:uid="{00000000-0005-0000-0000-0000911F0000}"/>
    <cellStyle name="20% - Accent6 4 2 2 8 2" xfId="6313" xr:uid="{00000000-0005-0000-0000-0000921F0000}"/>
    <cellStyle name="20% - Accent6 4 2 2 9" xfId="6314" xr:uid="{00000000-0005-0000-0000-0000931F0000}"/>
    <cellStyle name="20% - Accent6 4 2 3" xfId="6315" xr:uid="{00000000-0005-0000-0000-0000941F0000}"/>
    <cellStyle name="20% - Accent6 4 2 3 2" xfId="6316" xr:uid="{00000000-0005-0000-0000-0000951F0000}"/>
    <cellStyle name="20% - Accent6 4 2 3 2 2" xfId="6317" xr:uid="{00000000-0005-0000-0000-0000961F0000}"/>
    <cellStyle name="20% - Accent6 4 2 3 2 2 2" xfId="6318" xr:uid="{00000000-0005-0000-0000-0000971F0000}"/>
    <cellStyle name="20% - Accent6 4 2 3 2 2 2 2" xfId="6319" xr:uid="{00000000-0005-0000-0000-0000981F0000}"/>
    <cellStyle name="20% - Accent6 4 2 3 2 2 3" xfId="6320" xr:uid="{00000000-0005-0000-0000-0000991F0000}"/>
    <cellStyle name="20% - Accent6 4 2 3 2 2 4" xfId="6321" xr:uid="{00000000-0005-0000-0000-00009A1F0000}"/>
    <cellStyle name="20% - Accent6 4 2 3 2 3" xfId="6322" xr:uid="{00000000-0005-0000-0000-00009B1F0000}"/>
    <cellStyle name="20% - Accent6 4 2 3 2 3 2" xfId="6323" xr:uid="{00000000-0005-0000-0000-00009C1F0000}"/>
    <cellStyle name="20% - Accent6 4 2 3 2 3 2 2" xfId="6324" xr:uid="{00000000-0005-0000-0000-00009D1F0000}"/>
    <cellStyle name="20% - Accent6 4 2 3 2 3 3" xfId="6325" xr:uid="{00000000-0005-0000-0000-00009E1F0000}"/>
    <cellStyle name="20% - Accent6 4 2 3 2 3 4" xfId="6326" xr:uid="{00000000-0005-0000-0000-00009F1F0000}"/>
    <cellStyle name="20% - Accent6 4 2 3 2 4" xfId="6327" xr:uid="{00000000-0005-0000-0000-0000A01F0000}"/>
    <cellStyle name="20% - Accent6 4 2 3 2 4 2" xfId="6328" xr:uid="{00000000-0005-0000-0000-0000A11F0000}"/>
    <cellStyle name="20% - Accent6 4 2 3 2 4 2 2" xfId="6329" xr:uid="{00000000-0005-0000-0000-0000A21F0000}"/>
    <cellStyle name="20% - Accent6 4 2 3 2 4 3" xfId="6330" xr:uid="{00000000-0005-0000-0000-0000A31F0000}"/>
    <cellStyle name="20% - Accent6 4 2 3 2 4 4" xfId="6331" xr:uid="{00000000-0005-0000-0000-0000A41F0000}"/>
    <cellStyle name="20% - Accent6 4 2 3 2 5" xfId="6332" xr:uid="{00000000-0005-0000-0000-0000A51F0000}"/>
    <cellStyle name="20% - Accent6 4 2 3 2 5 2" xfId="6333" xr:uid="{00000000-0005-0000-0000-0000A61F0000}"/>
    <cellStyle name="20% - Accent6 4 2 3 2 5 3" xfId="6334" xr:uid="{00000000-0005-0000-0000-0000A71F0000}"/>
    <cellStyle name="20% - Accent6 4 2 3 2 6" xfId="6335" xr:uid="{00000000-0005-0000-0000-0000A81F0000}"/>
    <cellStyle name="20% - Accent6 4 2 3 2 7" xfId="6336" xr:uid="{00000000-0005-0000-0000-0000A91F0000}"/>
    <cellStyle name="20% - Accent6 4 2 3 2 8" xfId="6337" xr:uid="{00000000-0005-0000-0000-0000AA1F0000}"/>
    <cellStyle name="20% - Accent6 4 2 3 3" xfId="6338" xr:uid="{00000000-0005-0000-0000-0000AB1F0000}"/>
    <cellStyle name="20% - Accent6 4 2 3 3 2" xfId="6339" xr:uid="{00000000-0005-0000-0000-0000AC1F0000}"/>
    <cellStyle name="20% - Accent6 4 2 3 3 2 2" xfId="6340" xr:uid="{00000000-0005-0000-0000-0000AD1F0000}"/>
    <cellStyle name="20% - Accent6 4 2 3 3 3" xfId="6341" xr:uid="{00000000-0005-0000-0000-0000AE1F0000}"/>
    <cellStyle name="20% - Accent6 4 2 3 3 4" xfId="6342" xr:uid="{00000000-0005-0000-0000-0000AF1F0000}"/>
    <cellStyle name="20% - Accent6 4 2 3 4" xfId="6343" xr:uid="{00000000-0005-0000-0000-0000B01F0000}"/>
    <cellStyle name="20% - Accent6 4 2 3 4 2" xfId="6344" xr:uid="{00000000-0005-0000-0000-0000B11F0000}"/>
    <cellStyle name="20% - Accent6 4 2 3 4 2 2" xfId="6345" xr:uid="{00000000-0005-0000-0000-0000B21F0000}"/>
    <cellStyle name="20% - Accent6 4 2 3 4 3" xfId="6346" xr:uid="{00000000-0005-0000-0000-0000B31F0000}"/>
    <cellStyle name="20% - Accent6 4 2 3 4 4" xfId="6347" xr:uid="{00000000-0005-0000-0000-0000B41F0000}"/>
    <cellStyle name="20% - Accent6 4 2 3 5" xfId="6348" xr:uid="{00000000-0005-0000-0000-0000B51F0000}"/>
    <cellStyle name="20% - Accent6 4 2 3 5 2" xfId="6349" xr:uid="{00000000-0005-0000-0000-0000B61F0000}"/>
    <cellStyle name="20% - Accent6 4 2 3 5 2 2" xfId="6350" xr:uid="{00000000-0005-0000-0000-0000B71F0000}"/>
    <cellStyle name="20% - Accent6 4 2 3 5 3" xfId="6351" xr:uid="{00000000-0005-0000-0000-0000B81F0000}"/>
    <cellStyle name="20% - Accent6 4 2 3 5 4" xfId="6352" xr:uid="{00000000-0005-0000-0000-0000B91F0000}"/>
    <cellStyle name="20% - Accent6 4 2 3 6" xfId="6353" xr:uid="{00000000-0005-0000-0000-0000BA1F0000}"/>
    <cellStyle name="20% - Accent6 4 2 3 6 2" xfId="6354" xr:uid="{00000000-0005-0000-0000-0000BB1F0000}"/>
    <cellStyle name="20% - Accent6 4 2 3 6 2 2" xfId="6355" xr:uid="{00000000-0005-0000-0000-0000BC1F0000}"/>
    <cellStyle name="20% - Accent6 4 2 3 6 3" xfId="6356" xr:uid="{00000000-0005-0000-0000-0000BD1F0000}"/>
    <cellStyle name="20% - Accent6 4 2 3 7" xfId="6357" xr:uid="{00000000-0005-0000-0000-0000BE1F0000}"/>
    <cellStyle name="20% - Accent6 4 2 3 7 2" xfId="6358" xr:uid="{00000000-0005-0000-0000-0000BF1F0000}"/>
    <cellStyle name="20% - Accent6 4 2 3 8" xfId="6359" xr:uid="{00000000-0005-0000-0000-0000C01F0000}"/>
    <cellStyle name="20% - Accent6 4 2 3 9" xfId="6360" xr:uid="{00000000-0005-0000-0000-0000C11F0000}"/>
    <cellStyle name="20% - Accent6 4 2 4" xfId="6361" xr:uid="{00000000-0005-0000-0000-0000C21F0000}"/>
    <cellStyle name="20% - Accent6 4 2 4 2" xfId="6362" xr:uid="{00000000-0005-0000-0000-0000C31F0000}"/>
    <cellStyle name="20% - Accent6 4 2 4 2 2" xfId="6363" xr:uid="{00000000-0005-0000-0000-0000C41F0000}"/>
    <cellStyle name="20% - Accent6 4 2 4 2 2 2" xfId="6364" xr:uid="{00000000-0005-0000-0000-0000C51F0000}"/>
    <cellStyle name="20% - Accent6 4 2 4 2 3" xfId="6365" xr:uid="{00000000-0005-0000-0000-0000C61F0000}"/>
    <cellStyle name="20% - Accent6 4 2 4 2 4" xfId="6366" xr:uid="{00000000-0005-0000-0000-0000C71F0000}"/>
    <cellStyle name="20% - Accent6 4 2 4 3" xfId="6367" xr:uid="{00000000-0005-0000-0000-0000C81F0000}"/>
    <cellStyle name="20% - Accent6 4 2 4 3 2" xfId="6368" xr:uid="{00000000-0005-0000-0000-0000C91F0000}"/>
    <cellStyle name="20% - Accent6 4 2 4 3 2 2" xfId="6369" xr:uid="{00000000-0005-0000-0000-0000CA1F0000}"/>
    <cellStyle name="20% - Accent6 4 2 4 3 3" xfId="6370" xr:uid="{00000000-0005-0000-0000-0000CB1F0000}"/>
    <cellStyle name="20% - Accent6 4 2 4 3 4" xfId="6371" xr:uid="{00000000-0005-0000-0000-0000CC1F0000}"/>
    <cellStyle name="20% - Accent6 4 2 4 4" xfId="6372" xr:uid="{00000000-0005-0000-0000-0000CD1F0000}"/>
    <cellStyle name="20% - Accent6 4 2 4 4 2" xfId="6373" xr:uid="{00000000-0005-0000-0000-0000CE1F0000}"/>
    <cellStyle name="20% - Accent6 4 2 4 4 2 2" xfId="6374" xr:uid="{00000000-0005-0000-0000-0000CF1F0000}"/>
    <cellStyle name="20% - Accent6 4 2 4 4 3" xfId="6375" xr:uid="{00000000-0005-0000-0000-0000D01F0000}"/>
    <cellStyle name="20% - Accent6 4 2 4 4 4" xfId="6376" xr:uid="{00000000-0005-0000-0000-0000D11F0000}"/>
    <cellStyle name="20% - Accent6 4 2 4 5" xfId="6377" xr:uid="{00000000-0005-0000-0000-0000D21F0000}"/>
    <cellStyle name="20% - Accent6 4 2 4 5 2" xfId="6378" xr:uid="{00000000-0005-0000-0000-0000D31F0000}"/>
    <cellStyle name="20% - Accent6 4 2 4 5 2 2" xfId="6379" xr:uid="{00000000-0005-0000-0000-0000D41F0000}"/>
    <cellStyle name="20% - Accent6 4 2 4 5 3" xfId="6380" xr:uid="{00000000-0005-0000-0000-0000D51F0000}"/>
    <cellStyle name="20% - Accent6 4 2 4 5 4" xfId="6381" xr:uid="{00000000-0005-0000-0000-0000D61F0000}"/>
    <cellStyle name="20% - Accent6 4 2 4 6" xfId="6382" xr:uid="{00000000-0005-0000-0000-0000D71F0000}"/>
    <cellStyle name="20% - Accent6 4 2 4 6 2" xfId="6383" xr:uid="{00000000-0005-0000-0000-0000D81F0000}"/>
    <cellStyle name="20% - Accent6 4 2 4 6 2 2" xfId="6384" xr:uid="{00000000-0005-0000-0000-0000D91F0000}"/>
    <cellStyle name="20% - Accent6 4 2 4 6 3" xfId="6385" xr:uid="{00000000-0005-0000-0000-0000DA1F0000}"/>
    <cellStyle name="20% - Accent6 4 2 4 7" xfId="6386" xr:uid="{00000000-0005-0000-0000-0000DB1F0000}"/>
    <cellStyle name="20% - Accent6 4 2 4 7 2" xfId="6387" xr:uid="{00000000-0005-0000-0000-0000DC1F0000}"/>
    <cellStyle name="20% - Accent6 4 2 4 8" xfId="6388" xr:uid="{00000000-0005-0000-0000-0000DD1F0000}"/>
    <cellStyle name="20% - Accent6 4 2 4 9" xfId="6389" xr:uid="{00000000-0005-0000-0000-0000DE1F0000}"/>
    <cellStyle name="20% - Accent6 4 2 5" xfId="6390" xr:uid="{00000000-0005-0000-0000-0000DF1F0000}"/>
    <cellStyle name="20% - Accent6 4 2 5 2" xfId="6391" xr:uid="{00000000-0005-0000-0000-0000E01F0000}"/>
    <cellStyle name="20% - Accent6 4 2 5 2 2" xfId="6392" xr:uid="{00000000-0005-0000-0000-0000E11F0000}"/>
    <cellStyle name="20% - Accent6 4 2 5 2 2 2" xfId="6393" xr:uid="{00000000-0005-0000-0000-0000E21F0000}"/>
    <cellStyle name="20% - Accent6 4 2 5 2 3" xfId="6394" xr:uid="{00000000-0005-0000-0000-0000E31F0000}"/>
    <cellStyle name="20% - Accent6 4 2 5 2 4" xfId="6395" xr:uid="{00000000-0005-0000-0000-0000E41F0000}"/>
    <cellStyle name="20% - Accent6 4 2 5 3" xfId="6396" xr:uid="{00000000-0005-0000-0000-0000E51F0000}"/>
    <cellStyle name="20% - Accent6 4 2 5 3 2" xfId="6397" xr:uid="{00000000-0005-0000-0000-0000E61F0000}"/>
    <cellStyle name="20% - Accent6 4 2 5 3 2 2" xfId="6398" xr:uid="{00000000-0005-0000-0000-0000E71F0000}"/>
    <cellStyle name="20% - Accent6 4 2 5 3 3" xfId="6399" xr:uid="{00000000-0005-0000-0000-0000E81F0000}"/>
    <cellStyle name="20% - Accent6 4 2 5 3 4" xfId="6400" xr:uid="{00000000-0005-0000-0000-0000E91F0000}"/>
    <cellStyle name="20% - Accent6 4 2 5 4" xfId="6401" xr:uid="{00000000-0005-0000-0000-0000EA1F0000}"/>
    <cellStyle name="20% - Accent6 4 2 5 4 2" xfId="6402" xr:uid="{00000000-0005-0000-0000-0000EB1F0000}"/>
    <cellStyle name="20% - Accent6 4 2 5 4 2 2" xfId="6403" xr:uid="{00000000-0005-0000-0000-0000EC1F0000}"/>
    <cellStyle name="20% - Accent6 4 2 5 4 3" xfId="6404" xr:uid="{00000000-0005-0000-0000-0000ED1F0000}"/>
    <cellStyle name="20% - Accent6 4 2 5 4 4" xfId="6405" xr:uid="{00000000-0005-0000-0000-0000EE1F0000}"/>
    <cellStyle name="20% - Accent6 4 2 5 5" xfId="6406" xr:uid="{00000000-0005-0000-0000-0000EF1F0000}"/>
    <cellStyle name="20% - Accent6 4 2 5 5 2" xfId="6407" xr:uid="{00000000-0005-0000-0000-0000F01F0000}"/>
    <cellStyle name="20% - Accent6 4 2 5 5 3" xfId="6408" xr:uid="{00000000-0005-0000-0000-0000F11F0000}"/>
    <cellStyle name="20% - Accent6 4 2 5 6" xfId="6409" xr:uid="{00000000-0005-0000-0000-0000F21F0000}"/>
    <cellStyle name="20% - Accent6 4 2 5 7" xfId="6410" xr:uid="{00000000-0005-0000-0000-0000F31F0000}"/>
    <cellStyle name="20% - Accent6 4 2 5 8" xfId="6411" xr:uid="{00000000-0005-0000-0000-0000F41F0000}"/>
    <cellStyle name="20% - Accent6 4 2 6" xfId="6412" xr:uid="{00000000-0005-0000-0000-0000F51F0000}"/>
    <cellStyle name="20% - Accent6 4 2 6 2" xfId="6413" xr:uid="{00000000-0005-0000-0000-0000F61F0000}"/>
    <cellStyle name="20% - Accent6 4 2 6 2 2" xfId="6414" xr:uid="{00000000-0005-0000-0000-0000F71F0000}"/>
    <cellStyle name="20% - Accent6 4 2 6 3" xfId="6415" xr:uid="{00000000-0005-0000-0000-0000F81F0000}"/>
    <cellStyle name="20% - Accent6 4 2 6 4" xfId="6416" xr:uid="{00000000-0005-0000-0000-0000F91F0000}"/>
    <cellStyle name="20% - Accent6 4 2 7" xfId="6417" xr:uid="{00000000-0005-0000-0000-0000FA1F0000}"/>
    <cellStyle name="20% - Accent6 4 2 7 2" xfId="6418" xr:uid="{00000000-0005-0000-0000-0000FB1F0000}"/>
    <cellStyle name="20% - Accent6 4 2 7 2 2" xfId="6419" xr:uid="{00000000-0005-0000-0000-0000FC1F0000}"/>
    <cellStyle name="20% - Accent6 4 2 7 3" xfId="6420" xr:uid="{00000000-0005-0000-0000-0000FD1F0000}"/>
    <cellStyle name="20% - Accent6 4 2 7 4" xfId="6421" xr:uid="{00000000-0005-0000-0000-0000FE1F0000}"/>
    <cellStyle name="20% - Accent6 4 2 8" xfId="6422" xr:uid="{00000000-0005-0000-0000-0000FF1F0000}"/>
    <cellStyle name="20% - Accent6 4 2 8 2" xfId="6423" xr:uid="{00000000-0005-0000-0000-000000200000}"/>
    <cellStyle name="20% - Accent6 4 2 8 2 2" xfId="6424" xr:uid="{00000000-0005-0000-0000-000001200000}"/>
    <cellStyle name="20% - Accent6 4 2 8 3" xfId="6425" xr:uid="{00000000-0005-0000-0000-000002200000}"/>
    <cellStyle name="20% - Accent6 4 2 8 4" xfId="6426" xr:uid="{00000000-0005-0000-0000-000003200000}"/>
    <cellStyle name="20% - Accent6 4 2 9" xfId="6427" xr:uid="{00000000-0005-0000-0000-000004200000}"/>
    <cellStyle name="20% - Accent6 4 2 9 2" xfId="6428" xr:uid="{00000000-0005-0000-0000-000005200000}"/>
    <cellStyle name="20% - Accent6 4 2 9 2 2" xfId="6429" xr:uid="{00000000-0005-0000-0000-000006200000}"/>
    <cellStyle name="20% - Accent6 4 2 9 3" xfId="6430" xr:uid="{00000000-0005-0000-0000-000007200000}"/>
    <cellStyle name="20% - Accent6 4 3" xfId="6431" xr:uid="{00000000-0005-0000-0000-000008200000}"/>
    <cellStyle name="20% - Accent6 4 3 10" xfId="6432" xr:uid="{00000000-0005-0000-0000-000009200000}"/>
    <cellStyle name="20% - Accent6 4 3 11" xfId="6433" xr:uid="{00000000-0005-0000-0000-00000A200000}"/>
    <cellStyle name="20% - Accent6 4 3 2" xfId="6434" xr:uid="{00000000-0005-0000-0000-00000B200000}"/>
    <cellStyle name="20% - Accent6 4 3 2 2" xfId="6435" xr:uid="{00000000-0005-0000-0000-00000C200000}"/>
    <cellStyle name="20% - Accent6 4 3 2 2 2" xfId="6436" xr:uid="{00000000-0005-0000-0000-00000D200000}"/>
    <cellStyle name="20% - Accent6 4 3 2 2 2 2" xfId="6437" xr:uid="{00000000-0005-0000-0000-00000E200000}"/>
    <cellStyle name="20% - Accent6 4 3 2 2 2 2 2" xfId="6438" xr:uid="{00000000-0005-0000-0000-00000F200000}"/>
    <cellStyle name="20% - Accent6 4 3 2 2 2 3" xfId="6439" xr:uid="{00000000-0005-0000-0000-000010200000}"/>
    <cellStyle name="20% - Accent6 4 3 2 2 2 4" xfId="6440" xr:uid="{00000000-0005-0000-0000-000011200000}"/>
    <cellStyle name="20% - Accent6 4 3 2 2 3" xfId="6441" xr:uid="{00000000-0005-0000-0000-000012200000}"/>
    <cellStyle name="20% - Accent6 4 3 2 2 3 2" xfId="6442" xr:uid="{00000000-0005-0000-0000-000013200000}"/>
    <cellStyle name="20% - Accent6 4 3 2 2 3 2 2" xfId="6443" xr:uid="{00000000-0005-0000-0000-000014200000}"/>
    <cellStyle name="20% - Accent6 4 3 2 2 3 3" xfId="6444" xr:uid="{00000000-0005-0000-0000-000015200000}"/>
    <cellStyle name="20% - Accent6 4 3 2 2 3 4" xfId="6445" xr:uid="{00000000-0005-0000-0000-000016200000}"/>
    <cellStyle name="20% - Accent6 4 3 2 2 4" xfId="6446" xr:uid="{00000000-0005-0000-0000-000017200000}"/>
    <cellStyle name="20% - Accent6 4 3 2 2 4 2" xfId="6447" xr:uid="{00000000-0005-0000-0000-000018200000}"/>
    <cellStyle name="20% - Accent6 4 3 2 2 4 2 2" xfId="6448" xr:uid="{00000000-0005-0000-0000-000019200000}"/>
    <cellStyle name="20% - Accent6 4 3 2 2 4 3" xfId="6449" xr:uid="{00000000-0005-0000-0000-00001A200000}"/>
    <cellStyle name="20% - Accent6 4 3 2 2 4 4" xfId="6450" xr:uid="{00000000-0005-0000-0000-00001B200000}"/>
    <cellStyle name="20% - Accent6 4 3 2 2 5" xfId="6451" xr:uid="{00000000-0005-0000-0000-00001C200000}"/>
    <cellStyle name="20% - Accent6 4 3 2 2 5 2" xfId="6452" xr:uid="{00000000-0005-0000-0000-00001D200000}"/>
    <cellStyle name="20% - Accent6 4 3 2 2 5 3" xfId="6453" xr:uid="{00000000-0005-0000-0000-00001E200000}"/>
    <cellStyle name="20% - Accent6 4 3 2 2 6" xfId="6454" xr:uid="{00000000-0005-0000-0000-00001F200000}"/>
    <cellStyle name="20% - Accent6 4 3 2 2 7" xfId="6455" xr:uid="{00000000-0005-0000-0000-000020200000}"/>
    <cellStyle name="20% - Accent6 4 3 2 2 8" xfId="6456" xr:uid="{00000000-0005-0000-0000-000021200000}"/>
    <cellStyle name="20% - Accent6 4 3 2 3" xfId="6457" xr:uid="{00000000-0005-0000-0000-000022200000}"/>
    <cellStyle name="20% - Accent6 4 3 2 3 2" xfId="6458" xr:uid="{00000000-0005-0000-0000-000023200000}"/>
    <cellStyle name="20% - Accent6 4 3 2 3 2 2" xfId="6459" xr:uid="{00000000-0005-0000-0000-000024200000}"/>
    <cellStyle name="20% - Accent6 4 3 2 3 3" xfId="6460" xr:uid="{00000000-0005-0000-0000-000025200000}"/>
    <cellStyle name="20% - Accent6 4 3 2 3 4" xfId="6461" xr:uid="{00000000-0005-0000-0000-000026200000}"/>
    <cellStyle name="20% - Accent6 4 3 2 4" xfId="6462" xr:uid="{00000000-0005-0000-0000-000027200000}"/>
    <cellStyle name="20% - Accent6 4 3 2 4 2" xfId="6463" xr:uid="{00000000-0005-0000-0000-000028200000}"/>
    <cellStyle name="20% - Accent6 4 3 2 4 2 2" xfId="6464" xr:uid="{00000000-0005-0000-0000-000029200000}"/>
    <cellStyle name="20% - Accent6 4 3 2 4 3" xfId="6465" xr:uid="{00000000-0005-0000-0000-00002A200000}"/>
    <cellStyle name="20% - Accent6 4 3 2 4 4" xfId="6466" xr:uid="{00000000-0005-0000-0000-00002B200000}"/>
    <cellStyle name="20% - Accent6 4 3 2 5" xfId="6467" xr:uid="{00000000-0005-0000-0000-00002C200000}"/>
    <cellStyle name="20% - Accent6 4 3 2 5 2" xfId="6468" xr:uid="{00000000-0005-0000-0000-00002D200000}"/>
    <cellStyle name="20% - Accent6 4 3 2 5 2 2" xfId="6469" xr:uid="{00000000-0005-0000-0000-00002E200000}"/>
    <cellStyle name="20% - Accent6 4 3 2 5 3" xfId="6470" xr:uid="{00000000-0005-0000-0000-00002F200000}"/>
    <cellStyle name="20% - Accent6 4 3 2 5 4" xfId="6471" xr:uid="{00000000-0005-0000-0000-000030200000}"/>
    <cellStyle name="20% - Accent6 4 3 2 6" xfId="6472" xr:uid="{00000000-0005-0000-0000-000031200000}"/>
    <cellStyle name="20% - Accent6 4 3 2 6 2" xfId="6473" xr:uid="{00000000-0005-0000-0000-000032200000}"/>
    <cellStyle name="20% - Accent6 4 3 2 6 2 2" xfId="6474" xr:uid="{00000000-0005-0000-0000-000033200000}"/>
    <cellStyle name="20% - Accent6 4 3 2 6 3" xfId="6475" xr:uid="{00000000-0005-0000-0000-000034200000}"/>
    <cellStyle name="20% - Accent6 4 3 2 7" xfId="6476" xr:uid="{00000000-0005-0000-0000-000035200000}"/>
    <cellStyle name="20% - Accent6 4 3 2 7 2" xfId="6477" xr:uid="{00000000-0005-0000-0000-000036200000}"/>
    <cellStyle name="20% - Accent6 4 3 2 8" xfId="6478" xr:uid="{00000000-0005-0000-0000-000037200000}"/>
    <cellStyle name="20% - Accent6 4 3 2 9" xfId="6479" xr:uid="{00000000-0005-0000-0000-000038200000}"/>
    <cellStyle name="20% - Accent6 4 3 3" xfId="6480" xr:uid="{00000000-0005-0000-0000-000039200000}"/>
    <cellStyle name="20% - Accent6 4 3 3 2" xfId="6481" xr:uid="{00000000-0005-0000-0000-00003A200000}"/>
    <cellStyle name="20% - Accent6 4 3 3 2 2" xfId="6482" xr:uid="{00000000-0005-0000-0000-00003B200000}"/>
    <cellStyle name="20% - Accent6 4 3 3 2 2 2" xfId="6483" xr:uid="{00000000-0005-0000-0000-00003C200000}"/>
    <cellStyle name="20% - Accent6 4 3 3 2 3" xfId="6484" xr:uid="{00000000-0005-0000-0000-00003D200000}"/>
    <cellStyle name="20% - Accent6 4 3 3 2 4" xfId="6485" xr:uid="{00000000-0005-0000-0000-00003E200000}"/>
    <cellStyle name="20% - Accent6 4 3 3 3" xfId="6486" xr:uid="{00000000-0005-0000-0000-00003F200000}"/>
    <cellStyle name="20% - Accent6 4 3 3 3 2" xfId="6487" xr:uid="{00000000-0005-0000-0000-000040200000}"/>
    <cellStyle name="20% - Accent6 4 3 3 3 2 2" xfId="6488" xr:uid="{00000000-0005-0000-0000-000041200000}"/>
    <cellStyle name="20% - Accent6 4 3 3 3 3" xfId="6489" xr:uid="{00000000-0005-0000-0000-000042200000}"/>
    <cellStyle name="20% - Accent6 4 3 3 3 4" xfId="6490" xr:uid="{00000000-0005-0000-0000-000043200000}"/>
    <cellStyle name="20% - Accent6 4 3 3 4" xfId="6491" xr:uid="{00000000-0005-0000-0000-000044200000}"/>
    <cellStyle name="20% - Accent6 4 3 3 4 2" xfId="6492" xr:uid="{00000000-0005-0000-0000-000045200000}"/>
    <cellStyle name="20% - Accent6 4 3 3 4 2 2" xfId="6493" xr:uid="{00000000-0005-0000-0000-000046200000}"/>
    <cellStyle name="20% - Accent6 4 3 3 4 3" xfId="6494" xr:uid="{00000000-0005-0000-0000-000047200000}"/>
    <cellStyle name="20% - Accent6 4 3 3 4 4" xfId="6495" xr:uid="{00000000-0005-0000-0000-000048200000}"/>
    <cellStyle name="20% - Accent6 4 3 3 5" xfId="6496" xr:uid="{00000000-0005-0000-0000-000049200000}"/>
    <cellStyle name="20% - Accent6 4 3 3 5 2" xfId="6497" xr:uid="{00000000-0005-0000-0000-00004A200000}"/>
    <cellStyle name="20% - Accent6 4 3 3 5 2 2" xfId="6498" xr:uid="{00000000-0005-0000-0000-00004B200000}"/>
    <cellStyle name="20% - Accent6 4 3 3 5 3" xfId="6499" xr:uid="{00000000-0005-0000-0000-00004C200000}"/>
    <cellStyle name="20% - Accent6 4 3 3 5 4" xfId="6500" xr:uid="{00000000-0005-0000-0000-00004D200000}"/>
    <cellStyle name="20% - Accent6 4 3 3 6" xfId="6501" xr:uid="{00000000-0005-0000-0000-00004E200000}"/>
    <cellStyle name="20% - Accent6 4 3 3 6 2" xfId="6502" xr:uid="{00000000-0005-0000-0000-00004F200000}"/>
    <cellStyle name="20% - Accent6 4 3 3 6 2 2" xfId="6503" xr:uid="{00000000-0005-0000-0000-000050200000}"/>
    <cellStyle name="20% - Accent6 4 3 3 6 3" xfId="6504" xr:uid="{00000000-0005-0000-0000-000051200000}"/>
    <cellStyle name="20% - Accent6 4 3 3 7" xfId="6505" xr:uid="{00000000-0005-0000-0000-000052200000}"/>
    <cellStyle name="20% - Accent6 4 3 3 7 2" xfId="6506" xr:uid="{00000000-0005-0000-0000-000053200000}"/>
    <cellStyle name="20% - Accent6 4 3 3 8" xfId="6507" xr:uid="{00000000-0005-0000-0000-000054200000}"/>
    <cellStyle name="20% - Accent6 4 3 3 9" xfId="6508" xr:uid="{00000000-0005-0000-0000-000055200000}"/>
    <cellStyle name="20% - Accent6 4 3 4" xfId="6509" xr:uid="{00000000-0005-0000-0000-000056200000}"/>
    <cellStyle name="20% - Accent6 4 3 4 2" xfId="6510" xr:uid="{00000000-0005-0000-0000-000057200000}"/>
    <cellStyle name="20% - Accent6 4 3 4 2 2" xfId="6511" xr:uid="{00000000-0005-0000-0000-000058200000}"/>
    <cellStyle name="20% - Accent6 4 3 4 2 2 2" xfId="6512" xr:uid="{00000000-0005-0000-0000-000059200000}"/>
    <cellStyle name="20% - Accent6 4 3 4 2 3" xfId="6513" xr:uid="{00000000-0005-0000-0000-00005A200000}"/>
    <cellStyle name="20% - Accent6 4 3 4 2 4" xfId="6514" xr:uid="{00000000-0005-0000-0000-00005B200000}"/>
    <cellStyle name="20% - Accent6 4 3 4 3" xfId="6515" xr:uid="{00000000-0005-0000-0000-00005C200000}"/>
    <cellStyle name="20% - Accent6 4 3 4 3 2" xfId="6516" xr:uid="{00000000-0005-0000-0000-00005D200000}"/>
    <cellStyle name="20% - Accent6 4 3 4 3 2 2" xfId="6517" xr:uid="{00000000-0005-0000-0000-00005E200000}"/>
    <cellStyle name="20% - Accent6 4 3 4 3 3" xfId="6518" xr:uid="{00000000-0005-0000-0000-00005F200000}"/>
    <cellStyle name="20% - Accent6 4 3 4 3 4" xfId="6519" xr:uid="{00000000-0005-0000-0000-000060200000}"/>
    <cellStyle name="20% - Accent6 4 3 4 4" xfId="6520" xr:uid="{00000000-0005-0000-0000-000061200000}"/>
    <cellStyle name="20% - Accent6 4 3 4 4 2" xfId="6521" xr:uid="{00000000-0005-0000-0000-000062200000}"/>
    <cellStyle name="20% - Accent6 4 3 4 4 2 2" xfId="6522" xr:uid="{00000000-0005-0000-0000-000063200000}"/>
    <cellStyle name="20% - Accent6 4 3 4 4 3" xfId="6523" xr:uid="{00000000-0005-0000-0000-000064200000}"/>
    <cellStyle name="20% - Accent6 4 3 4 4 4" xfId="6524" xr:uid="{00000000-0005-0000-0000-000065200000}"/>
    <cellStyle name="20% - Accent6 4 3 4 5" xfId="6525" xr:uid="{00000000-0005-0000-0000-000066200000}"/>
    <cellStyle name="20% - Accent6 4 3 4 5 2" xfId="6526" xr:uid="{00000000-0005-0000-0000-000067200000}"/>
    <cellStyle name="20% - Accent6 4 3 4 5 3" xfId="6527" xr:uid="{00000000-0005-0000-0000-000068200000}"/>
    <cellStyle name="20% - Accent6 4 3 4 6" xfId="6528" xr:uid="{00000000-0005-0000-0000-000069200000}"/>
    <cellStyle name="20% - Accent6 4 3 4 7" xfId="6529" xr:uid="{00000000-0005-0000-0000-00006A200000}"/>
    <cellStyle name="20% - Accent6 4 3 4 8" xfId="6530" xr:uid="{00000000-0005-0000-0000-00006B200000}"/>
    <cellStyle name="20% - Accent6 4 3 5" xfId="6531" xr:uid="{00000000-0005-0000-0000-00006C200000}"/>
    <cellStyle name="20% - Accent6 4 3 5 2" xfId="6532" xr:uid="{00000000-0005-0000-0000-00006D200000}"/>
    <cellStyle name="20% - Accent6 4 3 5 2 2" xfId="6533" xr:uid="{00000000-0005-0000-0000-00006E200000}"/>
    <cellStyle name="20% - Accent6 4 3 5 3" xfId="6534" xr:uid="{00000000-0005-0000-0000-00006F200000}"/>
    <cellStyle name="20% - Accent6 4 3 5 4" xfId="6535" xr:uid="{00000000-0005-0000-0000-000070200000}"/>
    <cellStyle name="20% - Accent6 4 3 6" xfId="6536" xr:uid="{00000000-0005-0000-0000-000071200000}"/>
    <cellStyle name="20% - Accent6 4 3 6 2" xfId="6537" xr:uid="{00000000-0005-0000-0000-000072200000}"/>
    <cellStyle name="20% - Accent6 4 3 6 2 2" xfId="6538" xr:uid="{00000000-0005-0000-0000-000073200000}"/>
    <cellStyle name="20% - Accent6 4 3 6 3" xfId="6539" xr:uid="{00000000-0005-0000-0000-000074200000}"/>
    <cellStyle name="20% - Accent6 4 3 6 4" xfId="6540" xr:uid="{00000000-0005-0000-0000-000075200000}"/>
    <cellStyle name="20% - Accent6 4 3 7" xfId="6541" xr:uid="{00000000-0005-0000-0000-000076200000}"/>
    <cellStyle name="20% - Accent6 4 3 7 2" xfId="6542" xr:uid="{00000000-0005-0000-0000-000077200000}"/>
    <cellStyle name="20% - Accent6 4 3 7 2 2" xfId="6543" xr:uid="{00000000-0005-0000-0000-000078200000}"/>
    <cellStyle name="20% - Accent6 4 3 7 3" xfId="6544" xr:uid="{00000000-0005-0000-0000-000079200000}"/>
    <cellStyle name="20% - Accent6 4 3 7 4" xfId="6545" xr:uid="{00000000-0005-0000-0000-00007A200000}"/>
    <cellStyle name="20% - Accent6 4 3 8" xfId="6546" xr:uid="{00000000-0005-0000-0000-00007B200000}"/>
    <cellStyle name="20% - Accent6 4 3 8 2" xfId="6547" xr:uid="{00000000-0005-0000-0000-00007C200000}"/>
    <cellStyle name="20% - Accent6 4 3 8 2 2" xfId="6548" xr:uid="{00000000-0005-0000-0000-00007D200000}"/>
    <cellStyle name="20% - Accent6 4 3 8 3" xfId="6549" xr:uid="{00000000-0005-0000-0000-00007E200000}"/>
    <cellStyle name="20% - Accent6 4 3 9" xfId="6550" xr:uid="{00000000-0005-0000-0000-00007F200000}"/>
    <cellStyle name="20% - Accent6 4 3 9 2" xfId="6551" xr:uid="{00000000-0005-0000-0000-000080200000}"/>
    <cellStyle name="20% - Accent6 4 4" xfId="6552" xr:uid="{00000000-0005-0000-0000-000081200000}"/>
    <cellStyle name="20% - Accent6 4 4 2" xfId="6553" xr:uid="{00000000-0005-0000-0000-000082200000}"/>
    <cellStyle name="20% - Accent6 4 4 2 2" xfId="6554" xr:uid="{00000000-0005-0000-0000-000083200000}"/>
    <cellStyle name="20% - Accent6 4 4 2 2 2" xfId="6555" xr:uid="{00000000-0005-0000-0000-000084200000}"/>
    <cellStyle name="20% - Accent6 4 4 2 2 2 2" xfId="6556" xr:uid="{00000000-0005-0000-0000-000085200000}"/>
    <cellStyle name="20% - Accent6 4 4 2 2 3" xfId="6557" xr:uid="{00000000-0005-0000-0000-000086200000}"/>
    <cellStyle name="20% - Accent6 4 4 2 2 4" xfId="6558" xr:uid="{00000000-0005-0000-0000-000087200000}"/>
    <cellStyle name="20% - Accent6 4 4 2 3" xfId="6559" xr:uid="{00000000-0005-0000-0000-000088200000}"/>
    <cellStyle name="20% - Accent6 4 4 2 3 2" xfId="6560" xr:uid="{00000000-0005-0000-0000-000089200000}"/>
    <cellStyle name="20% - Accent6 4 4 2 3 2 2" xfId="6561" xr:uid="{00000000-0005-0000-0000-00008A200000}"/>
    <cellStyle name="20% - Accent6 4 4 2 3 3" xfId="6562" xr:uid="{00000000-0005-0000-0000-00008B200000}"/>
    <cellStyle name="20% - Accent6 4 4 2 3 4" xfId="6563" xr:uid="{00000000-0005-0000-0000-00008C200000}"/>
    <cellStyle name="20% - Accent6 4 4 2 4" xfId="6564" xr:uid="{00000000-0005-0000-0000-00008D200000}"/>
    <cellStyle name="20% - Accent6 4 4 2 4 2" xfId="6565" xr:uid="{00000000-0005-0000-0000-00008E200000}"/>
    <cellStyle name="20% - Accent6 4 4 2 4 2 2" xfId="6566" xr:uid="{00000000-0005-0000-0000-00008F200000}"/>
    <cellStyle name="20% - Accent6 4 4 2 4 3" xfId="6567" xr:uid="{00000000-0005-0000-0000-000090200000}"/>
    <cellStyle name="20% - Accent6 4 4 2 4 4" xfId="6568" xr:uid="{00000000-0005-0000-0000-000091200000}"/>
    <cellStyle name="20% - Accent6 4 4 2 5" xfId="6569" xr:uid="{00000000-0005-0000-0000-000092200000}"/>
    <cellStyle name="20% - Accent6 4 4 2 5 2" xfId="6570" xr:uid="{00000000-0005-0000-0000-000093200000}"/>
    <cellStyle name="20% - Accent6 4 4 2 5 3" xfId="6571" xr:uid="{00000000-0005-0000-0000-000094200000}"/>
    <cellStyle name="20% - Accent6 4 4 2 6" xfId="6572" xr:uid="{00000000-0005-0000-0000-000095200000}"/>
    <cellStyle name="20% - Accent6 4 4 2 7" xfId="6573" xr:uid="{00000000-0005-0000-0000-000096200000}"/>
    <cellStyle name="20% - Accent6 4 4 2 8" xfId="6574" xr:uid="{00000000-0005-0000-0000-000097200000}"/>
    <cellStyle name="20% - Accent6 4 4 3" xfId="6575" xr:uid="{00000000-0005-0000-0000-000098200000}"/>
    <cellStyle name="20% - Accent6 4 4 3 2" xfId="6576" xr:uid="{00000000-0005-0000-0000-000099200000}"/>
    <cellStyle name="20% - Accent6 4 4 3 2 2" xfId="6577" xr:uid="{00000000-0005-0000-0000-00009A200000}"/>
    <cellStyle name="20% - Accent6 4 4 3 3" xfId="6578" xr:uid="{00000000-0005-0000-0000-00009B200000}"/>
    <cellStyle name="20% - Accent6 4 4 3 4" xfId="6579" xr:uid="{00000000-0005-0000-0000-00009C200000}"/>
    <cellStyle name="20% - Accent6 4 4 4" xfId="6580" xr:uid="{00000000-0005-0000-0000-00009D200000}"/>
    <cellStyle name="20% - Accent6 4 4 4 2" xfId="6581" xr:uid="{00000000-0005-0000-0000-00009E200000}"/>
    <cellStyle name="20% - Accent6 4 4 4 2 2" xfId="6582" xr:uid="{00000000-0005-0000-0000-00009F200000}"/>
    <cellStyle name="20% - Accent6 4 4 4 3" xfId="6583" xr:uid="{00000000-0005-0000-0000-0000A0200000}"/>
    <cellStyle name="20% - Accent6 4 4 4 4" xfId="6584" xr:uid="{00000000-0005-0000-0000-0000A1200000}"/>
    <cellStyle name="20% - Accent6 4 4 5" xfId="6585" xr:uid="{00000000-0005-0000-0000-0000A2200000}"/>
    <cellStyle name="20% - Accent6 4 4 5 2" xfId="6586" xr:uid="{00000000-0005-0000-0000-0000A3200000}"/>
    <cellStyle name="20% - Accent6 4 4 5 2 2" xfId="6587" xr:uid="{00000000-0005-0000-0000-0000A4200000}"/>
    <cellStyle name="20% - Accent6 4 4 5 3" xfId="6588" xr:uid="{00000000-0005-0000-0000-0000A5200000}"/>
    <cellStyle name="20% - Accent6 4 4 5 4" xfId="6589" xr:uid="{00000000-0005-0000-0000-0000A6200000}"/>
    <cellStyle name="20% - Accent6 4 4 6" xfId="6590" xr:uid="{00000000-0005-0000-0000-0000A7200000}"/>
    <cellStyle name="20% - Accent6 4 4 6 2" xfId="6591" xr:uid="{00000000-0005-0000-0000-0000A8200000}"/>
    <cellStyle name="20% - Accent6 4 4 6 2 2" xfId="6592" xr:uid="{00000000-0005-0000-0000-0000A9200000}"/>
    <cellStyle name="20% - Accent6 4 4 6 3" xfId="6593" xr:uid="{00000000-0005-0000-0000-0000AA200000}"/>
    <cellStyle name="20% - Accent6 4 4 7" xfId="6594" xr:uid="{00000000-0005-0000-0000-0000AB200000}"/>
    <cellStyle name="20% - Accent6 4 4 7 2" xfId="6595" xr:uid="{00000000-0005-0000-0000-0000AC200000}"/>
    <cellStyle name="20% - Accent6 4 4 8" xfId="6596" xr:uid="{00000000-0005-0000-0000-0000AD200000}"/>
    <cellStyle name="20% - Accent6 4 4 9" xfId="6597" xr:uid="{00000000-0005-0000-0000-0000AE200000}"/>
    <cellStyle name="20% - Accent6 4 5" xfId="6598" xr:uid="{00000000-0005-0000-0000-0000AF200000}"/>
    <cellStyle name="20% - Accent6 4 5 2" xfId="6599" xr:uid="{00000000-0005-0000-0000-0000B0200000}"/>
    <cellStyle name="20% - Accent6 4 5 2 2" xfId="6600" xr:uid="{00000000-0005-0000-0000-0000B1200000}"/>
    <cellStyle name="20% - Accent6 4 5 2 2 2" xfId="6601" xr:uid="{00000000-0005-0000-0000-0000B2200000}"/>
    <cellStyle name="20% - Accent6 4 5 2 3" xfId="6602" xr:uid="{00000000-0005-0000-0000-0000B3200000}"/>
    <cellStyle name="20% - Accent6 4 5 2 4" xfId="6603" xr:uid="{00000000-0005-0000-0000-0000B4200000}"/>
    <cellStyle name="20% - Accent6 4 5 3" xfId="6604" xr:uid="{00000000-0005-0000-0000-0000B5200000}"/>
    <cellStyle name="20% - Accent6 4 5 3 2" xfId="6605" xr:uid="{00000000-0005-0000-0000-0000B6200000}"/>
    <cellStyle name="20% - Accent6 4 5 3 2 2" xfId="6606" xr:uid="{00000000-0005-0000-0000-0000B7200000}"/>
    <cellStyle name="20% - Accent6 4 5 3 3" xfId="6607" xr:uid="{00000000-0005-0000-0000-0000B8200000}"/>
    <cellStyle name="20% - Accent6 4 5 3 4" xfId="6608" xr:uid="{00000000-0005-0000-0000-0000B9200000}"/>
    <cellStyle name="20% - Accent6 4 5 4" xfId="6609" xr:uid="{00000000-0005-0000-0000-0000BA200000}"/>
    <cellStyle name="20% - Accent6 4 5 4 2" xfId="6610" xr:uid="{00000000-0005-0000-0000-0000BB200000}"/>
    <cellStyle name="20% - Accent6 4 5 4 2 2" xfId="6611" xr:uid="{00000000-0005-0000-0000-0000BC200000}"/>
    <cellStyle name="20% - Accent6 4 5 4 3" xfId="6612" xr:uid="{00000000-0005-0000-0000-0000BD200000}"/>
    <cellStyle name="20% - Accent6 4 5 4 4" xfId="6613" xr:uid="{00000000-0005-0000-0000-0000BE200000}"/>
    <cellStyle name="20% - Accent6 4 5 5" xfId="6614" xr:uid="{00000000-0005-0000-0000-0000BF200000}"/>
    <cellStyle name="20% - Accent6 4 5 5 2" xfId="6615" xr:uid="{00000000-0005-0000-0000-0000C0200000}"/>
    <cellStyle name="20% - Accent6 4 5 5 2 2" xfId="6616" xr:uid="{00000000-0005-0000-0000-0000C1200000}"/>
    <cellStyle name="20% - Accent6 4 5 5 3" xfId="6617" xr:uid="{00000000-0005-0000-0000-0000C2200000}"/>
    <cellStyle name="20% - Accent6 4 5 5 4" xfId="6618" xr:uid="{00000000-0005-0000-0000-0000C3200000}"/>
    <cellStyle name="20% - Accent6 4 5 6" xfId="6619" xr:uid="{00000000-0005-0000-0000-0000C4200000}"/>
    <cellStyle name="20% - Accent6 4 5 6 2" xfId="6620" xr:uid="{00000000-0005-0000-0000-0000C5200000}"/>
    <cellStyle name="20% - Accent6 4 5 6 2 2" xfId="6621" xr:uid="{00000000-0005-0000-0000-0000C6200000}"/>
    <cellStyle name="20% - Accent6 4 5 6 3" xfId="6622" xr:uid="{00000000-0005-0000-0000-0000C7200000}"/>
    <cellStyle name="20% - Accent6 4 5 7" xfId="6623" xr:uid="{00000000-0005-0000-0000-0000C8200000}"/>
    <cellStyle name="20% - Accent6 4 5 7 2" xfId="6624" xr:uid="{00000000-0005-0000-0000-0000C9200000}"/>
    <cellStyle name="20% - Accent6 4 5 8" xfId="6625" xr:uid="{00000000-0005-0000-0000-0000CA200000}"/>
    <cellStyle name="20% - Accent6 4 5 9" xfId="6626" xr:uid="{00000000-0005-0000-0000-0000CB200000}"/>
    <cellStyle name="20% - Accent6 4 6" xfId="6627" xr:uid="{00000000-0005-0000-0000-0000CC200000}"/>
    <cellStyle name="20% - Accent6 4 6 2" xfId="6628" xr:uid="{00000000-0005-0000-0000-0000CD200000}"/>
    <cellStyle name="20% - Accent6 4 6 2 2" xfId="6629" xr:uid="{00000000-0005-0000-0000-0000CE200000}"/>
    <cellStyle name="20% - Accent6 4 6 2 2 2" xfId="6630" xr:uid="{00000000-0005-0000-0000-0000CF200000}"/>
    <cellStyle name="20% - Accent6 4 6 2 3" xfId="6631" xr:uid="{00000000-0005-0000-0000-0000D0200000}"/>
    <cellStyle name="20% - Accent6 4 6 2 4" xfId="6632" xr:uid="{00000000-0005-0000-0000-0000D1200000}"/>
    <cellStyle name="20% - Accent6 4 6 3" xfId="6633" xr:uid="{00000000-0005-0000-0000-0000D2200000}"/>
    <cellStyle name="20% - Accent6 4 6 3 2" xfId="6634" xr:uid="{00000000-0005-0000-0000-0000D3200000}"/>
    <cellStyle name="20% - Accent6 4 6 3 2 2" xfId="6635" xr:uid="{00000000-0005-0000-0000-0000D4200000}"/>
    <cellStyle name="20% - Accent6 4 6 3 3" xfId="6636" xr:uid="{00000000-0005-0000-0000-0000D5200000}"/>
    <cellStyle name="20% - Accent6 4 6 3 4" xfId="6637" xr:uid="{00000000-0005-0000-0000-0000D6200000}"/>
    <cellStyle name="20% - Accent6 4 6 4" xfId="6638" xr:uid="{00000000-0005-0000-0000-0000D7200000}"/>
    <cellStyle name="20% - Accent6 4 6 4 2" xfId="6639" xr:uid="{00000000-0005-0000-0000-0000D8200000}"/>
    <cellStyle name="20% - Accent6 4 6 4 2 2" xfId="6640" xr:uid="{00000000-0005-0000-0000-0000D9200000}"/>
    <cellStyle name="20% - Accent6 4 6 4 3" xfId="6641" xr:uid="{00000000-0005-0000-0000-0000DA200000}"/>
    <cellStyle name="20% - Accent6 4 6 4 4" xfId="6642" xr:uid="{00000000-0005-0000-0000-0000DB200000}"/>
    <cellStyle name="20% - Accent6 4 6 5" xfId="6643" xr:uid="{00000000-0005-0000-0000-0000DC200000}"/>
    <cellStyle name="20% - Accent6 4 6 5 2" xfId="6644" xr:uid="{00000000-0005-0000-0000-0000DD200000}"/>
    <cellStyle name="20% - Accent6 4 6 5 2 2" xfId="6645" xr:uid="{00000000-0005-0000-0000-0000DE200000}"/>
    <cellStyle name="20% - Accent6 4 6 5 3" xfId="6646" xr:uid="{00000000-0005-0000-0000-0000DF200000}"/>
    <cellStyle name="20% - Accent6 4 6 6" xfId="6647" xr:uid="{00000000-0005-0000-0000-0000E0200000}"/>
    <cellStyle name="20% - Accent6 4 6 6 2" xfId="6648" xr:uid="{00000000-0005-0000-0000-0000E1200000}"/>
    <cellStyle name="20% - Accent6 4 6 7" xfId="6649" xr:uid="{00000000-0005-0000-0000-0000E2200000}"/>
    <cellStyle name="20% - Accent6 4 6 8" xfId="6650" xr:uid="{00000000-0005-0000-0000-0000E3200000}"/>
    <cellStyle name="20% - Accent6 4 7" xfId="6651" xr:uid="{00000000-0005-0000-0000-0000E4200000}"/>
    <cellStyle name="20% - Accent6 4 8" xfId="6652" xr:uid="{00000000-0005-0000-0000-0000E5200000}"/>
    <cellStyle name="20% - Accent6 4 8 2" xfId="6653" xr:uid="{00000000-0005-0000-0000-0000E6200000}"/>
    <cellStyle name="20% - Accent6 4 8 2 2" xfId="6654" xr:uid="{00000000-0005-0000-0000-0000E7200000}"/>
    <cellStyle name="20% - Accent6 4 8 3" xfId="6655" xr:uid="{00000000-0005-0000-0000-0000E8200000}"/>
    <cellStyle name="20% - Accent6 4 8 4" xfId="6656" xr:uid="{00000000-0005-0000-0000-0000E9200000}"/>
    <cellStyle name="20% - Accent6 4 9" xfId="6657" xr:uid="{00000000-0005-0000-0000-0000EA200000}"/>
    <cellStyle name="20% - Accent6 4 9 2" xfId="6658" xr:uid="{00000000-0005-0000-0000-0000EB200000}"/>
    <cellStyle name="20% - Accent6 4 9 2 2" xfId="6659" xr:uid="{00000000-0005-0000-0000-0000EC200000}"/>
    <cellStyle name="20% - Accent6 4 9 3" xfId="6660" xr:uid="{00000000-0005-0000-0000-0000ED200000}"/>
    <cellStyle name="20% - Accent6 4 9 4" xfId="6661" xr:uid="{00000000-0005-0000-0000-0000EE200000}"/>
    <cellStyle name="20% - Accent6 5" xfId="6662" xr:uid="{00000000-0005-0000-0000-0000EF200000}"/>
    <cellStyle name="20% - Accent6 5 10" xfId="6663" xr:uid="{00000000-0005-0000-0000-0000F0200000}"/>
    <cellStyle name="20% - Accent6 5 11" xfId="6664" xr:uid="{00000000-0005-0000-0000-0000F1200000}"/>
    <cellStyle name="20% - Accent6 5 12" xfId="6665" xr:uid="{00000000-0005-0000-0000-0000F2200000}"/>
    <cellStyle name="20% - Accent6 5 2" xfId="6666" xr:uid="{00000000-0005-0000-0000-0000F3200000}"/>
    <cellStyle name="20% - Accent6 5 2 10" xfId="6667" xr:uid="{00000000-0005-0000-0000-0000F4200000}"/>
    <cellStyle name="20% - Accent6 5 2 10 2" xfId="6668" xr:uid="{00000000-0005-0000-0000-0000F5200000}"/>
    <cellStyle name="20% - Accent6 5 2 11" xfId="6669" xr:uid="{00000000-0005-0000-0000-0000F6200000}"/>
    <cellStyle name="20% - Accent6 5 2 12" xfId="6670" xr:uid="{00000000-0005-0000-0000-0000F7200000}"/>
    <cellStyle name="20% - Accent6 5 2 2" xfId="6671" xr:uid="{00000000-0005-0000-0000-0000F8200000}"/>
    <cellStyle name="20% - Accent6 5 2 2 10" xfId="6672" xr:uid="{00000000-0005-0000-0000-0000F9200000}"/>
    <cellStyle name="20% - Accent6 5 2 2 2" xfId="6673" xr:uid="{00000000-0005-0000-0000-0000FA200000}"/>
    <cellStyle name="20% - Accent6 5 2 2 2 2" xfId="6674" xr:uid="{00000000-0005-0000-0000-0000FB200000}"/>
    <cellStyle name="20% - Accent6 5 2 2 2 2 2" xfId="6675" xr:uid="{00000000-0005-0000-0000-0000FC200000}"/>
    <cellStyle name="20% - Accent6 5 2 2 2 2 2 2" xfId="6676" xr:uid="{00000000-0005-0000-0000-0000FD200000}"/>
    <cellStyle name="20% - Accent6 5 2 2 2 2 3" xfId="6677" xr:uid="{00000000-0005-0000-0000-0000FE200000}"/>
    <cellStyle name="20% - Accent6 5 2 2 2 2 4" xfId="6678" xr:uid="{00000000-0005-0000-0000-0000FF200000}"/>
    <cellStyle name="20% - Accent6 5 2 2 2 3" xfId="6679" xr:uid="{00000000-0005-0000-0000-000000210000}"/>
    <cellStyle name="20% - Accent6 5 2 2 2 3 2" xfId="6680" xr:uid="{00000000-0005-0000-0000-000001210000}"/>
    <cellStyle name="20% - Accent6 5 2 2 2 3 2 2" xfId="6681" xr:uid="{00000000-0005-0000-0000-000002210000}"/>
    <cellStyle name="20% - Accent6 5 2 2 2 3 3" xfId="6682" xr:uid="{00000000-0005-0000-0000-000003210000}"/>
    <cellStyle name="20% - Accent6 5 2 2 2 3 4" xfId="6683" xr:uid="{00000000-0005-0000-0000-000004210000}"/>
    <cellStyle name="20% - Accent6 5 2 2 2 4" xfId="6684" xr:uid="{00000000-0005-0000-0000-000005210000}"/>
    <cellStyle name="20% - Accent6 5 2 2 2 4 2" xfId="6685" xr:uid="{00000000-0005-0000-0000-000006210000}"/>
    <cellStyle name="20% - Accent6 5 2 2 2 4 2 2" xfId="6686" xr:uid="{00000000-0005-0000-0000-000007210000}"/>
    <cellStyle name="20% - Accent6 5 2 2 2 4 3" xfId="6687" xr:uid="{00000000-0005-0000-0000-000008210000}"/>
    <cellStyle name="20% - Accent6 5 2 2 2 4 4" xfId="6688" xr:uid="{00000000-0005-0000-0000-000009210000}"/>
    <cellStyle name="20% - Accent6 5 2 2 2 5" xfId="6689" xr:uid="{00000000-0005-0000-0000-00000A210000}"/>
    <cellStyle name="20% - Accent6 5 2 2 2 5 2" xfId="6690" xr:uid="{00000000-0005-0000-0000-00000B210000}"/>
    <cellStyle name="20% - Accent6 5 2 2 2 5 2 2" xfId="6691" xr:uid="{00000000-0005-0000-0000-00000C210000}"/>
    <cellStyle name="20% - Accent6 5 2 2 2 5 3" xfId="6692" xr:uid="{00000000-0005-0000-0000-00000D210000}"/>
    <cellStyle name="20% - Accent6 5 2 2 2 5 4" xfId="6693" xr:uid="{00000000-0005-0000-0000-00000E210000}"/>
    <cellStyle name="20% - Accent6 5 2 2 2 6" xfId="6694" xr:uid="{00000000-0005-0000-0000-00000F210000}"/>
    <cellStyle name="20% - Accent6 5 2 2 2 6 2" xfId="6695" xr:uid="{00000000-0005-0000-0000-000010210000}"/>
    <cellStyle name="20% - Accent6 5 2 2 2 6 2 2" xfId="6696" xr:uid="{00000000-0005-0000-0000-000011210000}"/>
    <cellStyle name="20% - Accent6 5 2 2 2 6 3" xfId="6697" xr:uid="{00000000-0005-0000-0000-000012210000}"/>
    <cellStyle name="20% - Accent6 5 2 2 2 7" xfId="6698" xr:uid="{00000000-0005-0000-0000-000013210000}"/>
    <cellStyle name="20% - Accent6 5 2 2 2 7 2" xfId="6699" xr:uid="{00000000-0005-0000-0000-000014210000}"/>
    <cellStyle name="20% - Accent6 5 2 2 2 8" xfId="6700" xr:uid="{00000000-0005-0000-0000-000015210000}"/>
    <cellStyle name="20% - Accent6 5 2 2 2 9" xfId="6701" xr:uid="{00000000-0005-0000-0000-000016210000}"/>
    <cellStyle name="20% - Accent6 5 2 2 3" xfId="6702" xr:uid="{00000000-0005-0000-0000-000017210000}"/>
    <cellStyle name="20% - Accent6 5 2 2 3 2" xfId="6703" xr:uid="{00000000-0005-0000-0000-000018210000}"/>
    <cellStyle name="20% - Accent6 5 2 2 3 2 2" xfId="6704" xr:uid="{00000000-0005-0000-0000-000019210000}"/>
    <cellStyle name="20% - Accent6 5 2 2 3 2 2 2" xfId="6705" xr:uid="{00000000-0005-0000-0000-00001A210000}"/>
    <cellStyle name="20% - Accent6 5 2 2 3 2 3" xfId="6706" xr:uid="{00000000-0005-0000-0000-00001B210000}"/>
    <cellStyle name="20% - Accent6 5 2 2 3 2 4" xfId="6707" xr:uid="{00000000-0005-0000-0000-00001C210000}"/>
    <cellStyle name="20% - Accent6 5 2 2 3 3" xfId="6708" xr:uid="{00000000-0005-0000-0000-00001D210000}"/>
    <cellStyle name="20% - Accent6 5 2 2 3 3 2" xfId="6709" xr:uid="{00000000-0005-0000-0000-00001E210000}"/>
    <cellStyle name="20% - Accent6 5 2 2 3 3 2 2" xfId="6710" xr:uid="{00000000-0005-0000-0000-00001F210000}"/>
    <cellStyle name="20% - Accent6 5 2 2 3 3 3" xfId="6711" xr:uid="{00000000-0005-0000-0000-000020210000}"/>
    <cellStyle name="20% - Accent6 5 2 2 3 3 4" xfId="6712" xr:uid="{00000000-0005-0000-0000-000021210000}"/>
    <cellStyle name="20% - Accent6 5 2 2 3 4" xfId="6713" xr:uid="{00000000-0005-0000-0000-000022210000}"/>
    <cellStyle name="20% - Accent6 5 2 2 3 4 2" xfId="6714" xr:uid="{00000000-0005-0000-0000-000023210000}"/>
    <cellStyle name="20% - Accent6 5 2 2 3 4 2 2" xfId="6715" xr:uid="{00000000-0005-0000-0000-000024210000}"/>
    <cellStyle name="20% - Accent6 5 2 2 3 4 3" xfId="6716" xr:uid="{00000000-0005-0000-0000-000025210000}"/>
    <cellStyle name="20% - Accent6 5 2 2 3 4 4" xfId="6717" xr:uid="{00000000-0005-0000-0000-000026210000}"/>
    <cellStyle name="20% - Accent6 5 2 2 3 5" xfId="6718" xr:uid="{00000000-0005-0000-0000-000027210000}"/>
    <cellStyle name="20% - Accent6 5 2 2 3 5 2" xfId="6719" xr:uid="{00000000-0005-0000-0000-000028210000}"/>
    <cellStyle name="20% - Accent6 5 2 2 3 5 3" xfId="6720" xr:uid="{00000000-0005-0000-0000-000029210000}"/>
    <cellStyle name="20% - Accent6 5 2 2 3 6" xfId="6721" xr:uid="{00000000-0005-0000-0000-00002A210000}"/>
    <cellStyle name="20% - Accent6 5 2 2 3 7" xfId="6722" xr:uid="{00000000-0005-0000-0000-00002B210000}"/>
    <cellStyle name="20% - Accent6 5 2 2 3 8" xfId="6723" xr:uid="{00000000-0005-0000-0000-00002C210000}"/>
    <cellStyle name="20% - Accent6 5 2 2 4" xfId="6724" xr:uid="{00000000-0005-0000-0000-00002D210000}"/>
    <cellStyle name="20% - Accent6 5 2 2 4 2" xfId="6725" xr:uid="{00000000-0005-0000-0000-00002E210000}"/>
    <cellStyle name="20% - Accent6 5 2 2 4 2 2" xfId="6726" xr:uid="{00000000-0005-0000-0000-00002F210000}"/>
    <cellStyle name="20% - Accent6 5 2 2 4 3" xfId="6727" xr:uid="{00000000-0005-0000-0000-000030210000}"/>
    <cellStyle name="20% - Accent6 5 2 2 4 4" xfId="6728" xr:uid="{00000000-0005-0000-0000-000031210000}"/>
    <cellStyle name="20% - Accent6 5 2 2 5" xfId="6729" xr:uid="{00000000-0005-0000-0000-000032210000}"/>
    <cellStyle name="20% - Accent6 5 2 2 5 2" xfId="6730" xr:uid="{00000000-0005-0000-0000-000033210000}"/>
    <cellStyle name="20% - Accent6 5 2 2 5 2 2" xfId="6731" xr:uid="{00000000-0005-0000-0000-000034210000}"/>
    <cellStyle name="20% - Accent6 5 2 2 5 3" xfId="6732" xr:uid="{00000000-0005-0000-0000-000035210000}"/>
    <cellStyle name="20% - Accent6 5 2 2 5 4" xfId="6733" xr:uid="{00000000-0005-0000-0000-000036210000}"/>
    <cellStyle name="20% - Accent6 5 2 2 6" xfId="6734" xr:uid="{00000000-0005-0000-0000-000037210000}"/>
    <cellStyle name="20% - Accent6 5 2 2 6 2" xfId="6735" xr:uid="{00000000-0005-0000-0000-000038210000}"/>
    <cellStyle name="20% - Accent6 5 2 2 6 2 2" xfId="6736" xr:uid="{00000000-0005-0000-0000-000039210000}"/>
    <cellStyle name="20% - Accent6 5 2 2 6 3" xfId="6737" xr:uid="{00000000-0005-0000-0000-00003A210000}"/>
    <cellStyle name="20% - Accent6 5 2 2 6 4" xfId="6738" xr:uid="{00000000-0005-0000-0000-00003B210000}"/>
    <cellStyle name="20% - Accent6 5 2 2 7" xfId="6739" xr:uid="{00000000-0005-0000-0000-00003C210000}"/>
    <cellStyle name="20% - Accent6 5 2 2 7 2" xfId="6740" xr:uid="{00000000-0005-0000-0000-00003D210000}"/>
    <cellStyle name="20% - Accent6 5 2 2 7 2 2" xfId="6741" xr:uid="{00000000-0005-0000-0000-00003E210000}"/>
    <cellStyle name="20% - Accent6 5 2 2 7 3" xfId="6742" xr:uid="{00000000-0005-0000-0000-00003F210000}"/>
    <cellStyle name="20% - Accent6 5 2 2 8" xfId="6743" xr:uid="{00000000-0005-0000-0000-000040210000}"/>
    <cellStyle name="20% - Accent6 5 2 2 8 2" xfId="6744" xr:uid="{00000000-0005-0000-0000-000041210000}"/>
    <cellStyle name="20% - Accent6 5 2 2 9" xfId="6745" xr:uid="{00000000-0005-0000-0000-000042210000}"/>
    <cellStyle name="20% - Accent6 5 2 3" xfId="6746" xr:uid="{00000000-0005-0000-0000-000043210000}"/>
    <cellStyle name="20% - Accent6 5 2 3 2" xfId="6747" xr:uid="{00000000-0005-0000-0000-000044210000}"/>
    <cellStyle name="20% - Accent6 5 2 3 2 2" xfId="6748" xr:uid="{00000000-0005-0000-0000-000045210000}"/>
    <cellStyle name="20% - Accent6 5 2 3 2 2 2" xfId="6749" xr:uid="{00000000-0005-0000-0000-000046210000}"/>
    <cellStyle name="20% - Accent6 5 2 3 2 2 2 2" xfId="6750" xr:uid="{00000000-0005-0000-0000-000047210000}"/>
    <cellStyle name="20% - Accent6 5 2 3 2 2 3" xfId="6751" xr:uid="{00000000-0005-0000-0000-000048210000}"/>
    <cellStyle name="20% - Accent6 5 2 3 2 2 4" xfId="6752" xr:uid="{00000000-0005-0000-0000-000049210000}"/>
    <cellStyle name="20% - Accent6 5 2 3 2 3" xfId="6753" xr:uid="{00000000-0005-0000-0000-00004A210000}"/>
    <cellStyle name="20% - Accent6 5 2 3 2 3 2" xfId="6754" xr:uid="{00000000-0005-0000-0000-00004B210000}"/>
    <cellStyle name="20% - Accent6 5 2 3 2 3 2 2" xfId="6755" xr:uid="{00000000-0005-0000-0000-00004C210000}"/>
    <cellStyle name="20% - Accent6 5 2 3 2 3 3" xfId="6756" xr:uid="{00000000-0005-0000-0000-00004D210000}"/>
    <cellStyle name="20% - Accent6 5 2 3 2 3 4" xfId="6757" xr:uid="{00000000-0005-0000-0000-00004E210000}"/>
    <cellStyle name="20% - Accent6 5 2 3 2 4" xfId="6758" xr:uid="{00000000-0005-0000-0000-00004F210000}"/>
    <cellStyle name="20% - Accent6 5 2 3 2 4 2" xfId="6759" xr:uid="{00000000-0005-0000-0000-000050210000}"/>
    <cellStyle name="20% - Accent6 5 2 3 2 4 2 2" xfId="6760" xr:uid="{00000000-0005-0000-0000-000051210000}"/>
    <cellStyle name="20% - Accent6 5 2 3 2 4 3" xfId="6761" xr:uid="{00000000-0005-0000-0000-000052210000}"/>
    <cellStyle name="20% - Accent6 5 2 3 2 4 4" xfId="6762" xr:uid="{00000000-0005-0000-0000-000053210000}"/>
    <cellStyle name="20% - Accent6 5 2 3 2 5" xfId="6763" xr:uid="{00000000-0005-0000-0000-000054210000}"/>
    <cellStyle name="20% - Accent6 5 2 3 2 5 2" xfId="6764" xr:uid="{00000000-0005-0000-0000-000055210000}"/>
    <cellStyle name="20% - Accent6 5 2 3 2 5 3" xfId="6765" xr:uid="{00000000-0005-0000-0000-000056210000}"/>
    <cellStyle name="20% - Accent6 5 2 3 2 6" xfId="6766" xr:uid="{00000000-0005-0000-0000-000057210000}"/>
    <cellStyle name="20% - Accent6 5 2 3 2 7" xfId="6767" xr:uid="{00000000-0005-0000-0000-000058210000}"/>
    <cellStyle name="20% - Accent6 5 2 3 2 8" xfId="6768" xr:uid="{00000000-0005-0000-0000-000059210000}"/>
    <cellStyle name="20% - Accent6 5 2 3 3" xfId="6769" xr:uid="{00000000-0005-0000-0000-00005A210000}"/>
    <cellStyle name="20% - Accent6 5 2 3 3 2" xfId="6770" xr:uid="{00000000-0005-0000-0000-00005B210000}"/>
    <cellStyle name="20% - Accent6 5 2 3 3 2 2" xfId="6771" xr:uid="{00000000-0005-0000-0000-00005C210000}"/>
    <cellStyle name="20% - Accent6 5 2 3 3 3" xfId="6772" xr:uid="{00000000-0005-0000-0000-00005D210000}"/>
    <cellStyle name="20% - Accent6 5 2 3 3 4" xfId="6773" xr:uid="{00000000-0005-0000-0000-00005E210000}"/>
    <cellStyle name="20% - Accent6 5 2 3 4" xfId="6774" xr:uid="{00000000-0005-0000-0000-00005F210000}"/>
    <cellStyle name="20% - Accent6 5 2 3 4 2" xfId="6775" xr:uid="{00000000-0005-0000-0000-000060210000}"/>
    <cellStyle name="20% - Accent6 5 2 3 4 2 2" xfId="6776" xr:uid="{00000000-0005-0000-0000-000061210000}"/>
    <cellStyle name="20% - Accent6 5 2 3 4 3" xfId="6777" xr:uid="{00000000-0005-0000-0000-000062210000}"/>
    <cellStyle name="20% - Accent6 5 2 3 4 4" xfId="6778" xr:uid="{00000000-0005-0000-0000-000063210000}"/>
    <cellStyle name="20% - Accent6 5 2 3 5" xfId="6779" xr:uid="{00000000-0005-0000-0000-000064210000}"/>
    <cellStyle name="20% - Accent6 5 2 3 5 2" xfId="6780" xr:uid="{00000000-0005-0000-0000-000065210000}"/>
    <cellStyle name="20% - Accent6 5 2 3 5 2 2" xfId="6781" xr:uid="{00000000-0005-0000-0000-000066210000}"/>
    <cellStyle name="20% - Accent6 5 2 3 5 3" xfId="6782" xr:uid="{00000000-0005-0000-0000-000067210000}"/>
    <cellStyle name="20% - Accent6 5 2 3 5 4" xfId="6783" xr:uid="{00000000-0005-0000-0000-000068210000}"/>
    <cellStyle name="20% - Accent6 5 2 3 6" xfId="6784" xr:uid="{00000000-0005-0000-0000-000069210000}"/>
    <cellStyle name="20% - Accent6 5 2 3 6 2" xfId="6785" xr:uid="{00000000-0005-0000-0000-00006A210000}"/>
    <cellStyle name="20% - Accent6 5 2 3 6 2 2" xfId="6786" xr:uid="{00000000-0005-0000-0000-00006B210000}"/>
    <cellStyle name="20% - Accent6 5 2 3 6 3" xfId="6787" xr:uid="{00000000-0005-0000-0000-00006C210000}"/>
    <cellStyle name="20% - Accent6 5 2 3 7" xfId="6788" xr:uid="{00000000-0005-0000-0000-00006D210000}"/>
    <cellStyle name="20% - Accent6 5 2 3 7 2" xfId="6789" xr:uid="{00000000-0005-0000-0000-00006E210000}"/>
    <cellStyle name="20% - Accent6 5 2 3 8" xfId="6790" xr:uid="{00000000-0005-0000-0000-00006F210000}"/>
    <cellStyle name="20% - Accent6 5 2 3 9" xfId="6791" xr:uid="{00000000-0005-0000-0000-000070210000}"/>
    <cellStyle name="20% - Accent6 5 2 4" xfId="6792" xr:uid="{00000000-0005-0000-0000-000071210000}"/>
    <cellStyle name="20% - Accent6 5 2 4 2" xfId="6793" xr:uid="{00000000-0005-0000-0000-000072210000}"/>
    <cellStyle name="20% - Accent6 5 2 4 2 2" xfId="6794" xr:uid="{00000000-0005-0000-0000-000073210000}"/>
    <cellStyle name="20% - Accent6 5 2 4 2 2 2" xfId="6795" xr:uid="{00000000-0005-0000-0000-000074210000}"/>
    <cellStyle name="20% - Accent6 5 2 4 2 3" xfId="6796" xr:uid="{00000000-0005-0000-0000-000075210000}"/>
    <cellStyle name="20% - Accent6 5 2 4 2 4" xfId="6797" xr:uid="{00000000-0005-0000-0000-000076210000}"/>
    <cellStyle name="20% - Accent6 5 2 4 3" xfId="6798" xr:uid="{00000000-0005-0000-0000-000077210000}"/>
    <cellStyle name="20% - Accent6 5 2 4 3 2" xfId="6799" xr:uid="{00000000-0005-0000-0000-000078210000}"/>
    <cellStyle name="20% - Accent6 5 2 4 3 2 2" xfId="6800" xr:uid="{00000000-0005-0000-0000-000079210000}"/>
    <cellStyle name="20% - Accent6 5 2 4 3 3" xfId="6801" xr:uid="{00000000-0005-0000-0000-00007A210000}"/>
    <cellStyle name="20% - Accent6 5 2 4 3 4" xfId="6802" xr:uid="{00000000-0005-0000-0000-00007B210000}"/>
    <cellStyle name="20% - Accent6 5 2 4 4" xfId="6803" xr:uid="{00000000-0005-0000-0000-00007C210000}"/>
    <cellStyle name="20% - Accent6 5 2 4 4 2" xfId="6804" xr:uid="{00000000-0005-0000-0000-00007D210000}"/>
    <cellStyle name="20% - Accent6 5 2 4 4 2 2" xfId="6805" xr:uid="{00000000-0005-0000-0000-00007E210000}"/>
    <cellStyle name="20% - Accent6 5 2 4 4 3" xfId="6806" xr:uid="{00000000-0005-0000-0000-00007F210000}"/>
    <cellStyle name="20% - Accent6 5 2 4 4 4" xfId="6807" xr:uid="{00000000-0005-0000-0000-000080210000}"/>
    <cellStyle name="20% - Accent6 5 2 4 5" xfId="6808" xr:uid="{00000000-0005-0000-0000-000081210000}"/>
    <cellStyle name="20% - Accent6 5 2 4 5 2" xfId="6809" xr:uid="{00000000-0005-0000-0000-000082210000}"/>
    <cellStyle name="20% - Accent6 5 2 4 5 2 2" xfId="6810" xr:uid="{00000000-0005-0000-0000-000083210000}"/>
    <cellStyle name="20% - Accent6 5 2 4 5 3" xfId="6811" xr:uid="{00000000-0005-0000-0000-000084210000}"/>
    <cellStyle name="20% - Accent6 5 2 4 5 4" xfId="6812" xr:uid="{00000000-0005-0000-0000-000085210000}"/>
    <cellStyle name="20% - Accent6 5 2 4 6" xfId="6813" xr:uid="{00000000-0005-0000-0000-000086210000}"/>
    <cellStyle name="20% - Accent6 5 2 4 6 2" xfId="6814" xr:uid="{00000000-0005-0000-0000-000087210000}"/>
    <cellStyle name="20% - Accent6 5 2 4 6 2 2" xfId="6815" xr:uid="{00000000-0005-0000-0000-000088210000}"/>
    <cellStyle name="20% - Accent6 5 2 4 6 3" xfId="6816" xr:uid="{00000000-0005-0000-0000-000089210000}"/>
    <cellStyle name="20% - Accent6 5 2 4 7" xfId="6817" xr:uid="{00000000-0005-0000-0000-00008A210000}"/>
    <cellStyle name="20% - Accent6 5 2 4 7 2" xfId="6818" xr:uid="{00000000-0005-0000-0000-00008B210000}"/>
    <cellStyle name="20% - Accent6 5 2 4 8" xfId="6819" xr:uid="{00000000-0005-0000-0000-00008C210000}"/>
    <cellStyle name="20% - Accent6 5 2 4 9" xfId="6820" xr:uid="{00000000-0005-0000-0000-00008D210000}"/>
    <cellStyle name="20% - Accent6 5 2 5" xfId="6821" xr:uid="{00000000-0005-0000-0000-00008E210000}"/>
    <cellStyle name="20% - Accent6 5 2 5 2" xfId="6822" xr:uid="{00000000-0005-0000-0000-00008F210000}"/>
    <cellStyle name="20% - Accent6 5 2 5 2 2" xfId="6823" xr:uid="{00000000-0005-0000-0000-000090210000}"/>
    <cellStyle name="20% - Accent6 5 2 5 2 2 2" xfId="6824" xr:uid="{00000000-0005-0000-0000-000091210000}"/>
    <cellStyle name="20% - Accent6 5 2 5 2 3" xfId="6825" xr:uid="{00000000-0005-0000-0000-000092210000}"/>
    <cellStyle name="20% - Accent6 5 2 5 2 4" xfId="6826" xr:uid="{00000000-0005-0000-0000-000093210000}"/>
    <cellStyle name="20% - Accent6 5 2 5 3" xfId="6827" xr:uid="{00000000-0005-0000-0000-000094210000}"/>
    <cellStyle name="20% - Accent6 5 2 5 3 2" xfId="6828" xr:uid="{00000000-0005-0000-0000-000095210000}"/>
    <cellStyle name="20% - Accent6 5 2 5 3 2 2" xfId="6829" xr:uid="{00000000-0005-0000-0000-000096210000}"/>
    <cellStyle name="20% - Accent6 5 2 5 3 3" xfId="6830" xr:uid="{00000000-0005-0000-0000-000097210000}"/>
    <cellStyle name="20% - Accent6 5 2 5 3 4" xfId="6831" xr:uid="{00000000-0005-0000-0000-000098210000}"/>
    <cellStyle name="20% - Accent6 5 2 5 4" xfId="6832" xr:uid="{00000000-0005-0000-0000-000099210000}"/>
    <cellStyle name="20% - Accent6 5 2 5 4 2" xfId="6833" xr:uid="{00000000-0005-0000-0000-00009A210000}"/>
    <cellStyle name="20% - Accent6 5 2 5 4 2 2" xfId="6834" xr:uid="{00000000-0005-0000-0000-00009B210000}"/>
    <cellStyle name="20% - Accent6 5 2 5 4 3" xfId="6835" xr:uid="{00000000-0005-0000-0000-00009C210000}"/>
    <cellStyle name="20% - Accent6 5 2 5 4 4" xfId="6836" xr:uid="{00000000-0005-0000-0000-00009D210000}"/>
    <cellStyle name="20% - Accent6 5 2 5 5" xfId="6837" xr:uid="{00000000-0005-0000-0000-00009E210000}"/>
    <cellStyle name="20% - Accent6 5 2 5 5 2" xfId="6838" xr:uid="{00000000-0005-0000-0000-00009F210000}"/>
    <cellStyle name="20% - Accent6 5 2 5 5 3" xfId="6839" xr:uid="{00000000-0005-0000-0000-0000A0210000}"/>
    <cellStyle name="20% - Accent6 5 2 5 6" xfId="6840" xr:uid="{00000000-0005-0000-0000-0000A1210000}"/>
    <cellStyle name="20% - Accent6 5 2 5 7" xfId="6841" xr:uid="{00000000-0005-0000-0000-0000A2210000}"/>
    <cellStyle name="20% - Accent6 5 2 5 8" xfId="6842" xr:uid="{00000000-0005-0000-0000-0000A3210000}"/>
    <cellStyle name="20% - Accent6 5 2 6" xfId="6843" xr:uid="{00000000-0005-0000-0000-0000A4210000}"/>
    <cellStyle name="20% - Accent6 5 2 6 2" xfId="6844" xr:uid="{00000000-0005-0000-0000-0000A5210000}"/>
    <cellStyle name="20% - Accent6 5 2 6 2 2" xfId="6845" xr:uid="{00000000-0005-0000-0000-0000A6210000}"/>
    <cellStyle name="20% - Accent6 5 2 6 3" xfId="6846" xr:uid="{00000000-0005-0000-0000-0000A7210000}"/>
    <cellStyle name="20% - Accent6 5 2 6 4" xfId="6847" xr:uid="{00000000-0005-0000-0000-0000A8210000}"/>
    <cellStyle name="20% - Accent6 5 2 7" xfId="6848" xr:uid="{00000000-0005-0000-0000-0000A9210000}"/>
    <cellStyle name="20% - Accent6 5 2 7 2" xfId="6849" xr:uid="{00000000-0005-0000-0000-0000AA210000}"/>
    <cellStyle name="20% - Accent6 5 2 7 2 2" xfId="6850" xr:uid="{00000000-0005-0000-0000-0000AB210000}"/>
    <cellStyle name="20% - Accent6 5 2 7 3" xfId="6851" xr:uid="{00000000-0005-0000-0000-0000AC210000}"/>
    <cellStyle name="20% - Accent6 5 2 7 4" xfId="6852" xr:uid="{00000000-0005-0000-0000-0000AD210000}"/>
    <cellStyle name="20% - Accent6 5 2 8" xfId="6853" xr:uid="{00000000-0005-0000-0000-0000AE210000}"/>
    <cellStyle name="20% - Accent6 5 2 8 2" xfId="6854" xr:uid="{00000000-0005-0000-0000-0000AF210000}"/>
    <cellStyle name="20% - Accent6 5 2 8 2 2" xfId="6855" xr:uid="{00000000-0005-0000-0000-0000B0210000}"/>
    <cellStyle name="20% - Accent6 5 2 8 3" xfId="6856" xr:uid="{00000000-0005-0000-0000-0000B1210000}"/>
    <cellStyle name="20% - Accent6 5 2 8 4" xfId="6857" xr:uid="{00000000-0005-0000-0000-0000B2210000}"/>
    <cellStyle name="20% - Accent6 5 2 9" xfId="6858" xr:uid="{00000000-0005-0000-0000-0000B3210000}"/>
    <cellStyle name="20% - Accent6 5 2 9 2" xfId="6859" xr:uid="{00000000-0005-0000-0000-0000B4210000}"/>
    <cellStyle name="20% - Accent6 5 2 9 2 2" xfId="6860" xr:uid="{00000000-0005-0000-0000-0000B5210000}"/>
    <cellStyle name="20% - Accent6 5 2 9 3" xfId="6861" xr:uid="{00000000-0005-0000-0000-0000B6210000}"/>
    <cellStyle name="20% - Accent6 5 3" xfId="6862" xr:uid="{00000000-0005-0000-0000-0000B7210000}"/>
    <cellStyle name="20% - Accent6 5 3 2" xfId="6863" xr:uid="{00000000-0005-0000-0000-0000B8210000}"/>
    <cellStyle name="20% - Accent6 5 3 3" xfId="6864" xr:uid="{00000000-0005-0000-0000-0000B9210000}"/>
    <cellStyle name="20% - Accent6 5 4" xfId="6865" xr:uid="{00000000-0005-0000-0000-0000BA210000}"/>
    <cellStyle name="20% - Accent6 5 4 2" xfId="6866" xr:uid="{00000000-0005-0000-0000-0000BB210000}"/>
    <cellStyle name="20% - Accent6 5 4 2 2" xfId="6867" xr:uid="{00000000-0005-0000-0000-0000BC210000}"/>
    <cellStyle name="20% - Accent6 5 4 2 2 2" xfId="6868" xr:uid="{00000000-0005-0000-0000-0000BD210000}"/>
    <cellStyle name="20% - Accent6 5 4 2 3" xfId="6869" xr:uid="{00000000-0005-0000-0000-0000BE210000}"/>
    <cellStyle name="20% - Accent6 5 4 2 4" xfId="6870" xr:uid="{00000000-0005-0000-0000-0000BF210000}"/>
    <cellStyle name="20% - Accent6 5 4 3" xfId="6871" xr:uid="{00000000-0005-0000-0000-0000C0210000}"/>
    <cellStyle name="20% - Accent6 5 4 3 2" xfId="6872" xr:uid="{00000000-0005-0000-0000-0000C1210000}"/>
    <cellStyle name="20% - Accent6 5 4 3 2 2" xfId="6873" xr:uid="{00000000-0005-0000-0000-0000C2210000}"/>
    <cellStyle name="20% - Accent6 5 4 3 3" xfId="6874" xr:uid="{00000000-0005-0000-0000-0000C3210000}"/>
    <cellStyle name="20% - Accent6 5 4 3 4" xfId="6875" xr:uid="{00000000-0005-0000-0000-0000C4210000}"/>
    <cellStyle name="20% - Accent6 5 4 4" xfId="6876" xr:uid="{00000000-0005-0000-0000-0000C5210000}"/>
    <cellStyle name="20% - Accent6 5 4 4 2" xfId="6877" xr:uid="{00000000-0005-0000-0000-0000C6210000}"/>
    <cellStyle name="20% - Accent6 5 4 4 2 2" xfId="6878" xr:uid="{00000000-0005-0000-0000-0000C7210000}"/>
    <cellStyle name="20% - Accent6 5 4 4 3" xfId="6879" xr:uid="{00000000-0005-0000-0000-0000C8210000}"/>
    <cellStyle name="20% - Accent6 5 4 4 4" xfId="6880" xr:uid="{00000000-0005-0000-0000-0000C9210000}"/>
    <cellStyle name="20% - Accent6 5 4 5" xfId="6881" xr:uid="{00000000-0005-0000-0000-0000CA210000}"/>
    <cellStyle name="20% - Accent6 5 4 5 2" xfId="6882" xr:uid="{00000000-0005-0000-0000-0000CB210000}"/>
    <cellStyle name="20% - Accent6 5 4 5 2 2" xfId="6883" xr:uid="{00000000-0005-0000-0000-0000CC210000}"/>
    <cellStyle name="20% - Accent6 5 4 5 3" xfId="6884" xr:uid="{00000000-0005-0000-0000-0000CD210000}"/>
    <cellStyle name="20% - Accent6 5 4 5 4" xfId="6885" xr:uid="{00000000-0005-0000-0000-0000CE210000}"/>
    <cellStyle name="20% - Accent6 5 4 6" xfId="6886" xr:uid="{00000000-0005-0000-0000-0000CF210000}"/>
    <cellStyle name="20% - Accent6 5 4 6 2" xfId="6887" xr:uid="{00000000-0005-0000-0000-0000D0210000}"/>
    <cellStyle name="20% - Accent6 5 4 6 2 2" xfId="6888" xr:uid="{00000000-0005-0000-0000-0000D1210000}"/>
    <cellStyle name="20% - Accent6 5 4 6 3" xfId="6889" xr:uid="{00000000-0005-0000-0000-0000D2210000}"/>
    <cellStyle name="20% - Accent6 5 4 7" xfId="6890" xr:uid="{00000000-0005-0000-0000-0000D3210000}"/>
    <cellStyle name="20% - Accent6 5 4 7 2" xfId="6891" xr:uid="{00000000-0005-0000-0000-0000D4210000}"/>
    <cellStyle name="20% - Accent6 5 4 8" xfId="6892" xr:uid="{00000000-0005-0000-0000-0000D5210000}"/>
    <cellStyle name="20% - Accent6 5 4 9" xfId="6893" xr:uid="{00000000-0005-0000-0000-0000D6210000}"/>
    <cellStyle name="20% - Accent6 5 5" xfId="6894" xr:uid="{00000000-0005-0000-0000-0000D7210000}"/>
    <cellStyle name="20% - Accent6 5 6" xfId="6895" xr:uid="{00000000-0005-0000-0000-0000D8210000}"/>
    <cellStyle name="20% - Accent6 5 7" xfId="6896" xr:uid="{00000000-0005-0000-0000-0000D9210000}"/>
    <cellStyle name="20% - Accent6 5 7 2" xfId="6897" xr:uid="{00000000-0005-0000-0000-0000DA210000}"/>
    <cellStyle name="20% - Accent6 5 7 2 2" xfId="6898" xr:uid="{00000000-0005-0000-0000-0000DB210000}"/>
    <cellStyle name="20% - Accent6 5 7 3" xfId="6899" xr:uid="{00000000-0005-0000-0000-0000DC210000}"/>
    <cellStyle name="20% - Accent6 5 7 4" xfId="6900" xr:uid="{00000000-0005-0000-0000-0000DD210000}"/>
    <cellStyle name="20% - Accent6 5 8" xfId="6901" xr:uid="{00000000-0005-0000-0000-0000DE210000}"/>
    <cellStyle name="20% - Accent6 5 8 2" xfId="6902" xr:uid="{00000000-0005-0000-0000-0000DF210000}"/>
    <cellStyle name="20% - Accent6 5 8 2 2" xfId="6903" xr:uid="{00000000-0005-0000-0000-0000E0210000}"/>
    <cellStyle name="20% - Accent6 5 8 3" xfId="6904" xr:uid="{00000000-0005-0000-0000-0000E1210000}"/>
    <cellStyle name="20% - Accent6 5 8 4" xfId="6905" xr:uid="{00000000-0005-0000-0000-0000E2210000}"/>
    <cellStyle name="20% - Accent6 5 9" xfId="6906" xr:uid="{00000000-0005-0000-0000-0000E3210000}"/>
    <cellStyle name="20% - Accent6 5 9 2" xfId="6907" xr:uid="{00000000-0005-0000-0000-0000E4210000}"/>
    <cellStyle name="20% - Accent6 5 9 2 2" xfId="6908" xr:uid="{00000000-0005-0000-0000-0000E5210000}"/>
    <cellStyle name="20% - Accent6 5 9 3" xfId="6909" xr:uid="{00000000-0005-0000-0000-0000E6210000}"/>
    <cellStyle name="20% - Accent6 5 9 4" xfId="6910" xr:uid="{00000000-0005-0000-0000-0000E7210000}"/>
    <cellStyle name="20% - Accent6 6" xfId="6911" xr:uid="{00000000-0005-0000-0000-0000E8210000}"/>
    <cellStyle name="20% - Accent6 6 10" xfId="6912" xr:uid="{00000000-0005-0000-0000-0000E9210000}"/>
    <cellStyle name="20% - Accent6 6 11" xfId="6913" xr:uid="{00000000-0005-0000-0000-0000EA210000}"/>
    <cellStyle name="20% - Accent6 6 12" xfId="6914" xr:uid="{00000000-0005-0000-0000-0000EB210000}"/>
    <cellStyle name="20% - Accent6 6 2" xfId="6915" xr:uid="{00000000-0005-0000-0000-0000EC210000}"/>
    <cellStyle name="20% - Accent6 6 2 2" xfId="6916" xr:uid="{00000000-0005-0000-0000-0000ED210000}"/>
    <cellStyle name="20% - Accent6 6 2 2 2" xfId="6917" xr:uid="{00000000-0005-0000-0000-0000EE210000}"/>
    <cellStyle name="20% - Accent6 6 2 2 2 2" xfId="6918" xr:uid="{00000000-0005-0000-0000-0000EF210000}"/>
    <cellStyle name="20% - Accent6 6 2 2 2 2 2" xfId="6919" xr:uid="{00000000-0005-0000-0000-0000F0210000}"/>
    <cellStyle name="20% - Accent6 6 2 2 2 3" xfId="6920" xr:uid="{00000000-0005-0000-0000-0000F1210000}"/>
    <cellStyle name="20% - Accent6 6 2 2 2 4" xfId="6921" xr:uid="{00000000-0005-0000-0000-0000F2210000}"/>
    <cellStyle name="20% - Accent6 6 2 2 3" xfId="6922" xr:uid="{00000000-0005-0000-0000-0000F3210000}"/>
    <cellStyle name="20% - Accent6 6 2 2 3 2" xfId="6923" xr:uid="{00000000-0005-0000-0000-0000F4210000}"/>
    <cellStyle name="20% - Accent6 6 2 2 3 2 2" xfId="6924" xr:uid="{00000000-0005-0000-0000-0000F5210000}"/>
    <cellStyle name="20% - Accent6 6 2 2 3 3" xfId="6925" xr:uid="{00000000-0005-0000-0000-0000F6210000}"/>
    <cellStyle name="20% - Accent6 6 2 2 3 4" xfId="6926" xr:uid="{00000000-0005-0000-0000-0000F7210000}"/>
    <cellStyle name="20% - Accent6 6 2 2 4" xfId="6927" xr:uid="{00000000-0005-0000-0000-0000F8210000}"/>
    <cellStyle name="20% - Accent6 6 2 2 4 2" xfId="6928" xr:uid="{00000000-0005-0000-0000-0000F9210000}"/>
    <cellStyle name="20% - Accent6 6 2 2 4 2 2" xfId="6929" xr:uid="{00000000-0005-0000-0000-0000FA210000}"/>
    <cellStyle name="20% - Accent6 6 2 2 4 3" xfId="6930" xr:uid="{00000000-0005-0000-0000-0000FB210000}"/>
    <cellStyle name="20% - Accent6 6 2 2 4 4" xfId="6931" xr:uid="{00000000-0005-0000-0000-0000FC210000}"/>
    <cellStyle name="20% - Accent6 6 2 2 5" xfId="6932" xr:uid="{00000000-0005-0000-0000-0000FD210000}"/>
    <cellStyle name="20% - Accent6 6 2 2 5 2" xfId="6933" xr:uid="{00000000-0005-0000-0000-0000FE210000}"/>
    <cellStyle name="20% - Accent6 6 2 2 5 3" xfId="6934" xr:uid="{00000000-0005-0000-0000-0000FF210000}"/>
    <cellStyle name="20% - Accent6 6 2 2 6" xfId="6935" xr:uid="{00000000-0005-0000-0000-000000220000}"/>
    <cellStyle name="20% - Accent6 6 2 2 7" xfId="6936" xr:uid="{00000000-0005-0000-0000-000001220000}"/>
    <cellStyle name="20% - Accent6 6 2 2 8" xfId="6937" xr:uid="{00000000-0005-0000-0000-000002220000}"/>
    <cellStyle name="20% - Accent6 6 2 3" xfId="6938" xr:uid="{00000000-0005-0000-0000-000003220000}"/>
    <cellStyle name="20% - Accent6 6 2 3 2" xfId="6939" xr:uid="{00000000-0005-0000-0000-000004220000}"/>
    <cellStyle name="20% - Accent6 6 2 3 2 2" xfId="6940" xr:uid="{00000000-0005-0000-0000-000005220000}"/>
    <cellStyle name="20% - Accent6 6 2 3 3" xfId="6941" xr:uid="{00000000-0005-0000-0000-000006220000}"/>
    <cellStyle name="20% - Accent6 6 2 3 4" xfId="6942" xr:uid="{00000000-0005-0000-0000-000007220000}"/>
    <cellStyle name="20% - Accent6 6 2 4" xfId="6943" xr:uid="{00000000-0005-0000-0000-000008220000}"/>
    <cellStyle name="20% - Accent6 6 2 4 2" xfId="6944" xr:uid="{00000000-0005-0000-0000-000009220000}"/>
    <cellStyle name="20% - Accent6 6 2 4 2 2" xfId="6945" xr:uid="{00000000-0005-0000-0000-00000A220000}"/>
    <cellStyle name="20% - Accent6 6 2 4 3" xfId="6946" xr:uid="{00000000-0005-0000-0000-00000B220000}"/>
    <cellStyle name="20% - Accent6 6 2 4 4" xfId="6947" xr:uid="{00000000-0005-0000-0000-00000C220000}"/>
    <cellStyle name="20% - Accent6 6 2 5" xfId="6948" xr:uid="{00000000-0005-0000-0000-00000D220000}"/>
    <cellStyle name="20% - Accent6 6 2 5 2" xfId="6949" xr:uid="{00000000-0005-0000-0000-00000E220000}"/>
    <cellStyle name="20% - Accent6 6 2 5 2 2" xfId="6950" xr:uid="{00000000-0005-0000-0000-00000F220000}"/>
    <cellStyle name="20% - Accent6 6 2 5 3" xfId="6951" xr:uid="{00000000-0005-0000-0000-000010220000}"/>
    <cellStyle name="20% - Accent6 6 2 5 4" xfId="6952" xr:uid="{00000000-0005-0000-0000-000011220000}"/>
    <cellStyle name="20% - Accent6 6 2 6" xfId="6953" xr:uid="{00000000-0005-0000-0000-000012220000}"/>
    <cellStyle name="20% - Accent6 6 2 6 2" xfId="6954" xr:uid="{00000000-0005-0000-0000-000013220000}"/>
    <cellStyle name="20% - Accent6 6 2 6 2 2" xfId="6955" xr:uid="{00000000-0005-0000-0000-000014220000}"/>
    <cellStyle name="20% - Accent6 6 2 6 3" xfId="6956" xr:uid="{00000000-0005-0000-0000-000015220000}"/>
    <cellStyle name="20% - Accent6 6 2 7" xfId="6957" xr:uid="{00000000-0005-0000-0000-000016220000}"/>
    <cellStyle name="20% - Accent6 6 2 7 2" xfId="6958" xr:uid="{00000000-0005-0000-0000-000017220000}"/>
    <cellStyle name="20% - Accent6 6 2 8" xfId="6959" xr:uid="{00000000-0005-0000-0000-000018220000}"/>
    <cellStyle name="20% - Accent6 6 2 9" xfId="6960" xr:uid="{00000000-0005-0000-0000-000019220000}"/>
    <cellStyle name="20% - Accent6 6 3" xfId="6961" xr:uid="{00000000-0005-0000-0000-00001A220000}"/>
    <cellStyle name="20% - Accent6 6 3 2" xfId="6962" xr:uid="{00000000-0005-0000-0000-00001B220000}"/>
    <cellStyle name="20% - Accent6 6 3 2 2" xfId="6963" xr:uid="{00000000-0005-0000-0000-00001C220000}"/>
    <cellStyle name="20% - Accent6 6 3 2 2 2" xfId="6964" xr:uid="{00000000-0005-0000-0000-00001D220000}"/>
    <cellStyle name="20% - Accent6 6 3 2 3" xfId="6965" xr:uid="{00000000-0005-0000-0000-00001E220000}"/>
    <cellStyle name="20% - Accent6 6 3 2 4" xfId="6966" xr:uid="{00000000-0005-0000-0000-00001F220000}"/>
    <cellStyle name="20% - Accent6 6 3 3" xfId="6967" xr:uid="{00000000-0005-0000-0000-000020220000}"/>
    <cellStyle name="20% - Accent6 6 3 3 2" xfId="6968" xr:uid="{00000000-0005-0000-0000-000021220000}"/>
    <cellStyle name="20% - Accent6 6 3 3 2 2" xfId="6969" xr:uid="{00000000-0005-0000-0000-000022220000}"/>
    <cellStyle name="20% - Accent6 6 3 3 3" xfId="6970" xr:uid="{00000000-0005-0000-0000-000023220000}"/>
    <cellStyle name="20% - Accent6 6 3 3 4" xfId="6971" xr:uid="{00000000-0005-0000-0000-000024220000}"/>
    <cellStyle name="20% - Accent6 6 3 4" xfId="6972" xr:uid="{00000000-0005-0000-0000-000025220000}"/>
    <cellStyle name="20% - Accent6 6 3 4 2" xfId="6973" xr:uid="{00000000-0005-0000-0000-000026220000}"/>
    <cellStyle name="20% - Accent6 6 3 4 2 2" xfId="6974" xr:uid="{00000000-0005-0000-0000-000027220000}"/>
    <cellStyle name="20% - Accent6 6 3 4 3" xfId="6975" xr:uid="{00000000-0005-0000-0000-000028220000}"/>
    <cellStyle name="20% - Accent6 6 3 4 4" xfId="6976" xr:uid="{00000000-0005-0000-0000-000029220000}"/>
    <cellStyle name="20% - Accent6 6 3 5" xfId="6977" xr:uid="{00000000-0005-0000-0000-00002A220000}"/>
    <cellStyle name="20% - Accent6 6 3 5 2" xfId="6978" xr:uid="{00000000-0005-0000-0000-00002B220000}"/>
    <cellStyle name="20% - Accent6 6 3 5 2 2" xfId="6979" xr:uid="{00000000-0005-0000-0000-00002C220000}"/>
    <cellStyle name="20% - Accent6 6 3 5 3" xfId="6980" xr:uid="{00000000-0005-0000-0000-00002D220000}"/>
    <cellStyle name="20% - Accent6 6 3 5 4" xfId="6981" xr:uid="{00000000-0005-0000-0000-00002E220000}"/>
    <cellStyle name="20% - Accent6 6 3 6" xfId="6982" xr:uid="{00000000-0005-0000-0000-00002F220000}"/>
    <cellStyle name="20% - Accent6 6 3 6 2" xfId="6983" xr:uid="{00000000-0005-0000-0000-000030220000}"/>
    <cellStyle name="20% - Accent6 6 3 6 2 2" xfId="6984" xr:uid="{00000000-0005-0000-0000-000031220000}"/>
    <cellStyle name="20% - Accent6 6 3 6 3" xfId="6985" xr:uid="{00000000-0005-0000-0000-000032220000}"/>
    <cellStyle name="20% - Accent6 6 3 7" xfId="6986" xr:uid="{00000000-0005-0000-0000-000033220000}"/>
    <cellStyle name="20% - Accent6 6 3 7 2" xfId="6987" xr:uid="{00000000-0005-0000-0000-000034220000}"/>
    <cellStyle name="20% - Accent6 6 3 8" xfId="6988" xr:uid="{00000000-0005-0000-0000-000035220000}"/>
    <cellStyle name="20% - Accent6 6 3 9" xfId="6989" xr:uid="{00000000-0005-0000-0000-000036220000}"/>
    <cellStyle name="20% - Accent6 6 4" xfId="6990" xr:uid="{00000000-0005-0000-0000-000037220000}"/>
    <cellStyle name="20% - Accent6 6 4 2" xfId="6991" xr:uid="{00000000-0005-0000-0000-000038220000}"/>
    <cellStyle name="20% - Accent6 6 4 2 2" xfId="6992" xr:uid="{00000000-0005-0000-0000-000039220000}"/>
    <cellStyle name="20% - Accent6 6 4 2 2 2" xfId="6993" xr:uid="{00000000-0005-0000-0000-00003A220000}"/>
    <cellStyle name="20% - Accent6 6 4 2 3" xfId="6994" xr:uid="{00000000-0005-0000-0000-00003B220000}"/>
    <cellStyle name="20% - Accent6 6 4 2 4" xfId="6995" xr:uid="{00000000-0005-0000-0000-00003C220000}"/>
    <cellStyle name="20% - Accent6 6 4 3" xfId="6996" xr:uid="{00000000-0005-0000-0000-00003D220000}"/>
    <cellStyle name="20% - Accent6 6 4 3 2" xfId="6997" xr:uid="{00000000-0005-0000-0000-00003E220000}"/>
    <cellStyle name="20% - Accent6 6 4 3 2 2" xfId="6998" xr:uid="{00000000-0005-0000-0000-00003F220000}"/>
    <cellStyle name="20% - Accent6 6 4 3 3" xfId="6999" xr:uid="{00000000-0005-0000-0000-000040220000}"/>
    <cellStyle name="20% - Accent6 6 4 3 4" xfId="7000" xr:uid="{00000000-0005-0000-0000-000041220000}"/>
    <cellStyle name="20% - Accent6 6 4 4" xfId="7001" xr:uid="{00000000-0005-0000-0000-000042220000}"/>
    <cellStyle name="20% - Accent6 6 4 4 2" xfId="7002" xr:uid="{00000000-0005-0000-0000-000043220000}"/>
    <cellStyle name="20% - Accent6 6 4 4 2 2" xfId="7003" xr:uid="{00000000-0005-0000-0000-000044220000}"/>
    <cellStyle name="20% - Accent6 6 4 4 3" xfId="7004" xr:uid="{00000000-0005-0000-0000-000045220000}"/>
    <cellStyle name="20% - Accent6 6 4 4 4" xfId="7005" xr:uid="{00000000-0005-0000-0000-000046220000}"/>
    <cellStyle name="20% - Accent6 6 4 5" xfId="7006" xr:uid="{00000000-0005-0000-0000-000047220000}"/>
    <cellStyle name="20% - Accent6 6 4 5 2" xfId="7007" xr:uid="{00000000-0005-0000-0000-000048220000}"/>
    <cellStyle name="20% - Accent6 6 4 5 2 2" xfId="7008" xr:uid="{00000000-0005-0000-0000-000049220000}"/>
    <cellStyle name="20% - Accent6 6 4 5 3" xfId="7009" xr:uid="{00000000-0005-0000-0000-00004A220000}"/>
    <cellStyle name="20% - Accent6 6 4 6" xfId="7010" xr:uid="{00000000-0005-0000-0000-00004B220000}"/>
    <cellStyle name="20% - Accent6 6 4 6 2" xfId="7011" xr:uid="{00000000-0005-0000-0000-00004C220000}"/>
    <cellStyle name="20% - Accent6 6 4 7" xfId="7012" xr:uid="{00000000-0005-0000-0000-00004D220000}"/>
    <cellStyle name="20% - Accent6 6 4 8" xfId="7013" xr:uid="{00000000-0005-0000-0000-00004E220000}"/>
    <cellStyle name="20% - Accent6 6 5" xfId="7014" xr:uid="{00000000-0005-0000-0000-00004F220000}"/>
    <cellStyle name="20% - Accent6 6 6" xfId="7015" xr:uid="{00000000-0005-0000-0000-000050220000}"/>
    <cellStyle name="20% - Accent6 6 6 2" xfId="7016" xr:uid="{00000000-0005-0000-0000-000051220000}"/>
    <cellStyle name="20% - Accent6 6 6 2 2" xfId="7017" xr:uid="{00000000-0005-0000-0000-000052220000}"/>
    <cellStyle name="20% - Accent6 6 6 3" xfId="7018" xr:uid="{00000000-0005-0000-0000-000053220000}"/>
    <cellStyle name="20% - Accent6 6 6 4" xfId="7019" xr:uid="{00000000-0005-0000-0000-000054220000}"/>
    <cellStyle name="20% - Accent6 6 7" xfId="7020" xr:uid="{00000000-0005-0000-0000-000055220000}"/>
    <cellStyle name="20% - Accent6 6 7 2" xfId="7021" xr:uid="{00000000-0005-0000-0000-000056220000}"/>
    <cellStyle name="20% - Accent6 6 7 2 2" xfId="7022" xr:uid="{00000000-0005-0000-0000-000057220000}"/>
    <cellStyle name="20% - Accent6 6 7 3" xfId="7023" xr:uid="{00000000-0005-0000-0000-000058220000}"/>
    <cellStyle name="20% - Accent6 6 7 4" xfId="7024" xr:uid="{00000000-0005-0000-0000-000059220000}"/>
    <cellStyle name="20% - Accent6 6 8" xfId="7025" xr:uid="{00000000-0005-0000-0000-00005A220000}"/>
    <cellStyle name="20% - Accent6 6 8 2" xfId="7026" xr:uid="{00000000-0005-0000-0000-00005B220000}"/>
    <cellStyle name="20% - Accent6 6 8 2 2" xfId="7027" xr:uid="{00000000-0005-0000-0000-00005C220000}"/>
    <cellStyle name="20% - Accent6 6 8 3" xfId="7028" xr:uid="{00000000-0005-0000-0000-00005D220000}"/>
    <cellStyle name="20% - Accent6 6 8 4" xfId="7029" xr:uid="{00000000-0005-0000-0000-00005E220000}"/>
    <cellStyle name="20% - Accent6 6 9" xfId="7030" xr:uid="{00000000-0005-0000-0000-00005F220000}"/>
    <cellStyle name="20% - Accent6 6 9 2" xfId="7031" xr:uid="{00000000-0005-0000-0000-000060220000}"/>
    <cellStyle name="20% - Accent6 6 9 3" xfId="7032" xr:uid="{00000000-0005-0000-0000-000061220000}"/>
    <cellStyle name="20% - Accent6 7" xfId="7033" xr:uid="{00000000-0005-0000-0000-000062220000}"/>
    <cellStyle name="20% - Accent6 7 10" xfId="7034" xr:uid="{00000000-0005-0000-0000-000063220000}"/>
    <cellStyle name="20% - Accent6 7 2" xfId="7035" xr:uid="{00000000-0005-0000-0000-000064220000}"/>
    <cellStyle name="20% - Accent6 7 2 2" xfId="7036" xr:uid="{00000000-0005-0000-0000-000065220000}"/>
    <cellStyle name="20% - Accent6 7 2 2 2" xfId="7037" xr:uid="{00000000-0005-0000-0000-000066220000}"/>
    <cellStyle name="20% - Accent6 7 2 2 2 2" xfId="7038" xr:uid="{00000000-0005-0000-0000-000067220000}"/>
    <cellStyle name="20% - Accent6 7 2 2 3" xfId="7039" xr:uid="{00000000-0005-0000-0000-000068220000}"/>
    <cellStyle name="20% - Accent6 7 2 2 4" xfId="7040" xr:uid="{00000000-0005-0000-0000-000069220000}"/>
    <cellStyle name="20% - Accent6 7 2 3" xfId="7041" xr:uid="{00000000-0005-0000-0000-00006A220000}"/>
    <cellStyle name="20% - Accent6 7 2 3 2" xfId="7042" xr:uid="{00000000-0005-0000-0000-00006B220000}"/>
    <cellStyle name="20% - Accent6 7 2 3 2 2" xfId="7043" xr:uid="{00000000-0005-0000-0000-00006C220000}"/>
    <cellStyle name="20% - Accent6 7 2 3 3" xfId="7044" xr:uid="{00000000-0005-0000-0000-00006D220000}"/>
    <cellStyle name="20% - Accent6 7 2 3 4" xfId="7045" xr:uid="{00000000-0005-0000-0000-00006E220000}"/>
    <cellStyle name="20% - Accent6 7 2 4" xfId="7046" xr:uid="{00000000-0005-0000-0000-00006F220000}"/>
    <cellStyle name="20% - Accent6 7 2 4 2" xfId="7047" xr:uid="{00000000-0005-0000-0000-000070220000}"/>
    <cellStyle name="20% - Accent6 7 2 4 2 2" xfId="7048" xr:uid="{00000000-0005-0000-0000-000071220000}"/>
    <cellStyle name="20% - Accent6 7 2 4 3" xfId="7049" xr:uid="{00000000-0005-0000-0000-000072220000}"/>
    <cellStyle name="20% - Accent6 7 2 4 4" xfId="7050" xr:uid="{00000000-0005-0000-0000-000073220000}"/>
    <cellStyle name="20% - Accent6 7 2 5" xfId="7051" xr:uid="{00000000-0005-0000-0000-000074220000}"/>
    <cellStyle name="20% - Accent6 7 2 5 2" xfId="7052" xr:uid="{00000000-0005-0000-0000-000075220000}"/>
    <cellStyle name="20% - Accent6 7 2 5 2 2" xfId="7053" xr:uid="{00000000-0005-0000-0000-000076220000}"/>
    <cellStyle name="20% - Accent6 7 2 5 3" xfId="7054" xr:uid="{00000000-0005-0000-0000-000077220000}"/>
    <cellStyle name="20% - Accent6 7 2 6" xfId="7055" xr:uid="{00000000-0005-0000-0000-000078220000}"/>
    <cellStyle name="20% - Accent6 7 2 6 2" xfId="7056" xr:uid="{00000000-0005-0000-0000-000079220000}"/>
    <cellStyle name="20% - Accent6 7 2 7" xfId="7057" xr:uid="{00000000-0005-0000-0000-00007A220000}"/>
    <cellStyle name="20% - Accent6 7 2 8" xfId="7058" xr:uid="{00000000-0005-0000-0000-00007B220000}"/>
    <cellStyle name="20% - Accent6 7 3" xfId="7059" xr:uid="{00000000-0005-0000-0000-00007C220000}"/>
    <cellStyle name="20% - Accent6 7 4" xfId="7060" xr:uid="{00000000-0005-0000-0000-00007D220000}"/>
    <cellStyle name="20% - Accent6 7 4 2" xfId="7061" xr:uid="{00000000-0005-0000-0000-00007E220000}"/>
    <cellStyle name="20% - Accent6 7 4 2 2" xfId="7062" xr:uid="{00000000-0005-0000-0000-00007F220000}"/>
    <cellStyle name="20% - Accent6 7 4 3" xfId="7063" xr:uid="{00000000-0005-0000-0000-000080220000}"/>
    <cellStyle name="20% - Accent6 7 4 4" xfId="7064" xr:uid="{00000000-0005-0000-0000-000081220000}"/>
    <cellStyle name="20% - Accent6 7 5" xfId="7065" xr:uid="{00000000-0005-0000-0000-000082220000}"/>
    <cellStyle name="20% - Accent6 7 5 2" xfId="7066" xr:uid="{00000000-0005-0000-0000-000083220000}"/>
    <cellStyle name="20% - Accent6 7 5 2 2" xfId="7067" xr:uid="{00000000-0005-0000-0000-000084220000}"/>
    <cellStyle name="20% - Accent6 7 5 3" xfId="7068" xr:uid="{00000000-0005-0000-0000-000085220000}"/>
    <cellStyle name="20% - Accent6 7 5 4" xfId="7069" xr:uid="{00000000-0005-0000-0000-000086220000}"/>
    <cellStyle name="20% - Accent6 7 6" xfId="7070" xr:uid="{00000000-0005-0000-0000-000087220000}"/>
    <cellStyle name="20% - Accent6 7 6 2" xfId="7071" xr:uid="{00000000-0005-0000-0000-000088220000}"/>
    <cellStyle name="20% - Accent6 7 6 2 2" xfId="7072" xr:uid="{00000000-0005-0000-0000-000089220000}"/>
    <cellStyle name="20% - Accent6 7 6 3" xfId="7073" xr:uid="{00000000-0005-0000-0000-00008A220000}"/>
    <cellStyle name="20% - Accent6 7 6 4" xfId="7074" xr:uid="{00000000-0005-0000-0000-00008B220000}"/>
    <cellStyle name="20% - Accent6 7 7" xfId="7075" xr:uid="{00000000-0005-0000-0000-00008C220000}"/>
    <cellStyle name="20% - Accent6 7 7 2" xfId="7076" xr:uid="{00000000-0005-0000-0000-00008D220000}"/>
    <cellStyle name="20% - Accent6 7 7 3" xfId="7077" xr:uid="{00000000-0005-0000-0000-00008E220000}"/>
    <cellStyle name="20% - Accent6 7 8" xfId="7078" xr:uid="{00000000-0005-0000-0000-00008F220000}"/>
    <cellStyle name="20% - Accent6 7 9" xfId="7079" xr:uid="{00000000-0005-0000-0000-000090220000}"/>
    <cellStyle name="20% - Accent6 8" xfId="7080" xr:uid="{00000000-0005-0000-0000-000091220000}"/>
    <cellStyle name="20% - Accent6 8 2" xfId="7081" xr:uid="{00000000-0005-0000-0000-000092220000}"/>
    <cellStyle name="20% - Accent6 8 2 2" xfId="7082" xr:uid="{00000000-0005-0000-0000-000093220000}"/>
    <cellStyle name="20% - Accent6 8 2 2 2" xfId="7083" xr:uid="{00000000-0005-0000-0000-000094220000}"/>
    <cellStyle name="20% - Accent6 8 2 3" xfId="7084" xr:uid="{00000000-0005-0000-0000-000095220000}"/>
    <cellStyle name="20% - Accent6 8 2 4" xfId="7085" xr:uid="{00000000-0005-0000-0000-000096220000}"/>
    <cellStyle name="20% - Accent6 8 3" xfId="7086" xr:uid="{00000000-0005-0000-0000-000097220000}"/>
    <cellStyle name="20% - Accent6 8 3 2" xfId="7087" xr:uid="{00000000-0005-0000-0000-000098220000}"/>
    <cellStyle name="20% - Accent6 8 3 2 2" xfId="7088" xr:uid="{00000000-0005-0000-0000-000099220000}"/>
    <cellStyle name="20% - Accent6 8 3 3" xfId="7089" xr:uid="{00000000-0005-0000-0000-00009A220000}"/>
    <cellStyle name="20% - Accent6 8 3 4" xfId="7090" xr:uid="{00000000-0005-0000-0000-00009B220000}"/>
    <cellStyle name="20% - Accent6 8 4" xfId="7091" xr:uid="{00000000-0005-0000-0000-00009C220000}"/>
    <cellStyle name="20% - Accent6 8 4 2" xfId="7092" xr:uid="{00000000-0005-0000-0000-00009D220000}"/>
    <cellStyle name="20% - Accent6 8 4 2 2" xfId="7093" xr:uid="{00000000-0005-0000-0000-00009E220000}"/>
    <cellStyle name="20% - Accent6 8 4 3" xfId="7094" xr:uid="{00000000-0005-0000-0000-00009F220000}"/>
    <cellStyle name="20% - Accent6 8 4 4" xfId="7095" xr:uid="{00000000-0005-0000-0000-0000A0220000}"/>
    <cellStyle name="20% - Accent6 8 5" xfId="7096" xr:uid="{00000000-0005-0000-0000-0000A1220000}"/>
    <cellStyle name="20% - Accent6 8 5 2" xfId="7097" xr:uid="{00000000-0005-0000-0000-0000A2220000}"/>
    <cellStyle name="20% - Accent6 8 5 2 2" xfId="7098" xr:uid="{00000000-0005-0000-0000-0000A3220000}"/>
    <cellStyle name="20% - Accent6 8 5 3" xfId="7099" xr:uid="{00000000-0005-0000-0000-0000A4220000}"/>
    <cellStyle name="20% - Accent6 8 5 4" xfId="7100" xr:uid="{00000000-0005-0000-0000-0000A5220000}"/>
    <cellStyle name="20% - Accent6 8 6" xfId="7101" xr:uid="{00000000-0005-0000-0000-0000A6220000}"/>
    <cellStyle name="20% - Accent6 8 6 2" xfId="7102" xr:uid="{00000000-0005-0000-0000-0000A7220000}"/>
    <cellStyle name="20% - Accent6 8 6 2 2" xfId="7103" xr:uid="{00000000-0005-0000-0000-0000A8220000}"/>
    <cellStyle name="20% - Accent6 8 6 3" xfId="7104" xr:uid="{00000000-0005-0000-0000-0000A9220000}"/>
    <cellStyle name="20% - Accent6 8 7" xfId="7105" xr:uid="{00000000-0005-0000-0000-0000AA220000}"/>
    <cellStyle name="20% - Accent6 8 7 2" xfId="7106" xr:uid="{00000000-0005-0000-0000-0000AB220000}"/>
    <cellStyle name="20% - Accent6 8 8" xfId="7107" xr:uid="{00000000-0005-0000-0000-0000AC220000}"/>
    <cellStyle name="20% - Accent6 8 9" xfId="7108" xr:uid="{00000000-0005-0000-0000-0000AD220000}"/>
    <cellStyle name="20% - Accent6 9" xfId="7109" xr:uid="{00000000-0005-0000-0000-0000AE220000}"/>
    <cellStyle name="20% - Accent6 9 2" xfId="7110" xr:uid="{00000000-0005-0000-0000-0000AF220000}"/>
    <cellStyle name="20% - Accent6 9 2 2" xfId="7111" xr:uid="{00000000-0005-0000-0000-0000B0220000}"/>
    <cellStyle name="20% - Accent6 9 2 2 2" xfId="7112" xr:uid="{00000000-0005-0000-0000-0000B1220000}"/>
    <cellStyle name="20% - Accent6 9 2 3" xfId="7113" xr:uid="{00000000-0005-0000-0000-0000B2220000}"/>
    <cellStyle name="20% - Accent6 9 2 4" xfId="7114" xr:uid="{00000000-0005-0000-0000-0000B3220000}"/>
    <cellStyle name="20% - Accent6 9 3" xfId="7115" xr:uid="{00000000-0005-0000-0000-0000B4220000}"/>
    <cellStyle name="20% - Accent6 9 3 2" xfId="7116" xr:uid="{00000000-0005-0000-0000-0000B5220000}"/>
    <cellStyle name="20% - Accent6 9 3 2 2" xfId="7117" xr:uid="{00000000-0005-0000-0000-0000B6220000}"/>
    <cellStyle name="20% - Accent6 9 3 3" xfId="7118" xr:uid="{00000000-0005-0000-0000-0000B7220000}"/>
    <cellStyle name="20% - Accent6 9 3 4" xfId="7119" xr:uid="{00000000-0005-0000-0000-0000B8220000}"/>
    <cellStyle name="20% - Accent6 9 4" xfId="7120" xr:uid="{00000000-0005-0000-0000-0000B9220000}"/>
    <cellStyle name="20% - Accent6 9 4 2" xfId="7121" xr:uid="{00000000-0005-0000-0000-0000BA220000}"/>
    <cellStyle name="20% - Accent6 9 4 2 2" xfId="7122" xr:uid="{00000000-0005-0000-0000-0000BB220000}"/>
    <cellStyle name="20% - Accent6 9 4 3" xfId="7123" xr:uid="{00000000-0005-0000-0000-0000BC220000}"/>
    <cellStyle name="20% - Accent6 9 4 4" xfId="7124" xr:uid="{00000000-0005-0000-0000-0000BD220000}"/>
    <cellStyle name="20% - Accent6 9 5" xfId="7125" xr:uid="{00000000-0005-0000-0000-0000BE220000}"/>
    <cellStyle name="20% - Accent6 9 5 2" xfId="7126" xr:uid="{00000000-0005-0000-0000-0000BF220000}"/>
    <cellStyle name="20% - Accent6 9 5 2 2" xfId="7127" xr:uid="{00000000-0005-0000-0000-0000C0220000}"/>
    <cellStyle name="20% - Accent6 9 5 3" xfId="7128" xr:uid="{00000000-0005-0000-0000-0000C1220000}"/>
    <cellStyle name="20% - Accent6 9 5 4" xfId="7129" xr:uid="{00000000-0005-0000-0000-0000C2220000}"/>
    <cellStyle name="20% - Accent6 9 6" xfId="7130" xr:uid="{00000000-0005-0000-0000-0000C3220000}"/>
    <cellStyle name="20% - Accent6 9 6 2" xfId="7131" xr:uid="{00000000-0005-0000-0000-0000C4220000}"/>
    <cellStyle name="20% - Accent6 9 6 2 2" xfId="7132" xr:uid="{00000000-0005-0000-0000-0000C5220000}"/>
    <cellStyle name="20% - Accent6 9 6 3" xfId="7133" xr:uid="{00000000-0005-0000-0000-0000C6220000}"/>
    <cellStyle name="20% - Accent6 9 7" xfId="7134" xr:uid="{00000000-0005-0000-0000-0000C7220000}"/>
    <cellStyle name="20% - Accent6 9 7 2" xfId="7135" xr:uid="{00000000-0005-0000-0000-0000C8220000}"/>
    <cellStyle name="20% - Accent6 9 8" xfId="7136" xr:uid="{00000000-0005-0000-0000-0000C9220000}"/>
    <cellStyle name="20% - Accent6 9 9" xfId="7137" xr:uid="{00000000-0005-0000-0000-0000CA220000}"/>
    <cellStyle name="40% - Accent1 10" xfId="7138" xr:uid="{00000000-0005-0000-0000-0000CB220000}"/>
    <cellStyle name="40% - Accent1 10 2" xfId="7139" xr:uid="{00000000-0005-0000-0000-0000CC220000}"/>
    <cellStyle name="40% - Accent1 10 2 2" xfId="7140" xr:uid="{00000000-0005-0000-0000-0000CD220000}"/>
    <cellStyle name="40% - Accent1 10 2 2 2" xfId="7141" xr:uid="{00000000-0005-0000-0000-0000CE220000}"/>
    <cellStyle name="40% - Accent1 10 2 3" xfId="7142" xr:uid="{00000000-0005-0000-0000-0000CF220000}"/>
    <cellStyle name="40% - Accent1 10 2 4" xfId="7143" xr:uid="{00000000-0005-0000-0000-0000D0220000}"/>
    <cellStyle name="40% - Accent1 10 3" xfId="7144" xr:uid="{00000000-0005-0000-0000-0000D1220000}"/>
    <cellStyle name="40% - Accent1 10 3 2" xfId="7145" xr:uid="{00000000-0005-0000-0000-0000D2220000}"/>
    <cellStyle name="40% - Accent1 10 3 2 2" xfId="7146" xr:uid="{00000000-0005-0000-0000-0000D3220000}"/>
    <cellStyle name="40% - Accent1 10 3 3" xfId="7147" xr:uid="{00000000-0005-0000-0000-0000D4220000}"/>
    <cellStyle name="40% - Accent1 10 3 4" xfId="7148" xr:uid="{00000000-0005-0000-0000-0000D5220000}"/>
    <cellStyle name="40% - Accent1 10 4" xfId="7149" xr:uid="{00000000-0005-0000-0000-0000D6220000}"/>
    <cellStyle name="40% - Accent1 10 4 2" xfId="7150" xr:uid="{00000000-0005-0000-0000-0000D7220000}"/>
    <cellStyle name="40% - Accent1 10 4 2 2" xfId="7151" xr:uid="{00000000-0005-0000-0000-0000D8220000}"/>
    <cellStyle name="40% - Accent1 10 4 3" xfId="7152" xr:uid="{00000000-0005-0000-0000-0000D9220000}"/>
    <cellStyle name="40% - Accent1 10 4 4" xfId="7153" xr:uid="{00000000-0005-0000-0000-0000DA220000}"/>
    <cellStyle name="40% - Accent1 10 5" xfId="7154" xr:uid="{00000000-0005-0000-0000-0000DB220000}"/>
    <cellStyle name="40% - Accent1 10 5 2" xfId="7155" xr:uid="{00000000-0005-0000-0000-0000DC220000}"/>
    <cellStyle name="40% - Accent1 10 5 2 2" xfId="7156" xr:uid="{00000000-0005-0000-0000-0000DD220000}"/>
    <cellStyle name="40% - Accent1 10 5 3" xfId="7157" xr:uid="{00000000-0005-0000-0000-0000DE220000}"/>
    <cellStyle name="40% - Accent1 10 5 4" xfId="7158" xr:uid="{00000000-0005-0000-0000-0000DF220000}"/>
    <cellStyle name="40% - Accent1 10 6" xfId="7159" xr:uid="{00000000-0005-0000-0000-0000E0220000}"/>
    <cellStyle name="40% - Accent1 10 6 2" xfId="7160" xr:uid="{00000000-0005-0000-0000-0000E1220000}"/>
    <cellStyle name="40% - Accent1 10 6 2 2" xfId="7161" xr:uid="{00000000-0005-0000-0000-0000E2220000}"/>
    <cellStyle name="40% - Accent1 10 6 3" xfId="7162" xr:uid="{00000000-0005-0000-0000-0000E3220000}"/>
    <cellStyle name="40% - Accent1 10 7" xfId="7163" xr:uid="{00000000-0005-0000-0000-0000E4220000}"/>
    <cellStyle name="40% - Accent1 10 7 2" xfId="7164" xr:uid="{00000000-0005-0000-0000-0000E5220000}"/>
    <cellStyle name="40% - Accent1 10 8" xfId="7165" xr:uid="{00000000-0005-0000-0000-0000E6220000}"/>
    <cellStyle name="40% - Accent1 10 9" xfId="7166" xr:uid="{00000000-0005-0000-0000-0000E7220000}"/>
    <cellStyle name="40% - Accent1 11" xfId="7167" xr:uid="{00000000-0005-0000-0000-0000E8220000}"/>
    <cellStyle name="40% - Accent1 11 2" xfId="7168" xr:uid="{00000000-0005-0000-0000-0000E9220000}"/>
    <cellStyle name="40% - Accent1 11 2 2" xfId="7169" xr:uid="{00000000-0005-0000-0000-0000EA220000}"/>
    <cellStyle name="40% - Accent1 11 2 3" xfId="7170" xr:uid="{00000000-0005-0000-0000-0000EB220000}"/>
    <cellStyle name="40% - Accent1 11 3" xfId="7171" xr:uid="{00000000-0005-0000-0000-0000EC220000}"/>
    <cellStyle name="40% - Accent1 11 3 2" xfId="7172" xr:uid="{00000000-0005-0000-0000-0000ED220000}"/>
    <cellStyle name="40% - Accent1 11 4" xfId="7173" xr:uid="{00000000-0005-0000-0000-0000EE220000}"/>
    <cellStyle name="40% - Accent1 12" xfId="7174" xr:uid="{00000000-0005-0000-0000-0000EF220000}"/>
    <cellStyle name="40% - Accent1 13" xfId="7175" xr:uid="{00000000-0005-0000-0000-0000F0220000}"/>
    <cellStyle name="40% - Accent1 13 2" xfId="7176" xr:uid="{00000000-0005-0000-0000-0000F1220000}"/>
    <cellStyle name="40% - Accent1 13 3" xfId="7177" xr:uid="{00000000-0005-0000-0000-0000F2220000}"/>
    <cellStyle name="40% - Accent1 14" xfId="7178" xr:uid="{00000000-0005-0000-0000-0000F3220000}"/>
    <cellStyle name="40% - Accent1 14 2" xfId="7179" xr:uid="{00000000-0005-0000-0000-0000F4220000}"/>
    <cellStyle name="40% - Accent1 2" xfId="7180" xr:uid="{00000000-0005-0000-0000-0000F5220000}"/>
    <cellStyle name="40% - Accent1 2 10" xfId="59980" xr:uid="{00000000-0005-0000-0000-0000F6220000}"/>
    <cellStyle name="40% - Accent1 2 2" xfId="7181" xr:uid="{00000000-0005-0000-0000-0000F7220000}"/>
    <cellStyle name="40% - Accent1 2 2 2" xfId="7182" xr:uid="{00000000-0005-0000-0000-0000F8220000}"/>
    <cellStyle name="40% - Accent1 2 2 3" xfId="7183" xr:uid="{00000000-0005-0000-0000-0000F9220000}"/>
    <cellStyle name="40% - Accent1 2 2 4" xfId="7184" xr:uid="{00000000-0005-0000-0000-0000FA220000}"/>
    <cellStyle name="40% - Accent1 2 3" xfId="7185" xr:uid="{00000000-0005-0000-0000-0000FB220000}"/>
    <cellStyle name="40% - Accent1 2 3 2" xfId="7186" xr:uid="{00000000-0005-0000-0000-0000FC220000}"/>
    <cellStyle name="40% - Accent1 2 3 3" xfId="7187" xr:uid="{00000000-0005-0000-0000-0000FD220000}"/>
    <cellStyle name="40% - Accent1 2 4" xfId="7188" xr:uid="{00000000-0005-0000-0000-0000FE220000}"/>
    <cellStyle name="40% - Accent1 2 4 2" xfId="7189" xr:uid="{00000000-0005-0000-0000-0000FF220000}"/>
    <cellStyle name="40% - Accent1 2 4 3" xfId="7190" xr:uid="{00000000-0005-0000-0000-000000230000}"/>
    <cellStyle name="40% - Accent1 2 5" xfId="7191" xr:uid="{00000000-0005-0000-0000-000001230000}"/>
    <cellStyle name="40% - Accent1 2 6" xfId="7192" xr:uid="{00000000-0005-0000-0000-000002230000}"/>
    <cellStyle name="40% - Accent1 2 7" xfId="7193" xr:uid="{00000000-0005-0000-0000-000003230000}"/>
    <cellStyle name="40% - Accent1 2 8" xfId="7194" xr:uid="{00000000-0005-0000-0000-000004230000}"/>
    <cellStyle name="40% - Accent1 2 9" xfId="59981" xr:uid="{00000000-0005-0000-0000-000005230000}"/>
    <cellStyle name="40% - Accent1 3" xfId="7195" xr:uid="{00000000-0005-0000-0000-000006230000}"/>
    <cellStyle name="40% - Accent1 3 10" xfId="59982" xr:uid="{00000000-0005-0000-0000-000007230000}"/>
    <cellStyle name="40% - Accent1 3 2" xfId="7196" xr:uid="{00000000-0005-0000-0000-000008230000}"/>
    <cellStyle name="40% - Accent1 3 2 2" xfId="52173" xr:uid="{00000000-0005-0000-0000-000009230000}"/>
    <cellStyle name="40% - Accent1 3 3" xfId="7197" xr:uid="{00000000-0005-0000-0000-00000A230000}"/>
    <cellStyle name="40% - Accent1 3 4" xfId="7198" xr:uid="{00000000-0005-0000-0000-00000B230000}"/>
    <cellStyle name="40% - Accent1 3 5" xfId="59983" xr:uid="{00000000-0005-0000-0000-00000C230000}"/>
    <cellStyle name="40% - Accent1 3 6" xfId="59984" xr:uid="{00000000-0005-0000-0000-00000D230000}"/>
    <cellStyle name="40% - Accent1 3 7" xfId="59985" xr:uid="{00000000-0005-0000-0000-00000E230000}"/>
    <cellStyle name="40% - Accent1 3 8" xfId="59986" xr:uid="{00000000-0005-0000-0000-00000F230000}"/>
    <cellStyle name="40% - Accent1 3 9" xfId="59987" xr:uid="{00000000-0005-0000-0000-000010230000}"/>
    <cellStyle name="40% - Accent1 4" xfId="7199" xr:uid="{00000000-0005-0000-0000-000011230000}"/>
    <cellStyle name="40% - Accent1 4 10" xfId="59988" xr:uid="{00000000-0005-0000-0000-000012230000}"/>
    <cellStyle name="40% - Accent1 4 2" xfId="7200" xr:uid="{00000000-0005-0000-0000-000013230000}"/>
    <cellStyle name="40% - Accent1 4 2 2" xfId="52174" xr:uid="{00000000-0005-0000-0000-000014230000}"/>
    <cellStyle name="40% - Accent1 4 3" xfId="7201" xr:uid="{00000000-0005-0000-0000-000015230000}"/>
    <cellStyle name="40% - Accent1 4 4" xfId="7202" xr:uid="{00000000-0005-0000-0000-000016230000}"/>
    <cellStyle name="40% - Accent1 4 5" xfId="7203" xr:uid="{00000000-0005-0000-0000-000017230000}"/>
    <cellStyle name="40% - Accent1 4 6" xfId="59989" xr:uid="{00000000-0005-0000-0000-000018230000}"/>
    <cellStyle name="40% - Accent1 4 7" xfId="59990" xr:uid="{00000000-0005-0000-0000-000019230000}"/>
    <cellStyle name="40% - Accent1 4 8" xfId="59991" xr:uid="{00000000-0005-0000-0000-00001A230000}"/>
    <cellStyle name="40% - Accent1 4 9" xfId="59992" xr:uid="{00000000-0005-0000-0000-00001B230000}"/>
    <cellStyle name="40% - Accent1 5" xfId="7204" xr:uid="{00000000-0005-0000-0000-00001C230000}"/>
    <cellStyle name="40% - Accent1 5 10" xfId="7205" xr:uid="{00000000-0005-0000-0000-00001D230000}"/>
    <cellStyle name="40% - Accent1 5 10 2" xfId="7206" xr:uid="{00000000-0005-0000-0000-00001E230000}"/>
    <cellStyle name="40% - Accent1 5 10 2 2" xfId="7207" xr:uid="{00000000-0005-0000-0000-00001F230000}"/>
    <cellStyle name="40% - Accent1 5 10 3" xfId="7208" xr:uid="{00000000-0005-0000-0000-000020230000}"/>
    <cellStyle name="40% - Accent1 5 10 4" xfId="7209" xr:uid="{00000000-0005-0000-0000-000021230000}"/>
    <cellStyle name="40% - Accent1 5 11" xfId="7210" xr:uid="{00000000-0005-0000-0000-000022230000}"/>
    <cellStyle name="40% - Accent1 5 11 2" xfId="7211" xr:uid="{00000000-0005-0000-0000-000023230000}"/>
    <cellStyle name="40% - Accent1 5 11 3" xfId="7212" xr:uid="{00000000-0005-0000-0000-000024230000}"/>
    <cellStyle name="40% - Accent1 5 12" xfId="7213" xr:uid="{00000000-0005-0000-0000-000025230000}"/>
    <cellStyle name="40% - Accent1 5 13" xfId="7214" xr:uid="{00000000-0005-0000-0000-000026230000}"/>
    <cellStyle name="40% - Accent1 5 14" xfId="7215" xr:uid="{00000000-0005-0000-0000-000027230000}"/>
    <cellStyle name="40% - Accent1 5 2" xfId="7216" xr:uid="{00000000-0005-0000-0000-000028230000}"/>
    <cellStyle name="40% - Accent1 5 2 10" xfId="7217" xr:uid="{00000000-0005-0000-0000-000029230000}"/>
    <cellStyle name="40% - Accent1 5 2 10 2" xfId="7218" xr:uid="{00000000-0005-0000-0000-00002A230000}"/>
    <cellStyle name="40% - Accent1 5 2 11" xfId="7219" xr:uid="{00000000-0005-0000-0000-00002B230000}"/>
    <cellStyle name="40% - Accent1 5 2 12" xfId="7220" xr:uid="{00000000-0005-0000-0000-00002C230000}"/>
    <cellStyle name="40% - Accent1 5 2 2" xfId="7221" xr:uid="{00000000-0005-0000-0000-00002D230000}"/>
    <cellStyle name="40% - Accent1 5 2 2 10" xfId="7222" xr:uid="{00000000-0005-0000-0000-00002E230000}"/>
    <cellStyle name="40% - Accent1 5 2 2 2" xfId="7223" xr:uid="{00000000-0005-0000-0000-00002F230000}"/>
    <cellStyle name="40% - Accent1 5 2 2 2 2" xfId="7224" xr:uid="{00000000-0005-0000-0000-000030230000}"/>
    <cellStyle name="40% - Accent1 5 2 2 2 2 2" xfId="7225" xr:uid="{00000000-0005-0000-0000-000031230000}"/>
    <cellStyle name="40% - Accent1 5 2 2 2 2 2 2" xfId="7226" xr:uid="{00000000-0005-0000-0000-000032230000}"/>
    <cellStyle name="40% - Accent1 5 2 2 2 2 3" xfId="7227" xr:uid="{00000000-0005-0000-0000-000033230000}"/>
    <cellStyle name="40% - Accent1 5 2 2 2 2 4" xfId="7228" xr:uid="{00000000-0005-0000-0000-000034230000}"/>
    <cellStyle name="40% - Accent1 5 2 2 2 3" xfId="7229" xr:uid="{00000000-0005-0000-0000-000035230000}"/>
    <cellStyle name="40% - Accent1 5 2 2 2 3 2" xfId="7230" xr:uid="{00000000-0005-0000-0000-000036230000}"/>
    <cellStyle name="40% - Accent1 5 2 2 2 3 2 2" xfId="7231" xr:uid="{00000000-0005-0000-0000-000037230000}"/>
    <cellStyle name="40% - Accent1 5 2 2 2 3 3" xfId="7232" xr:uid="{00000000-0005-0000-0000-000038230000}"/>
    <cellStyle name="40% - Accent1 5 2 2 2 3 4" xfId="7233" xr:uid="{00000000-0005-0000-0000-000039230000}"/>
    <cellStyle name="40% - Accent1 5 2 2 2 4" xfId="7234" xr:uid="{00000000-0005-0000-0000-00003A230000}"/>
    <cellStyle name="40% - Accent1 5 2 2 2 4 2" xfId="7235" xr:uid="{00000000-0005-0000-0000-00003B230000}"/>
    <cellStyle name="40% - Accent1 5 2 2 2 4 2 2" xfId="7236" xr:uid="{00000000-0005-0000-0000-00003C230000}"/>
    <cellStyle name="40% - Accent1 5 2 2 2 4 3" xfId="7237" xr:uid="{00000000-0005-0000-0000-00003D230000}"/>
    <cellStyle name="40% - Accent1 5 2 2 2 4 4" xfId="7238" xr:uid="{00000000-0005-0000-0000-00003E230000}"/>
    <cellStyle name="40% - Accent1 5 2 2 2 5" xfId="7239" xr:uid="{00000000-0005-0000-0000-00003F230000}"/>
    <cellStyle name="40% - Accent1 5 2 2 2 5 2" xfId="7240" xr:uid="{00000000-0005-0000-0000-000040230000}"/>
    <cellStyle name="40% - Accent1 5 2 2 2 5 2 2" xfId="7241" xr:uid="{00000000-0005-0000-0000-000041230000}"/>
    <cellStyle name="40% - Accent1 5 2 2 2 5 3" xfId="7242" xr:uid="{00000000-0005-0000-0000-000042230000}"/>
    <cellStyle name="40% - Accent1 5 2 2 2 5 4" xfId="7243" xr:uid="{00000000-0005-0000-0000-000043230000}"/>
    <cellStyle name="40% - Accent1 5 2 2 2 6" xfId="7244" xr:uid="{00000000-0005-0000-0000-000044230000}"/>
    <cellStyle name="40% - Accent1 5 2 2 2 6 2" xfId="7245" xr:uid="{00000000-0005-0000-0000-000045230000}"/>
    <cellStyle name="40% - Accent1 5 2 2 2 6 2 2" xfId="7246" xr:uid="{00000000-0005-0000-0000-000046230000}"/>
    <cellStyle name="40% - Accent1 5 2 2 2 6 3" xfId="7247" xr:uid="{00000000-0005-0000-0000-000047230000}"/>
    <cellStyle name="40% - Accent1 5 2 2 2 7" xfId="7248" xr:uid="{00000000-0005-0000-0000-000048230000}"/>
    <cellStyle name="40% - Accent1 5 2 2 2 7 2" xfId="7249" xr:uid="{00000000-0005-0000-0000-000049230000}"/>
    <cellStyle name="40% - Accent1 5 2 2 2 8" xfId="7250" xr:uid="{00000000-0005-0000-0000-00004A230000}"/>
    <cellStyle name="40% - Accent1 5 2 2 2 9" xfId="7251" xr:uid="{00000000-0005-0000-0000-00004B230000}"/>
    <cellStyle name="40% - Accent1 5 2 2 3" xfId="7252" xr:uid="{00000000-0005-0000-0000-00004C230000}"/>
    <cellStyle name="40% - Accent1 5 2 2 3 2" xfId="7253" xr:uid="{00000000-0005-0000-0000-00004D230000}"/>
    <cellStyle name="40% - Accent1 5 2 2 3 2 2" xfId="7254" xr:uid="{00000000-0005-0000-0000-00004E230000}"/>
    <cellStyle name="40% - Accent1 5 2 2 3 2 2 2" xfId="7255" xr:uid="{00000000-0005-0000-0000-00004F230000}"/>
    <cellStyle name="40% - Accent1 5 2 2 3 2 3" xfId="7256" xr:uid="{00000000-0005-0000-0000-000050230000}"/>
    <cellStyle name="40% - Accent1 5 2 2 3 2 4" xfId="7257" xr:uid="{00000000-0005-0000-0000-000051230000}"/>
    <cellStyle name="40% - Accent1 5 2 2 3 3" xfId="7258" xr:uid="{00000000-0005-0000-0000-000052230000}"/>
    <cellStyle name="40% - Accent1 5 2 2 3 3 2" xfId="7259" xr:uid="{00000000-0005-0000-0000-000053230000}"/>
    <cellStyle name="40% - Accent1 5 2 2 3 3 2 2" xfId="7260" xr:uid="{00000000-0005-0000-0000-000054230000}"/>
    <cellStyle name="40% - Accent1 5 2 2 3 3 3" xfId="7261" xr:uid="{00000000-0005-0000-0000-000055230000}"/>
    <cellStyle name="40% - Accent1 5 2 2 3 3 4" xfId="7262" xr:uid="{00000000-0005-0000-0000-000056230000}"/>
    <cellStyle name="40% - Accent1 5 2 2 3 4" xfId="7263" xr:uid="{00000000-0005-0000-0000-000057230000}"/>
    <cellStyle name="40% - Accent1 5 2 2 3 4 2" xfId="7264" xr:uid="{00000000-0005-0000-0000-000058230000}"/>
    <cellStyle name="40% - Accent1 5 2 2 3 4 2 2" xfId="7265" xr:uid="{00000000-0005-0000-0000-000059230000}"/>
    <cellStyle name="40% - Accent1 5 2 2 3 4 3" xfId="7266" xr:uid="{00000000-0005-0000-0000-00005A230000}"/>
    <cellStyle name="40% - Accent1 5 2 2 3 4 4" xfId="7267" xr:uid="{00000000-0005-0000-0000-00005B230000}"/>
    <cellStyle name="40% - Accent1 5 2 2 3 5" xfId="7268" xr:uid="{00000000-0005-0000-0000-00005C230000}"/>
    <cellStyle name="40% - Accent1 5 2 2 3 5 2" xfId="7269" xr:uid="{00000000-0005-0000-0000-00005D230000}"/>
    <cellStyle name="40% - Accent1 5 2 2 3 5 3" xfId="7270" xr:uid="{00000000-0005-0000-0000-00005E230000}"/>
    <cellStyle name="40% - Accent1 5 2 2 3 6" xfId="7271" xr:uid="{00000000-0005-0000-0000-00005F230000}"/>
    <cellStyle name="40% - Accent1 5 2 2 3 7" xfId="7272" xr:uid="{00000000-0005-0000-0000-000060230000}"/>
    <cellStyle name="40% - Accent1 5 2 2 3 8" xfId="7273" xr:uid="{00000000-0005-0000-0000-000061230000}"/>
    <cellStyle name="40% - Accent1 5 2 2 4" xfId="7274" xr:uid="{00000000-0005-0000-0000-000062230000}"/>
    <cellStyle name="40% - Accent1 5 2 2 4 2" xfId="7275" xr:uid="{00000000-0005-0000-0000-000063230000}"/>
    <cellStyle name="40% - Accent1 5 2 2 4 2 2" xfId="7276" xr:uid="{00000000-0005-0000-0000-000064230000}"/>
    <cellStyle name="40% - Accent1 5 2 2 4 3" xfId="7277" xr:uid="{00000000-0005-0000-0000-000065230000}"/>
    <cellStyle name="40% - Accent1 5 2 2 4 4" xfId="7278" xr:uid="{00000000-0005-0000-0000-000066230000}"/>
    <cellStyle name="40% - Accent1 5 2 2 5" xfId="7279" xr:uid="{00000000-0005-0000-0000-000067230000}"/>
    <cellStyle name="40% - Accent1 5 2 2 5 2" xfId="7280" xr:uid="{00000000-0005-0000-0000-000068230000}"/>
    <cellStyle name="40% - Accent1 5 2 2 5 2 2" xfId="7281" xr:uid="{00000000-0005-0000-0000-000069230000}"/>
    <cellStyle name="40% - Accent1 5 2 2 5 3" xfId="7282" xr:uid="{00000000-0005-0000-0000-00006A230000}"/>
    <cellStyle name="40% - Accent1 5 2 2 5 4" xfId="7283" xr:uid="{00000000-0005-0000-0000-00006B230000}"/>
    <cellStyle name="40% - Accent1 5 2 2 6" xfId="7284" xr:uid="{00000000-0005-0000-0000-00006C230000}"/>
    <cellStyle name="40% - Accent1 5 2 2 6 2" xfId="7285" xr:uid="{00000000-0005-0000-0000-00006D230000}"/>
    <cellStyle name="40% - Accent1 5 2 2 6 2 2" xfId="7286" xr:uid="{00000000-0005-0000-0000-00006E230000}"/>
    <cellStyle name="40% - Accent1 5 2 2 6 3" xfId="7287" xr:uid="{00000000-0005-0000-0000-00006F230000}"/>
    <cellStyle name="40% - Accent1 5 2 2 6 4" xfId="7288" xr:uid="{00000000-0005-0000-0000-000070230000}"/>
    <cellStyle name="40% - Accent1 5 2 2 7" xfId="7289" xr:uid="{00000000-0005-0000-0000-000071230000}"/>
    <cellStyle name="40% - Accent1 5 2 2 7 2" xfId="7290" xr:uid="{00000000-0005-0000-0000-000072230000}"/>
    <cellStyle name="40% - Accent1 5 2 2 7 2 2" xfId="7291" xr:uid="{00000000-0005-0000-0000-000073230000}"/>
    <cellStyle name="40% - Accent1 5 2 2 7 3" xfId="7292" xr:uid="{00000000-0005-0000-0000-000074230000}"/>
    <cellStyle name="40% - Accent1 5 2 2 8" xfId="7293" xr:uid="{00000000-0005-0000-0000-000075230000}"/>
    <cellStyle name="40% - Accent1 5 2 2 8 2" xfId="7294" xr:uid="{00000000-0005-0000-0000-000076230000}"/>
    <cellStyle name="40% - Accent1 5 2 2 9" xfId="7295" xr:uid="{00000000-0005-0000-0000-000077230000}"/>
    <cellStyle name="40% - Accent1 5 2 3" xfId="7296" xr:uid="{00000000-0005-0000-0000-000078230000}"/>
    <cellStyle name="40% - Accent1 5 2 3 2" xfId="7297" xr:uid="{00000000-0005-0000-0000-000079230000}"/>
    <cellStyle name="40% - Accent1 5 2 3 2 2" xfId="7298" xr:uid="{00000000-0005-0000-0000-00007A230000}"/>
    <cellStyle name="40% - Accent1 5 2 3 2 2 2" xfId="7299" xr:uid="{00000000-0005-0000-0000-00007B230000}"/>
    <cellStyle name="40% - Accent1 5 2 3 2 2 2 2" xfId="7300" xr:uid="{00000000-0005-0000-0000-00007C230000}"/>
    <cellStyle name="40% - Accent1 5 2 3 2 2 3" xfId="7301" xr:uid="{00000000-0005-0000-0000-00007D230000}"/>
    <cellStyle name="40% - Accent1 5 2 3 2 2 4" xfId="7302" xr:uid="{00000000-0005-0000-0000-00007E230000}"/>
    <cellStyle name="40% - Accent1 5 2 3 2 3" xfId="7303" xr:uid="{00000000-0005-0000-0000-00007F230000}"/>
    <cellStyle name="40% - Accent1 5 2 3 2 3 2" xfId="7304" xr:uid="{00000000-0005-0000-0000-000080230000}"/>
    <cellStyle name="40% - Accent1 5 2 3 2 3 2 2" xfId="7305" xr:uid="{00000000-0005-0000-0000-000081230000}"/>
    <cellStyle name="40% - Accent1 5 2 3 2 3 3" xfId="7306" xr:uid="{00000000-0005-0000-0000-000082230000}"/>
    <cellStyle name="40% - Accent1 5 2 3 2 3 4" xfId="7307" xr:uid="{00000000-0005-0000-0000-000083230000}"/>
    <cellStyle name="40% - Accent1 5 2 3 2 4" xfId="7308" xr:uid="{00000000-0005-0000-0000-000084230000}"/>
    <cellStyle name="40% - Accent1 5 2 3 2 4 2" xfId="7309" xr:uid="{00000000-0005-0000-0000-000085230000}"/>
    <cellStyle name="40% - Accent1 5 2 3 2 4 2 2" xfId="7310" xr:uid="{00000000-0005-0000-0000-000086230000}"/>
    <cellStyle name="40% - Accent1 5 2 3 2 4 3" xfId="7311" xr:uid="{00000000-0005-0000-0000-000087230000}"/>
    <cellStyle name="40% - Accent1 5 2 3 2 4 4" xfId="7312" xr:uid="{00000000-0005-0000-0000-000088230000}"/>
    <cellStyle name="40% - Accent1 5 2 3 2 5" xfId="7313" xr:uid="{00000000-0005-0000-0000-000089230000}"/>
    <cellStyle name="40% - Accent1 5 2 3 2 5 2" xfId="7314" xr:uid="{00000000-0005-0000-0000-00008A230000}"/>
    <cellStyle name="40% - Accent1 5 2 3 2 5 3" xfId="7315" xr:uid="{00000000-0005-0000-0000-00008B230000}"/>
    <cellStyle name="40% - Accent1 5 2 3 2 6" xfId="7316" xr:uid="{00000000-0005-0000-0000-00008C230000}"/>
    <cellStyle name="40% - Accent1 5 2 3 2 7" xfId="7317" xr:uid="{00000000-0005-0000-0000-00008D230000}"/>
    <cellStyle name="40% - Accent1 5 2 3 2 8" xfId="7318" xr:uid="{00000000-0005-0000-0000-00008E230000}"/>
    <cellStyle name="40% - Accent1 5 2 3 3" xfId="7319" xr:uid="{00000000-0005-0000-0000-00008F230000}"/>
    <cellStyle name="40% - Accent1 5 2 3 3 2" xfId="7320" xr:uid="{00000000-0005-0000-0000-000090230000}"/>
    <cellStyle name="40% - Accent1 5 2 3 3 2 2" xfId="7321" xr:uid="{00000000-0005-0000-0000-000091230000}"/>
    <cellStyle name="40% - Accent1 5 2 3 3 3" xfId="7322" xr:uid="{00000000-0005-0000-0000-000092230000}"/>
    <cellStyle name="40% - Accent1 5 2 3 3 4" xfId="7323" xr:uid="{00000000-0005-0000-0000-000093230000}"/>
    <cellStyle name="40% - Accent1 5 2 3 4" xfId="7324" xr:uid="{00000000-0005-0000-0000-000094230000}"/>
    <cellStyle name="40% - Accent1 5 2 3 4 2" xfId="7325" xr:uid="{00000000-0005-0000-0000-000095230000}"/>
    <cellStyle name="40% - Accent1 5 2 3 4 2 2" xfId="7326" xr:uid="{00000000-0005-0000-0000-000096230000}"/>
    <cellStyle name="40% - Accent1 5 2 3 4 3" xfId="7327" xr:uid="{00000000-0005-0000-0000-000097230000}"/>
    <cellStyle name="40% - Accent1 5 2 3 4 4" xfId="7328" xr:uid="{00000000-0005-0000-0000-000098230000}"/>
    <cellStyle name="40% - Accent1 5 2 3 5" xfId="7329" xr:uid="{00000000-0005-0000-0000-000099230000}"/>
    <cellStyle name="40% - Accent1 5 2 3 5 2" xfId="7330" xr:uid="{00000000-0005-0000-0000-00009A230000}"/>
    <cellStyle name="40% - Accent1 5 2 3 5 2 2" xfId="7331" xr:uid="{00000000-0005-0000-0000-00009B230000}"/>
    <cellStyle name="40% - Accent1 5 2 3 5 3" xfId="7332" xr:uid="{00000000-0005-0000-0000-00009C230000}"/>
    <cellStyle name="40% - Accent1 5 2 3 5 4" xfId="7333" xr:uid="{00000000-0005-0000-0000-00009D230000}"/>
    <cellStyle name="40% - Accent1 5 2 3 6" xfId="7334" xr:uid="{00000000-0005-0000-0000-00009E230000}"/>
    <cellStyle name="40% - Accent1 5 2 3 6 2" xfId="7335" xr:uid="{00000000-0005-0000-0000-00009F230000}"/>
    <cellStyle name="40% - Accent1 5 2 3 6 2 2" xfId="7336" xr:uid="{00000000-0005-0000-0000-0000A0230000}"/>
    <cellStyle name="40% - Accent1 5 2 3 6 3" xfId="7337" xr:uid="{00000000-0005-0000-0000-0000A1230000}"/>
    <cellStyle name="40% - Accent1 5 2 3 7" xfId="7338" xr:uid="{00000000-0005-0000-0000-0000A2230000}"/>
    <cellStyle name="40% - Accent1 5 2 3 7 2" xfId="7339" xr:uid="{00000000-0005-0000-0000-0000A3230000}"/>
    <cellStyle name="40% - Accent1 5 2 3 8" xfId="7340" xr:uid="{00000000-0005-0000-0000-0000A4230000}"/>
    <cellStyle name="40% - Accent1 5 2 3 9" xfId="7341" xr:uid="{00000000-0005-0000-0000-0000A5230000}"/>
    <cellStyle name="40% - Accent1 5 2 4" xfId="7342" xr:uid="{00000000-0005-0000-0000-0000A6230000}"/>
    <cellStyle name="40% - Accent1 5 2 4 2" xfId="7343" xr:uid="{00000000-0005-0000-0000-0000A7230000}"/>
    <cellStyle name="40% - Accent1 5 2 4 2 2" xfId="7344" xr:uid="{00000000-0005-0000-0000-0000A8230000}"/>
    <cellStyle name="40% - Accent1 5 2 4 2 2 2" xfId="7345" xr:uid="{00000000-0005-0000-0000-0000A9230000}"/>
    <cellStyle name="40% - Accent1 5 2 4 2 3" xfId="7346" xr:uid="{00000000-0005-0000-0000-0000AA230000}"/>
    <cellStyle name="40% - Accent1 5 2 4 2 4" xfId="7347" xr:uid="{00000000-0005-0000-0000-0000AB230000}"/>
    <cellStyle name="40% - Accent1 5 2 4 3" xfId="7348" xr:uid="{00000000-0005-0000-0000-0000AC230000}"/>
    <cellStyle name="40% - Accent1 5 2 4 3 2" xfId="7349" xr:uid="{00000000-0005-0000-0000-0000AD230000}"/>
    <cellStyle name="40% - Accent1 5 2 4 3 2 2" xfId="7350" xr:uid="{00000000-0005-0000-0000-0000AE230000}"/>
    <cellStyle name="40% - Accent1 5 2 4 3 3" xfId="7351" xr:uid="{00000000-0005-0000-0000-0000AF230000}"/>
    <cellStyle name="40% - Accent1 5 2 4 3 4" xfId="7352" xr:uid="{00000000-0005-0000-0000-0000B0230000}"/>
    <cellStyle name="40% - Accent1 5 2 4 4" xfId="7353" xr:uid="{00000000-0005-0000-0000-0000B1230000}"/>
    <cellStyle name="40% - Accent1 5 2 4 4 2" xfId="7354" xr:uid="{00000000-0005-0000-0000-0000B2230000}"/>
    <cellStyle name="40% - Accent1 5 2 4 4 2 2" xfId="7355" xr:uid="{00000000-0005-0000-0000-0000B3230000}"/>
    <cellStyle name="40% - Accent1 5 2 4 4 3" xfId="7356" xr:uid="{00000000-0005-0000-0000-0000B4230000}"/>
    <cellStyle name="40% - Accent1 5 2 4 4 4" xfId="7357" xr:uid="{00000000-0005-0000-0000-0000B5230000}"/>
    <cellStyle name="40% - Accent1 5 2 4 5" xfId="7358" xr:uid="{00000000-0005-0000-0000-0000B6230000}"/>
    <cellStyle name="40% - Accent1 5 2 4 5 2" xfId="7359" xr:uid="{00000000-0005-0000-0000-0000B7230000}"/>
    <cellStyle name="40% - Accent1 5 2 4 5 2 2" xfId="7360" xr:uid="{00000000-0005-0000-0000-0000B8230000}"/>
    <cellStyle name="40% - Accent1 5 2 4 5 3" xfId="7361" xr:uid="{00000000-0005-0000-0000-0000B9230000}"/>
    <cellStyle name="40% - Accent1 5 2 4 5 4" xfId="7362" xr:uid="{00000000-0005-0000-0000-0000BA230000}"/>
    <cellStyle name="40% - Accent1 5 2 4 6" xfId="7363" xr:uid="{00000000-0005-0000-0000-0000BB230000}"/>
    <cellStyle name="40% - Accent1 5 2 4 6 2" xfId="7364" xr:uid="{00000000-0005-0000-0000-0000BC230000}"/>
    <cellStyle name="40% - Accent1 5 2 4 6 2 2" xfId="7365" xr:uid="{00000000-0005-0000-0000-0000BD230000}"/>
    <cellStyle name="40% - Accent1 5 2 4 6 3" xfId="7366" xr:uid="{00000000-0005-0000-0000-0000BE230000}"/>
    <cellStyle name="40% - Accent1 5 2 4 7" xfId="7367" xr:uid="{00000000-0005-0000-0000-0000BF230000}"/>
    <cellStyle name="40% - Accent1 5 2 4 7 2" xfId="7368" xr:uid="{00000000-0005-0000-0000-0000C0230000}"/>
    <cellStyle name="40% - Accent1 5 2 4 8" xfId="7369" xr:uid="{00000000-0005-0000-0000-0000C1230000}"/>
    <cellStyle name="40% - Accent1 5 2 4 9" xfId="7370" xr:uid="{00000000-0005-0000-0000-0000C2230000}"/>
    <cellStyle name="40% - Accent1 5 2 5" xfId="7371" xr:uid="{00000000-0005-0000-0000-0000C3230000}"/>
    <cellStyle name="40% - Accent1 5 2 5 2" xfId="7372" xr:uid="{00000000-0005-0000-0000-0000C4230000}"/>
    <cellStyle name="40% - Accent1 5 2 5 2 2" xfId="7373" xr:uid="{00000000-0005-0000-0000-0000C5230000}"/>
    <cellStyle name="40% - Accent1 5 2 5 2 2 2" xfId="7374" xr:uid="{00000000-0005-0000-0000-0000C6230000}"/>
    <cellStyle name="40% - Accent1 5 2 5 2 3" xfId="7375" xr:uid="{00000000-0005-0000-0000-0000C7230000}"/>
    <cellStyle name="40% - Accent1 5 2 5 2 4" xfId="7376" xr:uid="{00000000-0005-0000-0000-0000C8230000}"/>
    <cellStyle name="40% - Accent1 5 2 5 3" xfId="7377" xr:uid="{00000000-0005-0000-0000-0000C9230000}"/>
    <cellStyle name="40% - Accent1 5 2 5 3 2" xfId="7378" xr:uid="{00000000-0005-0000-0000-0000CA230000}"/>
    <cellStyle name="40% - Accent1 5 2 5 3 2 2" xfId="7379" xr:uid="{00000000-0005-0000-0000-0000CB230000}"/>
    <cellStyle name="40% - Accent1 5 2 5 3 3" xfId="7380" xr:uid="{00000000-0005-0000-0000-0000CC230000}"/>
    <cellStyle name="40% - Accent1 5 2 5 3 4" xfId="7381" xr:uid="{00000000-0005-0000-0000-0000CD230000}"/>
    <cellStyle name="40% - Accent1 5 2 5 4" xfId="7382" xr:uid="{00000000-0005-0000-0000-0000CE230000}"/>
    <cellStyle name="40% - Accent1 5 2 5 4 2" xfId="7383" xr:uid="{00000000-0005-0000-0000-0000CF230000}"/>
    <cellStyle name="40% - Accent1 5 2 5 4 2 2" xfId="7384" xr:uid="{00000000-0005-0000-0000-0000D0230000}"/>
    <cellStyle name="40% - Accent1 5 2 5 4 3" xfId="7385" xr:uid="{00000000-0005-0000-0000-0000D1230000}"/>
    <cellStyle name="40% - Accent1 5 2 5 4 4" xfId="7386" xr:uid="{00000000-0005-0000-0000-0000D2230000}"/>
    <cellStyle name="40% - Accent1 5 2 5 5" xfId="7387" xr:uid="{00000000-0005-0000-0000-0000D3230000}"/>
    <cellStyle name="40% - Accent1 5 2 5 5 2" xfId="7388" xr:uid="{00000000-0005-0000-0000-0000D4230000}"/>
    <cellStyle name="40% - Accent1 5 2 5 5 3" xfId="7389" xr:uid="{00000000-0005-0000-0000-0000D5230000}"/>
    <cellStyle name="40% - Accent1 5 2 5 6" xfId="7390" xr:uid="{00000000-0005-0000-0000-0000D6230000}"/>
    <cellStyle name="40% - Accent1 5 2 5 7" xfId="7391" xr:uid="{00000000-0005-0000-0000-0000D7230000}"/>
    <cellStyle name="40% - Accent1 5 2 5 8" xfId="7392" xr:uid="{00000000-0005-0000-0000-0000D8230000}"/>
    <cellStyle name="40% - Accent1 5 2 6" xfId="7393" xr:uid="{00000000-0005-0000-0000-0000D9230000}"/>
    <cellStyle name="40% - Accent1 5 2 6 2" xfId="7394" xr:uid="{00000000-0005-0000-0000-0000DA230000}"/>
    <cellStyle name="40% - Accent1 5 2 6 2 2" xfId="7395" xr:uid="{00000000-0005-0000-0000-0000DB230000}"/>
    <cellStyle name="40% - Accent1 5 2 6 3" xfId="7396" xr:uid="{00000000-0005-0000-0000-0000DC230000}"/>
    <cellStyle name="40% - Accent1 5 2 6 4" xfId="7397" xr:uid="{00000000-0005-0000-0000-0000DD230000}"/>
    <cellStyle name="40% - Accent1 5 2 7" xfId="7398" xr:uid="{00000000-0005-0000-0000-0000DE230000}"/>
    <cellStyle name="40% - Accent1 5 2 7 2" xfId="7399" xr:uid="{00000000-0005-0000-0000-0000DF230000}"/>
    <cellStyle name="40% - Accent1 5 2 7 2 2" xfId="7400" xr:uid="{00000000-0005-0000-0000-0000E0230000}"/>
    <cellStyle name="40% - Accent1 5 2 7 3" xfId="7401" xr:uid="{00000000-0005-0000-0000-0000E1230000}"/>
    <cellStyle name="40% - Accent1 5 2 7 4" xfId="7402" xr:uid="{00000000-0005-0000-0000-0000E2230000}"/>
    <cellStyle name="40% - Accent1 5 2 8" xfId="7403" xr:uid="{00000000-0005-0000-0000-0000E3230000}"/>
    <cellStyle name="40% - Accent1 5 2 8 2" xfId="7404" xr:uid="{00000000-0005-0000-0000-0000E4230000}"/>
    <cellStyle name="40% - Accent1 5 2 8 2 2" xfId="7405" xr:uid="{00000000-0005-0000-0000-0000E5230000}"/>
    <cellStyle name="40% - Accent1 5 2 8 3" xfId="7406" xr:uid="{00000000-0005-0000-0000-0000E6230000}"/>
    <cellStyle name="40% - Accent1 5 2 8 4" xfId="7407" xr:uid="{00000000-0005-0000-0000-0000E7230000}"/>
    <cellStyle name="40% - Accent1 5 2 9" xfId="7408" xr:uid="{00000000-0005-0000-0000-0000E8230000}"/>
    <cellStyle name="40% - Accent1 5 2 9 2" xfId="7409" xr:uid="{00000000-0005-0000-0000-0000E9230000}"/>
    <cellStyle name="40% - Accent1 5 2 9 2 2" xfId="7410" xr:uid="{00000000-0005-0000-0000-0000EA230000}"/>
    <cellStyle name="40% - Accent1 5 2 9 3" xfId="7411" xr:uid="{00000000-0005-0000-0000-0000EB230000}"/>
    <cellStyle name="40% - Accent1 5 3" xfId="7412" xr:uid="{00000000-0005-0000-0000-0000EC230000}"/>
    <cellStyle name="40% - Accent1 5 3 10" xfId="7413" xr:uid="{00000000-0005-0000-0000-0000ED230000}"/>
    <cellStyle name="40% - Accent1 5 3 11" xfId="7414" xr:uid="{00000000-0005-0000-0000-0000EE230000}"/>
    <cellStyle name="40% - Accent1 5 3 2" xfId="7415" xr:uid="{00000000-0005-0000-0000-0000EF230000}"/>
    <cellStyle name="40% - Accent1 5 3 2 2" xfId="7416" xr:uid="{00000000-0005-0000-0000-0000F0230000}"/>
    <cellStyle name="40% - Accent1 5 3 2 2 2" xfId="7417" xr:uid="{00000000-0005-0000-0000-0000F1230000}"/>
    <cellStyle name="40% - Accent1 5 3 2 2 2 2" xfId="7418" xr:uid="{00000000-0005-0000-0000-0000F2230000}"/>
    <cellStyle name="40% - Accent1 5 3 2 2 2 2 2" xfId="7419" xr:uid="{00000000-0005-0000-0000-0000F3230000}"/>
    <cellStyle name="40% - Accent1 5 3 2 2 2 3" xfId="7420" xr:uid="{00000000-0005-0000-0000-0000F4230000}"/>
    <cellStyle name="40% - Accent1 5 3 2 2 2 4" xfId="7421" xr:uid="{00000000-0005-0000-0000-0000F5230000}"/>
    <cellStyle name="40% - Accent1 5 3 2 2 3" xfId="7422" xr:uid="{00000000-0005-0000-0000-0000F6230000}"/>
    <cellStyle name="40% - Accent1 5 3 2 2 3 2" xfId="7423" xr:uid="{00000000-0005-0000-0000-0000F7230000}"/>
    <cellStyle name="40% - Accent1 5 3 2 2 3 2 2" xfId="7424" xr:uid="{00000000-0005-0000-0000-0000F8230000}"/>
    <cellStyle name="40% - Accent1 5 3 2 2 3 3" xfId="7425" xr:uid="{00000000-0005-0000-0000-0000F9230000}"/>
    <cellStyle name="40% - Accent1 5 3 2 2 3 4" xfId="7426" xr:uid="{00000000-0005-0000-0000-0000FA230000}"/>
    <cellStyle name="40% - Accent1 5 3 2 2 4" xfId="7427" xr:uid="{00000000-0005-0000-0000-0000FB230000}"/>
    <cellStyle name="40% - Accent1 5 3 2 2 4 2" xfId="7428" xr:uid="{00000000-0005-0000-0000-0000FC230000}"/>
    <cellStyle name="40% - Accent1 5 3 2 2 4 2 2" xfId="7429" xr:uid="{00000000-0005-0000-0000-0000FD230000}"/>
    <cellStyle name="40% - Accent1 5 3 2 2 4 3" xfId="7430" xr:uid="{00000000-0005-0000-0000-0000FE230000}"/>
    <cellStyle name="40% - Accent1 5 3 2 2 4 4" xfId="7431" xr:uid="{00000000-0005-0000-0000-0000FF230000}"/>
    <cellStyle name="40% - Accent1 5 3 2 2 5" xfId="7432" xr:uid="{00000000-0005-0000-0000-000000240000}"/>
    <cellStyle name="40% - Accent1 5 3 2 2 5 2" xfId="7433" xr:uid="{00000000-0005-0000-0000-000001240000}"/>
    <cellStyle name="40% - Accent1 5 3 2 2 5 3" xfId="7434" xr:uid="{00000000-0005-0000-0000-000002240000}"/>
    <cellStyle name="40% - Accent1 5 3 2 2 6" xfId="7435" xr:uid="{00000000-0005-0000-0000-000003240000}"/>
    <cellStyle name="40% - Accent1 5 3 2 2 7" xfId="7436" xr:uid="{00000000-0005-0000-0000-000004240000}"/>
    <cellStyle name="40% - Accent1 5 3 2 2 8" xfId="7437" xr:uid="{00000000-0005-0000-0000-000005240000}"/>
    <cellStyle name="40% - Accent1 5 3 2 3" xfId="7438" xr:uid="{00000000-0005-0000-0000-000006240000}"/>
    <cellStyle name="40% - Accent1 5 3 2 3 2" xfId="7439" xr:uid="{00000000-0005-0000-0000-000007240000}"/>
    <cellStyle name="40% - Accent1 5 3 2 3 2 2" xfId="7440" xr:uid="{00000000-0005-0000-0000-000008240000}"/>
    <cellStyle name="40% - Accent1 5 3 2 3 3" xfId="7441" xr:uid="{00000000-0005-0000-0000-000009240000}"/>
    <cellStyle name="40% - Accent1 5 3 2 3 4" xfId="7442" xr:uid="{00000000-0005-0000-0000-00000A240000}"/>
    <cellStyle name="40% - Accent1 5 3 2 4" xfId="7443" xr:uid="{00000000-0005-0000-0000-00000B240000}"/>
    <cellStyle name="40% - Accent1 5 3 2 4 2" xfId="7444" xr:uid="{00000000-0005-0000-0000-00000C240000}"/>
    <cellStyle name="40% - Accent1 5 3 2 4 2 2" xfId="7445" xr:uid="{00000000-0005-0000-0000-00000D240000}"/>
    <cellStyle name="40% - Accent1 5 3 2 4 3" xfId="7446" xr:uid="{00000000-0005-0000-0000-00000E240000}"/>
    <cellStyle name="40% - Accent1 5 3 2 4 4" xfId="7447" xr:uid="{00000000-0005-0000-0000-00000F240000}"/>
    <cellStyle name="40% - Accent1 5 3 2 5" xfId="7448" xr:uid="{00000000-0005-0000-0000-000010240000}"/>
    <cellStyle name="40% - Accent1 5 3 2 5 2" xfId="7449" xr:uid="{00000000-0005-0000-0000-000011240000}"/>
    <cellStyle name="40% - Accent1 5 3 2 5 2 2" xfId="7450" xr:uid="{00000000-0005-0000-0000-000012240000}"/>
    <cellStyle name="40% - Accent1 5 3 2 5 3" xfId="7451" xr:uid="{00000000-0005-0000-0000-000013240000}"/>
    <cellStyle name="40% - Accent1 5 3 2 5 4" xfId="7452" xr:uid="{00000000-0005-0000-0000-000014240000}"/>
    <cellStyle name="40% - Accent1 5 3 2 6" xfId="7453" xr:uid="{00000000-0005-0000-0000-000015240000}"/>
    <cellStyle name="40% - Accent1 5 3 2 6 2" xfId="7454" xr:uid="{00000000-0005-0000-0000-000016240000}"/>
    <cellStyle name="40% - Accent1 5 3 2 6 2 2" xfId="7455" xr:uid="{00000000-0005-0000-0000-000017240000}"/>
    <cellStyle name="40% - Accent1 5 3 2 6 3" xfId="7456" xr:uid="{00000000-0005-0000-0000-000018240000}"/>
    <cellStyle name="40% - Accent1 5 3 2 7" xfId="7457" xr:uid="{00000000-0005-0000-0000-000019240000}"/>
    <cellStyle name="40% - Accent1 5 3 2 7 2" xfId="7458" xr:uid="{00000000-0005-0000-0000-00001A240000}"/>
    <cellStyle name="40% - Accent1 5 3 2 8" xfId="7459" xr:uid="{00000000-0005-0000-0000-00001B240000}"/>
    <cellStyle name="40% - Accent1 5 3 2 9" xfId="7460" xr:uid="{00000000-0005-0000-0000-00001C240000}"/>
    <cellStyle name="40% - Accent1 5 3 3" xfId="7461" xr:uid="{00000000-0005-0000-0000-00001D240000}"/>
    <cellStyle name="40% - Accent1 5 3 3 2" xfId="7462" xr:uid="{00000000-0005-0000-0000-00001E240000}"/>
    <cellStyle name="40% - Accent1 5 3 3 2 2" xfId="7463" xr:uid="{00000000-0005-0000-0000-00001F240000}"/>
    <cellStyle name="40% - Accent1 5 3 3 2 2 2" xfId="7464" xr:uid="{00000000-0005-0000-0000-000020240000}"/>
    <cellStyle name="40% - Accent1 5 3 3 2 3" xfId="7465" xr:uid="{00000000-0005-0000-0000-000021240000}"/>
    <cellStyle name="40% - Accent1 5 3 3 2 4" xfId="7466" xr:uid="{00000000-0005-0000-0000-000022240000}"/>
    <cellStyle name="40% - Accent1 5 3 3 3" xfId="7467" xr:uid="{00000000-0005-0000-0000-000023240000}"/>
    <cellStyle name="40% - Accent1 5 3 3 3 2" xfId="7468" xr:uid="{00000000-0005-0000-0000-000024240000}"/>
    <cellStyle name="40% - Accent1 5 3 3 3 2 2" xfId="7469" xr:uid="{00000000-0005-0000-0000-000025240000}"/>
    <cellStyle name="40% - Accent1 5 3 3 3 3" xfId="7470" xr:uid="{00000000-0005-0000-0000-000026240000}"/>
    <cellStyle name="40% - Accent1 5 3 3 3 4" xfId="7471" xr:uid="{00000000-0005-0000-0000-000027240000}"/>
    <cellStyle name="40% - Accent1 5 3 3 4" xfId="7472" xr:uid="{00000000-0005-0000-0000-000028240000}"/>
    <cellStyle name="40% - Accent1 5 3 3 4 2" xfId="7473" xr:uid="{00000000-0005-0000-0000-000029240000}"/>
    <cellStyle name="40% - Accent1 5 3 3 4 2 2" xfId="7474" xr:uid="{00000000-0005-0000-0000-00002A240000}"/>
    <cellStyle name="40% - Accent1 5 3 3 4 3" xfId="7475" xr:uid="{00000000-0005-0000-0000-00002B240000}"/>
    <cellStyle name="40% - Accent1 5 3 3 4 4" xfId="7476" xr:uid="{00000000-0005-0000-0000-00002C240000}"/>
    <cellStyle name="40% - Accent1 5 3 3 5" xfId="7477" xr:uid="{00000000-0005-0000-0000-00002D240000}"/>
    <cellStyle name="40% - Accent1 5 3 3 5 2" xfId="7478" xr:uid="{00000000-0005-0000-0000-00002E240000}"/>
    <cellStyle name="40% - Accent1 5 3 3 5 2 2" xfId="7479" xr:uid="{00000000-0005-0000-0000-00002F240000}"/>
    <cellStyle name="40% - Accent1 5 3 3 5 3" xfId="7480" xr:uid="{00000000-0005-0000-0000-000030240000}"/>
    <cellStyle name="40% - Accent1 5 3 3 5 4" xfId="7481" xr:uid="{00000000-0005-0000-0000-000031240000}"/>
    <cellStyle name="40% - Accent1 5 3 3 6" xfId="7482" xr:uid="{00000000-0005-0000-0000-000032240000}"/>
    <cellStyle name="40% - Accent1 5 3 3 6 2" xfId="7483" xr:uid="{00000000-0005-0000-0000-000033240000}"/>
    <cellStyle name="40% - Accent1 5 3 3 6 2 2" xfId="7484" xr:uid="{00000000-0005-0000-0000-000034240000}"/>
    <cellStyle name="40% - Accent1 5 3 3 6 3" xfId="7485" xr:uid="{00000000-0005-0000-0000-000035240000}"/>
    <cellStyle name="40% - Accent1 5 3 3 7" xfId="7486" xr:uid="{00000000-0005-0000-0000-000036240000}"/>
    <cellStyle name="40% - Accent1 5 3 3 7 2" xfId="7487" xr:uid="{00000000-0005-0000-0000-000037240000}"/>
    <cellStyle name="40% - Accent1 5 3 3 8" xfId="7488" xr:uid="{00000000-0005-0000-0000-000038240000}"/>
    <cellStyle name="40% - Accent1 5 3 3 9" xfId="7489" xr:uid="{00000000-0005-0000-0000-000039240000}"/>
    <cellStyle name="40% - Accent1 5 3 4" xfId="7490" xr:uid="{00000000-0005-0000-0000-00003A240000}"/>
    <cellStyle name="40% - Accent1 5 3 4 2" xfId="7491" xr:uid="{00000000-0005-0000-0000-00003B240000}"/>
    <cellStyle name="40% - Accent1 5 3 4 2 2" xfId="7492" xr:uid="{00000000-0005-0000-0000-00003C240000}"/>
    <cellStyle name="40% - Accent1 5 3 4 2 2 2" xfId="7493" xr:uid="{00000000-0005-0000-0000-00003D240000}"/>
    <cellStyle name="40% - Accent1 5 3 4 2 3" xfId="7494" xr:uid="{00000000-0005-0000-0000-00003E240000}"/>
    <cellStyle name="40% - Accent1 5 3 4 2 4" xfId="7495" xr:uid="{00000000-0005-0000-0000-00003F240000}"/>
    <cellStyle name="40% - Accent1 5 3 4 3" xfId="7496" xr:uid="{00000000-0005-0000-0000-000040240000}"/>
    <cellStyle name="40% - Accent1 5 3 4 3 2" xfId="7497" xr:uid="{00000000-0005-0000-0000-000041240000}"/>
    <cellStyle name="40% - Accent1 5 3 4 3 2 2" xfId="7498" xr:uid="{00000000-0005-0000-0000-000042240000}"/>
    <cellStyle name="40% - Accent1 5 3 4 3 3" xfId="7499" xr:uid="{00000000-0005-0000-0000-000043240000}"/>
    <cellStyle name="40% - Accent1 5 3 4 3 4" xfId="7500" xr:uid="{00000000-0005-0000-0000-000044240000}"/>
    <cellStyle name="40% - Accent1 5 3 4 4" xfId="7501" xr:uid="{00000000-0005-0000-0000-000045240000}"/>
    <cellStyle name="40% - Accent1 5 3 4 4 2" xfId="7502" xr:uid="{00000000-0005-0000-0000-000046240000}"/>
    <cellStyle name="40% - Accent1 5 3 4 4 2 2" xfId="7503" xr:uid="{00000000-0005-0000-0000-000047240000}"/>
    <cellStyle name="40% - Accent1 5 3 4 4 3" xfId="7504" xr:uid="{00000000-0005-0000-0000-000048240000}"/>
    <cellStyle name="40% - Accent1 5 3 4 4 4" xfId="7505" xr:uid="{00000000-0005-0000-0000-000049240000}"/>
    <cellStyle name="40% - Accent1 5 3 4 5" xfId="7506" xr:uid="{00000000-0005-0000-0000-00004A240000}"/>
    <cellStyle name="40% - Accent1 5 3 4 5 2" xfId="7507" xr:uid="{00000000-0005-0000-0000-00004B240000}"/>
    <cellStyle name="40% - Accent1 5 3 4 5 3" xfId="7508" xr:uid="{00000000-0005-0000-0000-00004C240000}"/>
    <cellStyle name="40% - Accent1 5 3 4 6" xfId="7509" xr:uid="{00000000-0005-0000-0000-00004D240000}"/>
    <cellStyle name="40% - Accent1 5 3 4 7" xfId="7510" xr:uid="{00000000-0005-0000-0000-00004E240000}"/>
    <cellStyle name="40% - Accent1 5 3 4 8" xfId="7511" xr:uid="{00000000-0005-0000-0000-00004F240000}"/>
    <cellStyle name="40% - Accent1 5 3 5" xfId="7512" xr:uid="{00000000-0005-0000-0000-000050240000}"/>
    <cellStyle name="40% - Accent1 5 3 5 2" xfId="7513" xr:uid="{00000000-0005-0000-0000-000051240000}"/>
    <cellStyle name="40% - Accent1 5 3 5 2 2" xfId="7514" xr:uid="{00000000-0005-0000-0000-000052240000}"/>
    <cellStyle name="40% - Accent1 5 3 5 3" xfId="7515" xr:uid="{00000000-0005-0000-0000-000053240000}"/>
    <cellStyle name="40% - Accent1 5 3 5 4" xfId="7516" xr:uid="{00000000-0005-0000-0000-000054240000}"/>
    <cellStyle name="40% - Accent1 5 3 6" xfId="7517" xr:uid="{00000000-0005-0000-0000-000055240000}"/>
    <cellStyle name="40% - Accent1 5 3 6 2" xfId="7518" xr:uid="{00000000-0005-0000-0000-000056240000}"/>
    <cellStyle name="40% - Accent1 5 3 6 2 2" xfId="7519" xr:uid="{00000000-0005-0000-0000-000057240000}"/>
    <cellStyle name="40% - Accent1 5 3 6 3" xfId="7520" xr:uid="{00000000-0005-0000-0000-000058240000}"/>
    <cellStyle name="40% - Accent1 5 3 6 4" xfId="7521" xr:uid="{00000000-0005-0000-0000-000059240000}"/>
    <cellStyle name="40% - Accent1 5 3 7" xfId="7522" xr:uid="{00000000-0005-0000-0000-00005A240000}"/>
    <cellStyle name="40% - Accent1 5 3 7 2" xfId="7523" xr:uid="{00000000-0005-0000-0000-00005B240000}"/>
    <cellStyle name="40% - Accent1 5 3 7 2 2" xfId="7524" xr:uid="{00000000-0005-0000-0000-00005C240000}"/>
    <cellStyle name="40% - Accent1 5 3 7 3" xfId="7525" xr:uid="{00000000-0005-0000-0000-00005D240000}"/>
    <cellStyle name="40% - Accent1 5 3 7 4" xfId="7526" xr:uid="{00000000-0005-0000-0000-00005E240000}"/>
    <cellStyle name="40% - Accent1 5 3 8" xfId="7527" xr:uid="{00000000-0005-0000-0000-00005F240000}"/>
    <cellStyle name="40% - Accent1 5 3 8 2" xfId="7528" xr:uid="{00000000-0005-0000-0000-000060240000}"/>
    <cellStyle name="40% - Accent1 5 3 8 2 2" xfId="7529" xr:uid="{00000000-0005-0000-0000-000061240000}"/>
    <cellStyle name="40% - Accent1 5 3 8 3" xfId="7530" xr:uid="{00000000-0005-0000-0000-000062240000}"/>
    <cellStyle name="40% - Accent1 5 3 9" xfId="7531" xr:uid="{00000000-0005-0000-0000-000063240000}"/>
    <cellStyle name="40% - Accent1 5 3 9 2" xfId="7532" xr:uid="{00000000-0005-0000-0000-000064240000}"/>
    <cellStyle name="40% - Accent1 5 4" xfId="7533" xr:uid="{00000000-0005-0000-0000-000065240000}"/>
    <cellStyle name="40% - Accent1 5 4 2" xfId="7534" xr:uid="{00000000-0005-0000-0000-000066240000}"/>
    <cellStyle name="40% - Accent1 5 4 2 2" xfId="7535" xr:uid="{00000000-0005-0000-0000-000067240000}"/>
    <cellStyle name="40% - Accent1 5 4 2 2 2" xfId="7536" xr:uid="{00000000-0005-0000-0000-000068240000}"/>
    <cellStyle name="40% - Accent1 5 4 2 2 2 2" xfId="7537" xr:uid="{00000000-0005-0000-0000-000069240000}"/>
    <cellStyle name="40% - Accent1 5 4 2 2 3" xfId="7538" xr:uid="{00000000-0005-0000-0000-00006A240000}"/>
    <cellStyle name="40% - Accent1 5 4 2 2 4" xfId="7539" xr:uid="{00000000-0005-0000-0000-00006B240000}"/>
    <cellStyle name="40% - Accent1 5 4 2 3" xfId="7540" xr:uid="{00000000-0005-0000-0000-00006C240000}"/>
    <cellStyle name="40% - Accent1 5 4 2 3 2" xfId="7541" xr:uid="{00000000-0005-0000-0000-00006D240000}"/>
    <cellStyle name="40% - Accent1 5 4 2 3 2 2" xfId="7542" xr:uid="{00000000-0005-0000-0000-00006E240000}"/>
    <cellStyle name="40% - Accent1 5 4 2 3 3" xfId="7543" xr:uid="{00000000-0005-0000-0000-00006F240000}"/>
    <cellStyle name="40% - Accent1 5 4 2 3 4" xfId="7544" xr:uid="{00000000-0005-0000-0000-000070240000}"/>
    <cellStyle name="40% - Accent1 5 4 2 4" xfId="7545" xr:uid="{00000000-0005-0000-0000-000071240000}"/>
    <cellStyle name="40% - Accent1 5 4 2 4 2" xfId="7546" xr:uid="{00000000-0005-0000-0000-000072240000}"/>
    <cellStyle name="40% - Accent1 5 4 2 4 2 2" xfId="7547" xr:uid="{00000000-0005-0000-0000-000073240000}"/>
    <cellStyle name="40% - Accent1 5 4 2 4 3" xfId="7548" xr:uid="{00000000-0005-0000-0000-000074240000}"/>
    <cellStyle name="40% - Accent1 5 4 2 4 4" xfId="7549" xr:uid="{00000000-0005-0000-0000-000075240000}"/>
    <cellStyle name="40% - Accent1 5 4 2 5" xfId="7550" xr:uid="{00000000-0005-0000-0000-000076240000}"/>
    <cellStyle name="40% - Accent1 5 4 2 5 2" xfId="7551" xr:uid="{00000000-0005-0000-0000-000077240000}"/>
    <cellStyle name="40% - Accent1 5 4 2 5 3" xfId="7552" xr:uid="{00000000-0005-0000-0000-000078240000}"/>
    <cellStyle name="40% - Accent1 5 4 2 6" xfId="7553" xr:uid="{00000000-0005-0000-0000-000079240000}"/>
    <cellStyle name="40% - Accent1 5 4 2 7" xfId="7554" xr:uid="{00000000-0005-0000-0000-00007A240000}"/>
    <cellStyle name="40% - Accent1 5 4 2 8" xfId="7555" xr:uid="{00000000-0005-0000-0000-00007B240000}"/>
    <cellStyle name="40% - Accent1 5 4 3" xfId="7556" xr:uid="{00000000-0005-0000-0000-00007C240000}"/>
    <cellStyle name="40% - Accent1 5 4 3 2" xfId="7557" xr:uid="{00000000-0005-0000-0000-00007D240000}"/>
    <cellStyle name="40% - Accent1 5 4 3 2 2" xfId="7558" xr:uid="{00000000-0005-0000-0000-00007E240000}"/>
    <cellStyle name="40% - Accent1 5 4 3 3" xfId="7559" xr:uid="{00000000-0005-0000-0000-00007F240000}"/>
    <cellStyle name="40% - Accent1 5 4 3 4" xfId="7560" xr:uid="{00000000-0005-0000-0000-000080240000}"/>
    <cellStyle name="40% - Accent1 5 4 4" xfId="7561" xr:uid="{00000000-0005-0000-0000-000081240000}"/>
    <cellStyle name="40% - Accent1 5 4 4 2" xfId="7562" xr:uid="{00000000-0005-0000-0000-000082240000}"/>
    <cellStyle name="40% - Accent1 5 4 4 2 2" xfId="7563" xr:uid="{00000000-0005-0000-0000-000083240000}"/>
    <cellStyle name="40% - Accent1 5 4 4 3" xfId="7564" xr:uid="{00000000-0005-0000-0000-000084240000}"/>
    <cellStyle name="40% - Accent1 5 4 4 4" xfId="7565" xr:uid="{00000000-0005-0000-0000-000085240000}"/>
    <cellStyle name="40% - Accent1 5 4 5" xfId="7566" xr:uid="{00000000-0005-0000-0000-000086240000}"/>
    <cellStyle name="40% - Accent1 5 4 5 2" xfId="7567" xr:uid="{00000000-0005-0000-0000-000087240000}"/>
    <cellStyle name="40% - Accent1 5 4 5 2 2" xfId="7568" xr:uid="{00000000-0005-0000-0000-000088240000}"/>
    <cellStyle name="40% - Accent1 5 4 5 3" xfId="7569" xr:uid="{00000000-0005-0000-0000-000089240000}"/>
    <cellStyle name="40% - Accent1 5 4 5 4" xfId="7570" xr:uid="{00000000-0005-0000-0000-00008A240000}"/>
    <cellStyle name="40% - Accent1 5 4 6" xfId="7571" xr:uid="{00000000-0005-0000-0000-00008B240000}"/>
    <cellStyle name="40% - Accent1 5 4 6 2" xfId="7572" xr:uid="{00000000-0005-0000-0000-00008C240000}"/>
    <cellStyle name="40% - Accent1 5 4 6 2 2" xfId="7573" xr:uid="{00000000-0005-0000-0000-00008D240000}"/>
    <cellStyle name="40% - Accent1 5 4 6 3" xfId="7574" xr:uid="{00000000-0005-0000-0000-00008E240000}"/>
    <cellStyle name="40% - Accent1 5 4 7" xfId="7575" xr:uid="{00000000-0005-0000-0000-00008F240000}"/>
    <cellStyle name="40% - Accent1 5 4 7 2" xfId="7576" xr:uid="{00000000-0005-0000-0000-000090240000}"/>
    <cellStyle name="40% - Accent1 5 4 8" xfId="7577" xr:uid="{00000000-0005-0000-0000-000091240000}"/>
    <cellStyle name="40% - Accent1 5 4 9" xfId="7578" xr:uid="{00000000-0005-0000-0000-000092240000}"/>
    <cellStyle name="40% - Accent1 5 5" xfId="7579" xr:uid="{00000000-0005-0000-0000-000093240000}"/>
    <cellStyle name="40% - Accent1 5 5 2" xfId="7580" xr:uid="{00000000-0005-0000-0000-000094240000}"/>
    <cellStyle name="40% - Accent1 5 5 2 2" xfId="7581" xr:uid="{00000000-0005-0000-0000-000095240000}"/>
    <cellStyle name="40% - Accent1 5 5 2 2 2" xfId="7582" xr:uid="{00000000-0005-0000-0000-000096240000}"/>
    <cellStyle name="40% - Accent1 5 5 2 3" xfId="7583" xr:uid="{00000000-0005-0000-0000-000097240000}"/>
    <cellStyle name="40% - Accent1 5 5 2 4" xfId="7584" xr:uid="{00000000-0005-0000-0000-000098240000}"/>
    <cellStyle name="40% - Accent1 5 5 3" xfId="7585" xr:uid="{00000000-0005-0000-0000-000099240000}"/>
    <cellStyle name="40% - Accent1 5 5 3 2" xfId="7586" xr:uid="{00000000-0005-0000-0000-00009A240000}"/>
    <cellStyle name="40% - Accent1 5 5 3 2 2" xfId="7587" xr:uid="{00000000-0005-0000-0000-00009B240000}"/>
    <cellStyle name="40% - Accent1 5 5 3 3" xfId="7588" xr:uid="{00000000-0005-0000-0000-00009C240000}"/>
    <cellStyle name="40% - Accent1 5 5 3 4" xfId="7589" xr:uid="{00000000-0005-0000-0000-00009D240000}"/>
    <cellStyle name="40% - Accent1 5 5 4" xfId="7590" xr:uid="{00000000-0005-0000-0000-00009E240000}"/>
    <cellStyle name="40% - Accent1 5 5 4 2" xfId="7591" xr:uid="{00000000-0005-0000-0000-00009F240000}"/>
    <cellStyle name="40% - Accent1 5 5 4 2 2" xfId="7592" xr:uid="{00000000-0005-0000-0000-0000A0240000}"/>
    <cellStyle name="40% - Accent1 5 5 4 3" xfId="7593" xr:uid="{00000000-0005-0000-0000-0000A1240000}"/>
    <cellStyle name="40% - Accent1 5 5 4 4" xfId="7594" xr:uid="{00000000-0005-0000-0000-0000A2240000}"/>
    <cellStyle name="40% - Accent1 5 5 5" xfId="7595" xr:uid="{00000000-0005-0000-0000-0000A3240000}"/>
    <cellStyle name="40% - Accent1 5 5 5 2" xfId="7596" xr:uid="{00000000-0005-0000-0000-0000A4240000}"/>
    <cellStyle name="40% - Accent1 5 5 5 2 2" xfId="7597" xr:uid="{00000000-0005-0000-0000-0000A5240000}"/>
    <cellStyle name="40% - Accent1 5 5 5 3" xfId="7598" xr:uid="{00000000-0005-0000-0000-0000A6240000}"/>
    <cellStyle name="40% - Accent1 5 5 5 4" xfId="7599" xr:uid="{00000000-0005-0000-0000-0000A7240000}"/>
    <cellStyle name="40% - Accent1 5 5 6" xfId="7600" xr:uid="{00000000-0005-0000-0000-0000A8240000}"/>
    <cellStyle name="40% - Accent1 5 5 6 2" xfId="7601" xr:uid="{00000000-0005-0000-0000-0000A9240000}"/>
    <cellStyle name="40% - Accent1 5 5 6 2 2" xfId="7602" xr:uid="{00000000-0005-0000-0000-0000AA240000}"/>
    <cellStyle name="40% - Accent1 5 5 6 3" xfId="7603" xr:uid="{00000000-0005-0000-0000-0000AB240000}"/>
    <cellStyle name="40% - Accent1 5 5 7" xfId="7604" xr:uid="{00000000-0005-0000-0000-0000AC240000}"/>
    <cellStyle name="40% - Accent1 5 5 7 2" xfId="7605" xr:uid="{00000000-0005-0000-0000-0000AD240000}"/>
    <cellStyle name="40% - Accent1 5 5 8" xfId="7606" xr:uid="{00000000-0005-0000-0000-0000AE240000}"/>
    <cellStyle name="40% - Accent1 5 5 9" xfId="7607" xr:uid="{00000000-0005-0000-0000-0000AF240000}"/>
    <cellStyle name="40% - Accent1 5 6" xfId="7608" xr:uid="{00000000-0005-0000-0000-0000B0240000}"/>
    <cellStyle name="40% - Accent1 5 6 2" xfId="7609" xr:uid="{00000000-0005-0000-0000-0000B1240000}"/>
    <cellStyle name="40% - Accent1 5 6 2 2" xfId="7610" xr:uid="{00000000-0005-0000-0000-0000B2240000}"/>
    <cellStyle name="40% - Accent1 5 6 2 2 2" xfId="7611" xr:uid="{00000000-0005-0000-0000-0000B3240000}"/>
    <cellStyle name="40% - Accent1 5 6 2 3" xfId="7612" xr:uid="{00000000-0005-0000-0000-0000B4240000}"/>
    <cellStyle name="40% - Accent1 5 6 2 4" xfId="7613" xr:uid="{00000000-0005-0000-0000-0000B5240000}"/>
    <cellStyle name="40% - Accent1 5 6 3" xfId="7614" xr:uid="{00000000-0005-0000-0000-0000B6240000}"/>
    <cellStyle name="40% - Accent1 5 6 3 2" xfId="7615" xr:uid="{00000000-0005-0000-0000-0000B7240000}"/>
    <cellStyle name="40% - Accent1 5 6 3 2 2" xfId="7616" xr:uid="{00000000-0005-0000-0000-0000B8240000}"/>
    <cellStyle name="40% - Accent1 5 6 3 3" xfId="7617" xr:uid="{00000000-0005-0000-0000-0000B9240000}"/>
    <cellStyle name="40% - Accent1 5 6 3 4" xfId="7618" xr:uid="{00000000-0005-0000-0000-0000BA240000}"/>
    <cellStyle name="40% - Accent1 5 6 4" xfId="7619" xr:uid="{00000000-0005-0000-0000-0000BB240000}"/>
    <cellStyle name="40% - Accent1 5 6 4 2" xfId="7620" xr:uid="{00000000-0005-0000-0000-0000BC240000}"/>
    <cellStyle name="40% - Accent1 5 6 4 2 2" xfId="7621" xr:uid="{00000000-0005-0000-0000-0000BD240000}"/>
    <cellStyle name="40% - Accent1 5 6 4 3" xfId="7622" xr:uid="{00000000-0005-0000-0000-0000BE240000}"/>
    <cellStyle name="40% - Accent1 5 6 4 4" xfId="7623" xr:uid="{00000000-0005-0000-0000-0000BF240000}"/>
    <cellStyle name="40% - Accent1 5 6 5" xfId="7624" xr:uid="{00000000-0005-0000-0000-0000C0240000}"/>
    <cellStyle name="40% - Accent1 5 6 5 2" xfId="7625" xr:uid="{00000000-0005-0000-0000-0000C1240000}"/>
    <cellStyle name="40% - Accent1 5 6 5 2 2" xfId="7626" xr:uid="{00000000-0005-0000-0000-0000C2240000}"/>
    <cellStyle name="40% - Accent1 5 6 5 3" xfId="7627" xr:uid="{00000000-0005-0000-0000-0000C3240000}"/>
    <cellStyle name="40% - Accent1 5 6 6" xfId="7628" xr:uid="{00000000-0005-0000-0000-0000C4240000}"/>
    <cellStyle name="40% - Accent1 5 6 6 2" xfId="7629" xr:uid="{00000000-0005-0000-0000-0000C5240000}"/>
    <cellStyle name="40% - Accent1 5 6 7" xfId="7630" xr:uid="{00000000-0005-0000-0000-0000C6240000}"/>
    <cellStyle name="40% - Accent1 5 6 8" xfId="7631" xr:uid="{00000000-0005-0000-0000-0000C7240000}"/>
    <cellStyle name="40% - Accent1 5 7" xfId="7632" xr:uid="{00000000-0005-0000-0000-0000C8240000}"/>
    <cellStyle name="40% - Accent1 5 8" xfId="7633" xr:uid="{00000000-0005-0000-0000-0000C9240000}"/>
    <cellStyle name="40% - Accent1 5 8 2" xfId="7634" xr:uid="{00000000-0005-0000-0000-0000CA240000}"/>
    <cellStyle name="40% - Accent1 5 8 2 2" xfId="7635" xr:uid="{00000000-0005-0000-0000-0000CB240000}"/>
    <cellStyle name="40% - Accent1 5 8 3" xfId="7636" xr:uid="{00000000-0005-0000-0000-0000CC240000}"/>
    <cellStyle name="40% - Accent1 5 8 4" xfId="7637" xr:uid="{00000000-0005-0000-0000-0000CD240000}"/>
    <cellStyle name="40% - Accent1 5 9" xfId="7638" xr:uid="{00000000-0005-0000-0000-0000CE240000}"/>
    <cellStyle name="40% - Accent1 5 9 2" xfId="7639" xr:uid="{00000000-0005-0000-0000-0000CF240000}"/>
    <cellStyle name="40% - Accent1 5 9 2 2" xfId="7640" xr:uid="{00000000-0005-0000-0000-0000D0240000}"/>
    <cellStyle name="40% - Accent1 5 9 3" xfId="7641" xr:uid="{00000000-0005-0000-0000-0000D1240000}"/>
    <cellStyle name="40% - Accent1 5 9 4" xfId="7642" xr:uid="{00000000-0005-0000-0000-0000D2240000}"/>
    <cellStyle name="40% - Accent1 6" xfId="7643" xr:uid="{00000000-0005-0000-0000-0000D3240000}"/>
    <cellStyle name="40% - Accent1 6 10" xfId="7644" xr:uid="{00000000-0005-0000-0000-0000D4240000}"/>
    <cellStyle name="40% - Accent1 6 11" xfId="7645" xr:uid="{00000000-0005-0000-0000-0000D5240000}"/>
    <cellStyle name="40% - Accent1 6 12" xfId="7646" xr:uid="{00000000-0005-0000-0000-0000D6240000}"/>
    <cellStyle name="40% - Accent1 6 2" xfId="7647" xr:uid="{00000000-0005-0000-0000-0000D7240000}"/>
    <cellStyle name="40% - Accent1 6 2 10" xfId="7648" xr:uid="{00000000-0005-0000-0000-0000D8240000}"/>
    <cellStyle name="40% - Accent1 6 2 10 2" xfId="7649" xr:uid="{00000000-0005-0000-0000-0000D9240000}"/>
    <cellStyle name="40% - Accent1 6 2 11" xfId="7650" xr:uid="{00000000-0005-0000-0000-0000DA240000}"/>
    <cellStyle name="40% - Accent1 6 2 12" xfId="7651" xr:uid="{00000000-0005-0000-0000-0000DB240000}"/>
    <cellStyle name="40% - Accent1 6 2 2" xfId="7652" xr:uid="{00000000-0005-0000-0000-0000DC240000}"/>
    <cellStyle name="40% - Accent1 6 2 2 10" xfId="7653" xr:uid="{00000000-0005-0000-0000-0000DD240000}"/>
    <cellStyle name="40% - Accent1 6 2 2 2" xfId="7654" xr:uid="{00000000-0005-0000-0000-0000DE240000}"/>
    <cellStyle name="40% - Accent1 6 2 2 2 2" xfId="7655" xr:uid="{00000000-0005-0000-0000-0000DF240000}"/>
    <cellStyle name="40% - Accent1 6 2 2 2 2 2" xfId="7656" xr:uid="{00000000-0005-0000-0000-0000E0240000}"/>
    <cellStyle name="40% - Accent1 6 2 2 2 2 2 2" xfId="7657" xr:uid="{00000000-0005-0000-0000-0000E1240000}"/>
    <cellStyle name="40% - Accent1 6 2 2 2 2 3" xfId="7658" xr:uid="{00000000-0005-0000-0000-0000E2240000}"/>
    <cellStyle name="40% - Accent1 6 2 2 2 2 4" xfId="7659" xr:uid="{00000000-0005-0000-0000-0000E3240000}"/>
    <cellStyle name="40% - Accent1 6 2 2 2 3" xfId="7660" xr:uid="{00000000-0005-0000-0000-0000E4240000}"/>
    <cellStyle name="40% - Accent1 6 2 2 2 3 2" xfId="7661" xr:uid="{00000000-0005-0000-0000-0000E5240000}"/>
    <cellStyle name="40% - Accent1 6 2 2 2 3 2 2" xfId="7662" xr:uid="{00000000-0005-0000-0000-0000E6240000}"/>
    <cellStyle name="40% - Accent1 6 2 2 2 3 3" xfId="7663" xr:uid="{00000000-0005-0000-0000-0000E7240000}"/>
    <cellStyle name="40% - Accent1 6 2 2 2 3 4" xfId="7664" xr:uid="{00000000-0005-0000-0000-0000E8240000}"/>
    <cellStyle name="40% - Accent1 6 2 2 2 4" xfId="7665" xr:uid="{00000000-0005-0000-0000-0000E9240000}"/>
    <cellStyle name="40% - Accent1 6 2 2 2 4 2" xfId="7666" xr:uid="{00000000-0005-0000-0000-0000EA240000}"/>
    <cellStyle name="40% - Accent1 6 2 2 2 4 2 2" xfId="7667" xr:uid="{00000000-0005-0000-0000-0000EB240000}"/>
    <cellStyle name="40% - Accent1 6 2 2 2 4 3" xfId="7668" xr:uid="{00000000-0005-0000-0000-0000EC240000}"/>
    <cellStyle name="40% - Accent1 6 2 2 2 4 4" xfId="7669" xr:uid="{00000000-0005-0000-0000-0000ED240000}"/>
    <cellStyle name="40% - Accent1 6 2 2 2 5" xfId="7670" xr:uid="{00000000-0005-0000-0000-0000EE240000}"/>
    <cellStyle name="40% - Accent1 6 2 2 2 5 2" xfId="7671" xr:uid="{00000000-0005-0000-0000-0000EF240000}"/>
    <cellStyle name="40% - Accent1 6 2 2 2 5 2 2" xfId="7672" xr:uid="{00000000-0005-0000-0000-0000F0240000}"/>
    <cellStyle name="40% - Accent1 6 2 2 2 5 3" xfId="7673" xr:uid="{00000000-0005-0000-0000-0000F1240000}"/>
    <cellStyle name="40% - Accent1 6 2 2 2 5 4" xfId="7674" xr:uid="{00000000-0005-0000-0000-0000F2240000}"/>
    <cellStyle name="40% - Accent1 6 2 2 2 6" xfId="7675" xr:uid="{00000000-0005-0000-0000-0000F3240000}"/>
    <cellStyle name="40% - Accent1 6 2 2 2 6 2" xfId="7676" xr:uid="{00000000-0005-0000-0000-0000F4240000}"/>
    <cellStyle name="40% - Accent1 6 2 2 2 6 2 2" xfId="7677" xr:uid="{00000000-0005-0000-0000-0000F5240000}"/>
    <cellStyle name="40% - Accent1 6 2 2 2 6 3" xfId="7678" xr:uid="{00000000-0005-0000-0000-0000F6240000}"/>
    <cellStyle name="40% - Accent1 6 2 2 2 7" xfId="7679" xr:uid="{00000000-0005-0000-0000-0000F7240000}"/>
    <cellStyle name="40% - Accent1 6 2 2 2 7 2" xfId="7680" xr:uid="{00000000-0005-0000-0000-0000F8240000}"/>
    <cellStyle name="40% - Accent1 6 2 2 2 8" xfId="7681" xr:uid="{00000000-0005-0000-0000-0000F9240000}"/>
    <cellStyle name="40% - Accent1 6 2 2 2 9" xfId="7682" xr:uid="{00000000-0005-0000-0000-0000FA240000}"/>
    <cellStyle name="40% - Accent1 6 2 2 3" xfId="7683" xr:uid="{00000000-0005-0000-0000-0000FB240000}"/>
    <cellStyle name="40% - Accent1 6 2 2 3 2" xfId="7684" xr:uid="{00000000-0005-0000-0000-0000FC240000}"/>
    <cellStyle name="40% - Accent1 6 2 2 3 2 2" xfId="7685" xr:uid="{00000000-0005-0000-0000-0000FD240000}"/>
    <cellStyle name="40% - Accent1 6 2 2 3 2 2 2" xfId="7686" xr:uid="{00000000-0005-0000-0000-0000FE240000}"/>
    <cellStyle name="40% - Accent1 6 2 2 3 2 3" xfId="7687" xr:uid="{00000000-0005-0000-0000-0000FF240000}"/>
    <cellStyle name="40% - Accent1 6 2 2 3 2 4" xfId="7688" xr:uid="{00000000-0005-0000-0000-000000250000}"/>
    <cellStyle name="40% - Accent1 6 2 2 3 3" xfId="7689" xr:uid="{00000000-0005-0000-0000-000001250000}"/>
    <cellStyle name="40% - Accent1 6 2 2 3 3 2" xfId="7690" xr:uid="{00000000-0005-0000-0000-000002250000}"/>
    <cellStyle name="40% - Accent1 6 2 2 3 3 2 2" xfId="7691" xr:uid="{00000000-0005-0000-0000-000003250000}"/>
    <cellStyle name="40% - Accent1 6 2 2 3 3 3" xfId="7692" xr:uid="{00000000-0005-0000-0000-000004250000}"/>
    <cellStyle name="40% - Accent1 6 2 2 3 3 4" xfId="7693" xr:uid="{00000000-0005-0000-0000-000005250000}"/>
    <cellStyle name="40% - Accent1 6 2 2 3 4" xfId="7694" xr:uid="{00000000-0005-0000-0000-000006250000}"/>
    <cellStyle name="40% - Accent1 6 2 2 3 4 2" xfId="7695" xr:uid="{00000000-0005-0000-0000-000007250000}"/>
    <cellStyle name="40% - Accent1 6 2 2 3 4 2 2" xfId="7696" xr:uid="{00000000-0005-0000-0000-000008250000}"/>
    <cellStyle name="40% - Accent1 6 2 2 3 4 3" xfId="7697" xr:uid="{00000000-0005-0000-0000-000009250000}"/>
    <cellStyle name="40% - Accent1 6 2 2 3 4 4" xfId="7698" xr:uid="{00000000-0005-0000-0000-00000A250000}"/>
    <cellStyle name="40% - Accent1 6 2 2 3 5" xfId="7699" xr:uid="{00000000-0005-0000-0000-00000B250000}"/>
    <cellStyle name="40% - Accent1 6 2 2 3 5 2" xfId="7700" xr:uid="{00000000-0005-0000-0000-00000C250000}"/>
    <cellStyle name="40% - Accent1 6 2 2 3 5 3" xfId="7701" xr:uid="{00000000-0005-0000-0000-00000D250000}"/>
    <cellStyle name="40% - Accent1 6 2 2 3 6" xfId="7702" xr:uid="{00000000-0005-0000-0000-00000E250000}"/>
    <cellStyle name="40% - Accent1 6 2 2 3 7" xfId="7703" xr:uid="{00000000-0005-0000-0000-00000F250000}"/>
    <cellStyle name="40% - Accent1 6 2 2 3 8" xfId="7704" xr:uid="{00000000-0005-0000-0000-000010250000}"/>
    <cellStyle name="40% - Accent1 6 2 2 4" xfId="7705" xr:uid="{00000000-0005-0000-0000-000011250000}"/>
    <cellStyle name="40% - Accent1 6 2 2 4 2" xfId="7706" xr:uid="{00000000-0005-0000-0000-000012250000}"/>
    <cellStyle name="40% - Accent1 6 2 2 4 2 2" xfId="7707" xr:uid="{00000000-0005-0000-0000-000013250000}"/>
    <cellStyle name="40% - Accent1 6 2 2 4 3" xfId="7708" xr:uid="{00000000-0005-0000-0000-000014250000}"/>
    <cellStyle name="40% - Accent1 6 2 2 4 4" xfId="7709" xr:uid="{00000000-0005-0000-0000-000015250000}"/>
    <cellStyle name="40% - Accent1 6 2 2 5" xfId="7710" xr:uid="{00000000-0005-0000-0000-000016250000}"/>
    <cellStyle name="40% - Accent1 6 2 2 5 2" xfId="7711" xr:uid="{00000000-0005-0000-0000-000017250000}"/>
    <cellStyle name="40% - Accent1 6 2 2 5 2 2" xfId="7712" xr:uid="{00000000-0005-0000-0000-000018250000}"/>
    <cellStyle name="40% - Accent1 6 2 2 5 3" xfId="7713" xr:uid="{00000000-0005-0000-0000-000019250000}"/>
    <cellStyle name="40% - Accent1 6 2 2 5 4" xfId="7714" xr:uid="{00000000-0005-0000-0000-00001A250000}"/>
    <cellStyle name="40% - Accent1 6 2 2 6" xfId="7715" xr:uid="{00000000-0005-0000-0000-00001B250000}"/>
    <cellStyle name="40% - Accent1 6 2 2 6 2" xfId="7716" xr:uid="{00000000-0005-0000-0000-00001C250000}"/>
    <cellStyle name="40% - Accent1 6 2 2 6 2 2" xfId="7717" xr:uid="{00000000-0005-0000-0000-00001D250000}"/>
    <cellStyle name="40% - Accent1 6 2 2 6 3" xfId="7718" xr:uid="{00000000-0005-0000-0000-00001E250000}"/>
    <cellStyle name="40% - Accent1 6 2 2 6 4" xfId="7719" xr:uid="{00000000-0005-0000-0000-00001F250000}"/>
    <cellStyle name="40% - Accent1 6 2 2 7" xfId="7720" xr:uid="{00000000-0005-0000-0000-000020250000}"/>
    <cellStyle name="40% - Accent1 6 2 2 7 2" xfId="7721" xr:uid="{00000000-0005-0000-0000-000021250000}"/>
    <cellStyle name="40% - Accent1 6 2 2 7 2 2" xfId="7722" xr:uid="{00000000-0005-0000-0000-000022250000}"/>
    <cellStyle name="40% - Accent1 6 2 2 7 3" xfId="7723" xr:uid="{00000000-0005-0000-0000-000023250000}"/>
    <cellStyle name="40% - Accent1 6 2 2 8" xfId="7724" xr:uid="{00000000-0005-0000-0000-000024250000}"/>
    <cellStyle name="40% - Accent1 6 2 2 8 2" xfId="7725" xr:uid="{00000000-0005-0000-0000-000025250000}"/>
    <cellStyle name="40% - Accent1 6 2 2 9" xfId="7726" xr:uid="{00000000-0005-0000-0000-000026250000}"/>
    <cellStyle name="40% - Accent1 6 2 3" xfId="7727" xr:uid="{00000000-0005-0000-0000-000027250000}"/>
    <cellStyle name="40% - Accent1 6 2 3 2" xfId="7728" xr:uid="{00000000-0005-0000-0000-000028250000}"/>
    <cellStyle name="40% - Accent1 6 2 3 2 2" xfId="7729" xr:uid="{00000000-0005-0000-0000-000029250000}"/>
    <cellStyle name="40% - Accent1 6 2 3 2 2 2" xfId="7730" xr:uid="{00000000-0005-0000-0000-00002A250000}"/>
    <cellStyle name="40% - Accent1 6 2 3 2 2 2 2" xfId="7731" xr:uid="{00000000-0005-0000-0000-00002B250000}"/>
    <cellStyle name="40% - Accent1 6 2 3 2 2 3" xfId="7732" xr:uid="{00000000-0005-0000-0000-00002C250000}"/>
    <cellStyle name="40% - Accent1 6 2 3 2 2 4" xfId="7733" xr:uid="{00000000-0005-0000-0000-00002D250000}"/>
    <cellStyle name="40% - Accent1 6 2 3 2 3" xfId="7734" xr:uid="{00000000-0005-0000-0000-00002E250000}"/>
    <cellStyle name="40% - Accent1 6 2 3 2 3 2" xfId="7735" xr:uid="{00000000-0005-0000-0000-00002F250000}"/>
    <cellStyle name="40% - Accent1 6 2 3 2 3 2 2" xfId="7736" xr:uid="{00000000-0005-0000-0000-000030250000}"/>
    <cellStyle name="40% - Accent1 6 2 3 2 3 3" xfId="7737" xr:uid="{00000000-0005-0000-0000-000031250000}"/>
    <cellStyle name="40% - Accent1 6 2 3 2 3 4" xfId="7738" xr:uid="{00000000-0005-0000-0000-000032250000}"/>
    <cellStyle name="40% - Accent1 6 2 3 2 4" xfId="7739" xr:uid="{00000000-0005-0000-0000-000033250000}"/>
    <cellStyle name="40% - Accent1 6 2 3 2 4 2" xfId="7740" xr:uid="{00000000-0005-0000-0000-000034250000}"/>
    <cellStyle name="40% - Accent1 6 2 3 2 4 2 2" xfId="7741" xr:uid="{00000000-0005-0000-0000-000035250000}"/>
    <cellStyle name="40% - Accent1 6 2 3 2 4 3" xfId="7742" xr:uid="{00000000-0005-0000-0000-000036250000}"/>
    <cellStyle name="40% - Accent1 6 2 3 2 4 4" xfId="7743" xr:uid="{00000000-0005-0000-0000-000037250000}"/>
    <cellStyle name="40% - Accent1 6 2 3 2 5" xfId="7744" xr:uid="{00000000-0005-0000-0000-000038250000}"/>
    <cellStyle name="40% - Accent1 6 2 3 2 5 2" xfId="7745" xr:uid="{00000000-0005-0000-0000-000039250000}"/>
    <cellStyle name="40% - Accent1 6 2 3 2 5 3" xfId="7746" xr:uid="{00000000-0005-0000-0000-00003A250000}"/>
    <cellStyle name="40% - Accent1 6 2 3 2 6" xfId="7747" xr:uid="{00000000-0005-0000-0000-00003B250000}"/>
    <cellStyle name="40% - Accent1 6 2 3 2 7" xfId="7748" xr:uid="{00000000-0005-0000-0000-00003C250000}"/>
    <cellStyle name="40% - Accent1 6 2 3 2 8" xfId="7749" xr:uid="{00000000-0005-0000-0000-00003D250000}"/>
    <cellStyle name="40% - Accent1 6 2 3 3" xfId="7750" xr:uid="{00000000-0005-0000-0000-00003E250000}"/>
    <cellStyle name="40% - Accent1 6 2 3 3 2" xfId="7751" xr:uid="{00000000-0005-0000-0000-00003F250000}"/>
    <cellStyle name="40% - Accent1 6 2 3 3 2 2" xfId="7752" xr:uid="{00000000-0005-0000-0000-000040250000}"/>
    <cellStyle name="40% - Accent1 6 2 3 3 3" xfId="7753" xr:uid="{00000000-0005-0000-0000-000041250000}"/>
    <cellStyle name="40% - Accent1 6 2 3 3 4" xfId="7754" xr:uid="{00000000-0005-0000-0000-000042250000}"/>
    <cellStyle name="40% - Accent1 6 2 3 4" xfId="7755" xr:uid="{00000000-0005-0000-0000-000043250000}"/>
    <cellStyle name="40% - Accent1 6 2 3 4 2" xfId="7756" xr:uid="{00000000-0005-0000-0000-000044250000}"/>
    <cellStyle name="40% - Accent1 6 2 3 4 2 2" xfId="7757" xr:uid="{00000000-0005-0000-0000-000045250000}"/>
    <cellStyle name="40% - Accent1 6 2 3 4 3" xfId="7758" xr:uid="{00000000-0005-0000-0000-000046250000}"/>
    <cellStyle name="40% - Accent1 6 2 3 4 4" xfId="7759" xr:uid="{00000000-0005-0000-0000-000047250000}"/>
    <cellStyle name="40% - Accent1 6 2 3 5" xfId="7760" xr:uid="{00000000-0005-0000-0000-000048250000}"/>
    <cellStyle name="40% - Accent1 6 2 3 5 2" xfId="7761" xr:uid="{00000000-0005-0000-0000-000049250000}"/>
    <cellStyle name="40% - Accent1 6 2 3 5 2 2" xfId="7762" xr:uid="{00000000-0005-0000-0000-00004A250000}"/>
    <cellStyle name="40% - Accent1 6 2 3 5 3" xfId="7763" xr:uid="{00000000-0005-0000-0000-00004B250000}"/>
    <cellStyle name="40% - Accent1 6 2 3 5 4" xfId="7764" xr:uid="{00000000-0005-0000-0000-00004C250000}"/>
    <cellStyle name="40% - Accent1 6 2 3 6" xfId="7765" xr:uid="{00000000-0005-0000-0000-00004D250000}"/>
    <cellStyle name="40% - Accent1 6 2 3 6 2" xfId="7766" xr:uid="{00000000-0005-0000-0000-00004E250000}"/>
    <cellStyle name="40% - Accent1 6 2 3 6 2 2" xfId="7767" xr:uid="{00000000-0005-0000-0000-00004F250000}"/>
    <cellStyle name="40% - Accent1 6 2 3 6 3" xfId="7768" xr:uid="{00000000-0005-0000-0000-000050250000}"/>
    <cellStyle name="40% - Accent1 6 2 3 7" xfId="7769" xr:uid="{00000000-0005-0000-0000-000051250000}"/>
    <cellStyle name="40% - Accent1 6 2 3 7 2" xfId="7770" xr:uid="{00000000-0005-0000-0000-000052250000}"/>
    <cellStyle name="40% - Accent1 6 2 3 8" xfId="7771" xr:uid="{00000000-0005-0000-0000-000053250000}"/>
    <cellStyle name="40% - Accent1 6 2 3 9" xfId="7772" xr:uid="{00000000-0005-0000-0000-000054250000}"/>
    <cellStyle name="40% - Accent1 6 2 4" xfId="7773" xr:uid="{00000000-0005-0000-0000-000055250000}"/>
    <cellStyle name="40% - Accent1 6 2 4 2" xfId="7774" xr:uid="{00000000-0005-0000-0000-000056250000}"/>
    <cellStyle name="40% - Accent1 6 2 4 2 2" xfId="7775" xr:uid="{00000000-0005-0000-0000-000057250000}"/>
    <cellStyle name="40% - Accent1 6 2 4 2 2 2" xfId="7776" xr:uid="{00000000-0005-0000-0000-000058250000}"/>
    <cellStyle name="40% - Accent1 6 2 4 2 3" xfId="7777" xr:uid="{00000000-0005-0000-0000-000059250000}"/>
    <cellStyle name="40% - Accent1 6 2 4 2 4" xfId="7778" xr:uid="{00000000-0005-0000-0000-00005A250000}"/>
    <cellStyle name="40% - Accent1 6 2 4 3" xfId="7779" xr:uid="{00000000-0005-0000-0000-00005B250000}"/>
    <cellStyle name="40% - Accent1 6 2 4 3 2" xfId="7780" xr:uid="{00000000-0005-0000-0000-00005C250000}"/>
    <cellStyle name="40% - Accent1 6 2 4 3 2 2" xfId="7781" xr:uid="{00000000-0005-0000-0000-00005D250000}"/>
    <cellStyle name="40% - Accent1 6 2 4 3 3" xfId="7782" xr:uid="{00000000-0005-0000-0000-00005E250000}"/>
    <cellStyle name="40% - Accent1 6 2 4 3 4" xfId="7783" xr:uid="{00000000-0005-0000-0000-00005F250000}"/>
    <cellStyle name="40% - Accent1 6 2 4 4" xfId="7784" xr:uid="{00000000-0005-0000-0000-000060250000}"/>
    <cellStyle name="40% - Accent1 6 2 4 4 2" xfId="7785" xr:uid="{00000000-0005-0000-0000-000061250000}"/>
    <cellStyle name="40% - Accent1 6 2 4 4 2 2" xfId="7786" xr:uid="{00000000-0005-0000-0000-000062250000}"/>
    <cellStyle name="40% - Accent1 6 2 4 4 3" xfId="7787" xr:uid="{00000000-0005-0000-0000-000063250000}"/>
    <cellStyle name="40% - Accent1 6 2 4 4 4" xfId="7788" xr:uid="{00000000-0005-0000-0000-000064250000}"/>
    <cellStyle name="40% - Accent1 6 2 4 5" xfId="7789" xr:uid="{00000000-0005-0000-0000-000065250000}"/>
    <cellStyle name="40% - Accent1 6 2 4 5 2" xfId="7790" xr:uid="{00000000-0005-0000-0000-000066250000}"/>
    <cellStyle name="40% - Accent1 6 2 4 5 2 2" xfId="7791" xr:uid="{00000000-0005-0000-0000-000067250000}"/>
    <cellStyle name="40% - Accent1 6 2 4 5 3" xfId="7792" xr:uid="{00000000-0005-0000-0000-000068250000}"/>
    <cellStyle name="40% - Accent1 6 2 4 5 4" xfId="7793" xr:uid="{00000000-0005-0000-0000-000069250000}"/>
    <cellStyle name="40% - Accent1 6 2 4 6" xfId="7794" xr:uid="{00000000-0005-0000-0000-00006A250000}"/>
    <cellStyle name="40% - Accent1 6 2 4 6 2" xfId="7795" xr:uid="{00000000-0005-0000-0000-00006B250000}"/>
    <cellStyle name="40% - Accent1 6 2 4 6 2 2" xfId="7796" xr:uid="{00000000-0005-0000-0000-00006C250000}"/>
    <cellStyle name="40% - Accent1 6 2 4 6 3" xfId="7797" xr:uid="{00000000-0005-0000-0000-00006D250000}"/>
    <cellStyle name="40% - Accent1 6 2 4 7" xfId="7798" xr:uid="{00000000-0005-0000-0000-00006E250000}"/>
    <cellStyle name="40% - Accent1 6 2 4 7 2" xfId="7799" xr:uid="{00000000-0005-0000-0000-00006F250000}"/>
    <cellStyle name="40% - Accent1 6 2 4 8" xfId="7800" xr:uid="{00000000-0005-0000-0000-000070250000}"/>
    <cellStyle name="40% - Accent1 6 2 4 9" xfId="7801" xr:uid="{00000000-0005-0000-0000-000071250000}"/>
    <cellStyle name="40% - Accent1 6 2 5" xfId="7802" xr:uid="{00000000-0005-0000-0000-000072250000}"/>
    <cellStyle name="40% - Accent1 6 2 5 2" xfId="7803" xr:uid="{00000000-0005-0000-0000-000073250000}"/>
    <cellStyle name="40% - Accent1 6 2 5 2 2" xfId="7804" xr:uid="{00000000-0005-0000-0000-000074250000}"/>
    <cellStyle name="40% - Accent1 6 2 5 2 2 2" xfId="7805" xr:uid="{00000000-0005-0000-0000-000075250000}"/>
    <cellStyle name="40% - Accent1 6 2 5 2 3" xfId="7806" xr:uid="{00000000-0005-0000-0000-000076250000}"/>
    <cellStyle name="40% - Accent1 6 2 5 2 4" xfId="7807" xr:uid="{00000000-0005-0000-0000-000077250000}"/>
    <cellStyle name="40% - Accent1 6 2 5 3" xfId="7808" xr:uid="{00000000-0005-0000-0000-000078250000}"/>
    <cellStyle name="40% - Accent1 6 2 5 3 2" xfId="7809" xr:uid="{00000000-0005-0000-0000-000079250000}"/>
    <cellStyle name="40% - Accent1 6 2 5 3 2 2" xfId="7810" xr:uid="{00000000-0005-0000-0000-00007A250000}"/>
    <cellStyle name="40% - Accent1 6 2 5 3 3" xfId="7811" xr:uid="{00000000-0005-0000-0000-00007B250000}"/>
    <cellStyle name="40% - Accent1 6 2 5 3 4" xfId="7812" xr:uid="{00000000-0005-0000-0000-00007C250000}"/>
    <cellStyle name="40% - Accent1 6 2 5 4" xfId="7813" xr:uid="{00000000-0005-0000-0000-00007D250000}"/>
    <cellStyle name="40% - Accent1 6 2 5 4 2" xfId="7814" xr:uid="{00000000-0005-0000-0000-00007E250000}"/>
    <cellStyle name="40% - Accent1 6 2 5 4 2 2" xfId="7815" xr:uid="{00000000-0005-0000-0000-00007F250000}"/>
    <cellStyle name="40% - Accent1 6 2 5 4 3" xfId="7816" xr:uid="{00000000-0005-0000-0000-000080250000}"/>
    <cellStyle name="40% - Accent1 6 2 5 4 4" xfId="7817" xr:uid="{00000000-0005-0000-0000-000081250000}"/>
    <cellStyle name="40% - Accent1 6 2 5 5" xfId="7818" xr:uid="{00000000-0005-0000-0000-000082250000}"/>
    <cellStyle name="40% - Accent1 6 2 5 5 2" xfId="7819" xr:uid="{00000000-0005-0000-0000-000083250000}"/>
    <cellStyle name="40% - Accent1 6 2 5 5 3" xfId="7820" xr:uid="{00000000-0005-0000-0000-000084250000}"/>
    <cellStyle name="40% - Accent1 6 2 5 6" xfId="7821" xr:uid="{00000000-0005-0000-0000-000085250000}"/>
    <cellStyle name="40% - Accent1 6 2 5 7" xfId="7822" xr:uid="{00000000-0005-0000-0000-000086250000}"/>
    <cellStyle name="40% - Accent1 6 2 5 8" xfId="7823" xr:uid="{00000000-0005-0000-0000-000087250000}"/>
    <cellStyle name="40% - Accent1 6 2 6" xfId="7824" xr:uid="{00000000-0005-0000-0000-000088250000}"/>
    <cellStyle name="40% - Accent1 6 2 6 2" xfId="7825" xr:uid="{00000000-0005-0000-0000-000089250000}"/>
    <cellStyle name="40% - Accent1 6 2 6 2 2" xfId="7826" xr:uid="{00000000-0005-0000-0000-00008A250000}"/>
    <cellStyle name="40% - Accent1 6 2 6 3" xfId="7827" xr:uid="{00000000-0005-0000-0000-00008B250000}"/>
    <cellStyle name="40% - Accent1 6 2 6 4" xfId="7828" xr:uid="{00000000-0005-0000-0000-00008C250000}"/>
    <cellStyle name="40% - Accent1 6 2 7" xfId="7829" xr:uid="{00000000-0005-0000-0000-00008D250000}"/>
    <cellStyle name="40% - Accent1 6 2 7 2" xfId="7830" xr:uid="{00000000-0005-0000-0000-00008E250000}"/>
    <cellStyle name="40% - Accent1 6 2 7 2 2" xfId="7831" xr:uid="{00000000-0005-0000-0000-00008F250000}"/>
    <cellStyle name="40% - Accent1 6 2 7 3" xfId="7832" xr:uid="{00000000-0005-0000-0000-000090250000}"/>
    <cellStyle name="40% - Accent1 6 2 7 4" xfId="7833" xr:uid="{00000000-0005-0000-0000-000091250000}"/>
    <cellStyle name="40% - Accent1 6 2 8" xfId="7834" xr:uid="{00000000-0005-0000-0000-000092250000}"/>
    <cellStyle name="40% - Accent1 6 2 8 2" xfId="7835" xr:uid="{00000000-0005-0000-0000-000093250000}"/>
    <cellStyle name="40% - Accent1 6 2 8 2 2" xfId="7836" xr:uid="{00000000-0005-0000-0000-000094250000}"/>
    <cellStyle name="40% - Accent1 6 2 8 3" xfId="7837" xr:uid="{00000000-0005-0000-0000-000095250000}"/>
    <cellStyle name="40% - Accent1 6 2 8 4" xfId="7838" xr:uid="{00000000-0005-0000-0000-000096250000}"/>
    <cellStyle name="40% - Accent1 6 2 9" xfId="7839" xr:uid="{00000000-0005-0000-0000-000097250000}"/>
    <cellStyle name="40% - Accent1 6 2 9 2" xfId="7840" xr:uid="{00000000-0005-0000-0000-000098250000}"/>
    <cellStyle name="40% - Accent1 6 2 9 2 2" xfId="7841" xr:uid="{00000000-0005-0000-0000-000099250000}"/>
    <cellStyle name="40% - Accent1 6 2 9 3" xfId="7842" xr:uid="{00000000-0005-0000-0000-00009A250000}"/>
    <cellStyle name="40% - Accent1 6 3" xfId="7843" xr:uid="{00000000-0005-0000-0000-00009B250000}"/>
    <cellStyle name="40% - Accent1 6 3 2" xfId="7844" xr:uid="{00000000-0005-0000-0000-00009C250000}"/>
    <cellStyle name="40% - Accent1 6 3 3" xfId="7845" xr:uid="{00000000-0005-0000-0000-00009D250000}"/>
    <cellStyle name="40% - Accent1 6 4" xfId="7846" xr:uid="{00000000-0005-0000-0000-00009E250000}"/>
    <cellStyle name="40% - Accent1 6 4 2" xfId="7847" xr:uid="{00000000-0005-0000-0000-00009F250000}"/>
    <cellStyle name="40% - Accent1 6 4 2 2" xfId="7848" xr:uid="{00000000-0005-0000-0000-0000A0250000}"/>
    <cellStyle name="40% - Accent1 6 4 2 2 2" xfId="7849" xr:uid="{00000000-0005-0000-0000-0000A1250000}"/>
    <cellStyle name="40% - Accent1 6 4 2 3" xfId="7850" xr:uid="{00000000-0005-0000-0000-0000A2250000}"/>
    <cellStyle name="40% - Accent1 6 4 2 4" xfId="7851" xr:uid="{00000000-0005-0000-0000-0000A3250000}"/>
    <cellStyle name="40% - Accent1 6 4 3" xfId="7852" xr:uid="{00000000-0005-0000-0000-0000A4250000}"/>
    <cellStyle name="40% - Accent1 6 4 3 2" xfId="7853" xr:uid="{00000000-0005-0000-0000-0000A5250000}"/>
    <cellStyle name="40% - Accent1 6 4 3 2 2" xfId="7854" xr:uid="{00000000-0005-0000-0000-0000A6250000}"/>
    <cellStyle name="40% - Accent1 6 4 3 3" xfId="7855" xr:uid="{00000000-0005-0000-0000-0000A7250000}"/>
    <cellStyle name="40% - Accent1 6 4 3 4" xfId="7856" xr:uid="{00000000-0005-0000-0000-0000A8250000}"/>
    <cellStyle name="40% - Accent1 6 4 4" xfId="7857" xr:uid="{00000000-0005-0000-0000-0000A9250000}"/>
    <cellStyle name="40% - Accent1 6 4 4 2" xfId="7858" xr:uid="{00000000-0005-0000-0000-0000AA250000}"/>
    <cellStyle name="40% - Accent1 6 4 4 2 2" xfId="7859" xr:uid="{00000000-0005-0000-0000-0000AB250000}"/>
    <cellStyle name="40% - Accent1 6 4 4 3" xfId="7860" xr:uid="{00000000-0005-0000-0000-0000AC250000}"/>
    <cellStyle name="40% - Accent1 6 4 4 4" xfId="7861" xr:uid="{00000000-0005-0000-0000-0000AD250000}"/>
    <cellStyle name="40% - Accent1 6 4 5" xfId="7862" xr:uid="{00000000-0005-0000-0000-0000AE250000}"/>
    <cellStyle name="40% - Accent1 6 4 5 2" xfId="7863" xr:uid="{00000000-0005-0000-0000-0000AF250000}"/>
    <cellStyle name="40% - Accent1 6 4 5 2 2" xfId="7864" xr:uid="{00000000-0005-0000-0000-0000B0250000}"/>
    <cellStyle name="40% - Accent1 6 4 5 3" xfId="7865" xr:uid="{00000000-0005-0000-0000-0000B1250000}"/>
    <cellStyle name="40% - Accent1 6 4 5 4" xfId="7866" xr:uid="{00000000-0005-0000-0000-0000B2250000}"/>
    <cellStyle name="40% - Accent1 6 4 6" xfId="7867" xr:uid="{00000000-0005-0000-0000-0000B3250000}"/>
    <cellStyle name="40% - Accent1 6 4 6 2" xfId="7868" xr:uid="{00000000-0005-0000-0000-0000B4250000}"/>
    <cellStyle name="40% - Accent1 6 4 6 2 2" xfId="7869" xr:uid="{00000000-0005-0000-0000-0000B5250000}"/>
    <cellStyle name="40% - Accent1 6 4 6 3" xfId="7870" xr:uid="{00000000-0005-0000-0000-0000B6250000}"/>
    <cellStyle name="40% - Accent1 6 4 7" xfId="7871" xr:uid="{00000000-0005-0000-0000-0000B7250000}"/>
    <cellStyle name="40% - Accent1 6 4 7 2" xfId="7872" xr:uid="{00000000-0005-0000-0000-0000B8250000}"/>
    <cellStyle name="40% - Accent1 6 4 8" xfId="7873" xr:uid="{00000000-0005-0000-0000-0000B9250000}"/>
    <cellStyle name="40% - Accent1 6 4 9" xfId="7874" xr:uid="{00000000-0005-0000-0000-0000BA250000}"/>
    <cellStyle name="40% - Accent1 6 5" xfId="7875" xr:uid="{00000000-0005-0000-0000-0000BB250000}"/>
    <cellStyle name="40% - Accent1 6 6" xfId="7876" xr:uid="{00000000-0005-0000-0000-0000BC250000}"/>
    <cellStyle name="40% - Accent1 6 7" xfId="7877" xr:uid="{00000000-0005-0000-0000-0000BD250000}"/>
    <cellStyle name="40% - Accent1 6 7 2" xfId="7878" xr:uid="{00000000-0005-0000-0000-0000BE250000}"/>
    <cellStyle name="40% - Accent1 6 7 2 2" xfId="7879" xr:uid="{00000000-0005-0000-0000-0000BF250000}"/>
    <cellStyle name="40% - Accent1 6 7 3" xfId="7880" xr:uid="{00000000-0005-0000-0000-0000C0250000}"/>
    <cellStyle name="40% - Accent1 6 7 4" xfId="7881" xr:uid="{00000000-0005-0000-0000-0000C1250000}"/>
    <cellStyle name="40% - Accent1 6 8" xfId="7882" xr:uid="{00000000-0005-0000-0000-0000C2250000}"/>
    <cellStyle name="40% - Accent1 6 8 2" xfId="7883" xr:uid="{00000000-0005-0000-0000-0000C3250000}"/>
    <cellStyle name="40% - Accent1 6 8 2 2" xfId="7884" xr:uid="{00000000-0005-0000-0000-0000C4250000}"/>
    <cellStyle name="40% - Accent1 6 8 3" xfId="7885" xr:uid="{00000000-0005-0000-0000-0000C5250000}"/>
    <cellStyle name="40% - Accent1 6 8 4" xfId="7886" xr:uid="{00000000-0005-0000-0000-0000C6250000}"/>
    <cellStyle name="40% - Accent1 6 9" xfId="7887" xr:uid="{00000000-0005-0000-0000-0000C7250000}"/>
    <cellStyle name="40% - Accent1 6 9 2" xfId="7888" xr:uid="{00000000-0005-0000-0000-0000C8250000}"/>
    <cellStyle name="40% - Accent1 6 9 2 2" xfId="7889" xr:uid="{00000000-0005-0000-0000-0000C9250000}"/>
    <cellStyle name="40% - Accent1 6 9 3" xfId="7890" xr:uid="{00000000-0005-0000-0000-0000CA250000}"/>
    <cellStyle name="40% - Accent1 6 9 4" xfId="7891" xr:uid="{00000000-0005-0000-0000-0000CB250000}"/>
    <cellStyle name="40% - Accent1 7" xfId="7892" xr:uid="{00000000-0005-0000-0000-0000CC250000}"/>
    <cellStyle name="40% - Accent1 7 10" xfId="7893" xr:uid="{00000000-0005-0000-0000-0000CD250000}"/>
    <cellStyle name="40% - Accent1 7 11" xfId="7894" xr:uid="{00000000-0005-0000-0000-0000CE250000}"/>
    <cellStyle name="40% - Accent1 7 12" xfId="7895" xr:uid="{00000000-0005-0000-0000-0000CF250000}"/>
    <cellStyle name="40% - Accent1 7 2" xfId="7896" xr:uid="{00000000-0005-0000-0000-0000D0250000}"/>
    <cellStyle name="40% - Accent1 7 2 2" xfId="7897" xr:uid="{00000000-0005-0000-0000-0000D1250000}"/>
    <cellStyle name="40% - Accent1 7 2 2 2" xfId="7898" xr:uid="{00000000-0005-0000-0000-0000D2250000}"/>
    <cellStyle name="40% - Accent1 7 2 2 2 2" xfId="7899" xr:uid="{00000000-0005-0000-0000-0000D3250000}"/>
    <cellStyle name="40% - Accent1 7 2 2 2 2 2" xfId="7900" xr:uid="{00000000-0005-0000-0000-0000D4250000}"/>
    <cellStyle name="40% - Accent1 7 2 2 2 3" xfId="7901" xr:uid="{00000000-0005-0000-0000-0000D5250000}"/>
    <cellStyle name="40% - Accent1 7 2 2 2 4" xfId="7902" xr:uid="{00000000-0005-0000-0000-0000D6250000}"/>
    <cellStyle name="40% - Accent1 7 2 2 3" xfId="7903" xr:uid="{00000000-0005-0000-0000-0000D7250000}"/>
    <cellStyle name="40% - Accent1 7 2 2 3 2" xfId="7904" xr:uid="{00000000-0005-0000-0000-0000D8250000}"/>
    <cellStyle name="40% - Accent1 7 2 2 3 2 2" xfId="7905" xr:uid="{00000000-0005-0000-0000-0000D9250000}"/>
    <cellStyle name="40% - Accent1 7 2 2 3 3" xfId="7906" xr:uid="{00000000-0005-0000-0000-0000DA250000}"/>
    <cellStyle name="40% - Accent1 7 2 2 3 4" xfId="7907" xr:uid="{00000000-0005-0000-0000-0000DB250000}"/>
    <cellStyle name="40% - Accent1 7 2 2 4" xfId="7908" xr:uid="{00000000-0005-0000-0000-0000DC250000}"/>
    <cellStyle name="40% - Accent1 7 2 2 4 2" xfId="7909" xr:uid="{00000000-0005-0000-0000-0000DD250000}"/>
    <cellStyle name="40% - Accent1 7 2 2 4 2 2" xfId="7910" xr:uid="{00000000-0005-0000-0000-0000DE250000}"/>
    <cellStyle name="40% - Accent1 7 2 2 4 3" xfId="7911" xr:uid="{00000000-0005-0000-0000-0000DF250000}"/>
    <cellStyle name="40% - Accent1 7 2 2 4 4" xfId="7912" xr:uid="{00000000-0005-0000-0000-0000E0250000}"/>
    <cellStyle name="40% - Accent1 7 2 2 5" xfId="7913" xr:uid="{00000000-0005-0000-0000-0000E1250000}"/>
    <cellStyle name="40% - Accent1 7 2 2 5 2" xfId="7914" xr:uid="{00000000-0005-0000-0000-0000E2250000}"/>
    <cellStyle name="40% - Accent1 7 2 2 5 3" xfId="7915" xr:uid="{00000000-0005-0000-0000-0000E3250000}"/>
    <cellStyle name="40% - Accent1 7 2 2 6" xfId="7916" xr:uid="{00000000-0005-0000-0000-0000E4250000}"/>
    <cellStyle name="40% - Accent1 7 2 2 7" xfId="7917" xr:uid="{00000000-0005-0000-0000-0000E5250000}"/>
    <cellStyle name="40% - Accent1 7 2 2 8" xfId="7918" xr:uid="{00000000-0005-0000-0000-0000E6250000}"/>
    <cellStyle name="40% - Accent1 7 2 3" xfId="7919" xr:uid="{00000000-0005-0000-0000-0000E7250000}"/>
    <cellStyle name="40% - Accent1 7 2 3 2" xfId="7920" xr:uid="{00000000-0005-0000-0000-0000E8250000}"/>
    <cellStyle name="40% - Accent1 7 2 3 2 2" xfId="7921" xr:uid="{00000000-0005-0000-0000-0000E9250000}"/>
    <cellStyle name="40% - Accent1 7 2 3 3" xfId="7922" xr:uid="{00000000-0005-0000-0000-0000EA250000}"/>
    <cellStyle name="40% - Accent1 7 2 3 4" xfId="7923" xr:uid="{00000000-0005-0000-0000-0000EB250000}"/>
    <cellStyle name="40% - Accent1 7 2 4" xfId="7924" xr:uid="{00000000-0005-0000-0000-0000EC250000}"/>
    <cellStyle name="40% - Accent1 7 2 4 2" xfId="7925" xr:uid="{00000000-0005-0000-0000-0000ED250000}"/>
    <cellStyle name="40% - Accent1 7 2 4 2 2" xfId="7926" xr:uid="{00000000-0005-0000-0000-0000EE250000}"/>
    <cellStyle name="40% - Accent1 7 2 4 3" xfId="7927" xr:uid="{00000000-0005-0000-0000-0000EF250000}"/>
    <cellStyle name="40% - Accent1 7 2 4 4" xfId="7928" xr:uid="{00000000-0005-0000-0000-0000F0250000}"/>
    <cellStyle name="40% - Accent1 7 2 5" xfId="7929" xr:uid="{00000000-0005-0000-0000-0000F1250000}"/>
    <cellStyle name="40% - Accent1 7 2 5 2" xfId="7930" xr:uid="{00000000-0005-0000-0000-0000F2250000}"/>
    <cellStyle name="40% - Accent1 7 2 5 2 2" xfId="7931" xr:uid="{00000000-0005-0000-0000-0000F3250000}"/>
    <cellStyle name="40% - Accent1 7 2 5 3" xfId="7932" xr:uid="{00000000-0005-0000-0000-0000F4250000}"/>
    <cellStyle name="40% - Accent1 7 2 5 4" xfId="7933" xr:uid="{00000000-0005-0000-0000-0000F5250000}"/>
    <cellStyle name="40% - Accent1 7 2 6" xfId="7934" xr:uid="{00000000-0005-0000-0000-0000F6250000}"/>
    <cellStyle name="40% - Accent1 7 2 6 2" xfId="7935" xr:uid="{00000000-0005-0000-0000-0000F7250000}"/>
    <cellStyle name="40% - Accent1 7 2 6 2 2" xfId="7936" xr:uid="{00000000-0005-0000-0000-0000F8250000}"/>
    <cellStyle name="40% - Accent1 7 2 6 3" xfId="7937" xr:uid="{00000000-0005-0000-0000-0000F9250000}"/>
    <cellStyle name="40% - Accent1 7 2 7" xfId="7938" xr:uid="{00000000-0005-0000-0000-0000FA250000}"/>
    <cellStyle name="40% - Accent1 7 2 7 2" xfId="7939" xr:uid="{00000000-0005-0000-0000-0000FB250000}"/>
    <cellStyle name="40% - Accent1 7 2 8" xfId="7940" xr:uid="{00000000-0005-0000-0000-0000FC250000}"/>
    <cellStyle name="40% - Accent1 7 2 9" xfId="7941" xr:uid="{00000000-0005-0000-0000-0000FD250000}"/>
    <cellStyle name="40% - Accent1 7 3" xfId="7942" xr:uid="{00000000-0005-0000-0000-0000FE250000}"/>
    <cellStyle name="40% - Accent1 7 3 2" xfId="7943" xr:uid="{00000000-0005-0000-0000-0000FF250000}"/>
    <cellStyle name="40% - Accent1 7 3 2 2" xfId="7944" xr:uid="{00000000-0005-0000-0000-000000260000}"/>
    <cellStyle name="40% - Accent1 7 3 2 2 2" xfId="7945" xr:uid="{00000000-0005-0000-0000-000001260000}"/>
    <cellStyle name="40% - Accent1 7 3 2 3" xfId="7946" xr:uid="{00000000-0005-0000-0000-000002260000}"/>
    <cellStyle name="40% - Accent1 7 3 2 4" xfId="7947" xr:uid="{00000000-0005-0000-0000-000003260000}"/>
    <cellStyle name="40% - Accent1 7 3 3" xfId="7948" xr:uid="{00000000-0005-0000-0000-000004260000}"/>
    <cellStyle name="40% - Accent1 7 3 3 2" xfId="7949" xr:uid="{00000000-0005-0000-0000-000005260000}"/>
    <cellStyle name="40% - Accent1 7 3 3 2 2" xfId="7950" xr:uid="{00000000-0005-0000-0000-000006260000}"/>
    <cellStyle name="40% - Accent1 7 3 3 3" xfId="7951" xr:uid="{00000000-0005-0000-0000-000007260000}"/>
    <cellStyle name="40% - Accent1 7 3 3 4" xfId="7952" xr:uid="{00000000-0005-0000-0000-000008260000}"/>
    <cellStyle name="40% - Accent1 7 3 4" xfId="7953" xr:uid="{00000000-0005-0000-0000-000009260000}"/>
    <cellStyle name="40% - Accent1 7 3 4 2" xfId="7954" xr:uid="{00000000-0005-0000-0000-00000A260000}"/>
    <cellStyle name="40% - Accent1 7 3 4 2 2" xfId="7955" xr:uid="{00000000-0005-0000-0000-00000B260000}"/>
    <cellStyle name="40% - Accent1 7 3 4 3" xfId="7956" xr:uid="{00000000-0005-0000-0000-00000C260000}"/>
    <cellStyle name="40% - Accent1 7 3 4 4" xfId="7957" xr:uid="{00000000-0005-0000-0000-00000D260000}"/>
    <cellStyle name="40% - Accent1 7 3 5" xfId="7958" xr:uid="{00000000-0005-0000-0000-00000E260000}"/>
    <cellStyle name="40% - Accent1 7 3 5 2" xfId="7959" xr:uid="{00000000-0005-0000-0000-00000F260000}"/>
    <cellStyle name="40% - Accent1 7 3 5 2 2" xfId="7960" xr:uid="{00000000-0005-0000-0000-000010260000}"/>
    <cellStyle name="40% - Accent1 7 3 5 3" xfId="7961" xr:uid="{00000000-0005-0000-0000-000011260000}"/>
    <cellStyle name="40% - Accent1 7 3 5 4" xfId="7962" xr:uid="{00000000-0005-0000-0000-000012260000}"/>
    <cellStyle name="40% - Accent1 7 3 6" xfId="7963" xr:uid="{00000000-0005-0000-0000-000013260000}"/>
    <cellStyle name="40% - Accent1 7 3 6 2" xfId="7964" xr:uid="{00000000-0005-0000-0000-000014260000}"/>
    <cellStyle name="40% - Accent1 7 3 6 2 2" xfId="7965" xr:uid="{00000000-0005-0000-0000-000015260000}"/>
    <cellStyle name="40% - Accent1 7 3 6 3" xfId="7966" xr:uid="{00000000-0005-0000-0000-000016260000}"/>
    <cellStyle name="40% - Accent1 7 3 7" xfId="7967" xr:uid="{00000000-0005-0000-0000-000017260000}"/>
    <cellStyle name="40% - Accent1 7 3 7 2" xfId="7968" xr:uid="{00000000-0005-0000-0000-000018260000}"/>
    <cellStyle name="40% - Accent1 7 3 8" xfId="7969" xr:uid="{00000000-0005-0000-0000-000019260000}"/>
    <cellStyle name="40% - Accent1 7 3 9" xfId="7970" xr:uid="{00000000-0005-0000-0000-00001A260000}"/>
    <cellStyle name="40% - Accent1 7 4" xfId="7971" xr:uid="{00000000-0005-0000-0000-00001B260000}"/>
    <cellStyle name="40% - Accent1 7 4 2" xfId="7972" xr:uid="{00000000-0005-0000-0000-00001C260000}"/>
    <cellStyle name="40% - Accent1 7 4 2 2" xfId="7973" xr:uid="{00000000-0005-0000-0000-00001D260000}"/>
    <cellStyle name="40% - Accent1 7 4 2 2 2" xfId="7974" xr:uid="{00000000-0005-0000-0000-00001E260000}"/>
    <cellStyle name="40% - Accent1 7 4 2 3" xfId="7975" xr:uid="{00000000-0005-0000-0000-00001F260000}"/>
    <cellStyle name="40% - Accent1 7 4 2 4" xfId="7976" xr:uid="{00000000-0005-0000-0000-000020260000}"/>
    <cellStyle name="40% - Accent1 7 4 3" xfId="7977" xr:uid="{00000000-0005-0000-0000-000021260000}"/>
    <cellStyle name="40% - Accent1 7 4 3 2" xfId="7978" xr:uid="{00000000-0005-0000-0000-000022260000}"/>
    <cellStyle name="40% - Accent1 7 4 3 2 2" xfId="7979" xr:uid="{00000000-0005-0000-0000-000023260000}"/>
    <cellStyle name="40% - Accent1 7 4 3 3" xfId="7980" xr:uid="{00000000-0005-0000-0000-000024260000}"/>
    <cellStyle name="40% - Accent1 7 4 3 4" xfId="7981" xr:uid="{00000000-0005-0000-0000-000025260000}"/>
    <cellStyle name="40% - Accent1 7 4 4" xfId="7982" xr:uid="{00000000-0005-0000-0000-000026260000}"/>
    <cellStyle name="40% - Accent1 7 4 4 2" xfId="7983" xr:uid="{00000000-0005-0000-0000-000027260000}"/>
    <cellStyle name="40% - Accent1 7 4 4 2 2" xfId="7984" xr:uid="{00000000-0005-0000-0000-000028260000}"/>
    <cellStyle name="40% - Accent1 7 4 4 3" xfId="7985" xr:uid="{00000000-0005-0000-0000-000029260000}"/>
    <cellStyle name="40% - Accent1 7 4 4 4" xfId="7986" xr:uid="{00000000-0005-0000-0000-00002A260000}"/>
    <cellStyle name="40% - Accent1 7 4 5" xfId="7987" xr:uid="{00000000-0005-0000-0000-00002B260000}"/>
    <cellStyle name="40% - Accent1 7 4 5 2" xfId="7988" xr:uid="{00000000-0005-0000-0000-00002C260000}"/>
    <cellStyle name="40% - Accent1 7 4 5 2 2" xfId="7989" xr:uid="{00000000-0005-0000-0000-00002D260000}"/>
    <cellStyle name="40% - Accent1 7 4 5 3" xfId="7990" xr:uid="{00000000-0005-0000-0000-00002E260000}"/>
    <cellStyle name="40% - Accent1 7 4 6" xfId="7991" xr:uid="{00000000-0005-0000-0000-00002F260000}"/>
    <cellStyle name="40% - Accent1 7 4 6 2" xfId="7992" xr:uid="{00000000-0005-0000-0000-000030260000}"/>
    <cellStyle name="40% - Accent1 7 4 7" xfId="7993" xr:uid="{00000000-0005-0000-0000-000031260000}"/>
    <cellStyle name="40% - Accent1 7 4 8" xfId="7994" xr:uid="{00000000-0005-0000-0000-000032260000}"/>
    <cellStyle name="40% - Accent1 7 5" xfId="7995" xr:uid="{00000000-0005-0000-0000-000033260000}"/>
    <cellStyle name="40% - Accent1 7 6" xfId="7996" xr:uid="{00000000-0005-0000-0000-000034260000}"/>
    <cellStyle name="40% - Accent1 7 6 2" xfId="7997" xr:uid="{00000000-0005-0000-0000-000035260000}"/>
    <cellStyle name="40% - Accent1 7 6 2 2" xfId="7998" xr:uid="{00000000-0005-0000-0000-000036260000}"/>
    <cellStyle name="40% - Accent1 7 6 3" xfId="7999" xr:uid="{00000000-0005-0000-0000-000037260000}"/>
    <cellStyle name="40% - Accent1 7 6 4" xfId="8000" xr:uid="{00000000-0005-0000-0000-000038260000}"/>
    <cellStyle name="40% - Accent1 7 7" xfId="8001" xr:uid="{00000000-0005-0000-0000-000039260000}"/>
    <cellStyle name="40% - Accent1 7 7 2" xfId="8002" xr:uid="{00000000-0005-0000-0000-00003A260000}"/>
    <cellStyle name="40% - Accent1 7 7 2 2" xfId="8003" xr:uid="{00000000-0005-0000-0000-00003B260000}"/>
    <cellStyle name="40% - Accent1 7 7 3" xfId="8004" xr:uid="{00000000-0005-0000-0000-00003C260000}"/>
    <cellStyle name="40% - Accent1 7 7 4" xfId="8005" xr:uid="{00000000-0005-0000-0000-00003D260000}"/>
    <cellStyle name="40% - Accent1 7 8" xfId="8006" xr:uid="{00000000-0005-0000-0000-00003E260000}"/>
    <cellStyle name="40% - Accent1 7 8 2" xfId="8007" xr:uid="{00000000-0005-0000-0000-00003F260000}"/>
    <cellStyle name="40% - Accent1 7 8 2 2" xfId="8008" xr:uid="{00000000-0005-0000-0000-000040260000}"/>
    <cellStyle name="40% - Accent1 7 8 3" xfId="8009" xr:uid="{00000000-0005-0000-0000-000041260000}"/>
    <cellStyle name="40% - Accent1 7 8 4" xfId="8010" xr:uid="{00000000-0005-0000-0000-000042260000}"/>
    <cellStyle name="40% - Accent1 7 9" xfId="8011" xr:uid="{00000000-0005-0000-0000-000043260000}"/>
    <cellStyle name="40% - Accent1 7 9 2" xfId="8012" xr:uid="{00000000-0005-0000-0000-000044260000}"/>
    <cellStyle name="40% - Accent1 7 9 3" xfId="8013" xr:uid="{00000000-0005-0000-0000-000045260000}"/>
    <cellStyle name="40% - Accent1 8" xfId="8014" xr:uid="{00000000-0005-0000-0000-000046260000}"/>
    <cellStyle name="40% - Accent1 8 2" xfId="8015" xr:uid="{00000000-0005-0000-0000-000047260000}"/>
    <cellStyle name="40% - Accent1 8 2 2" xfId="8016" xr:uid="{00000000-0005-0000-0000-000048260000}"/>
    <cellStyle name="40% - Accent1 8 2 2 2" xfId="8017" xr:uid="{00000000-0005-0000-0000-000049260000}"/>
    <cellStyle name="40% - Accent1 8 2 2 2 2" xfId="8018" xr:uid="{00000000-0005-0000-0000-00004A260000}"/>
    <cellStyle name="40% - Accent1 8 2 2 3" xfId="8019" xr:uid="{00000000-0005-0000-0000-00004B260000}"/>
    <cellStyle name="40% - Accent1 8 2 2 4" xfId="8020" xr:uid="{00000000-0005-0000-0000-00004C260000}"/>
    <cellStyle name="40% - Accent1 8 2 3" xfId="8021" xr:uid="{00000000-0005-0000-0000-00004D260000}"/>
    <cellStyle name="40% - Accent1 8 2 3 2" xfId="8022" xr:uid="{00000000-0005-0000-0000-00004E260000}"/>
    <cellStyle name="40% - Accent1 8 2 3 2 2" xfId="8023" xr:uid="{00000000-0005-0000-0000-00004F260000}"/>
    <cellStyle name="40% - Accent1 8 2 3 3" xfId="8024" xr:uid="{00000000-0005-0000-0000-000050260000}"/>
    <cellStyle name="40% - Accent1 8 2 3 4" xfId="8025" xr:uid="{00000000-0005-0000-0000-000051260000}"/>
    <cellStyle name="40% - Accent1 8 2 4" xfId="8026" xr:uid="{00000000-0005-0000-0000-000052260000}"/>
    <cellStyle name="40% - Accent1 8 2 4 2" xfId="8027" xr:uid="{00000000-0005-0000-0000-000053260000}"/>
    <cellStyle name="40% - Accent1 8 2 4 2 2" xfId="8028" xr:uid="{00000000-0005-0000-0000-000054260000}"/>
    <cellStyle name="40% - Accent1 8 2 4 3" xfId="8029" xr:uid="{00000000-0005-0000-0000-000055260000}"/>
    <cellStyle name="40% - Accent1 8 2 4 4" xfId="8030" xr:uid="{00000000-0005-0000-0000-000056260000}"/>
    <cellStyle name="40% - Accent1 8 2 5" xfId="8031" xr:uid="{00000000-0005-0000-0000-000057260000}"/>
    <cellStyle name="40% - Accent1 8 2 5 2" xfId="8032" xr:uid="{00000000-0005-0000-0000-000058260000}"/>
    <cellStyle name="40% - Accent1 8 2 5 3" xfId="8033" xr:uid="{00000000-0005-0000-0000-000059260000}"/>
    <cellStyle name="40% - Accent1 8 2 6" xfId="8034" xr:uid="{00000000-0005-0000-0000-00005A260000}"/>
    <cellStyle name="40% - Accent1 8 2 7" xfId="8035" xr:uid="{00000000-0005-0000-0000-00005B260000}"/>
    <cellStyle name="40% - Accent1 8 2 8" xfId="8036" xr:uid="{00000000-0005-0000-0000-00005C260000}"/>
    <cellStyle name="40% - Accent1 8 3" xfId="8037" xr:uid="{00000000-0005-0000-0000-00005D260000}"/>
    <cellStyle name="40% - Accent1 8 3 2" xfId="8038" xr:uid="{00000000-0005-0000-0000-00005E260000}"/>
    <cellStyle name="40% - Accent1 8 3 2 2" xfId="8039" xr:uid="{00000000-0005-0000-0000-00005F260000}"/>
    <cellStyle name="40% - Accent1 8 3 3" xfId="8040" xr:uid="{00000000-0005-0000-0000-000060260000}"/>
    <cellStyle name="40% - Accent1 8 3 4" xfId="8041" xr:uid="{00000000-0005-0000-0000-000061260000}"/>
    <cellStyle name="40% - Accent1 8 4" xfId="8042" xr:uid="{00000000-0005-0000-0000-000062260000}"/>
    <cellStyle name="40% - Accent1 8 4 2" xfId="8043" xr:uid="{00000000-0005-0000-0000-000063260000}"/>
    <cellStyle name="40% - Accent1 8 4 2 2" xfId="8044" xr:uid="{00000000-0005-0000-0000-000064260000}"/>
    <cellStyle name="40% - Accent1 8 4 3" xfId="8045" xr:uid="{00000000-0005-0000-0000-000065260000}"/>
    <cellStyle name="40% - Accent1 8 4 4" xfId="8046" xr:uid="{00000000-0005-0000-0000-000066260000}"/>
    <cellStyle name="40% - Accent1 8 5" xfId="8047" xr:uid="{00000000-0005-0000-0000-000067260000}"/>
    <cellStyle name="40% - Accent1 8 5 2" xfId="8048" xr:uid="{00000000-0005-0000-0000-000068260000}"/>
    <cellStyle name="40% - Accent1 8 5 2 2" xfId="8049" xr:uid="{00000000-0005-0000-0000-000069260000}"/>
    <cellStyle name="40% - Accent1 8 5 3" xfId="8050" xr:uid="{00000000-0005-0000-0000-00006A260000}"/>
    <cellStyle name="40% - Accent1 8 5 4" xfId="8051" xr:uid="{00000000-0005-0000-0000-00006B260000}"/>
    <cellStyle name="40% - Accent1 8 6" xfId="8052" xr:uid="{00000000-0005-0000-0000-00006C260000}"/>
    <cellStyle name="40% - Accent1 8 6 2" xfId="8053" xr:uid="{00000000-0005-0000-0000-00006D260000}"/>
    <cellStyle name="40% - Accent1 8 6 2 2" xfId="8054" xr:uid="{00000000-0005-0000-0000-00006E260000}"/>
    <cellStyle name="40% - Accent1 8 6 3" xfId="8055" xr:uid="{00000000-0005-0000-0000-00006F260000}"/>
    <cellStyle name="40% - Accent1 8 7" xfId="8056" xr:uid="{00000000-0005-0000-0000-000070260000}"/>
    <cellStyle name="40% - Accent1 8 7 2" xfId="8057" xr:uid="{00000000-0005-0000-0000-000071260000}"/>
    <cellStyle name="40% - Accent1 8 8" xfId="8058" xr:uid="{00000000-0005-0000-0000-000072260000}"/>
    <cellStyle name="40% - Accent1 8 9" xfId="8059" xr:uid="{00000000-0005-0000-0000-000073260000}"/>
    <cellStyle name="40% - Accent1 9" xfId="8060" xr:uid="{00000000-0005-0000-0000-000074260000}"/>
    <cellStyle name="40% - Accent1 9 2" xfId="8061" xr:uid="{00000000-0005-0000-0000-000075260000}"/>
    <cellStyle name="40% - Accent1 9 2 2" xfId="8062" xr:uid="{00000000-0005-0000-0000-000076260000}"/>
    <cellStyle name="40% - Accent1 9 2 2 2" xfId="8063" xr:uid="{00000000-0005-0000-0000-000077260000}"/>
    <cellStyle name="40% - Accent1 9 2 3" xfId="8064" xr:uid="{00000000-0005-0000-0000-000078260000}"/>
    <cellStyle name="40% - Accent1 9 2 4" xfId="8065" xr:uid="{00000000-0005-0000-0000-000079260000}"/>
    <cellStyle name="40% - Accent1 9 3" xfId="8066" xr:uid="{00000000-0005-0000-0000-00007A260000}"/>
    <cellStyle name="40% - Accent1 9 3 2" xfId="8067" xr:uid="{00000000-0005-0000-0000-00007B260000}"/>
    <cellStyle name="40% - Accent1 9 3 2 2" xfId="8068" xr:uid="{00000000-0005-0000-0000-00007C260000}"/>
    <cellStyle name="40% - Accent1 9 3 3" xfId="8069" xr:uid="{00000000-0005-0000-0000-00007D260000}"/>
    <cellStyle name="40% - Accent1 9 3 4" xfId="8070" xr:uid="{00000000-0005-0000-0000-00007E260000}"/>
    <cellStyle name="40% - Accent1 9 4" xfId="8071" xr:uid="{00000000-0005-0000-0000-00007F260000}"/>
    <cellStyle name="40% - Accent1 9 4 2" xfId="8072" xr:uid="{00000000-0005-0000-0000-000080260000}"/>
    <cellStyle name="40% - Accent1 9 4 2 2" xfId="8073" xr:uid="{00000000-0005-0000-0000-000081260000}"/>
    <cellStyle name="40% - Accent1 9 4 3" xfId="8074" xr:uid="{00000000-0005-0000-0000-000082260000}"/>
    <cellStyle name="40% - Accent1 9 4 4" xfId="8075" xr:uid="{00000000-0005-0000-0000-000083260000}"/>
    <cellStyle name="40% - Accent1 9 5" xfId="8076" xr:uid="{00000000-0005-0000-0000-000084260000}"/>
    <cellStyle name="40% - Accent1 9 5 2" xfId="8077" xr:uid="{00000000-0005-0000-0000-000085260000}"/>
    <cellStyle name="40% - Accent1 9 5 2 2" xfId="8078" xr:uid="{00000000-0005-0000-0000-000086260000}"/>
    <cellStyle name="40% - Accent1 9 5 3" xfId="8079" xr:uid="{00000000-0005-0000-0000-000087260000}"/>
    <cellStyle name="40% - Accent1 9 5 4" xfId="8080" xr:uid="{00000000-0005-0000-0000-000088260000}"/>
    <cellStyle name="40% - Accent1 9 6" xfId="8081" xr:uid="{00000000-0005-0000-0000-000089260000}"/>
    <cellStyle name="40% - Accent1 9 6 2" xfId="8082" xr:uid="{00000000-0005-0000-0000-00008A260000}"/>
    <cellStyle name="40% - Accent1 9 6 2 2" xfId="8083" xr:uid="{00000000-0005-0000-0000-00008B260000}"/>
    <cellStyle name="40% - Accent1 9 6 3" xfId="8084" xr:uid="{00000000-0005-0000-0000-00008C260000}"/>
    <cellStyle name="40% - Accent1 9 7" xfId="8085" xr:uid="{00000000-0005-0000-0000-00008D260000}"/>
    <cellStyle name="40% - Accent1 9 7 2" xfId="8086" xr:uid="{00000000-0005-0000-0000-00008E260000}"/>
    <cellStyle name="40% - Accent1 9 8" xfId="8087" xr:uid="{00000000-0005-0000-0000-00008F260000}"/>
    <cellStyle name="40% - Accent1 9 9" xfId="8088" xr:uid="{00000000-0005-0000-0000-000090260000}"/>
    <cellStyle name="40% - Accent2 10" xfId="8089" xr:uid="{00000000-0005-0000-0000-000091260000}"/>
    <cellStyle name="40% - Accent2 10 2" xfId="8090" xr:uid="{00000000-0005-0000-0000-000092260000}"/>
    <cellStyle name="40% - Accent2 10 2 2" xfId="8091" xr:uid="{00000000-0005-0000-0000-000093260000}"/>
    <cellStyle name="40% - Accent2 10 2 3" xfId="8092" xr:uid="{00000000-0005-0000-0000-000094260000}"/>
    <cellStyle name="40% - Accent2 10 3" xfId="8093" xr:uid="{00000000-0005-0000-0000-000095260000}"/>
    <cellStyle name="40% - Accent2 10 3 2" xfId="8094" xr:uid="{00000000-0005-0000-0000-000096260000}"/>
    <cellStyle name="40% - Accent2 10 4" xfId="8095" xr:uid="{00000000-0005-0000-0000-000097260000}"/>
    <cellStyle name="40% - Accent2 11" xfId="8096" xr:uid="{00000000-0005-0000-0000-000098260000}"/>
    <cellStyle name="40% - Accent2 12" xfId="8097" xr:uid="{00000000-0005-0000-0000-000099260000}"/>
    <cellStyle name="40% - Accent2 12 2" xfId="8098" xr:uid="{00000000-0005-0000-0000-00009A260000}"/>
    <cellStyle name="40% - Accent2 12 3" xfId="8099" xr:uid="{00000000-0005-0000-0000-00009B260000}"/>
    <cellStyle name="40% - Accent2 13" xfId="8100" xr:uid="{00000000-0005-0000-0000-00009C260000}"/>
    <cellStyle name="40% - Accent2 13 2" xfId="8101" xr:uid="{00000000-0005-0000-0000-00009D260000}"/>
    <cellStyle name="40% - Accent2 14" xfId="59993" xr:uid="{00000000-0005-0000-0000-00009E260000}"/>
    <cellStyle name="40% - Accent2 2" xfId="8102" xr:uid="{00000000-0005-0000-0000-00009F260000}"/>
    <cellStyle name="40% - Accent2 2 10" xfId="59994" xr:uid="{00000000-0005-0000-0000-0000A0260000}"/>
    <cellStyle name="40% - Accent2 2 2" xfId="8103" xr:uid="{00000000-0005-0000-0000-0000A1260000}"/>
    <cellStyle name="40% - Accent2 2 2 2" xfId="8104" xr:uid="{00000000-0005-0000-0000-0000A2260000}"/>
    <cellStyle name="40% - Accent2 2 2 3" xfId="8105" xr:uid="{00000000-0005-0000-0000-0000A3260000}"/>
    <cellStyle name="40% - Accent2 2 3" xfId="8106" xr:uid="{00000000-0005-0000-0000-0000A4260000}"/>
    <cellStyle name="40% - Accent2 2 3 2" xfId="8107" xr:uid="{00000000-0005-0000-0000-0000A5260000}"/>
    <cellStyle name="40% - Accent2 2 3 3" xfId="8108" xr:uid="{00000000-0005-0000-0000-0000A6260000}"/>
    <cellStyle name="40% - Accent2 2 4" xfId="8109" xr:uid="{00000000-0005-0000-0000-0000A7260000}"/>
    <cellStyle name="40% - Accent2 2 5" xfId="8110" xr:uid="{00000000-0005-0000-0000-0000A8260000}"/>
    <cellStyle name="40% - Accent2 2 6" xfId="8111" xr:uid="{00000000-0005-0000-0000-0000A9260000}"/>
    <cellStyle name="40% - Accent2 2 7" xfId="8112" xr:uid="{00000000-0005-0000-0000-0000AA260000}"/>
    <cellStyle name="40% - Accent2 2 8" xfId="59995" xr:uid="{00000000-0005-0000-0000-0000AB260000}"/>
    <cellStyle name="40% - Accent2 2 9" xfId="59996" xr:uid="{00000000-0005-0000-0000-0000AC260000}"/>
    <cellStyle name="40% - Accent2 3" xfId="8113" xr:uid="{00000000-0005-0000-0000-0000AD260000}"/>
    <cellStyle name="40% - Accent2 3 10" xfId="59997" xr:uid="{00000000-0005-0000-0000-0000AE260000}"/>
    <cellStyle name="40% - Accent2 3 2" xfId="8114" xr:uid="{00000000-0005-0000-0000-0000AF260000}"/>
    <cellStyle name="40% - Accent2 3 2 2" xfId="52175" xr:uid="{00000000-0005-0000-0000-0000B0260000}"/>
    <cellStyle name="40% - Accent2 3 3" xfId="8115" xr:uid="{00000000-0005-0000-0000-0000B1260000}"/>
    <cellStyle name="40% - Accent2 3 4" xfId="8116" xr:uid="{00000000-0005-0000-0000-0000B2260000}"/>
    <cellStyle name="40% - Accent2 3 5" xfId="8117" xr:uid="{00000000-0005-0000-0000-0000B3260000}"/>
    <cellStyle name="40% - Accent2 3 6" xfId="59998" xr:uid="{00000000-0005-0000-0000-0000B4260000}"/>
    <cellStyle name="40% - Accent2 3 7" xfId="59999" xr:uid="{00000000-0005-0000-0000-0000B5260000}"/>
    <cellStyle name="40% - Accent2 3 8" xfId="60000" xr:uid="{00000000-0005-0000-0000-0000B6260000}"/>
    <cellStyle name="40% - Accent2 3 9" xfId="60001" xr:uid="{00000000-0005-0000-0000-0000B7260000}"/>
    <cellStyle name="40% - Accent2 4" xfId="8118" xr:uid="{00000000-0005-0000-0000-0000B8260000}"/>
    <cellStyle name="40% - Accent2 4 10" xfId="8119" xr:uid="{00000000-0005-0000-0000-0000B9260000}"/>
    <cellStyle name="40% - Accent2 4 10 2" xfId="8120" xr:uid="{00000000-0005-0000-0000-0000BA260000}"/>
    <cellStyle name="40% - Accent2 4 10 2 2" xfId="8121" xr:uid="{00000000-0005-0000-0000-0000BB260000}"/>
    <cellStyle name="40% - Accent2 4 10 3" xfId="8122" xr:uid="{00000000-0005-0000-0000-0000BC260000}"/>
    <cellStyle name="40% - Accent2 4 10 4" xfId="8123" xr:uid="{00000000-0005-0000-0000-0000BD260000}"/>
    <cellStyle name="40% - Accent2 4 11" xfId="8124" xr:uid="{00000000-0005-0000-0000-0000BE260000}"/>
    <cellStyle name="40% - Accent2 4 11 2" xfId="8125" xr:uid="{00000000-0005-0000-0000-0000BF260000}"/>
    <cellStyle name="40% - Accent2 4 11 3" xfId="8126" xr:uid="{00000000-0005-0000-0000-0000C0260000}"/>
    <cellStyle name="40% - Accent2 4 12" xfId="8127" xr:uid="{00000000-0005-0000-0000-0000C1260000}"/>
    <cellStyle name="40% - Accent2 4 13" xfId="8128" xr:uid="{00000000-0005-0000-0000-0000C2260000}"/>
    <cellStyle name="40% - Accent2 4 14" xfId="8129" xr:uid="{00000000-0005-0000-0000-0000C3260000}"/>
    <cellStyle name="40% - Accent2 4 2" xfId="8130" xr:uid="{00000000-0005-0000-0000-0000C4260000}"/>
    <cellStyle name="40% - Accent2 4 2 10" xfId="8131" xr:uid="{00000000-0005-0000-0000-0000C5260000}"/>
    <cellStyle name="40% - Accent2 4 2 10 2" xfId="8132" xr:uid="{00000000-0005-0000-0000-0000C6260000}"/>
    <cellStyle name="40% - Accent2 4 2 11" xfId="8133" xr:uid="{00000000-0005-0000-0000-0000C7260000}"/>
    <cellStyle name="40% - Accent2 4 2 12" xfId="8134" xr:uid="{00000000-0005-0000-0000-0000C8260000}"/>
    <cellStyle name="40% - Accent2 4 2 2" xfId="8135" xr:uid="{00000000-0005-0000-0000-0000C9260000}"/>
    <cellStyle name="40% - Accent2 4 2 2 10" xfId="8136" xr:uid="{00000000-0005-0000-0000-0000CA260000}"/>
    <cellStyle name="40% - Accent2 4 2 2 2" xfId="8137" xr:uid="{00000000-0005-0000-0000-0000CB260000}"/>
    <cellStyle name="40% - Accent2 4 2 2 2 2" xfId="8138" xr:uid="{00000000-0005-0000-0000-0000CC260000}"/>
    <cellStyle name="40% - Accent2 4 2 2 2 2 2" xfId="8139" xr:uid="{00000000-0005-0000-0000-0000CD260000}"/>
    <cellStyle name="40% - Accent2 4 2 2 2 2 2 2" xfId="8140" xr:uid="{00000000-0005-0000-0000-0000CE260000}"/>
    <cellStyle name="40% - Accent2 4 2 2 2 2 3" xfId="8141" xr:uid="{00000000-0005-0000-0000-0000CF260000}"/>
    <cellStyle name="40% - Accent2 4 2 2 2 2 4" xfId="8142" xr:uid="{00000000-0005-0000-0000-0000D0260000}"/>
    <cellStyle name="40% - Accent2 4 2 2 2 3" xfId="8143" xr:uid="{00000000-0005-0000-0000-0000D1260000}"/>
    <cellStyle name="40% - Accent2 4 2 2 2 3 2" xfId="8144" xr:uid="{00000000-0005-0000-0000-0000D2260000}"/>
    <cellStyle name="40% - Accent2 4 2 2 2 3 2 2" xfId="8145" xr:uid="{00000000-0005-0000-0000-0000D3260000}"/>
    <cellStyle name="40% - Accent2 4 2 2 2 3 3" xfId="8146" xr:uid="{00000000-0005-0000-0000-0000D4260000}"/>
    <cellStyle name="40% - Accent2 4 2 2 2 3 4" xfId="8147" xr:uid="{00000000-0005-0000-0000-0000D5260000}"/>
    <cellStyle name="40% - Accent2 4 2 2 2 4" xfId="8148" xr:uid="{00000000-0005-0000-0000-0000D6260000}"/>
    <cellStyle name="40% - Accent2 4 2 2 2 4 2" xfId="8149" xr:uid="{00000000-0005-0000-0000-0000D7260000}"/>
    <cellStyle name="40% - Accent2 4 2 2 2 4 2 2" xfId="8150" xr:uid="{00000000-0005-0000-0000-0000D8260000}"/>
    <cellStyle name="40% - Accent2 4 2 2 2 4 3" xfId="8151" xr:uid="{00000000-0005-0000-0000-0000D9260000}"/>
    <cellStyle name="40% - Accent2 4 2 2 2 4 4" xfId="8152" xr:uid="{00000000-0005-0000-0000-0000DA260000}"/>
    <cellStyle name="40% - Accent2 4 2 2 2 5" xfId="8153" xr:uid="{00000000-0005-0000-0000-0000DB260000}"/>
    <cellStyle name="40% - Accent2 4 2 2 2 5 2" xfId="8154" xr:uid="{00000000-0005-0000-0000-0000DC260000}"/>
    <cellStyle name="40% - Accent2 4 2 2 2 5 2 2" xfId="8155" xr:uid="{00000000-0005-0000-0000-0000DD260000}"/>
    <cellStyle name="40% - Accent2 4 2 2 2 5 3" xfId="8156" xr:uid="{00000000-0005-0000-0000-0000DE260000}"/>
    <cellStyle name="40% - Accent2 4 2 2 2 5 4" xfId="8157" xr:uid="{00000000-0005-0000-0000-0000DF260000}"/>
    <cellStyle name="40% - Accent2 4 2 2 2 6" xfId="8158" xr:uid="{00000000-0005-0000-0000-0000E0260000}"/>
    <cellStyle name="40% - Accent2 4 2 2 2 6 2" xfId="8159" xr:uid="{00000000-0005-0000-0000-0000E1260000}"/>
    <cellStyle name="40% - Accent2 4 2 2 2 6 2 2" xfId="8160" xr:uid="{00000000-0005-0000-0000-0000E2260000}"/>
    <cellStyle name="40% - Accent2 4 2 2 2 6 3" xfId="8161" xr:uid="{00000000-0005-0000-0000-0000E3260000}"/>
    <cellStyle name="40% - Accent2 4 2 2 2 7" xfId="8162" xr:uid="{00000000-0005-0000-0000-0000E4260000}"/>
    <cellStyle name="40% - Accent2 4 2 2 2 7 2" xfId="8163" xr:uid="{00000000-0005-0000-0000-0000E5260000}"/>
    <cellStyle name="40% - Accent2 4 2 2 2 8" xfId="8164" xr:uid="{00000000-0005-0000-0000-0000E6260000}"/>
    <cellStyle name="40% - Accent2 4 2 2 2 9" xfId="8165" xr:uid="{00000000-0005-0000-0000-0000E7260000}"/>
    <cellStyle name="40% - Accent2 4 2 2 3" xfId="8166" xr:uid="{00000000-0005-0000-0000-0000E8260000}"/>
    <cellStyle name="40% - Accent2 4 2 2 3 2" xfId="8167" xr:uid="{00000000-0005-0000-0000-0000E9260000}"/>
    <cellStyle name="40% - Accent2 4 2 2 3 2 2" xfId="8168" xr:uid="{00000000-0005-0000-0000-0000EA260000}"/>
    <cellStyle name="40% - Accent2 4 2 2 3 2 2 2" xfId="8169" xr:uid="{00000000-0005-0000-0000-0000EB260000}"/>
    <cellStyle name="40% - Accent2 4 2 2 3 2 3" xfId="8170" xr:uid="{00000000-0005-0000-0000-0000EC260000}"/>
    <cellStyle name="40% - Accent2 4 2 2 3 2 4" xfId="8171" xr:uid="{00000000-0005-0000-0000-0000ED260000}"/>
    <cellStyle name="40% - Accent2 4 2 2 3 3" xfId="8172" xr:uid="{00000000-0005-0000-0000-0000EE260000}"/>
    <cellStyle name="40% - Accent2 4 2 2 3 3 2" xfId="8173" xr:uid="{00000000-0005-0000-0000-0000EF260000}"/>
    <cellStyle name="40% - Accent2 4 2 2 3 3 2 2" xfId="8174" xr:uid="{00000000-0005-0000-0000-0000F0260000}"/>
    <cellStyle name="40% - Accent2 4 2 2 3 3 3" xfId="8175" xr:uid="{00000000-0005-0000-0000-0000F1260000}"/>
    <cellStyle name="40% - Accent2 4 2 2 3 3 4" xfId="8176" xr:uid="{00000000-0005-0000-0000-0000F2260000}"/>
    <cellStyle name="40% - Accent2 4 2 2 3 4" xfId="8177" xr:uid="{00000000-0005-0000-0000-0000F3260000}"/>
    <cellStyle name="40% - Accent2 4 2 2 3 4 2" xfId="8178" xr:uid="{00000000-0005-0000-0000-0000F4260000}"/>
    <cellStyle name="40% - Accent2 4 2 2 3 4 2 2" xfId="8179" xr:uid="{00000000-0005-0000-0000-0000F5260000}"/>
    <cellStyle name="40% - Accent2 4 2 2 3 4 3" xfId="8180" xr:uid="{00000000-0005-0000-0000-0000F6260000}"/>
    <cellStyle name="40% - Accent2 4 2 2 3 4 4" xfId="8181" xr:uid="{00000000-0005-0000-0000-0000F7260000}"/>
    <cellStyle name="40% - Accent2 4 2 2 3 5" xfId="8182" xr:uid="{00000000-0005-0000-0000-0000F8260000}"/>
    <cellStyle name="40% - Accent2 4 2 2 3 5 2" xfId="8183" xr:uid="{00000000-0005-0000-0000-0000F9260000}"/>
    <cellStyle name="40% - Accent2 4 2 2 3 5 3" xfId="8184" xr:uid="{00000000-0005-0000-0000-0000FA260000}"/>
    <cellStyle name="40% - Accent2 4 2 2 3 6" xfId="8185" xr:uid="{00000000-0005-0000-0000-0000FB260000}"/>
    <cellStyle name="40% - Accent2 4 2 2 3 7" xfId="8186" xr:uid="{00000000-0005-0000-0000-0000FC260000}"/>
    <cellStyle name="40% - Accent2 4 2 2 3 8" xfId="8187" xr:uid="{00000000-0005-0000-0000-0000FD260000}"/>
    <cellStyle name="40% - Accent2 4 2 2 4" xfId="8188" xr:uid="{00000000-0005-0000-0000-0000FE260000}"/>
    <cellStyle name="40% - Accent2 4 2 2 4 2" xfId="8189" xr:uid="{00000000-0005-0000-0000-0000FF260000}"/>
    <cellStyle name="40% - Accent2 4 2 2 4 2 2" xfId="8190" xr:uid="{00000000-0005-0000-0000-000000270000}"/>
    <cellStyle name="40% - Accent2 4 2 2 4 3" xfId="8191" xr:uid="{00000000-0005-0000-0000-000001270000}"/>
    <cellStyle name="40% - Accent2 4 2 2 4 4" xfId="8192" xr:uid="{00000000-0005-0000-0000-000002270000}"/>
    <cellStyle name="40% - Accent2 4 2 2 5" xfId="8193" xr:uid="{00000000-0005-0000-0000-000003270000}"/>
    <cellStyle name="40% - Accent2 4 2 2 5 2" xfId="8194" xr:uid="{00000000-0005-0000-0000-000004270000}"/>
    <cellStyle name="40% - Accent2 4 2 2 5 2 2" xfId="8195" xr:uid="{00000000-0005-0000-0000-000005270000}"/>
    <cellStyle name="40% - Accent2 4 2 2 5 3" xfId="8196" xr:uid="{00000000-0005-0000-0000-000006270000}"/>
    <cellStyle name="40% - Accent2 4 2 2 5 4" xfId="8197" xr:uid="{00000000-0005-0000-0000-000007270000}"/>
    <cellStyle name="40% - Accent2 4 2 2 6" xfId="8198" xr:uid="{00000000-0005-0000-0000-000008270000}"/>
    <cellStyle name="40% - Accent2 4 2 2 6 2" xfId="8199" xr:uid="{00000000-0005-0000-0000-000009270000}"/>
    <cellStyle name="40% - Accent2 4 2 2 6 2 2" xfId="8200" xr:uid="{00000000-0005-0000-0000-00000A270000}"/>
    <cellStyle name="40% - Accent2 4 2 2 6 3" xfId="8201" xr:uid="{00000000-0005-0000-0000-00000B270000}"/>
    <cellStyle name="40% - Accent2 4 2 2 6 4" xfId="8202" xr:uid="{00000000-0005-0000-0000-00000C270000}"/>
    <cellStyle name="40% - Accent2 4 2 2 7" xfId="8203" xr:uid="{00000000-0005-0000-0000-00000D270000}"/>
    <cellStyle name="40% - Accent2 4 2 2 7 2" xfId="8204" xr:uid="{00000000-0005-0000-0000-00000E270000}"/>
    <cellStyle name="40% - Accent2 4 2 2 7 2 2" xfId="8205" xr:uid="{00000000-0005-0000-0000-00000F270000}"/>
    <cellStyle name="40% - Accent2 4 2 2 7 3" xfId="8206" xr:uid="{00000000-0005-0000-0000-000010270000}"/>
    <cellStyle name="40% - Accent2 4 2 2 8" xfId="8207" xr:uid="{00000000-0005-0000-0000-000011270000}"/>
    <cellStyle name="40% - Accent2 4 2 2 8 2" xfId="8208" xr:uid="{00000000-0005-0000-0000-000012270000}"/>
    <cellStyle name="40% - Accent2 4 2 2 9" xfId="8209" xr:uid="{00000000-0005-0000-0000-000013270000}"/>
    <cellStyle name="40% - Accent2 4 2 3" xfId="8210" xr:uid="{00000000-0005-0000-0000-000014270000}"/>
    <cellStyle name="40% - Accent2 4 2 3 2" xfId="8211" xr:uid="{00000000-0005-0000-0000-000015270000}"/>
    <cellStyle name="40% - Accent2 4 2 3 2 2" xfId="8212" xr:uid="{00000000-0005-0000-0000-000016270000}"/>
    <cellStyle name="40% - Accent2 4 2 3 2 2 2" xfId="8213" xr:uid="{00000000-0005-0000-0000-000017270000}"/>
    <cellStyle name="40% - Accent2 4 2 3 2 2 2 2" xfId="8214" xr:uid="{00000000-0005-0000-0000-000018270000}"/>
    <cellStyle name="40% - Accent2 4 2 3 2 2 3" xfId="8215" xr:uid="{00000000-0005-0000-0000-000019270000}"/>
    <cellStyle name="40% - Accent2 4 2 3 2 2 4" xfId="8216" xr:uid="{00000000-0005-0000-0000-00001A270000}"/>
    <cellStyle name="40% - Accent2 4 2 3 2 3" xfId="8217" xr:uid="{00000000-0005-0000-0000-00001B270000}"/>
    <cellStyle name="40% - Accent2 4 2 3 2 3 2" xfId="8218" xr:uid="{00000000-0005-0000-0000-00001C270000}"/>
    <cellStyle name="40% - Accent2 4 2 3 2 3 2 2" xfId="8219" xr:uid="{00000000-0005-0000-0000-00001D270000}"/>
    <cellStyle name="40% - Accent2 4 2 3 2 3 3" xfId="8220" xr:uid="{00000000-0005-0000-0000-00001E270000}"/>
    <cellStyle name="40% - Accent2 4 2 3 2 3 4" xfId="8221" xr:uid="{00000000-0005-0000-0000-00001F270000}"/>
    <cellStyle name="40% - Accent2 4 2 3 2 4" xfId="8222" xr:uid="{00000000-0005-0000-0000-000020270000}"/>
    <cellStyle name="40% - Accent2 4 2 3 2 4 2" xfId="8223" xr:uid="{00000000-0005-0000-0000-000021270000}"/>
    <cellStyle name="40% - Accent2 4 2 3 2 4 2 2" xfId="8224" xr:uid="{00000000-0005-0000-0000-000022270000}"/>
    <cellStyle name="40% - Accent2 4 2 3 2 4 3" xfId="8225" xr:uid="{00000000-0005-0000-0000-000023270000}"/>
    <cellStyle name="40% - Accent2 4 2 3 2 4 4" xfId="8226" xr:uid="{00000000-0005-0000-0000-000024270000}"/>
    <cellStyle name="40% - Accent2 4 2 3 2 5" xfId="8227" xr:uid="{00000000-0005-0000-0000-000025270000}"/>
    <cellStyle name="40% - Accent2 4 2 3 2 5 2" xfId="8228" xr:uid="{00000000-0005-0000-0000-000026270000}"/>
    <cellStyle name="40% - Accent2 4 2 3 2 5 3" xfId="8229" xr:uid="{00000000-0005-0000-0000-000027270000}"/>
    <cellStyle name="40% - Accent2 4 2 3 2 6" xfId="8230" xr:uid="{00000000-0005-0000-0000-000028270000}"/>
    <cellStyle name="40% - Accent2 4 2 3 2 7" xfId="8231" xr:uid="{00000000-0005-0000-0000-000029270000}"/>
    <cellStyle name="40% - Accent2 4 2 3 2 8" xfId="8232" xr:uid="{00000000-0005-0000-0000-00002A270000}"/>
    <cellStyle name="40% - Accent2 4 2 3 3" xfId="8233" xr:uid="{00000000-0005-0000-0000-00002B270000}"/>
    <cellStyle name="40% - Accent2 4 2 3 3 2" xfId="8234" xr:uid="{00000000-0005-0000-0000-00002C270000}"/>
    <cellStyle name="40% - Accent2 4 2 3 3 2 2" xfId="8235" xr:uid="{00000000-0005-0000-0000-00002D270000}"/>
    <cellStyle name="40% - Accent2 4 2 3 3 3" xfId="8236" xr:uid="{00000000-0005-0000-0000-00002E270000}"/>
    <cellStyle name="40% - Accent2 4 2 3 3 4" xfId="8237" xr:uid="{00000000-0005-0000-0000-00002F270000}"/>
    <cellStyle name="40% - Accent2 4 2 3 4" xfId="8238" xr:uid="{00000000-0005-0000-0000-000030270000}"/>
    <cellStyle name="40% - Accent2 4 2 3 4 2" xfId="8239" xr:uid="{00000000-0005-0000-0000-000031270000}"/>
    <cellStyle name="40% - Accent2 4 2 3 4 2 2" xfId="8240" xr:uid="{00000000-0005-0000-0000-000032270000}"/>
    <cellStyle name="40% - Accent2 4 2 3 4 3" xfId="8241" xr:uid="{00000000-0005-0000-0000-000033270000}"/>
    <cellStyle name="40% - Accent2 4 2 3 4 4" xfId="8242" xr:uid="{00000000-0005-0000-0000-000034270000}"/>
    <cellStyle name="40% - Accent2 4 2 3 5" xfId="8243" xr:uid="{00000000-0005-0000-0000-000035270000}"/>
    <cellStyle name="40% - Accent2 4 2 3 5 2" xfId="8244" xr:uid="{00000000-0005-0000-0000-000036270000}"/>
    <cellStyle name="40% - Accent2 4 2 3 5 2 2" xfId="8245" xr:uid="{00000000-0005-0000-0000-000037270000}"/>
    <cellStyle name="40% - Accent2 4 2 3 5 3" xfId="8246" xr:uid="{00000000-0005-0000-0000-000038270000}"/>
    <cellStyle name="40% - Accent2 4 2 3 5 4" xfId="8247" xr:uid="{00000000-0005-0000-0000-000039270000}"/>
    <cellStyle name="40% - Accent2 4 2 3 6" xfId="8248" xr:uid="{00000000-0005-0000-0000-00003A270000}"/>
    <cellStyle name="40% - Accent2 4 2 3 6 2" xfId="8249" xr:uid="{00000000-0005-0000-0000-00003B270000}"/>
    <cellStyle name="40% - Accent2 4 2 3 6 2 2" xfId="8250" xr:uid="{00000000-0005-0000-0000-00003C270000}"/>
    <cellStyle name="40% - Accent2 4 2 3 6 3" xfId="8251" xr:uid="{00000000-0005-0000-0000-00003D270000}"/>
    <cellStyle name="40% - Accent2 4 2 3 7" xfId="8252" xr:uid="{00000000-0005-0000-0000-00003E270000}"/>
    <cellStyle name="40% - Accent2 4 2 3 7 2" xfId="8253" xr:uid="{00000000-0005-0000-0000-00003F270000}"/>
    <cellStyle name="40% - Accent2 4 2 3 8" xfId="8254" xr:uid="{00000000-0005-0000-0000-000040270000}"/>
    <cellStyle name="40% - Accent2 4 2 3 9" xfId="8255" xr:uid="{00000000-0005-0000-0000-000041270000}"/>
    <cellStyle name="40% - Accent2 4 2 4" xfId="8256" xr:uid="{00000000-0005-0000-0000-000042270000}"/>
    <cellStyle name="40% - Accent2 4 2 4 2" xfId="8257" xr:uid="{00000000-0005-0000-0000-000043270000}"/>
    <cellStyle name="40% - Accent2 4 2 4 2 2" xfId="8258" xr:uid="{00000000-0005-0000-0000-000044270000}"/>
    <cellStyle name="40% - Accent2 4 2 4 2 2 2" xfId="8259" xr:uid="{00000000-0005-0000-0000-000045270000}"/>
    <cellStyle name="40% - Accent2 4 2 4 2 3" xfId="8260" xr:uid="{00000000-0005-0000-0000-000046270000}"/>
    <cellStyle name="40% - Accent2 4 2 4 2 4" xfId="8261" xr:uid="{00000000-0005-0000-0000-000047270000}"/>
    <cellStyle name="40% - Accent2 4 2 4 3" xfId="8262" xr:uid="{00000000-0005-0000-0000-000048270000}"/>
    <cellStyle name="40% - Accent2 4 2 4 3 2" xfId="8263" xr:uid="{00000000-0005-0000-0000-000049270000}"/>
    <cellStyle name="40% - Accent2 4 2 4 3 2 2" xfId="8264" xr:uid="{00000000-0005-0000-0000-00004A270000}"/>
    <cellStyle name="40% - Accent2 4 2 4 3 3" xfId="8265" xr:uid="{00000000-0005-0000-0000-00004B270000}"/>
    <cellStyle name="40% - Accent2 4 2 4 3 4" xfId="8266" xr:uid="{00000000-0005-0000-0000-00004C270000}"/>
    <cellStyle name="40% - Accent2 4 2 4 4" xfId="8267" xr:uid="{00000000-0005-0000-0000-00004D270000}"/>
    <cellStyle name="40% - Accent2 4 2 4 4 2" xfId="8268" xr:uid="{00000000-0005-0000-0000-00004E270000}"/>
    <cellStyle name="40% - Accent2 4 2 4 4 2 2" xfId="8269" xr:uid="{00000000-0005-0000-0000-00004F270000}"/>
    <cellStyle name="40% - Accent2 4 2 4 4 3" xfId="8270" xr:uid="{00000000-0005-0000-0000-000050270000}"/>
    <cellStyle name="40% - Accent2 4 2 4 4 4" xfId="8271" xr:uid="{00000000-0005-0000-0000-000051270000}"/>
    <cellStyle name="40% - Accent2 4 2 4 5" xfId="8272" xr:uid="{00000000-0005-0000-0000-000052270000}"/>
    <cellStyle name="40% - Accent2 4 2 4 5 2" xfId="8273" xr:uid="{00000000-0005-0000-0000-000053270000}"/>
    <cellStyle name="40% - Accent2 4 2 4 5 2 2" xfId="8274" xr:uid="{00000000-0005-0000-0000-000054270000}"/>
    <cellStyle name="40% - Accent2 4 2 4 5 3" xfId="8275" xr:uid="{00000000-0005-0000-0000-000055270000}"/>
    <cellStyle name="40% - Accent2 4 2 4 5 4" xfId="8276" xr:uid="{00000000-0005-0000-0000-000056270000}"/>
    <cellStyle name="40% - Accent2 4 2 4 6" xfId="8277" xr:uid="{00000000-0005-0000-0000-000057270000}"/>
    <cellStyle name="40% - Accent2 4 2 4 6 2" xfId="8278" xr:uid="{00000000-0005-0000-0000-000058270000}"/>
    <cellStyle name="40% - Accent2 4 2 4 6 2 2" xfId="8279" xr:uid="{00000000-0005-0000-0000-000059270000}"/>
    <cellStyle name="40% - Accent2 4 2 4 6 3" xfId="8280" xr:uid="{00000000-0005-0000-0000-00005A270000}"/>
    <cellStyle name="40% - Accent2 4 2 4 7" xfId="8281" xr:uid="{00000000-0005-0000-0000-00005B270000}"/>
    <cellStyle name="40% - Accent2 4 2 4 7 2" xfId="8282" xr:uid="{00000000-0005-0000-0000-00005C270000}"/>
    <cellStyle name="40% - Accent2 4 2 4 8" xfId="8283" xr:uid="{00000000-0005-0000-0000-00005D270000}"/>
    <cellStyle name="40% - Accent2 4 2 4 9" xfId="8284" xr:uid="{00000000-0005-0000-0000-00005E270000}"/>
    <cellStyle name="40% - Accent2 4 2 5" xfId="8285" xr:uid="{00000000-0005-0000-0000-00005F270000}"/>
    <cellStyle name="40% - Accent2 4 2 5 2" xfId="8286" xr:uid="{00000000-0005-0000-0000-000060270000}"/>
    <cellStyle name="40% - Accent2 4 2 5 2 2" xfId="8287" xr:uid="{00000000-0005-0000-0000-000061270000}"/>
    <cellStyle name="40% - Accent2 4 2 5 2 2 2" xfId="8288" xr:uid="{00000000-0005-0000-0000-000062270000}"/>
    <cellStyle name="40% - Accent2 4 2 5 2 3" xfId="8289" xr:uid="{00000000-0005-0000-0000-000063270000}"/>
    <cellStyle name="40% - Accent2 4 2 5 2 4" xfId="8290" xr:uid="{00000000-0005-0000-0000-000064270000}"/>
    <cellStyle name="40% - Accent2 4 2 5 3" xfId="8291" xr:uid="{00000000-0005-0000-0000-000065270000}"/>
    <cellStyle name="40% - Accent2 4 2 5 3 2" xfId="8292" xr:uid="{00000000-0005-0000-0000-000066270000}"/>
    <cellStyle name="40% - Accent2 4 2 5 3 2 2" xfId="8293" xr:uid="{00000000-0005-0000-0000-000067270000}"/>
    <cellStyle name="40% - Accent2 4 2 5 3 3" xfId="8294" xr:uid="{00000000-0005-0000-0000-000068270000}"/>
    <cellStyle name="40% - Accent2 4 2 5 3 4" xfId="8295" xr:uid="{00000000-0005-0000-0000-000069270000}"/>
    <cellStyle name="40% - Accent2 4 2 5 4" xfId="8296" xr:uid="{00000000-0005-0000-0000-00006A270000}"/>
    <cellStyle name="40% - Accent2 4 2 5 4 2" xfId="8297" xr:uid="{00000000-0005-0000-0000-00006B270000}"/>
    <cellStyle name="40% - Accent2 4 2 5 4 2 2" xfId="8298" xr:uid="{00000000-0005-0000-0000-00006C270000}"/>
    <cellStyle name="40% - Accent2 4 2 5 4 3" xfId="8299" xr:uid="{00000000-0005-0000-0000-00006D270000}"/>
    <cellStyle name="40% - Accent2 4 2 5 4 4" xfId="8300" xr:uid="{00000000-0005-0000-0000-00006E270000}"/>
    <cellStyle name="40% - Accent2 4 2 5 5" xfId="8301" xr:uid="{00000000-0005-0000-0000-00006F270000}"/>
    <cellStyle name="40% - Accent2 4 2 5 5 2" xfId="8302" xr:uid="{00000000-0005-0000-0000-000070270000}"/>
    <cellStyle name="40% - Accent2 4 2 5 5 3" xfId="8303" xr:uid="{00000000-0005-0000-0000-000071270000}"/>
    <cellStyle name="40% - Accent2 4 2 5 6" xfId="8304" xr:uid="{00000000-0005-0000-0000-000072270000}"/>
    <cellStyle name="40% - Accent2 4 2 5 7" xfId="8305" xr:uid="{00000000-0005-0000-0000-000073270000}"/>
    <cellStyle name="40% - Accent2 4 2 5 8" xfId="8306" xr:uid="{00000000-0005-0000-0000-000074270000}"/>
    <cellStyle name="40% - Accent2 4 2 6" xfId="8307" xr:uid="{00000000-0005-0000-0000-000075270000}"/>
    <cellStyle name="40% - Accent2 4 2 6 2" xfId="8308" xr:uid="{00000000-0005-0000-0000-000076270000}"/>
    <cellStyle name="40% - Accent2 4 2 6 2 2" xfId="8309" xr:uid="{00000000-0005-0000-0000-000077270000}"/>
    <cellStyle name="40% - Accent2 4 2 6 3" xfId="8310" xr:uid="{00000000-0005-0000-0000-000078270000}"/>
    <cellStyle name="40% - Accent2 4 2 6 4" xfId="8311" xr:uid="{00000000-0005-0000-0000-000079270000}"/>
    <cellStyle name="40% - Accent2 4 2 7" xfId="8312" xr:uid="{00000000-0005-0000-0000-00007A270000}"/>
    <cellStyle name="40% - Accent2 4 2 7 2" xfId="8313" xr:uid="{00000000-0005-0000-0000-00007B270000}"/>
    <cellStyle name="40% - Accent2 4 2 7 2 2" xfId="8314" xr:uid="{00000000-0005-0000-0000-00007C270000}"/>
    <cellStyle name="40% - Accent2 4 2 7 3" xfId="8315" xr:uid="{00000000-0005-0000-0000-00007D270000}"/>
    <cellStyle name="40% - Accent2 4 2 7 4" xfId="8316" xr:uid="{00000000-0005-0000-0000-00007E270000}"/>
    <cellStyle name="40% - Accent2 4 2 8" xfId="8317" xr:uid="{00000000-0005-0000-0000-00007F270000}"/>
    <cellStyle name="40% - Accent2 4 2 8 2" xfId="8318" xr:uid="{00000000-0005-0000-0000-000080270000}"/>
    <cellStyle name="40% - Accent2 4 2 8 2 2" xfId="8319" xr:uid="{00000000-0005-0000-0000-000081270000}"/>
    <cellStyle name="40% - Accent2 4 2 8 3" xfId="8320" xr:uid="{00000000-0005-0000-0000-000082270000}"/>
    <cellStyle name="40% - Accent2 4 2 8 4" xfId="8321" xr:uid="{00000000-0005-0000-0000-000083270000}"/>
    <cellStyle name="40% - Accent2 4 2 9" xfId="8322" xr:uid="{00000000-0005-0000-0000-000084270000}"/>
    <cellStyle name="40% - Accent2 4 2 9 2" xfId="8323" xr:uid="{00000000-0005-0000-0000-000085270000}"/>
    <cellStyle name="40% - Accent2 4 2 9 2 2" xfId="8324" xr:uid="{00000000-0005-0000-0000-000086270000}"/>
    <cellStyle name="40% - Accent2 4 2 9 3" xfId="8325" xr:uid="{00000000-0005-0000-0000-000087270000}"/>
    <cellStyle name="40% - Accent2 4 3" xfId="8326" xr:uid="{00000000-0005-0000-0000-000088270000}"/>
    <cellStyle name="40% - Accent2 4 3 10" xfId="8327" xr:uid="{00000000-0005-0000-0000-000089270000}"/>
    <cellStyle name="40% - Accent2 4 3 11" xfId="8328" xr:uid="{00000000-0005-0000-0000-00008A270000}"/>
    <cellStyle name="40% - Accent2 4 3 2" xfId="8329" xr:uid="{00000000-0005-0000-0000-00008B270000}"/>
    <cellStyle name="40% - Accent2 4 3 2 2" xfId="8330" xr:uid="{00000000-0005-0000-0000-00008C270000}"/>
    <cellStyle name="40% - Accent2 4 3 2 2 2" xfId="8331" xr:uid="{00000000-0005-0000-0000-00008D270000}"/>
    <cellStyle name="40% - Accent2 4 3 2 2 2 2" xfId="8332" xr:uid="{00000000-0005-0000-0000-00008E270000}"/>
    <cellStyle name="40% - Accent2 4 3 2 2 2 2 2" xfId="8333" xr:uid="{00000000-0005-0000-0000-00008F270000}"/>
    <cellStyle name="40% - Accent2 4 3 2 2 2 3" xfId="8334" xr:uid="{00000000-0005-0000-0000-000090270000}"/>
    <cellStyle name="40% - Accent2 4 3 2 2 2 4" xfId="8335" xr:uid="{00000000-0005-0000-0000-000091270000}"/>
    <cellStyle name="40% - Accent2 4 3 2 2 3" xfId="8336" xr:uid="{00000000-0005-0000-0000-000092270000}"/>
    <cellStyle name="40% - Accent2 4 3 2 2 3 2" xfId="8337" xr:uid="{00000000-0005-0000-0000-000093270000}"/>
    <cellStyle name="40% - Accent2 4 3 2 2 3 2 2" xfId="8338" xr:uid="{00000000-0005-0000-0000-000094270000}"/>
    <cellStyle name="40% - Accent2 4 3 2 2 3 3" xfId="8339" xr:uid="{00000000-0005-0000-0000-000095270000}"/>
    <cellStyle name="40% - Accent2 4 3 2 2 3 4" xfId="8340" xr:uid="{00000000-0005-0000-0000-000096270000}"/>
    <cellStyle name="40% - Accent2 4 3 2 2 4" xfId="8341" xr:uid="{00000000-0005-0000-0000-000097270000}"/>
    <cellStyle name="40% - Accent2 4 3 2 2 4 2" xfId="8342" xr:uid="{00000000-0005-0000-0000-000098270000}"/>
    <cellStyle name="40% - Accent2 4 3 2 2 4 2 2" xfId="8343" xr:uid="{00000000-0005-0000-0000-000099270000}"/>
    <cellStyle name="40% - Accent2 4 3 2 2 4 3" xfId="8344" xr:uid="{00000000-0005-0000-0000-00009A270000}"/>
    <cellStyle name="40% - Accent2 4 3 2 2 4 4" xfId="8345" xr:uid="{00000000-0005-0000-0000-00009B270000}"/>
    <cellStyle name="40% - Accent2 4 3 2 2 5" xfId="8346" xr:uid="{00000000-0005-0000-0000-00009C270000}"/>
    <cellStyle name="40% - Accent2 4 3 2 2 5 2" xfId="8347" xr:uid="{00000000-0005-0000-0000-00009D270000}"/>
    <cellStyle name="40% - Accent2 4 3 2 2 5 3" xfId="8348" xr:uid="{00000000-0005-0000-0000-00009E270000}"/>
    <cellStyle name="40% - Accent2 4 3 2 2 6" xfId="8349" xr:uid="{00000000-0005-0000-0000-00009F270000}"/>
    <cellStyle name="40% - Accent2 4 3 2 2 7" xfId="8350" xr:uid="{00000000-0005-0000-0000-0000A0270000}"/>
    <cellStyle name="40% - Accent2 4 3 2 2 8" xfId="8351" xr:uid="{00000000-0005-0000-0000-0000A1270000}"/>
    <cellStyle name="40% - Accent2 4 3 2 3" xfId="8352" xr:uid="{00000000-0005-0000-0000-0000A2270000}"/>
    <cellStyle name="40% - Accent2 4 3 2 3 2" xfId="8353" xr:uid="{00000000-0005-0000-0000-0000A3270000}"/>
    <cellStyle name="40% - Accent2 4 3 2 3 2 2" xfId="8354" xr:uid="{00000000-0005-0000-0000-0000A4270000}"/>
    <cellStyle name="40% - Accent2 4 3 2 3 3" xfId="8355" xr:uid="{00000000-0005-0000-0000-0000A5270000}"/>
    <cellStyle name="40% - Accent2 4 3 2 3 4" xfId="8356" xr:uid="{00000000-0005-0000-0000-0000A6270000}"/>
    <cellStyle name="40% - Accent2 4 3 2 4" xfId="8357" xr:uid="{00000000-0005-0000-0000-0000A7270000}"/>
    <cellStyle name="40% - Accent2 4 3 2 4 2" xfId="8358" xr:uid="{00000000-0005-0000-0000-0000A8270000}"/>
    <cellStyle name="40% - Accent2 4 3 2 4 2 2" xfId="8359" xr:uid="{00000000-0005-0000-0000-0000A9270000}"/>
    <cellStyle name="40% - Accent2 4 3 2 4 3" xfId="8360" xr:uid="{00000000-0005-0000-0000-0000AA270000}"/>
    <cellStyle name="40% - Accent2 4 3 2 4 4" xfId="8361" xr:uid="{00000000-0005-0000-0000-0000AB270000}"/>
    <cellStyle name="40% - Accent2 4 3 2 5" xfId="8362" xr:uid="{00000000-0005-0000-0000-0000AC270000}"/>
    <cellStyle name="40% - Accent2 4 3 2 5 2" xfId="8363" xr:uid="{00000000-0005-0000-0000-0000AD270000}"/>
    <cellStyle name="40% - Accent2 4 3 2 5 2 2" xfId="8364" xr:uid="{00000000-0005-0000-0000-0000AE270000}"/>
    <cellStyle name="40% - Accent2 4 3 2 5 3" xfId="8365" xr:uid="{00000000-0005-0000-0000-0000AF270000}"/>
    <cellStyle name="40% - Accent2 4 3 2 5 4" xfId="8366" xr:uid="{00000000-0005-0000-0000-0000B0270000}"/>
    <cellStyle name="40% - Accent2 4 3 2 6" xfId="8367" xr:uid="{00000000-0005-0000-0000-0000B1270000}"/>
    <cellStyle name="40% - Accent2 4 3 2 6 2" xfId="8368" xr:uid="{00000000-0005-0000-0000-0000B2270000}"/>
    <cellStyle name="40% - Accent2 4 3 2 6 2 2" xfId="8369" xr:uid="{00000000-0005-0000-0000-0000B3270000}"/>
    <cellStyle name="40% - Accent2 4 3 2 6 3" xfId="8370" xr:uid="{00000000-0005-0000-0000-0000B4270000}"/>
    <cellStyle name="40% - Accent2 4 3 2 7" xfId="8371" xr:uid="{00000000-0005-0000-0000-0000B5270000}"/>
    <cellStyle name="40% - Accent2 4 3 2 7 2" xfId="8372" xr:uid="{00000000-0005-0000-0000-0000B6270000}"/>
    <cellStyle name="40% - Accent2 4 3 2 8" xfId="8373" xr:uid="{00000000-0005-0000-0000-0000B7270000}"/>
    <cellStyle name="40% - Accent2 4 3 2 9" xfId="8374" xr:uid="{00000000-0005-0000-0000-0000B8270000}"/>
    <cellStyle name="40% - Accent2 4 3 3" xfId="8375" xr:uid="{00000000-0005-0000-0000-0000B9270000}"/>
    <cellStyle name="40% - Accent2 4 3 3 2" xfId="8376" xr:uid="{00000000-0005-0000-0000-0000BA270000}"/>
    <cellStyle name="40% - Accent2 4 3 3 2 2" xfId="8377" xr:uid="{00000000-0005-0000-0000-0000BB270000}"/>
    <cellStyle name="40% - Accent2 4 3 3 2 2 2" xfId="8378" xr:uid="{00000000-0005-0000-0000-0000BC270000}"/>
    <cellStyle name="40% - Accent2 4 3 3 2 3" xfId="8379" xr:uid="{00000000-0005-0000-0000-0000BD270000}"/>
    <cellStyle name="40% - Accent2 4 3 3 2 4" xfId="8380" xr:uid="{00000000-0005-0000-0000-0000BE270000}"/>
    <cellStyle name="40% - Accent2 4 3 3 3" xfId="8381" xr:uid="{00000000-0005-0000-0000-0000BF270000}"/>
    <cellStyle name="40% - Accent2 4 3 3 3 2" xfId="8382" xr:uid="{00000000-0005-0000-0000-0000C0270000}"/>
    <cellStyle name="40% - Accent2 4 3 3 3 2 2" xfId="8383" xr:uid="{00000000-0005-0000-0000-0000C1270000}"/>
    <cellStyle name="40% - Accent2 4 3 3 3 3" xfId="8384" xr:uid="{00000000-0005-0000-0000-0000C2270000}"/>
    <cellStyle name="40% - Accent2 4 3 3 3 4" xfId="8385" xr:uid="{00000000-0005-0000-0000-0000C3270000}"/>
    <cellStyle name="40% - Accent2 4 3 3 4" xfId="8386" xr:uid="{00000000-0005-0000-0000-0000C4270000}"/>
    <cellStyle name="40% - Accent2 4 3 3 4 2" xfId="8387" xr:uid="{00000000-0005-0000-0000-0000C5270000}"/>
    <cellStyle name="40% - Accent2 4 3 3 4 2 2" xfId="8388" xr:uid="{00000000-0005-0000-0000-0000C6270000}"/>
    <cellStyle name="40% - Accent2 4 3 3 4 3" xfId="8389" xr:uid="{00000000-0005-0000-0000-0000C7270000}"/>
    <cellStyle name="40% - Accent2 4 3 3 4 4" xfId="8390" xr:uid="{00000000-0005-0000-0000-0000C8270000}"/>
    <cellStyle name="40% - Accent2 4 3 3 5" xfId="8391" xr:uid="{00000000-0005-0000-0000-0000C9270000}"/>
    <cellStyle name="40% - Accent2 4 3 3 5 2" xfId="8392" xr:uid="{00000000-0005-0000-0000-0000CA270000}"/>
    <cellStyle name="40% - Accent2 4 3 3 5 2 2" xfId="8393" xr:uid="{00000000-0005-0000-0000-0000CB270000}"/>
    <cellStyle name="40% - Accent2 4 3 3 5 3" xfId="8394" xr:uid="{00000000-0005-0000-0000-0000CC270000}"/>
    <cellStyle name="40% - Accent2 4 3 3 5 4" xfId="8395" xr:uid="{00000000-0005-0000-0000-0000CD270000}"/>
    <cellStyle name="40% - Accent2 4 3 3 6" xfId="8396" xr:uid="{00000000-0005-0000-0000-0000CE270000}"/>
    <cellStyle name="40% - Accent2 4 3 3 6 2" xfId="8397" xr:uid="{00000000-0005-0000-0000-0000CF270000}"/>
    <cellStyle name="40% - Accent2 4 3 3 6 2 2" xfId="8398" xr:uid="{00000000-0005-0000-0000-0000D0270000}"/>
    <cellStyle name="40% - Accent2 4 3 3 6 3" xfId="8399" xr:uid="{00000000-0005-0000-0000-0000D1270000}"/>
    <cellStyle name="40% - Accent2 4 3 3 7" xfId="8400" xr:uid="{00000000-0005-0000-0000-0000D2270000}"/>
    <cellStyle name="40% - Accent2 4 3 3 7 2" xfId="8401" xr:uid="{00000000-0005-0000-0000-0000D3270000}"/>
    <cellStyle name="40% - Accent2 4 3 3 8" xfId="8402" xr:uid="{00000000-0005-0000-0000-0000D4270000}"/>
    <cellStyle name="40% - Accent2 4 3 3 9" xfId="8403" xr:uid="{00000000-0005-0000-0000-0000D5270000}"/>
    <cellStyle name="40% - Accent2 4 3 4" xfId="8404" xr:uid="{00000000-0005-0000-0000-0000D6270000}"/>
    <cellStyle name="40% - Accent2 4 3 4 2" xfId="8405" xr:uid="{00000000-0005-0000-0000-0000D7270000}"/>
    <cellStyle name="40% - Accent2 4 3 4 2 2" xfId="8406" xr:uid="{00000000-0005-0000-0000-0000D8270000}"/>
    <cellStyle name="40% - Accent2 4 3 4 2 2 2" xfId="8407" xr:uid="{00000000-0005-0000-0000-0000D9270000}"/>
    <cellStyle name="40% - Accent2 4 3 4 2 3" xfId="8408" xr:uid="{00000000-0005-0000-0000-0000DA270000}"/>
    <cellStyle name="40% - Accent2 4 3 4 2 4" xfId="8409" xr:uid="{00000000-0005-0000-0000-0000DB270000}"/>
    <cellStyle name="40% - Accent2 4 3 4 3" xfId="8410" xr:uid="{00000000-0005-0000-0000-0000DC270000}"/>
    <cellStyle name="40% - Accent2 4 3 4 3 2" xfId="8411" xr:uid="{00000000-0005-0000-0000-0000DD270000}"/>
    <cellStyle name="40% - Accent2 4 3 4 3 2 2" xfId="8412" xr:uid="{00000000-0005-0000-0000-0000DE270000}"/>
    <cellStyle name="40% - Accent2 4 3 4 3 3" xfId="8413" xr:uid="{00000000-0005-0000-0000-0000DF270000}"/>
    <cellStyle name="40% - Accent2 4 3 4 3 4" xfId="8414" xr:uid="{00000000-0005-0000-0000-0000E0270000}"/>
    <cellStyle name="40% - Accent2 4 3 4 4" xfId="8415" xr:uid="{00000000-0005-0000-0000-0000E1270000}"/>
    <cellStyle name="40% - Accent2 4 3 4 4 2" xfId="8416" xr:uid="{00000000-0005-0000-0000-0000E2270000}"/>
    <cellStyle name="40% - Accent2 4 3 4 4 2 2" xfId="8417" xr:uid="{00000000-0005-0000-0000-0000E3270000}"/>
    <cellStyle name="40% - Accent2 4 3 4 4 3" xfId="8418" xr:uid="{00000000-0005-0000-0000-0000E4270000}"/>
    <cellStyle name="40% - Accent2 4 3 4 4 4" xfId="8419" xr:uid="{00000000-0005-0000-0000-0000E5270000}"/>
    <cellStyle name="40% - Accent2 4 3 4 5" xfId="8420" xr:uid="{00000000-0005-0000-0000-0000E6270000}"/>
    <cellStyle name="40% - Accent2 4 3 4 5 2" xfId="8421" xr:uid="{00000000-0005-0000-0000-0000E7270000}"/>
    <cellStyle name="40% - Accent2 4 3 4 5 3" xfId="8422" xr:uid="{00000000-0005-0000-0000-0000E8270000}"/>
    <cellStyle name="40% - Accent2 4 3 4 6" xfId="8423" xr:uid="{00000000-0005-0000-0000-0000E9270000}"/>
    <cellStyle name="40% - Accent2 4 3 4 7" xfId="8424" xr:uid="{00000000-0005-0000-0000-0000EA270000}"/>
    <cellStyle name="40% - Accent2 4 3 4 8" xfId="8425" xr:uid="{00000000-0005-0000-0000-0000EB270000}"/>
    <cellStyle name="40% - Accent2 4 3 5" xfId="8426" xr:uid="{00000000-0005-0000-0000-0000EC270000}"/>
    <cellStyle name="40% - Accent2 4 3 5 2" xfId="8427" xr:uid="{00000000-0005-0000-0000-0000ED270000}"/>
    <cellStyle name="40% - Accent2 4 3 5 2 2" xfId="8428" xr:uid="{00000000-0005-0000-0000-0000EE270000}"/>
    <cellStyle name="40% - Accent2 4 3 5 3" xfId="8429" xr:uid="{00000000-0005-0000-0000-0000EF270000}"/>
    <cellStyle name="40% - Accent2 4 3 5 4" xfId="8430" xr:uid="{00000000-0005-0000-0000-0000F0270000}"/>
    <cellStyle name="40% - Accent2 4 3 6" xfId="8431" xr:uid="{00000000-0005-0000-0000-0000F1270000}"/>
    <cellStyle name="40% - Accent2 4 3 6 2" xfId="8432" xr:uid="{00000000-0005-0000-0000-0000F2270000}"/>
    <cellStyle name="40% - Accent2 4 3 6 2 2" xfId="8433" xr:uid="{00000000-0005-0000-0000-0000F3270000}"/>
    <cellStyle name="40% - Accent2 4 3 6 3" xfId="8434" xr:uid="{00000000-0005-0000-0000-0000F4270000}"/>
    <cellStyle name="40% - Accent2 4 3 6 4" xfId="8435" xr:uid="{00000000-0005-0000-0000-0000F5270000}"/>
    <cellStyle name="40% - Accent2 4 3 7" xfId="8436" xr:uid="{00000000-0005-0000-0000-0000F6270000}"/>
    <cellStyle name="40% - Accent2 4 3 7 2" xfId="8437" xr:uid="{00000000-0005-0000-0000-0000F7270000}"/>
    <cellStyle name="40% - Accent2 4 3 7 2 2" xfId="8438" xr:uid="{00000000-0005-0000-0000-0000F8270000}"/>
    <cellStyle name="40% - Accent2 4 3 7 3" xfId="8439" xr:uid="{00000000-0005-0000-0000-0000F9270000}"/>
    <cellStyle name="40% - Accent2 4 3 7 4" xfId="8440" xr:uid="{00000000-0005-0000-0000-0000FA270000}"/>
    <cellStyle name="40% - Accent2 4 3 8" xfId="8441" xr:uid="{00000000-0005-0000-0000-0000FB270000}"/>
    <cellStyle name="40% - Accent2 4 3 8 2" xfId="8442" xr:uid="{00000000-0005-0000-0000-0000FC270000}"/>
    <cellStyle name="40% - Accent2 4 3 8 2 2" xfId="8443" xr:uid="{00000000-0005-0000-0000-0000FD270000}"/>
    <cellStyle name="40% - Accent2 4 3 8 3" xfId="8444" xr:uid="{00000000-0005-0000-0000-0000FE270000}"/>
    <cellStyle name="40% - Accent2 4 3 9" xfId="8445" xr:uid="{00000000-0005-0000-0000-0000FF270000}"/>
    <cellStyle name="40% - Accent2 4 3 9 2" xfId="8446" xr:uid="{00000000-0005-0000-0000-000000280000}"/>
    <cellStyle name="40% - Accent2 4 4" xfId="8447" xr:uid="{00000000-0005-0000-0000-000001280000}"/>
    <cellStyle name="40% - Accent2 4 4 2" xfId="8448" xr:uid="{00000000-0005-0000-0000-000002280000}"/>
    <cellStyle name="40% - Accent2 4 4 2 2" xfId="8449" xr:uid="{00000000-0005-0000-0000-000003280000}"/>
    <cellStyle name="40% - Accent2 4 4 2 2 2" xfId="8450" xr:uid="{00000000-0005-0000-0000-000004280000}"/>
    <cellStyle name="40% - Accent2 4 4 2 2 2 2" xfId="8451" xr:uid="{00000000-0005-0000-0000-000005280000}"/>
    <cellStyle name="40% - Accent2 4 4 2 2 3" xfId="8452" xr:uid="{00000000-0005-0000-0000-000006280000}"/>
    <cellStyle name="40% - Accent2 4 4 2 2 4" xfId="8453" xr:uid="{00000000-0005-0000-0000-000007280000}"/>
    <cellStyle name="40% - Accent2 4 4 2 3" xfId="8454" xr:uid="{00000000-0005-0000-0000-000008280000}"/>
    <cellStyle name="40% - Accent2 4 4 2 3 2" xfId="8455" xr:uid="{00000000-0005-0000-0000-000009280000}"/>
    <cellStyle name="40% - Accent2 4 4 2 3 2 2" xfId="8456" xr:uid="{00000000-0005-0000-0000-00000A280000}"/>
    <cellStyle name="40% - Accent2 4 4 2 3 3" xfId="8457" xr:uid="{00000000-0005-0000-0000-00000B280000}"/>
    <cellStyle name="40% - Accent2 4 4 2 3 4" xfId="8458" xr:uid="{00000000-0005-0000-0000-00000C280000}"/>
    <cellStyle name="40% - Accent2 4 4 2 4" xfId="8459" xr:uid="{00000000-0005-0000-0000-00000D280000}"/>
    <cellStyle name="40% - Accent2 4 4 2 4 2" xfId="8460" xr:uid="{00000000-0005-0000-0000-00000E280000}"/>
    <cellStyle name="40% - Accent2 4 4 2 4 2 2" xfId="8461" xr:uid="{00000000-0005-0000-0000-00000F280000}"/>
    <cellStyle name="40% - Accent2 4 4 2 4 3" xfId="8462" xr:uid="{00000000-0005-0000-0000-000010280000}"/>
    <cellStyle name="40% - Accent2 4 4 2 4 4" xfId="8463" xr:uid="{00000000-0005-0000-0000-000011280000}"/>
    <cellStyle name="40% - Accent2 4 4 2 5" xfId="8464" xr:uid="{00000000-0005-0000-0000-000012280000}"/>
    <cellStyle name="40% - Accent2 4 4 2 5 2" xfId="8465" xr:uid="{00000000-0005-0000-0000-000013280000}"/>
    <cellStyle name="40% - Accent2 4 4 2 5 3" xfId="8466" xr:uid="{00000000-0005-0000-0000-000014280000}"/>
    <cellStyle name="40% - Accent2 4 4 2 6" xfId="8467" xr:uid="{00000000-0005-0000-0000-000015280000}"/>
    <cellStyle name="40% - Accent2 4 4 2 7" xfId="8468" xr:uid="{00000000-0005-0000-0000-000016280000}"/>
    <cellStyle name="40% - Accent2 4 4 2 8" xfId="8469" xr:uid="{00000000-0005-0000-0000-000017280000}"/>
    <cellStyle name="40% - Accent2 4 4 3" xfId="8470" xr:uid="{00000000-0005-0000-0000-000018280000}"/>
    <cellStyle name="40% - Accent2 4 4 3 2" xfId="8471" xr:uid="{00000000-0005-0000-0000-000019280000}"/>
    <cellStyle name="40% - Accent2 4 4 3 2 2" xfId="8472" xr:uid="{00000000-0005-0000-0000-00001A280000}"/>
    <cellStyle name="40% - Accent2 4 4 3 3" xfId="8473" xr:uid="{00000000-0005-0000-0000-00001B280000}"/>
    <cellStyle name="40% - Accent2 4 4 3 4" xfId="8474" xr:uid="{00000000-0005-0000-0000-00001C280000}"/>
    <cellStyle name="40% - Accent2 4 4 4" xfId="8475" xr:uid="{00000000-0005-0000-0000-00001D280000}"/>
    <cellStyle name="40% - Accent2 4 4 4 2" xfId="8476" xr:uid="{00000000-0005-0000-0000-00001E280000}"/>
    <cellStyle name="40% - Accent2 4 4 4 2 2" xfId="8477" xr:uid="{00000000-0005-0000-0000-00001F280000}"/>
    <cellStyle name="40% - Accent2 4 4 4 3" xfId="8478" xr:uid="{00000000-0005-0000-0000-000020280000}"/>
    <cellStyle name="40% - Accent2 4 4 4 4" xfId="8479" xr:uid="{00000000-0005-0000-0000-000021280000}"/>
    <cellStyle name="40% - Accent2 4 4 5" xfId="8480" xr:uid="{00000000-0005-0000-0000-000022280000}"/>
    <cellStyle name="40% - Accent2 4 4 5 2" xfId="8481" xr:uid="{00000000-0005-0000-0000-000023280000}"/>
    <cellStyle name="40% - Accent2 4 4 5 2 2" xfId="8482" xr:uid="{00000000-0005-0000-0000-000024280000}"/>
    <cellStyle name="40% - Accent2 4 4 5 3" xfId="8483" xr:uid="{00000000-0005-0000-0000-000025280000}"/>
    <cellStyle name="40% - Accent2 4 4 5 4" xfId="8484" xr:uid="{00000000-0005-0000-0000-000026280000}"/>
    <cellStyle name="40% - Accent2 4 4 6" xfId="8485" xr:uid="{00000000-0005-0000-0000-000027280000}"/>
    <cellStyle name="40% - Accent2 4 4 6 2" xfId="8486" xr:uid="{00000000-0005-0000-0000-000028280000}"/>
    <cellStyle name="40% - Accent2 4 4 6 2 2" xfId="8487" xr:uid="{00000000-0005-0000-0000-000029280000}"/>
    <cellStyle name="40% - Accent2 4 4 6 3" xfId="8488" xr:uid="{00000000-0005-0000-0000-00002A280000}"/>
    <cellStyle name="40% - Accent2 4 4 7" xfId="8489" xr:uid="{00000000-0005-0000-0000-00002B280000}"/>
    <cellStyle name="40% - Accent2 4 4 7 2" xfId="8490" xr:uid="{00000000-0005-0000-0000-00002C280000}"/>
    <cellStyle name="40% - Accent2 4 4 8" xfId="8491" xr:uid="{00000000-0005-0000-0000-00002D280000}"/>
    <cellStyle name="40% - Accent2 4 4 9" xfId="8492" xr:uid="{00000000-0005-0000-0000-00002E280000}"/>
    <cellStyle name="40% - Accent2 4 5" xfId="8493" xr:uid="{00000000-0005-0000-0000-00002F280000}"/>
    <cellStyle name="40% - Accent2 4 5 2" xfId="8494" xr:uid="{00000000-0005-0000-0000-000030280000}"/>
    <cellStyle name="40% - Accent2 4 5 2 2" xfId="8495" xr:uid="{00000000-0005-0000-0000-000031280000}"/>
    <cellStyle name="40% - Accent2 4 5 2 2 2" xfId="8496" xr:uid="{00000000-0005-0000-0000-000032280000}"/>
    <cellStyle name="40% - Accent2 4 5 2 3" xfId="8497" xr:uid="{00000000-0005-0000-0000-000033280000}"/>
    <cellStyle name="40% - Accent2 4 5 2 4" xfId="8498" xr:uid="{00000000-0005-0000-0000-000034280000}"/>
    <cellStyle name="40% - Accent2 4 5 3" xfId="8499" xr:uid="{00000000-0005-0000-0000-000035280000}"/>
    <cellStyle name="40% - Accent2 4 5 3 2" xfId="8500" xr:uid="{00000000-0005-0000-0000-000036280000}"/>
    <cellStyle name="40% - Accent2 4 5 3 2 2" xfId="8501" xr:uid="{00000000-0005-0000-0000-000037280000}"/>
    <cellStyle name="40% - Accent2 4 5 3 3" xfId="8502" xr:uid="{00000000-0005-0000-0000-000038280000}"/>
    <cellStyle name="40% - Accent2 4 5 3 4" xfId="8503" xr:uid="{00000000-0005-0000-0000-000039280000}"/>
    <cellStyle name="40% - Accent2 4 5 4" xfId="8504" xr:uid="{00000000-0005-0000-0000-00003A280000}"/>
    <cellStyle name="40% - Accent2 4 5 4 2" xfId="8505" xr:uid="{00000000-0005-0000-0000-00003B280000}"/>
    <cellStyle name="40% - Accent2 4 5 4 2 2" xfId="8506" xr:uid="{00000000-0005-0000-0000-00003C280000}"/>
    <cellStyle name="40% - Accent2 4 5 4 3" xfId="8507" xr:uid="{00000000-0005-0000-0000-00003D280000}"/>
    <cellStyle name="40% - Accent2 4 5 4 4" xfId="8508" xr:uid="{00000000-0005-0000-0000-00003E280000}"/>
    <cellStyle name="40% - Accent2 4 5 5" xfId="8509" xr:uid="{00000000-0005-0000-0000-00003F280000}"/>
    <cellStyle name="40% - Accent2 4 5 5 2" xfId="8510" xr:uid="{00000000-0005-0000-0000-000040280000}"/>
    <cellStyle name="40% - Accent2 4 5 5 2 2" xfId="8511" xr:uid="{00000000-0005-0000-0000-000041280000}"/>
    <cellStyle name="40% - Accent2 4 5 5 3" xfId="8512" xr:uid="{00000000-0005-0000-0000-000042280000}"/>
    <cellStyle name="40% - Accent2 4 5 5 4" xfId="8513" xr:uid="{00000000-0005-0000-0000-000043280000}"/>
    <cellStyle name="40% - Accent2 4 5 6" xfId="8514" xr:uid="{00000000-0005-0000-0000-000044280000}"/>
    <cellStyle name="40% - Accent2 4 5 6 2" xfId="8515" xr:uid="{00000000-0005-0000-0000-000045280000}"/>
    <cellStyle name="40% - Accent2 4 5 6 2 2" xfId="8516" xr:uid="{00000000-0005-0000-0000-000046280000}"/>
    <cellStyle name="40% - Accent2 4 5 6 3" xfId="8517" xr:uid="{00000000-0005-0000-0000-000047280000}"/>
    <cellStyle name="40% - Accent2 4 5 7" xfId="8518" xr:uid="{00000000-0005-0000-0000-000048280000}"/>
    <cellStyle name="40% - Accent2 4 5 7 2" xfId="8519" xr:uid="{00000000-0005-0000-0000-000049280000}"/>
    <cellStyle name="40% - Accent2 4 5 8" xfId="8520" xr:uid="{00000000-0005-0000-0000-00004A280000}"/>
    <cellStyle name="40% - Accent2 4 5 9" xfId="8521" xr:uid="{00000000-0005-0000-0000-00004B280000}"/>
    <cellStyle name="40% - Accent2 4 6" xfId="8522" xr:uid="{00000000-0005-0000-0000-00004C280000}"/>
    <cellStyle name="40% - Accent2 4 6 2" xfId="8523" xr:uid="{00000000-0005-0000-0000-00004D280000}"/>
    <cellStyle name="40% - Accent2 4 6 2 2" xfId="8524" xr:uid="{00000000-0005-0000-0000-00004E280000}"/>
    <cellStyle name="40% - Accent2 4 6 2 2 2" xfId="8525" xr:uid="{00000000-0005-0000-0000-00004F280000}"/>
    <cellStyle name="40% - Accent2 4 6 2 3" xfId="8526" xr:uid="{00000000-0005-0000-0000-000050280000}"/>
    <cellStyle name="40% - Accent2 4 6 2 4" xfId="8527" xr:uid="{00000000-0005-0000-0000-000051280000}"/>
    <cellStyle name="40% - Accent2 4 6 3" xfId="8528" xr:uid="{00000000-0005-0000-0000-000052280000}"/>
    <cellStyle name="40% - Accent2 4 6 3 2" xfId="8529" xr:uid="{00000000-0005-0000-0000-000053280000}"/>
    <cellStyle name="40% - Accent2 4 6 3 2 2" xfId="8530" xr:uid="{00000000-0005-0000-0000-000054280000}"/>
    <cellStyle name="40% - Accent2 4 6 3 3" xfId="8531" xr:uid="{00000000-0005-0000-0000-000055280000}"/>
    <cellStyle name="40% - Accent2 4 6 3 4" xfId="8532" xr:uid="{00000000-0005-0000-0000-000056280000}"/>
    <cellStyle name="40% - Accent2 4 6 4" xfId="8533" xr:uid="{00000000-0005-0000-0000-000057280000}"/>
    <cellStyle name="40% - Accent2 4 6 4 2" xfId="8534" xr:uid="{00000000-0005-0000-0000-000058280000}"/>
    <cellStyle name="40% - Accent2 4 6 4 2 2" xfId="8535" xr:uid="{00000000-0005-0000-0000-000059280000}"/>
    <cellStyle name="40% - Accent2 4 6 4 3" xfId="8536" xr:uid="{00000000-0005-0000-0000-00005A280000}"/>
    <cellStyle name="40% - Accent2 4 6 4 4" xfId="8537" xr:uid="{00000000-0005-0000-0000-00005B280000}"/>
    <cellStyle name="40% - Accent2 4 6 5" xfId="8538" xr:uid="{00000000-0005-0000-0000-00005C280000}"/>
    <cellStyle name="40% - Accent2 4 6 5 2" xfId="8539" xr:uid="{00000000-0005-0000-0000-00005D280000}"/>
    <cellStyle name="40% - Accent2 4 6 5 2 2" xfId="8540" xr:uid="{00000000-0005-0000-0000-00005E280000}"/>
    <cellStyle name="40% - Accent2 4 6 5 3" xfId="8541" xr:uid="{00000000-0005-0000-0000-00005F280000}"/>
    <cellStyle name="40% - Accent2 4 6 6" xfId="8542" xr:uid="{00000000-0005-0000-0000-000060280000}"/>
    <cellStyle name="40% - Accent2 4 6 6 2" xfId="8543" xr:uid="{00000000-0005-0000-0000-000061280000}"/>
    <cellStyle name="40% - Accent2 4 6 7" xfId="8544" xr:uid="{00000000-0005-0000-0000-000062280000}"/>
    <cellStyle name="40% - Accent2 4 6 8" xfId="8545" xr:uid="{00000000-0005-0000-0000-000063280000}"/>
    <cellStyle name="40% - Accent2 4 7" xfId="8546" xr:uid="{00000000-0005-0000-0000-000064280000}"/>
    <cellStyle name="40% - Accent2 4 8" xfId="8547" xr:uid="{00000000-0005-0000-0000-000065280000}"/>
    <cellStyle name="40% - Accent2 4 8 2" xfId="8548" xr:uid="{00000000-0005-0000-0000-000066280000}"/>
    <cellStyle name="40% - Accent2 4 8 2 2" xfId="8549" xr:uid="{00000000-0005-0000-0000-000067280000}"/>
    <cellStyle name="40% - Accent2 4 8 3" xfId="8550" xr:uid="{00000000-0005-0000-0000-000068280000}"/>
    <cellStyle name="40% - Accent2 4 8 4" xfId="8551" xr:uid="{00000000-0005-0000-0000-000069280000}"/>
    <cellStyle name="40% - Accent2 4 9" xfId="8552" xr:uid="{00000000-0005-0000-0000-00006A280000}"/>
    <cellStyle name="40% - Accent2 4 9 2" xfId="8553" xr:uid="{00000000-0005-0000-0000-00006B280000}"/>
    <cellStyle name="40% - Accent2 4 9 2 2" xfId="8554" xr:uid="{00000000-0005-0000-0000-00006C280000}"/>
    <cellStyle name="40% - Accent2 4 9 3" xfId="8555" xr:uid="{00000000-0005-0000-0000-00006D280000}"/>
    <cellStyle name="40% - Accent2 4 9 4" xfId="8556" xr:uid="{00000000-0005-0000-0000-00006E280000}"/>
    <cellStyle name="40% - Accent2 5" xfId="8557" xr:uid="{00000000-0005-0000-0000-00006F280000}"/>
    <cellStyle name="40% - Accent2 5 10" xfId="8558" xr:uid="{00000000-0005-0000-0000-000070280000}"/>
    <cellStyle name="40% - Accent2 5 11" xfId="8559" xr:uid="{00000000-0005-0000-0000-000071280000}"/>
    <cellStyle name="40% - Accent2 5 12" xfId="8560" xr:uid="{00000000-0005-0000-0000-000072280000}"/>
    <cellStyle name="40% - Accent2 5 2" xfId="8561" xr:uid="{00000000-0005-0000-0000-000073280000}"/>
    <cellStyle name="40% - Accent2 5 2 10" xfId="8562" xr:uid="{00000000-0005-0000-0000-000074280000}"/>
    <cellStyle name="40% - Accent2 5 2 10 2" xfId="8563" xr:uid="{00000000-0005-0000-0000-000075280000}"/>
    <cellStyle name="40% - Accent2 5 2 11" xfId="8564" xr:uid="{00000000-0005-0000-0000-000076280000}"/>
    <cellStyle name="40% - Accent2 5 2 12" xfId="8565" xr:uid="{00000000-0005-0000-0000-000077280000}"/>
    <cellStyle name="40% - Accent2 5 2 2" xfId="8566" xr:uid="{00000000-0005-0000-0000-000078280000}"/>
    <cellStyle name="40% - Accent2 5 2 2 10" xfId="8567" xr:uid="{00000000-0005-0000-0000-000079280000}"/>
    <cellStyle name="40% - Accent2 5 2 2 2" xfId="8568" xr:uid="{00000000-0005-0000-0000-00007A280000}"/>
    <cellStyle name="40% - Accent2 5 2 2 2 2" xfId="8569" xr:uid="{00000000-0005-0000-0000-00007B280000}"/>
    <cellStyle name="40% - Accent2 5 2 2 2 2 2" xfId="8570" xr:uid="{00000000-0005-0000-0000-00007C280000}"/>
    <cellStyle name="40% - Accent2 5 2 2 2 2 2 2" xfId="8571" xr:uid="{00000000-0005-0000-0000-00007D280000}"/>
    <cellStyle name="40% - Accent2 5 2 2 2 2 3" xfId="8572" xr:uid="{00000000-0005-0000-0000-00007E280000}"/>
    <cellStyle name="40% - Accent2 5 2 2 2 2 4" xfId="8573" xr:uid="{00000000-0005-0000-0000-00007F280000}"/>
    <cellStyle name="40% - Accent2 5 2 2 2 3" xfId="8574" xr:uid="{00000000-0005-0000-0000-000080280000}"/>
    <cellStyle name="40% - Accent2 5 2 2 2 3 2" xfId="8575" xr:uid="{00000000-0005-0000-0000-000081280000}"/>
    <cellStyle name="40% - Accent2 5 2 2 2 3 2 2" xfId="8576" xr:uid="{00000000-0005-0000-0000-000082280000}"/>
    <cellStyle name="40% - Accent2 5 2 2 2 3 3" xfId="8577" xr:uid="{00000000-0005-0000-0000-000083280000}"/>
    <cellStyle name="40% - Accent2 5 2 2 2 3 4" xfId="8578" xr:uid="{00000000-0005-0000-0000-000084280000}"/>
    <cellStyle name="40% - Accent2 5 2 2 2 4" xfId="8579" xr:uid="{00000000-0005-0000-0000-000085280000}"/>
    <cellStyle name="40% - Accent2 5 2 2 2 4 2" xfId="8580" xr:uid="{00000000-0005-0000-0000-000086280000}"/>
    <cellStyle name="40% - Accent2 5 2 2 2 4 2 2" xfId="8581" xr:uid="{00000000-0005-0000-0000-000087280000}"/>
    <cellStyle name="40% - Accent2 5 2 2 2 4 3" xfId="8582" xr:uid="{00000000-0005-0000-0000-000088280000}"/>
    <cellStyle name="40% - Accent2 5 2 2 2 4 4" xfId="8583" xr:uid="{00000000-0005-0000-0000-000089280000}"/>
    <cellStyle name="40% - Accent2 5 2 2 2 5" xfId="8584" xr:uid="{00000000-0005-0000-0000-00008A280000}"/>
    <cellStyle name="40% - Accent2 5 2 2 2 5 2" xfId="8585" xr:uid="{00000000-0005-0000-0000-00008B280000}"/>
    <cellStyle name="40% - Accent2 5 2 2 2 5 2 2" xfId="8586" xr:uid="{00000000-0005-0000-0000-00008C280000}"/>
    <cellStyle name="40% - Accent2 5 2 2 2 5 3" xfId="8587" xr:uid="{00000000-0005-0000-0000-00008D280000}"/>
    <cellStyle name="40% - Accent2 5 2 2 2 5 4" xfId="8588" xr:uid="{00000000-0005-0000-0000-00008E280000}"/>
    <cellStyle name="40% - Accent2 5 2 2 2 6" xfId="8589" xr:uid="{00000000-0005-0000-0000-00008F280000}"/>
    <cellStyle name="40% - Accent2 5 2 2 2 6 2" xfId="8590" xr:uid="{00000000-0005-0000-0000-000090280000}"/>
    <cellStyle name="40% - Accent2 5 2 2 2 6 2 2" xfId="8591" xr:uid="{00000000-0005-0000-0000-000091280000}"/>
    <cellStyle name="40% - Accent2 5 2 2 2 6 3" xfId="8592" xr:uid="{00000000-0005-0000-0000-000092280000}"/>
    <cellStyle name="40% - Accent2 5 2 2 2 7" xfId="8593" xr:uid="{00000000-0005-0000-0000-000093280000}"/>
    <cellStyle name="40% - Accent2 5 2 2 2 7 2" xfId="8594" xr:uid="{00000000-0005-0000-0000-000094280000}"/>
    <cellStyle name="40% - Accent2 5 2 2 2 8" xfId="8595" xr:uid="{00000000-0005-0000-0000-000095280000}"/>
    <cellStyle name="40% - Accent2 5 2 2 2 9" xfId="8596" xr:uid="{00000000-0005-0000-0000-000096280000}"/>
    <cellStyle name="40% - Accent2 5 2 2 3" xfId="8597" xr:uid="{00000000-0005-0000-0000-000097280000}"/>
    <cellStyle name="40% - Accent2 5 2 2 3 2" xfId="8598" xr:uid="{00000000-0005-0000-0000-000098280000}"/>
    <cellStyle name="40% - Accent2 5 2 2 3 2 2" xfId="8599" xr:uid="{00000000-0005-0000-0000-000099280000}"/>
    <cellStyle name="40% - Accent2 5 2 2 3 2 2 2" xfId="8600" xr:uid="{00000000-0005-0000-0000-00009A280000}"/>
    <cellStyle name="40% - Accent2 5 2 2 3 2 3" xfId="8601" xr:uid="{00000000-0005-0000-0000-00009B280000}"/>
    <cellStyle name="40% - Accent2 5 2 2 3 2 4" xfId="8602" xr:uid="{00000000-0005-0000-0000-00009C280000}"/>
    <cellStyle name="40% - Accent2 5 2 2 3 3" xfId="8603" xr:uid="{00000000-0005-0000-0000-00009D280000}"/>
    <cellStyle name="40% - Accent2 5 2 2 3 3 2" xfId="8604" xr:uid="{00000000-0005-0000-0000-00009E280000}"/>
    <cellStyle name="40% - Accent2 5 2 2 3 3 2 2" xfId="8605" xr:uid="{00000000-0005-0000-0000-00009F280000}"/>
    <cellStyle name="40% - Accent2 5 2 2 3 3 3" xfId="8606" xr:uid="{00000000-0005-0000-0000-0000A0280000}"/>
    <cellStyle name="40% - Accent2 5 2 2 3 3 4" xfId="8607" xr:uid="{00000000-0005-0000-0000-0000A1280000}"/>
    <cellStyle name="40% - Accent2 5 2 2 3 4" xfId="8608" xr:uid="{00000000-0005-0000-0000-0000A2280000}"/>
    <cellStyle name="40% - Accent2 5 2 2 3 4 2" xfId="8609" xr:uid="{00000000-0005-0000-0000-0000A3280000}"/>
    <cellStyle name="40% - Accent2 5 2 2 3 4 2 2" xfId="8610" xr:uid="{00000000-0005-0000-0000-0000A4280000}"/>
    <cellStyle name="40% - Accent2 5 2 2 3 4 3" xfId="8611" xr:uid="{00000000-0005-0000-0000-0000A5280000}"/>
    <cellStyle name="40% - Accent2 5 2 2 3 4 4" xfId="8612" xr:uid="{00000000-0005-0000-0000-0000A6280000}"/>
    <cellStyle name="40% - Accent2 5 2 2 3 5" xfId="8613" xr:uid="{00000000-0005-0000-0000-0000A7280000}"/>
    <cellStyle name="40% - Accent2 5 2 2 3 5 2" xfId="8614" xr:uid="{00000000-0005-0000-0000-0000A8280000}"/>
    <cellStyle name="40% - Accent2 5 2 2 3 5 3" xfId="8615" xr:uid="{00000000-0005-0000-0000-0000A9280000}"/>
    <cellStyle name="40% - Accent2 5 2 2 3 6" xfId="8616" xr:uid="{00000000-0005-0000-0000-0000AA280000}"/>
    <cellStyle name="40% - Accent2 5 2 2 3 7" xfId="8617" xr:uid="{00000000-0005-0000-0000-0000AB280000}"/>
    <cellStyle name="40% - Accent2 5 2 2 3 8" xfId="8618" xr:uid="{00000000-0005-0000-0000-0000AC280000}"/>
    <cellStyle name="40% - Accent2 5 2 2 4" xfId="8619" xr:uid="{00000000-0005-0000-0000-0000AD280000}"/>
    <cellStyle name="40% - Accent2 5 2 2 4 2" xfId="8620" xr:uid="{00000000-0005-0000-0000-0000AE280000}"/>
    <cellStyle name="40% - Accent2 5 2 2 4 2 2" xfId="8621" xr:uid="{00000000-0005-0000-0000-0000AF280000}"/>
    <cellStyle name="40% - Accent2 5 2 2 4 3" xfId="8622" xr:uid="{00000000-0005-0000-0000-0000B0280000}"/>
    <cellStyle name="40% - Accent2 5 2 2 4 4" xfId="8623" xr:uid="{00000000-0005-0000-0000-0000B1280000}"/>
    <cellStyle name="40% - Accent2 5 2 2 5" xfId="8624" xr:uid="{00000000-0005-0000-0000-0000B2280000}"/>
    <cellStyle name="40% - Accent2 5 2 2 5 2" xfId="8625" xr:uid="{00000000-0005-0000-0000-0000B3280000}"/>
    <cellStyle name="40% - Accent2 5 2 2 5 2 2" xfId="8626" xr:uid="{00000000-0005-0000-0000-0000B4280000}"/>
    <cellStyle name="40% - Accent2 5 2 2 5 3" xfId="8627" xr:uid="{00000000-0005-0000-0000-0000B5280000}"/>
    <cellStyle name="40% - Accent2 5 2 2 5 4" xfId="8628" xr:uid="{00000000-0005-0000-0000-0000B6280000}"/>
    <cellStyle name="40% - Accent2 5 2 2 6" xfId="8629" xr:uid="{00000000-0005-0000-0000-0000B7280000}"/>
    <cellStyle name="40% - Accent2 5 2 2 6 2" xfId="8630" xr:uid="{00000000-0005-0000-0000-0000B8280000}"/>
    <cellStyle name="40% - Accent2 5 2 2 6 2 2" xfId="8631" xr:uid="{00000000-0005-0000-0000-0000B9280000}"/>
    <cellStyle name="40% - Accent2 5 2 2 6 3" xfId="8632" xr:uid="{00000000-0005-0000-0000-0000BA280000}"/>
    <cellStyle name="40% - Accent2 5 2 2 6 4" xfId="8633" xr:uid="{00000000-0005-0000-0000-0000BB280000}"/>
    <cellStyle name="40% - Accent2 5 2 2 7" xfId="8634" xr:uid="{00000000-0005-0000-0000-0000BC280000}"/>
    <cellStyle name="40% - Accent2 5 2 2 7 2" xfId="8635" xr:uid="{00000000-0005-0000-0000-0000BD280000}"/>
    <cellStyle name="40% - Accent2 5 2 2 7 2 2" xfId="8636" xr:uid="{00000000-0005-0000-0000-0000BE280000}"/>
    <cellStyle name="40% - Accent2 5 2 2 7 3" xfId="8637" xr:uid="{00000000-0005-0000-0000-0000BF280000}"/>
    <cellStyle name="40% - Accent2 5 2 2 8" xfId="8638" xr:uid="{00000000-0005-0000-0000-0000C0280000}"/>
    <cellStyle name="40% - Accent2 5 2 2 8 2" xfId="8639" xr:uid="{00000000-0005-0000-0000-0000C1280000}"/>
    <cellStyle name="40% - Accent2 5 2 2 9" xfId="8640" xr:uid="{00000000-0005-0000-0000-0000C2280000}"/>
    <cellStyle name="40% - Accent2 5 2 3" xfId="8641" xr:uid="{00000000-0005-0000-0000-0000C3280000}"/>
    <cellStyle name="40% - Accent2 5 2 3 2" xfId="8642" xr:uid="{00000000-0005-0000-0000-0000C4280000}"/>
    <cellStyle name="40% - Accent2 5 2 3 2 2" xfId="8643" xr:uid="{00000000-0005-0000-0000-0000C5280000}"/>
    <cellStyle name="40% - Accent2 5 2 3 2 2 2" xfId="8644" xr:uid="{00000000-0005-0000-0000-0000C6280000}"/>
    <cellStyle name="40% - Accent2 5 2 3 2 2 2 2" xfId="8645" xr:uid="{00000000-0005-0000-0000-0000C7280000}"/>
    <cellStyle name="40% - Accent2 5 2 3 2 2 3" xfId="8646" xr:uid="{00000000-0005-0000-0000-0000C8280000}"/>
    <cellStyle name="40% - Accent2 5 2 3 2 2 4" xfId="8647" xr:uid="{00000000-0005-0000-0000-0000C9280000}"/>
    <cellStyle name="40% - Accent2 5 2 3 2 3" xfId="8648" xr:uid="{00000000-0005-0000-0000-0000CA280000}"/>
    <cellStyle name="40% - Accent2 5 2 3 2 3 2" xfId="8649" xr:uid="{00000000-0005-0000-0000-0000CB280000}"/>
    <cellStyle name="40% - Accent2 5 2 3 2 3 2 2" xfId="8650" xr:uid="{00000000-0005-0000-0000-0000CC280000}"/>
    <cellStyle name="40% - Accent2 5 2 3 2 3 3" xfId="8651" xr:uid="{00000000-0005-0000-0000-0000CD280000}"/>
    <cellStyle name="40% - Accent2 5 2 3 2 3 4" xfId="8652" xr:uid="{00000000-0005-0000-0000-0000CE280000}"/>
    <cellStyle name="40% - Accent2 5 2 3 2 4" xfId="8653" xr:uid="{00000000-0005-0000-0000-0000CF280000}"/>
    <cellStyle name="40% - Accent2 5 2 3 2 4 2" xfId="8654" xr:uid="{00000000-0005-0000-0000-0000D0280000}"/>
    <cellStyle name="40% - Accent2 5 2 3 2 4 2 2" xfId="8655" xr:uid="{00000000-0005-0000-0000-0000D1280000}"/>
    <cellStyle name="40% - Accent2 5 2 3 2 4 3" xfId="8656" xr:uid="{00000000-0005-0000-0000-0000D2280000}"/>
    <cellStyle name="40% - Accent2 5 2 3 2 4 4" xfId="8657" xr:uid="{00000000-0005-0000-0000-0000D3280000}"/>
    <cellStyle name="40% - Accent2 5 2 3 2 5" xfId="8658" xr:uid="{00000000-0005-0000-0000-0000D4280000}"/>
    <cellStyle name="40% - Accent2 5 2 3 2 5 2" xfId="8659" xr:uid="{00000000-0005-0000-0000-0000D5280000}"/>
    <cellStyle name="40% - Accent2 5 2 3 2 5 3" xfId="8660" xr:uid="{00000000-0005-0000-0000-0000D6280000}"/>
    <cellStyle name="40% - Accent2 5 2 3 2 6" xfId="8661" xr:uid="{00000000-0005-0000-0000-0000D7280000}"/>
    <cellStyle name="40% - Accent2 5 2 3 2 7" xfId="8662" xr:uid="{00000000-0005-0000-0000-0000D8280000}"/>
    <cellStyle name="40% - Accent2 5 2 3 2 8" xfId="8663" xr:uid="{00000000-0005-0000-0000-0000D9280000}"/>
    <cellStyle name="40% - Accent2 5 2 3 3" xfId="8664" xr:uid="{00000000-0005-0000-0000-0000DA280000}"/>
    <cellStyle name="40% - Accent2 5 2 3 3 2" xfId="8665" xr:uid="{00000000-0005-0000-0000-0000DB280000}"/>
    <cellStyle name="40% - Accent2 5 2 3 3 2 2" xfId="8666" xr:uid="{00000000-0005-0000-0000-0000DC280000}"/>
    <cellStyle name="40% - Accent2 5 2 3 3 3" xfId="8667" xr:uid="{00000000-0005-0000-0000-0000DD280000}"/>
    <cellStyle name="40% - Accent2 5 2 3 3 4" xfId="8668" xr:uid="{00000000-0005-0000-0000-0000DE280000}"/>
    <cellStyle name="40% - Accent2 5 2 3 4" xfId="8669" xr:uid="{00000000-0005-0000-0000-0000DF280000}"/>
    <cellStyle name="40% - Accent2 5 2 3 4 2" xfId="8670" xr:uid="{00000000-0005-0000-0000-0000E0280000}"/>
    <cellStyle name="40% - Accent2 5 2 3 4 2 2" xfId="8671" xr:uid="{00000000-0005-0000-0000-0000E1280000}"/>
    <cellStyle name="40% - Accent2 5 2 3 4 3" xfId="8672" xr:uid="{00000000-0005-0000-0000-0000E2280000}"/>
    <cellStyle name="40% - Accent2 5 2 3 4 4" xfId="8673" xr:uid="{00000000-0005-0000-0000-0000E3280000}"/>
    <cellStyle name="40% - Accent2 5 2 3 5" xfId="8674" xr:uid="{00000000-0005-0000-0000-0000E4280000}"/>
    <cellStyle name="40% - Accent2 5 2 3 5 2" xfId="8675" xr:uid="{00000000-0005-0000-0000-0000E5280000}"/>
    <cellStyle name="40% - Accent2 5 2 3 5 2 2" xfId="8676" xr:uid="{00000000-0005-0000-0000-0000E6280000}"/>
    <cellStyle name="40% - Accent2 5 2 3 5 3" xfId="8677" xr:uid="{00000000-0005-0000-0000-0000E7280000}"/>
    <cellStyle name="40% - Accent2 5 2 3 5 4" xfId="8678" xr:uid="{00000000-0005-0000-0000-0000E8280000}"/>
    <cellStyle name="40% - Accent2 5 2 3 6" xfId="8679" xr:uid="{00000000-0005-0000-0000-0000E9280000}"/>
    <cellStyle name="40% - Accent2 5 2 3 6 2" xfId="8680" xr:uid="{00000000-0005-0000-0000-0000EA280000}"/>
    <cellStyle name="40% - Accent2 5 2 3 6 2 2" xfId="8681" xr:uid="{00000000-0005-0000-0000-0000EB280000}"/>
    <cellStyle name="40% - Accent2 5 2 3 6 3" xfId="8682" xr:uid="{00000000-0005-0000-0000-0000EC280000}"/>
    <cellStyle name="40% - Accent2 5 2 3 7" xfId="8683" xr:uid="{00000000-0005-0000-0000-0000ED280000}"/>
    <cellStyle name="40% - Accent2 5 2 3 7 2" xfId="8684" xr:uid="{00000000-0005-0000-0000-0000EE280000}"/>
    <cellStyle name="40% - Accent2 5 2 3 8" xfId="8685" xr:uid="{00000000-0005-0000-0000-0000EF280000}"/>
    <cellStyle name="40% - Accent2 5 2 3 9" xfId="8686" xr:uid="{00000000-0005-0000-0000-0000F0280000}"/>
    <cellStyle name="40% - Accent2 5 2 4" xfId="8687" xr:uid="{00000000-0005-0000-0000-0000F1280000}"/>
    <cellStyle name="40% - Accent2 5 2 4 2" xfId="8688" xr:uid="{00000000-0005-0000-0000-0000F2280000}"/>
    <cellStyle name="40% - Accent2 5 2 4 2 2" xfId="8689" xr:uid="{00000000-0005-0000-0000-0000F3280000}"/>
    <cellStyle name="40% - Accent2 5 2 4 2 2 2" xfId="8690" xr:uid="{00000000-0005-0000-0000-0000F4280000}"/>
    <cellStyle name="40% - Accent2 5 2 4 2 3" xfId="8691" xr:uid="{00000000-0005-0000-0000-0000F5280000}"/>
    <cellStyle name="40% - Accent2 5 2 4 2 4" xfId="8692" xr:uid="{00000000-0005-0000-0000-0000F6280000}"/>
    <cellStyle name="40% - Accent2 5 2 4 3" xfId="8693" xr:uid="{00000000-0005-0000-0000-0000F7280000}"/>
    <cellStyle name="40% - Accent2 5 2 4 3 2" xfId="8694" xr:uid="{00000000-0005-0000-0000-0000F8280000}"/>
    <cellStyle name="40% - Accent2 5 2 4 3 2 2" xfId="8695" xr:uid="{00000000-0005-0000-0000-0000F9280000}"/>
    <cellStyle name="40% - Accent2 5 2 4 3 3" xfId="8696" xr:uid="{00000000-0005-0000-0000-0000FA280000}"/>
    <cellStyle name="40% - Accent2 5 2 4 3 4" xfId="8697" xr:uid="{00000000-0005-0000-0000-0000FB280000}"/>
    <cellStyle name="40% - Accent2 5 2 4 4" xfId="8698" xr:uid="{00000000-0005-0000-0000-0000FC280000}"/>
    <cellStyle name="40% - Accent2 5 2 4 4 2" xfId="8699" xr:uid="{00000000-0005-0000-0000-0000FD280000}"/>
    <cellStyle name="40% - Accent2 5 2 4 4 2 2" xfId="8700" xr:uid="{00000000-0005-0000-0000-0000FE280000}"/>
    <cellStyle name="40% - Accent2 5 2 4 4 3" xfId="8701" xr:uid="{00000000-0005-0000-0000-0000FF280000}"/>
    <cellStyle name="40% - Accent2 5 2 4 4 4" xfId="8702" xr:uid="{00000000-0005-0000-0000-000000290000}"/>
    <cellStyle name="40% - Accent2 5 2 4 5" xfId="8703" xr:uid="{00000000-0005-0000-0000-000001290000}"/>
    <cellStyle name="40% - Accent2 5 2 4 5 2" xfId="8704" xr:uid="{00000000-0005-0000-0000-000002290000}"/>
    <cellStyle name="40% - Accent2 5 2 4 5 2 2" xfId="8705" xr:uid="{00000000-0005-0000-0000-000003290000}"/>
    <cellStyle name="40% - Accent2 5 2 4 5 3" xfId="8706" xr:uid="{00000000-0005-0000-0000-000004290000}"/>
    <cellStyle name="40% - Accent2 5 2 4 5 4" xfId="8707" xr:uid="{00000000-0005-0000-0000-000005290000}"/>
    <cellStyle name="40% - Accent2 5 2 4 6" xfId="8708" xr:uid="{00000000-0005-0000-0000-000006290000}"/>
    <cellStyle name="40% - Accent2 5 2 4 6 2" xfId="8709" xr:uid="{00000000-0005-0000-0000-000007290000}"/>
    <cellStyle name="40% - Accent2 5 2 4 6 2 2" xfId="8710" xr:uid="{00000000-0005-0000-0000-000008290000}"/>
    <cellStyle name="40% - Accent2 5 2 4 6 3" xfId="8711" xr:uid="{00000000-0005-0000-0000-000009290000}"/>
    <cellStyle name="40% - Accent2 5 2 4 7" xfId="8712" xr:uid="{00000000-0005-0000-0000-00000A290000}"/>
    <cellStyle name="40% - Accent2 5 2 4 7 2" xfId="8713" xr:uid="{00000000-0005-0000-0000-00000B290000}"/>
    <cellStyle name="40% - Accent2 5 2 4 8" xfId="8714" xr:uid="{00000000-0005-0000-0000-00000C290000}"/>
    <cellStyle name="40% - Accent2 5 2 4 9" xfId="8715" xr:uid="{00000000-0005-0000-0000-00000D290000}"/>
    <cellStyle name="40% - Accent2 5 2 5" xfId="8716" xr:uid="{00000000-0005-0000-0000-00000E290000}"/>
    <cellStyle name="40% - Accent2 5 2 5 2" xfId="8717" xr:uid="{00000000-0005-0000-0000-00000F290000}"/>
    <cellStyle name="40% - Accent2 5 2 5 2 2" xfId="8718" xr:uid="{00000000-0005-0000-0000-000010290000}"/>
    <cellStyle name="40% - Accent2 5 2 5 2 2 2" xfId="8719" xr:uid="{00000000-0005-0000-0000-000011290000}"/>
    <cellStyle name="40% - Accent2 5 2 5 2 3" xfId="8720" xr:uid="{00000000-0005-0000-0000-000012290000}"/>
    <cellStyle name="40% - Accent2 5 2 5 2 4" xfId="8721" xr:uid="{00000000-0005-0000-0000-000013290000}"/>
    <cellStyle name="40% - Accent2 5 2 5 3" xfId="8722" xr:uid="{00000000-0005-0000-0000-000014290000}"/>
    <cellStyle name="40% - Accent2 5 2 5 3 2" xfId="8723" xr:uid="{00000000-0005-0000-0000-000015290000}"/>
    <cellStyle name="40% - Accent2 5 2 5 3 2 2" xfId="8724" xr:uid="{00000000-0005-0000-0000-000016290000}"/>
    <cellStyle name="40% - Accent2 5 2 5 3 3" xfId="8725" xr:uid="{00000000-0005-0000-0000-000017290000}"/>
    <cellStyle name="40% - Accent2 5 2 5 3 4" xfId="8726" xr:uid="{00000000-0005-0000-0000-000018290000}"/>
    <cellStyle name="40% - Accent2 5 2 5 4" xfId="8727" xr:uid="{00000000-0005-0000-0000-000019290000}"/>
    <cellStyle name="40% - Accent2 5 2 5 4 2" xfId="8728" xr:uid="{00000000-0005-0000-0000-00001A290000}"/>
    <cellStyle name="40% - Accent2 5 2 5 4 2 2" xfId="8729" xr:uid="{00000000-0005-0000-0000-00001B290000}"/>
    <cellStyle name="40% - Accent2 5 2 5 4 3" xfId="8730" xr:uid="{00000000-0005-0000-0000-00001C290000}"/>
    <cellStyle name="40% - Accent2 5 2 5 4 4" xfId="8731" xr:uid="{00000000-0005-0000-0000-00001D290000}"/>
    <cellStyle name="40% - Accent2 5 2 5 5" xfId="8732" xr:uid="{00000000-0005-0000-0000-00001E290000}"/>
    <cellStyle name="40% - Accent2 5 2 5 5 2" xfId="8733" xr:uid="{00000000-0005-0000-0000-00001F290000}"/>
    <cellStyle name="40% - Accent2 5 2 5 5 3" xfId="8734" xr:uid="{00000000-0005-0000-0000-000020290000}"/>
    <cellStyle name="40% - Accent2 5 2 5 6" xfId="8735" xr:uid="{00000000-0005-0000-0000-000021290000}"/>
    <cellStyle name="40% - Accent2 5 2 5 7" xfId="8736" xr:uid="{00000000-0005-0000-0000-000022290000}"/>
    <cellStyle name="40% - Accent2 5 2 5 8" xfId="8737" xr:uid="{00000000-0005-0000-0000-000023290000}"/>
    <cellStyle name="40% - Accent2 5 2 6" xfId="8738" xr:uid="{00000000-0005-0000-0000-000024290000}"/>
    <cellStyle name="40% - Accent2 5 2 6 2" xfId="8739" xr:uid="{00000000-0005-0000-0000-000025290000}"/>
    <cellStyle name="40% - Accent2 5 2 6 2 2" xfId="8740" xr:uid="{00000000-0005-0000-0000-000026290000}"/>
    <cellStyle name="40% - Accent2 5 2 6 3" xfId="8741" xr:uid="{00000000-0005-0000-0000-000027290000}"/>
    <cellStyle name="40% - Accent2 5 2 6 4" xfId="8742" xr:uid="{00000000-0005-0000-0000-000028290000}"/>
    <cellStyle name="40% - Accent2 5 2 7" xfId="8743" xr:uid="{00000000-0005-0000-0000-000029290000}"/>
    <cellStyle name="40% - Accent2 5 2 7 2" xfId="8744" xr:uid="{00000000-0005-0000-0000-00002A290000}"/>
    <cellStyle name="40% - Accent2 5 2 7 2 2" xfId="8745" xr:uid="{00000000-0005-0000-0000-00002B290000}"/>
    <cellStyle name="40% - Accent2 5 2 7 3" xfId="8746" xr:uid="{00000000-0005-0000-0000-00002C290000}"/>
    <cellStyle name="40% - Accent2 5 2 7 4" xfId="8747" xr:uid="{00000000-0005-0000-0000-00002D290000}"/>
    <cellStyle name="40% - Accent2 5 2 8" xfId="8748" xr:uid="{00000000-0005-0000-0000-00002E290000}"/>
    <cellStyle name="40% - Accent2 5 2 8 2" xfId="8749" xr:uid="{00000000-0005-0000-0000-00002F290000}"/>
    <cellStyle name="40% - Accent2 5 2 8 2 2" xfId="8750" xr:uid="{00000000-0005-0000-0000-000030290000}"/>
    <cellStyle name="40% - Accent2 5 2 8 3" xfId="8751" xr:uid="{00000000-0005-0000-0000-000031290000}"/>
    <cellStyle name="40% - Accent2 5 2 8 4" xfId="8752" xr:uid="{00000000-0005-0000-0000-000032290000}"/>
    <cellStyle name="40% - Accent2 5 2 9" xfId="8753" xr:uid="{00000000-0005-0000-0000-000033290000}"/>
    <cellStyle name="40% - Accent2 5 2 9 2" xfId="8754" xr:uid="{00000000-0005-0000-0000-000034290000}"/>
    <cellStyle name="40% - Accent2 5 2 9 2 2" xfId="8755" xr:uid="{00000000-0005-0000-0000-000035290000}"/>
    <cellStyle name="40% - Accent2 5 2 9 3" xfId="8756" xr:uid="{00000000-0005-0000-0000-000036290000}"/>
    <cellStyle name="40% - Accent2 5 3" xfId="8757" xr:uid="{00000000-0005-0000-0000-000037290000}"/>
    <cellStyle name="40% - Accent2 5 3 2" xfId="8758" xr:uid="{00000000-0005-0000-0000-000038290000}"/>
    <cellStyle name="40% - Accent2 5 3 3" xfId="8759" xr:uid="{00000000-0005-0000-0000-000039290000}"/>
    <cellStyle name="40% - Accent2 5 4" xfId="8760" xr:uid="{00000000-0005-0000-0000-00003A290000}"/>
    <cellStyle name="40% - Accent2 5 4 2" xfId="8761" xr:uid="{00000000-0005-0000-0000-00003B290000}"/>
    <cellStyle name="40% - Accent2 5 4 2 2" xfId="8762" xr:uid="{00000000-0005-0000-0000-00003C290000}"/>
    <cellStyle name="40% - Accent2 5 4 2 2 2" xfId="8763" xr:uid="{00000000-0005-0000-0000-00003D290000}"/>
    <cellStyle name="40% - Accent2 5 4 2 3" xfId="8764" xr:uid="{00000000-0005-0000-0000-00003E290000}"/>
    <cellStyle name="40% - Accent2 5 4 2 4" xfId="8765" xr:uid="{00000000-0005-0000-0000-00003F290000}"/>
    <cellStyle name="40% - Accent2 5 4 3" xfId="8766" xr:uid="{00000000-0005-0000-0000-000040290000}"/>
    <cellStyle name="40% - Accent2 5 4 3 2" xfId="8767" xr:uid="{00000000-0005-0000-0000-000041290000}"/>
    <cellStyle name="40% - Accent2 5 4 3 2 2" xfId="8768" xr:uid="{00000000-0005-0000-0000-000042290000}"/>
    <cellStyle name="40% - Accent2 5 4 3 3" xfId="8769" xr:uid="{00000000-0005-0000-0000-000043290000}"/>
    <cellStyle name="40% - Accent2 5 4 3 4" xfId="8770" xr:uid="{00000000-0005-0000-0000-000044290000}"/>
    <cellStyle name="40% - Accent2 5 4 4" xfId="8771" xr:uid="{00000000-0005-0000-0000-000045290000}"/>
    <cellStyle name="40% - Accent2 5 4 4 2" xfId="8772" xr:uid="{00000000-0005-0000-0000-000046290000}"/>
    <cellStyle name="40% - Accent2 5 4 4 2 2" xfId="8773" xr:uid="{00000000-0005-0000-0000-000047290000}"/>
    <cellStyle name="40% - Accent2 5 4 4 3" xfId="8774" xr:uid="{00000000-0005-0000-0000-000048290000}"/>
    <cellStyle name="40% - Accent2 5 4 4 4" xfId="8775" xr:uid="{00000000-0005-0000-0000-000049290000}"/>
    <cellStyle name="40% - Accent2 5 4 5" xfId="8776" xr:uid="{00000000-0005-0000-0000-00004A290000}"/>
    <cellStyle name="40% - Accent2 5 4 5 2" xfId="8777" xr:uid="{00000000-0005-0000-0000-00004B290000}"/>
    <cellStyle name="40% - Accent2 5 4 5 2 2" xfId="8778" xr:uid="{00000000-0005-0000-0000-00004C290000}"/>
    <cellStyle name="40% - Accent2 5 4 5 3" xfId="8779" xr:uid="{00000000-0005-0000-0000-00004D290000}"/>
    <cellStyle name="40% - Accent2 5 4 5 4" xfId="8780" xr:uid="{00000000-0005-0000-0000-00004E290000}"/>
    <cellStyle name="40% - Accent2 5 4 6" xfId="8781" xr:uid="{00000000-0005-0000-0000-00004F290000}"/>
    <cellStyle name="40% - Accent2 5 4 6 2" xfId="8782" xr:uid="{00000000-0005-0000-0000-000050290000}"/>
    <cellStyle name="40% - Accent2 5 4 6 2 2" xfId="8783" xr:uid="{00000000-0005-0000-0000-000051290000}"/>
    <cellStyle name="40% - Accent2 5 4 6 3" xfId="8784" xr:uid="{00000000-0005-0000-0000-000052290000}"/>
    <cellStyle name="40% - Accent2 5 4 7" xfId="8785" xr:uid="{00000000-0005-0000-0000-000053290000}"/>
    <cellStyle name="40% - Accent2 5 4 7 2" xfId="8786" xr:uid="{00000000-0005-0000-0000-000054290000}"/>
    <cellStyle name="40% - Accent2 5 4 8" xfId="8787" xr:uid="{00000000-0005-0000-0000-000055290000}"/>
    <cellStyle name="40% - Accent2 5 4 9" xfId="8788" xr:uid="{00000000-0005-0000-0000-000056290000}"/>
    <cellStyle name="40% - Accent2 5 5" xfId="8789" xr:uid="{00000000-0005-0000-0000-000057290000}"/>
    <cellStyle name="40% - Accent2 5 6" xfId="8790" xr:uid="{00000000-0005-0000-0000-000058290000}"/>
    <cellStyle name="40% - Accent2 5 7" xfId="8791" xr:uid="{00000000-0005-0000-0000-000059290000}"/>
    <cellStyle name="40% - Accent2 5 7 2" xfId="8792" xr:uid="{00000000-0005-0000-0000-00005A290000}"/>
    <cellStyle name="40% - Accent2 5 7 2 2" xfId="8793" xr:uid="{00000000-0005-0000-0000-00005B290000}"/>
    <cellStyle name="40% - Accent2 5 7 3" xfId="8794" xr:uid="{00000000-0005-0000-0000-00005C290000}"/>
    <cellStyle name="40% - Accent2 5 7 4" xfId="8795" xr:uid="{00000000-0005-0000-0000-00005D290000}"/>
    <cellStyle name="40% - Accent2 5 8" xfId="8796" xr:uid="{00000000-0005-0000-0000-00005E290000}"/>
    <cellStyle name="40% - Accent2 5 8 2" xfId="8797" xr:uid="{00000000-0005-0000-0000-00005F290000}"/>
    <cellStyle name="40% - Accent2 5 8 2 2" xfId="8798" xr:uid="{00000000-0005-0000-0000-000060290000}"/>
    <cellStyle name="40% - Accent2 5 8 3" xfId="8799" xr:uid="{00000000-0005-0000-0000-000061290000}"/>
    <cellStyle name="40% - Accent2 5 8 4" xfId="8800" xr:uid="{00000000-0005-0000-0000-000062290000}"/>
    <cellStyle name="40% - Accent2 5 9" xfId="8801" xr:uid="{00000000-0005-0000-0000-000063290000}"/>
    <cellStyle name="40% - Accent2 5 9 2" xfId="8802" xr:uid="{00000000-0005-0000-0000-000064290000}"/>
    <cellStyle name="40% - Accent2 5 9 2 2" xfId="8803" xr:uid="{00000000-0005-0000-0000-000065290000}"/>
    <cellStyle name="40% - Accent2 5 9 3" xfId="8804" xr:uid="{00000000-0005-0000-0000-000066290000}"/>
    <cellStyle name="40% - Accent2 5 9 4" xfId="8805" xr:uid="{00000000-0005-0000-0000-000067290000}"/>
    <cellStyle name="40% - Accent2 6" xfId="8806" xr:uid="{00000000-0005-0000-0000-000068290000}"/>
    <cellStyle name="40% - Accent2 6 10" xfId="8807" xr:uid="{00000000-0005-0000-0000-000069290000}"/>
    <cellStyle name="40% - Accent2 6 11" xfId="8808" xr:uid="{00000000-0005-0000-0000-00006A290000}"/>
    <cellStyle name="40% - Accent2 6 12" xfId="8809" xr:uid="{00000000-0005-0000-0000-00006B290000}"/>
    <cellStyle name="40% - Accent2 6 2" xfId="8810" xr:uid="{00000000-0005-0000-0000-00006C290000}"/>
    <cellStyle name="40% - Accent2 6 2 2" xfId="8811" xr:uid="{00000000-0005-0000-0000-00006D290000}"/>
    <cellStyle name="40% - Accent2 6 2 2 2" xfId="8812" xr:uid="{00000000-0005-0000-0000-00006E290000}"/>
    <cellStyle name="40% - Accent2 6 2 2 2 2" xfId="8813" xr:uid="{00000000-0005-0000-0000-00006F290000}"/>
    <cellStyle name="40% - Accent2 6 2 2 2 2 2" xfId="8814" xr:uid="{00000000-0005-0000-0000-000070290000}"/>
    <cellStyle name="40% - Accent2 6 2 2 2 3" xfId="8815" xr:uid="{00000000-0005-0000-0000-000071290000}"/>
    <cellStyle name="40% - Accent2 6 2 2 2 4" xfId="8816" xr:uid="{00000000-0005-0000-0000-000072290000}"/>
    <cellStyle name="40% - Accent2 6 2 2 3" xfId="8817" xr:uid="{00000000-0005-0000-0000-000073290000}"/>
    <cellStyle name="40% - Accent2 6 2 2 3 2" xfId="8818" xr:uid="{00000000-0005-0000-0000-000074290000}"/>
    <cellStyle name="40% - Accent2 6 2 2 3 2 2" xfId="8819" xr:uid="{00000000-0005-0000-0000-000075290000}"/>
    <cellStyle name="40% - Accent2 6 2 2 3 3" xfId="8820" xr:uid="{00000000-0005-0000-0000-000076290000}"/>
    <cellStyle name="40% - Accent2 6 2 2 3 4" xfId="8821" xr:uid="{00000000-0005-0000-0000-000077290000}"/>
    <cellStyle name="40% - Accent2 6 2 2 4" xfId="8822" xr:uid="{00000000-0005-0000-0000-000078290000}"/>
    <cellStyle name="40% - Accent2 6 2 2 4 2" xfId="8823" xr:uid="{00000000-0005-0000-0000-000079290000}"/>
    <cellStyle name="40% - Accent2 6 2 2 4 2 2" xfId="8824" xr:uid="{00000000-0005-0000-0000-00007A290000}"/>
    <cellStyle name="40% - Accent2 6 2 2 4 3" xfId="8825" xr:uid="{00000000-0005-0000-0000-00007B290000}"/>
    <cellStyle name="40% - Accent2 6 2 2 4 4" xfId="8826" xr:uid="{00000000-0005-0000-0000-00007C290000}"/>
    <cellStyle name="40% - Accent2 6 2 2 5" xfId="8827" xr:uid="{00000000-0005-0000-0000-00007D290000}"/>
    <cellStyle name="40% - Accent2 6 2 2 5 2" xfId="8828" xr:uid="{00000000-0005-0000-0000-00007E290000}"/>
    <cellStyle name="40% - Accent2 6 2 2 5 3" xfId="8829" xr:uid="{00000000-0005-0000-0000-00007F290000}"/>
    <cellStyle name="40% - Accent2 6 2 2 6" xfId="8830" xr:uid="{00000000-0005-0000-0000-000080290000}"/>
    <cellStyle name="40% - Accent2 6 2 2 7" xfId="8831" xr:uid="{00000000-0005-0000-0000-000081290000}"/>
    <cellStyle name="40% - Accent2 6 2 2 8" xfId="8832" xr:uid="{00000000-0005-0000-0000-000082290000}"/>
    <cellStyle name="40% - Accent2 6 2 3" xfId="8833" xr:uid="{00000000-0005-0000-0000-000083290000}"/>
    <cellStyle name="40% - Accent2 6 2 3 2" xfId="8834" xr:uid="{00000000-0005-0000-0000-000084290000}"/>
    <cellStyle name="40% - Accent2 6 2 3 2 2" xfId="8835" xr:uid="{00000000-0005-0000-0000-000085290000}"/>
    <cellStyle name="40% - Accent2 6 2 3 3" xfId="8836" xr:uid="{00000000-0005-0000-0000-000086290000}"/>
    <cellStyle name="40% - Accent2 6 2 3 4" xfId="8837" xr:uid="{00000000-0005-0000-0000-000087290000}"/>
    <cellStyle name="40% - Accent2 6 2 4" xfId="8838" xr:uid="{00000000-0005-0000-0000-000088290000}"/>
    <cellStyle name="40% - Accent2 6 2 4 2" xfId="8839" xr:uid="{00000000-0005-0000-0000-000089290000}"/>
    <cellStyle name="40% - Accent2 6 2 4 2 2" xfId="8840" xr:uid="{00000000-0005-0000-0000-00008A290000}"/>
    <cellStyle name="40% - Accent2 6 2 4 3" xfId="8841" xr:uid="{00000000-0005-0000-0000-00008B290000}"/>
    <cellStyle name="40% - Accent2 6 2 4 4" xfId="8842" xr:uid="{00000000-0005-0000-0000-00008C290000}"/>
    <cellStyle name="40% - Accent2 6 2 5" xfId="8843" xr:uid="{00000000-0005-0000-0000-00008D290000}"/>
    <cellStyle name="40% - Accent2 6 2 5 2" xfId="8844" xr:uid="{00000000-0005-0000-0000-00008E290000}"/>
    <cellStyle name="40% - Accent2 6 2 5 2 2" xfId="8845" xr:uid="{00000000-0005-0000-0000-00008F290000}"/>
    <cellStyle name="40% - Accent2 6 2 5 3" xfId="8846" xr:uid="{00000000-0005-0000-0000-000090290000}"/>
    <cellStyle name="40% - Accent2 6 2 5 4" xfId="8847" xr:uid="{00000000-0005-0000-0000-000091290000}"/>
    <cellStyle name="40% - Accent2 6 2 6" xfId="8848" xr:uid="{00000000-0005-0000-0000-000092290000}"/>
    <cellStyle name="40% - Accent2 6 2 6 2" xfId="8849" xr:uid="{00000000-0005-0000-0000-000093290000}"/>
    <cellStyle name="40% - Accent2 6 2 6 2 2" xfId="8850" xr:uid="{00000000-0005-0000-0000-000094290000}"/>
    <cellStyle name="40% - Accent2 6 2 6 3" xfId="8851" xr:uid="{00000000-0005-0000-0000-000095290000}"/>
    <cellStyle name="40% - Accent2 6 2 7" xfId="8852" xr:uid="{00000000-0005-0000-0000-000096290000}"/>
    <cellStyle name="40% - Accent2 6 2 7 2" xfId="8853" xr:uid="{00000000-0005-0000-0000-000097290000}"/>
    <cellStyle name="40% - Accent2 6 2 8" xfId="8854" xr:uid="{00000000-0005-0000-0000-000098290000}"/>
    <cellStyle name="40% - Accent2 6 2 9" xfId="8855" xr:uid="{00000000-0005-0000-0000-000099290000}"/>
    <cellStyle name="40% - Accent2 6 3" xfId="8856" xr:uid="{00000000-0005-0000-0000-00009A290000}"/>
    <cellStyle name="40% - Accent2 6 3 2" xfId="8857" xr:uid="{00000000-0005-0000-0000-00009B290000}"/>
    <cellStyle name="40% - Accent2 6 3 2 2" xfId="8858" xr:uid="{00000000-0005-0000-0000-00009C290000}"/>
    <cellStyle name="40% - Accent2 6 3 2 2 2" xfId="8859" xr:uid="{00000000-0005-0000-0000-00009D290000}"/>
    <cellStyle name="40% - Accent2 6 3 2 3" xfId="8860" xr:uid="{00000000-0005-0000-0000-00009E290000}"/>
    <cellStyle name="40% - Accent2 6 3 2 4" xfId="8861" xr:uid="{00000000-0005-0000-0000-00009F290000}"/>
    <cellStyle name="40% - Accent2 6 3 3" xfId="8862" xr:uid="{00000000-0005-0000-0000-0000A0290000}"/>
    <cellStyle name="40% - Accent2 6 3 3 2" xfId="8863" xr:uid="{00000000-0005-0000-0000-0000A1290000}"/>
    <cellStyle name="40% - Accent2 6 3 3 2 2" xfId="8864" xr:uid="{00000000-0005-0000-0000-0000A2290000}"/>
    <cellStyle name="40% - Accent2 6 3 3 3" xfId="8865" xr:uid="{00000000-0005-0000-0000-0000A3290000}"/>
    <cellStyle name="40% - Accent2 6 3 3 4" xfId="8866" xr:uid="{00000000-0005-0000-0000-0000A4290000}"/>
    <cellStyle name="40% - Accent2 6 3 4" xfId="8867" xr:uid="{00000000-0005-0000-0000-0000A5290000}"/>
    <cellStyle name="40% - Accent2 6 3 4 2" xfId="8868" xr:uid="{00000000-0005-0000-0000-0000A6290000}"/>
    <cellStyle name="40% - Accent2 6 3 4 2 2" xfId="8869" xr:uid="{00000000-0005-0000-0000-0000A7290000}"/>
    <cellStyle name="40% - Accent2 6 3 4 3" xfId="8870" xr:uid="{00000000-0005-0000-0000-0000A8290000}"/>
    <cellStyle name="40% - Accent2 6 3 4 4" xfId="8871" xr:uid="{00000000-0005-0000-0000-0000A9290000}"/>
    <cellStyle name="40% - Accent2 6 3 5" xfId="8872" xr:uid="{00000000-0005-0000-0000-0000AA290000}"/>
    <cellStyle name="40% - Accent2 6 3 5 2" xfId="8873" xr:uid="{00000000-0005-0000-0000-0000AB290000}"/>
    <cellStyle name="40% - Accent2 6 3 5 2 2" xfId="8874" xr:uid="{00000000-0005-0000-0000-0000AC290000}"/>
    <cellStyle name="40% - Accent2 6 3 5 3" xfId="8875" xr:uid="{00000000-0005-0000-0000-0000AD290000}"/>
    <cellStyle name="40% - Accent2 6 3 5 4" xfId="8876" xr:uid="{00000000-0005-0000-0000-0000AE290000}"/>
    <cellStyle name="40% - Accent2 6 3 6" xfId="8877" xr:uid="{00000000-0005-0000-0000-0000AF290000}"/>
    <cellStyle name="40% - Accent2 6 3 6 2" xfId="8878" xr:uid="{00000000-0005-0000-0000-0000B0290000}"/>
    <cellStyle name="40% - Accent2 6 3 6 2 2" xfId="8879" xr:uid="{00000000-0005-0000-0000-0000B1290000}"/>
    <cellStyle name="40% - Accent2 6 3 6 3" xfId="8880" xr:uid="{00000000-0005-0000-0000-0000B2290000}"/>
    <cellStyle name="40% - Accent2 6 3 7" xfId="8881" xr:uid="{00000000-0005-0000-0000-0000B3290000}"/>
    <cellStyle name="40% - Accent2 6 3 7 2" xfId="8882" xr:uid="{00000000-0005-0000-0000-0000B4290000}"/>
    <cellStyle name="40% - Accent2 6 3 8" xfId="8883" xr:uid="{00000000-0005-0000-0000-0000B5290000}"/>
    <cellStyle name="40% - Accent2 6 3 9" xfId="8884" xr:uid="{00000000-0005-0000-0000-0000B6290000}"/>
    <cellStyle name="40% - Accent2 6 4" xfId="8885" xr:uid="{00000000-0005-0000-0000-0000B7290000}"/>
    <cellStyle name="40% - Accent2 6 4 2" xfId="8886" xr:uid="{00000000-0005-0000-0000-0000B8290000}"/>
    <cellStyle name="40% - Accent2 6 4 2 2" xfId="8887" xr:uid="{00000000-0005-0000-0000-0000B9290000}"/>
    <cellStyle name="40% - Accent2 6 4 2 2 2" xfId="8888" xr:uid="{00000000-0005-0000-0000-0000BA290000}"/>
    <cellStyle name="40% - Accent2 6 4 2 3" xfId="8889" xr:uid="{00000000-0005-0000-0000-0000BB290000}"/>
    <cellStyle name="40% - Accent2 6 4 2 4" xfId="8890" xr:uid="{00000000-0005-0000-0000-0000BC290000}"/>
    <cellStyle name="40% - Accent2 6 4 3" xfId="8891" xr:uid="{00000000-0005-0000-0000-0000BD290000}"/>
    <cellStyle name="40% - Accent2 6 4 3 2" xfId="8892" xr:uid="{00000000-0005-0000-0000-0000BE290000}"/>
    <cellStyle name="40% - Accent2 6 4 3 2 2" xfId="8893" xr:uid="{00000000-0005-0000-0000-0000BF290000}"/>
    <cellStyle name="40% - Accent2 6 4 3 3" xfId="8894" xr:uid="{00000000-0005-0000-0000-0000C0290000}"/>
    <cellStyle name="40% - Accent2 6 4 3 4" xfId="8895" xr:uid="{00000000-0005-0000-0000-0000C1290000}"/>
    <cellStyle name="40% - Accent2 6 4 4" xfId="8896" xr:uid="{00000000-0005-0000-0000-0000C2290000}"/>
    <cellStyle name="40% - Accent2 6 4 4 2" xfId="8897" xr:uid="{00000000-0005-0000-0000-0000C3290000}"/>
    <cellStyle name="40% - Accent2 6 4 4 2 2" xfId="8898" xr:uid="{00000000-0005-0000-0000-0000C4290000}"/>
    <cellStyle name="40% - Accent2 6 4 4 3" xfId="8899" xr:uid="{00000000-0005-0000-0000-0000C5290000}"/>
    <cellStyle name="40% - Accent2 6 4 4 4" xfId="8900" xr:uid="{00000000-0005-0000-0000-0000C6290000}"/>
    <cellStyle name="40% - Accent2 6 4 5" xfId="8901" xr:uid="{00000000-0005-0000-0000-0000C7290000}"/>
    <cellStyle name="40% - Accent2 6 4 5 2" xfId="8902" xr:uid="{00000000-0005-0000-0000-0000C8290000}"/>
    <cellStyle name="40% - Accent2 6 4 5 2 2" xfId="8903" xr:uid="{00000000-0005-0000-0000-0000C9290000}"/>
    <cellStyle name="40% - Accent2 6 4 5 3" xfId="8904" xr:uid="{00000000-0005-0000-0000-0000CA290000}"/>
    <cellStyle name="40% - Accent2 6 4 6" xfId="8905" xr:uid="{00000000-0005-0000-0000-0000CB290000}"/>
    <cellStyle name="40% - Accent2 6 4 6 2" xfId="8906" xr:uid="{00000000-0005-0000-0000-0000CC290000}"/>
    <cellStyle name="40% - Accent2 6 4 7" xfId="8907" xr:uid="{00000000-0005-0000-0000-0000CD290000}"/>
    <cellStyle name="40% - Accent2 6 4 8" xfId="8908" xr:uid="{00000000-0005-0000-0000-0000CE290000}"/>
    <cellStyle name="40% - Accent2 6 5" xfId="8909" xr:uid="{00000000-0005-0000-0000-0000CF290000}"/>
    <cellStyle name="40% - Accent2 6 6" xfId="8910" xr:uid="{00000000-0005-0000-0000-0000D0290000}"/>
    <cellStyle name="40% - Accent2 6 6 2" xfId="8911" xr:uid="{00000000-0005-0000-0000-0000D1290000}"/>
    <cellStyle name="40% - Accent2 6 6 2 2" xfId="8912" xr:uid="{00000000-0005-0000-0000-0000D2290000}"/>
    <cellStyle name="40% - Accent2 6 6 3" xfId="8913" xr:uid="{00000000-0005-0000-0000-0000D3290000}"/>
    <cellStyle name="40% - Accent2 6 6 4" xfId="8914" xr:uid="{00000000-0005-0000-0000-0000D4290000}"/>
    <cellStyle name="40% - Accent2 6 7" xfId="8915" xr:uid="{00000000-0005-0000-0000-0000D5290000}"/>
    <cellStyle name="40% - Accent2 6 7 2" xfId="8916" xr:uid="{00000000-0005-0000-0000-0000D6290000}"/>
    <cellStyle name="40% - Accent2 6 7 2 2" xfId="8917" xr:uid="{00000000-0005-0000-0000-0000D7290000}"/>
    <cellStyle name="40% - Accent2 6 7 3" xfId="8918" xr:uid="{00000000-0005-0000-0000-0000D8290000}"/>
    <cellStyle name="40% - Accent2 6 7 4" xfId="8919" xr:uid="{00000000-0005-0000-0000-0000D9290000}"/>
    <cellStyle name="40% - Accent2 6 8" xfId="8920" xr:uid="{00000000-0005-0000-0000-0000DA290000}"/>
    <cellStyle name="40% - Accent2 6 8 2" xfId="8921" xr:uid="{00000000-0005-0000-0000-0000DB290000}"/>
    <cellStyle name="40% - Accent2 6 8 2 2" xfId="8922" xr:uid="{00000000-0005-0000-0000-0000DC290000}"/>
    <cellStyle name="40% - Accent2 6 8 3" xfId="8923" xr:uid="{00000000-0005-0000-0000-0000DD290000}"/>
    <cellStyle name="40% - Accent2 6 8 4" xfId="8924" xr:uid="{00000000-0005-0000-0000-0000DE290000}"/>
    <cellStyle name="40% - Accent2 6 9" xfId="8925" xr:uid="{00000000-0005-0000-0000-0000DF290000}"/>
    <cellStyle name="40% - Accent2 6 9 2" xfId="8926" xr:uid="{00000000-0005-0000-0000-0000E0290000}"/>
    <cellStyle name="40% - Accent2 6 9 3" xfId="8927" xr:uid="{00000000-0005-0000-0000-0000E1290000}"/>
    <cellStyle name="40% - Accent2 7" xfId="8928" xr:uid="{00000000-0005-0000-0000-0000E2290000}"/>
    <cellStyle name="40% - Accent2 7 10" xfId="8929" xr:uid="{00000000-0005-0000-0000-0000E3290000}"/>
    <cellStyle name="40% - Accent2 7 2" xfId="8930" xr:uid="{00000000-0005-0000-0000-0000E4290000}"/>
    <cellStyle name="40% - Accent2 7 2 2" xfId="8931" xr:uid="{00000000-0005-0000-0000-0000E5290000}"/>
    <cellStyle name="40% - Accent2 7 2 2 2" xfId="8932" xr:uid="{00000000-0005-0000-0000-0000E6290000}"/>
    <cellStyle name="40% - Accent2 7 2 2 2 2" xfId="8933" xr:uid="{00000000-0005-0000-0000-0000E7290000}"/>
    <cellStyle name="40% - Accent2 7 2 2 3" xfId="8934" xr:uid="{00000000-0005-0000-0000-0000E8290000}"/>
    <cellStyle name="40% - Accent2 7 2 2 4" xfId="8935" xr:uid="{00000000-0005-0000-0000-0000E9290000}"/>
    <cellStyle name="40% - Accent2 7 2 3" xfId="8936" xr:uid="{00000000-0005-0000-0000-0000EA290000}"/>
    <cellStyle name="40% - Accent2 7 2 3 2" xfId="8937" xr:uid="{00000000-0005-0000-0000-0000EB290000}"/>
    <cellStyle name="40% - Accent2 7 2 3 2 2" xfId="8938" xr:uid="{00000000-0005-0000-0000-0000EC290000}"/>
    <cellStyle name="40% - Accent2 7 2 3 3" xfId="8939" xr:uid="{00000000-0005-0000-0000-0000ED290000}"/>
    <cellStyle name="40% - Accent2 7 2 3 4" xfId="8940" xr:uid="{00000000-0005-0000-0000-0000EE290000}"/>
    <cellStyle name="40% - Accent2 7 2 4" xfId="8941" xr:uid="{00000000-0005-0000-0000-0000EF290000}"/>
    <cellStyle name="40% - Accent2 7 2 4 2" xfId="8942" xr:uid="{00000000-0005-0000-0000-0000F0290000}"/>
    <cellStyle name="40% - Accent2 7 2 4 2 2" xfId="8943" xr:uid="{00000000-0005-0000-0000-0000F1290000}"/>
    <cellStyle name="40% - Accent2 7 2 4 3" xfId="8944" xr:uid="{00000000-0005-0000-0000-0000F2290000}"/>
    <cellStyle name="40% - Accent2 7 2 4 4" xfId="8945" xr:uid="{00000000-0005-0000-0000-0000F3290000}"/>
    <cellStyle name="40% - Accent2 7 2 5" xfId="8946" xr:uid="{00000000-0005-0000-0000-0000F4290000}"/>
    <cellStyle name="40% - Accent2 7 2 5 2" xfId="8947" xr:uid="{00000000-0005-0000-0000-0000F5290000}"/>
    <cellStyle name="40% - Accent2 7 2 5 2 2" xfId="8948" xr:uid="{00000000-0005-0000-0000-0000F6290000}"/>
    <cellStyle name="40% - Accent2 7 2 5 3" xfId="8949" xr:uid="{00000000-0005-0000-0000-0000F7290000}"/>
    <cellStyle name="40% - Accent2 7 2 6" xfId="8950" xr:uid="{00000000-0005-0000-0000-0000F8290000}"/>
    <cellStyle name="40% - Accent2 7 2 6 2" xfId="8951" xr:uid="{00000000-0005-0000-0000-0000F9290000}"/>
    <cellStyle name="40% - Accent2 7 2 7" xfId="8952" xr:uid="{00000000-0005-0000-0000-0000FA290000}"/>
    <cellStyle name="40% - Accent2 7 2 8" xfId="8953" xr:uid="{00000000-0005-0000-0000-0000FB290000}"/>
    <cellStyle name="40% - Accent2 7 3" xfId="8954" xr:uid="{00000000-0005-0000-0000-0000FC290000}"/>
    <cellStyle name="40% - Accent2 7 4" xfId="8955" xr:uid="{00000000-0005-0000-0000-0000FD290000}"/>
    <cellStyle name="40% - Accent2 7 4 2" xfId="8956" xr:uid="{00000000-0005-0000-0000-0000FE290000}"/>
    <cellStyle name="40% - Accent2 7 4 2 2" xfId="8957" xr:uid="{00000000-0005-0000-0000-0000FF290000}"/>
    <cellStyle name="40% - Accent2 7 4 3" xfId="8958" xr:uid="{00000000-0005-0000-0000-0000002A0000}"/>
    <cellStyle name="40% - Accent2 7 4 4" xfId="8959" xr:uid="{00000000-0005-0000-0000-0000012A0000}"/>
    <cellStyle name="40% - Accent2 7 5" xfId="8960" xr:uid="{00000000-0005-0000-0000-0000022A0000}"/>
    <cellStyle name="40% - Accent2 7 5 2" xfId="8961" xr:uid="{00000000-0005-0000-0000-0000032A0000}"/>
    <cellStyle name="40% - Accent2 7 5 2 2" xfId="8962" xr:uid="{00000000-0005-0000-0000-0000042A0000}"/>
    <cellStyle name="40% - Accent2 7 5 3" xfId="8963" xr:uid="{00000000-0005-0000-0000-0000052A0000}"/>
    <cellStyle name="40% - Accent2 7 5 4" xfId="8964" xr:uid="{00000000-0005-0000-0000-0000062A0000}"/>
    <cellStyle name="40% - Accent2 7 6" xfId="8965" xr:uid="{00000000-0005-0000-0000-0000072A0000}"/>
    <cellStyle name="40% - Accent2 7 6 2" xfId="8966" xr:uid="{00000000-0005-0000-0000-0000082A0000}"/>
    <cellStyle name="40% - Accent2 7 6 2 2" xfId="8967" xr:uid="{00000000-0005-0000-0000-0000092A0000}"/>
    <cellStyle name="40% - Accent2 7 6 3" xfId="8968" xr:uid="{00000000-0005-0000-0000-00000A2A0000}"/>
    <cellStyle name="40% - Accent2 7 6 4" xfId="8969" xr:uid="{00000000-0005-0000-0000-00000B2A0000}"/>
    <cellStyle name="40% - Accent2 7 7" xfId="8970" xr:uid="{00000000-0005-0000-0000-00000C2A0000}"/>
    <cellStyle name="40% - Accent2 7 7 2" xfId="8971" xr:uid="{00000000-0005-0000-0000-00000D2A0000}"/>
    <cellStyle name="40% - Accent2 7 7 3" xfId="8972" xr:uid="{00000000-0005-0000-0000-00000E2A0000}"/>
    <cellStyle name="40% - Accent2 7 8" xfId="8973" xr:uid="{00000000-0005-0000-0000-00000F2A0000}"/>
    <cellStyle name="40% - Accent2 7 9" xfId="8974" xr:uid="{00000000-0005-0000-0000-0000102A0000}"/>
    <cellStyle name="40% - Accent2 8" xfId="8975" xr:uid="{00000000-0005-0000-0000-0000112A0000}"/>
    <cellStyle name="40% - Accent2 8 2" xfId="8976" xr:uid="{00000000-0005-0000-0000-0000122A0000}"/>
    <cellStyle name="40% - Accent2 8 2 2" xfId="8977" xr:uid="{00000000-0005-0000-0000-0000132A0000}"/>
    <cellStyle name="40% - Accent2 8 2 2 2" xfId="8978" xr:uid="{00000000-0005-0000-0000-0000142A0000}"/>
    <cellStyle name="40% - Accent2 8 2 3" xfId="8979" xr:uid="{00000000-0005-0000-0000-0000152A0000}"/>
    <cellStyle name="40% - Accent2 8 2 4" xfId="8980" xr:uid="{00000000-0005-0000-0000-0000162A0000}"/>
    <cellStyle name="40% - Accent2 8 3" xfId="8981" xr:uid="{00000000-0005-0000-0000-0000172A0000}"/>
    <cellStyle name="40% - Accent2 8 3 2" xfId="8982" xr:uid="{00000000-0005-0000-0000-0000182A0000}"/>
    <cellStyle name="40% - Accent2 8 3 2 2" xfId="8983" xr:uid="{00000000-0005-0000-0000-0000192A0000}"/>
    <cellStyle name="40% - Accent2 8 3 3" xfId="8984" xr:uid="{00000000-0005-0000-0000-00001A2A0000}"/>
    <cellStyle name="40% - Accent2 8 3 4" xfId="8985" xr:uid="{00000000-0005-0000-0000-00001B2A0000}"/>
    <cellStyle name="40% - Accent2 8 4" xfId="8986" xr:uid="{00000000-0005-0000-0000-00001C2A0000}"/>
    <cellStyle name="40% - Accent2 8 4 2" xfId="8987" xr:uid="{00000000-0005-0000-0000-00001D2A0000}"/>
    <cellStyle name="40% - Accent2 8 4 2 2" xfId="8988" xr:uid="{00000000-0005-0000-0000-00001E2A0000}"/>
    <cellStyle name="40% - Accent2 8 4 3" xfId="8989" xr:uid="{00000000-0005-0000-0000-00001F2A0000}"/>
    <cellStyle name="40% - Accent2 8 4 4" xfId="8990" xr:uid="{00000000-0005-0000-0000-0000202A0000}"/>
    <cellStyle name="40% - Accent2 8 5" xfId="8991" xr:uid="{00000000-0005-0000-0000-0000212A0000}"/>
    <cellStyle name="40% - Accent2 8 5 2" xfId="8992" xr:uid="{00000000-0005-0000-0000-0000222A0000}"/>
    <cellStyle name="40% - Accent2 8 5 2 2" xfId="8993" xr:uid="{00000000-0005-0000-0000-0000232A0000}"/>
    <cellStyle name="40% - Accent2 8 5 3" xfId="8994" xr:uid="{00000000-0005-0000-0000-0000242A0000}"/>
    <cellStyle name="40% - Accent2 8 5 4" xfId="8995" xr:uid="{00000000-0005-0000-0000-0000252A0000}"/>
    <cellStyle name="40% - Accent2 8 6" xfId="8996" xr:uid="{00000000-0005-0000-0000-0000262A0000}"/>
    <cellStyle name="40% - Accent2 8 6 2" xfId="8997" xr:uid="{00000000-0005-0000-0000-0000272A0000}"/>
    <cellStyle name="40% - Accent2 8 6 2 2" xfId="8998" xr:uid="{00000000-0005-0000-0000-0000282A0000}"/>
    <cellStyle name="40% - Accent2 8 6 3" xfId="8999" xr:uid="{00000000-0005-0000-0000-0000292A0000}"/>
    <cellStyle name="40% - Accent2 8 7" xfId="9000" xr:uid="{00000000-0005-0000-0000-00002A2A0000}"/>
    <cellStyle name="40% - Accent2 8 7 2" xfId="9001" xr:uid="{00000000-0005-0000-0000-00002B2A0000}"/>
    <cellStyle name="40% - Accent2 8 8" xfId="9002" xr:uid="{00000000-0005-0000-0000-00002C2A0000}"/>
    <cellStyle name="40% - Accent2 8 9" xfId="9003" xr:uid="{00000000-0005-0000-0000-00002D2A0000}"/>
    <cellStyle name="40% - Accent2 9" xfId="9004" xr:uid="{00000000-0005-0000-0000-00002E2A0000}"/>
    <cellStyle name="40% - Accent2 9 2" xfId="9005" xr:uid="{00000000-0005-0000-0000-00002F2A0000}"/>
    <cellStyle name="40% - Accent2 9 2 2" xfId="9006" xr:uid="{00000000-0005-0000-0000-0000302A0000}"/>
    <cellStyle name="40% - Accent2 9 2 2 2" xfId="9007" xr:uid="{00000000-0005-0000-0000-0000312A0000}"/>
    <cellStyle name="40% - Accent2 9 2 3" xfId="9008" xr:uid="{00000000-0005-0000-0000-0000322A0000}"/>
    <cellStyle name="40% - Accent2 9 2 4" xfId="9009" xr:uid="{00000000-0005-0000-0000-0000332A0000}"/>
    <cellStyle name="40% - Accent2 9 3" xfId="9010" xr:uid="{00000000-0005-0000-0000-0000342A0000}"/>
    <cellStyle name="40% - Accent2 9 3 2" xfId="9011" xr:uid="{00000000-0005-0000-0000-0000352A0000}"/>
    <cellStyle name="40% - Accent2 9 3 2 2" xfId="9012" xr:uid="{00000000-0005-0000-0000-0000362A0000}"/>
    <cellStyle name="40% - Accent2 9 3 3" xfId="9013" xr:uid="{00000000-0005-0000-0000-0000372A0000}"/>
    <cellStyle name="40% - Accent2 9 3 4" xfId="9014" xr:uid="{00000000-0005-0000-0000-0000382A0000}"/>
    <cellStyle name="40% - Accent2 9 4" xfId="9015" xr:uid="{00000000-0005-0000-0000-0000392A0000}"/>
    <cellStyle name="40% - Accent2 9 4 2" xfId="9016" xr:uid="{00000000-0005-0000-0000-00003A2A0000}"/>
    <cellStyle name="40% - Accent2 9 4 2 2" xfId="9017" xr:uid="{00000000-0005-0000-0000-00003B2A0000}"/>
    <cellStyle name="40% - Accent2 9 4 3" xfId="9018" xr:uid="{00000000-0005-0000-0000-00003C2A0000}"/>
    <cellStyle name="40% - Accent2 9 4 4" xfId="9019" xr:uid="{00000000-0005-0000-0000-00003D2A0000}"/>
    <cellStyle name="40% - Accent2 9 5" xfId="9020" xr:uid="{00000000-0005-0000-0000-00003E2A0000}"/>
    <cellStyle name="40% - Accent2 9 5 2" xfId="9021" xr:uid="{00000000-0005-0000-0000-00003F2A0000}"/>
    <cellStyle name="40% - Accent2 9 5 2 2" xfId="9022" xr:uid="{00000000-0005-0000-0000-0000402A0000}"/>
    <cellStyle name="40% - Accent2 9 5 3" xfId="9023" xr:uid="{00000000-0005-0000-0000-0000412A0000}"/>
    <cellStyle name="40% - Accent2 9 5 4" xfId="9024" xr:uid="{00000000-0005-0000-0000-0000422A0000}"/>
    <cellStyle name="40% - Accent2 9 6" xfId="9025" xr:uid="{00000000-0005-0000-0000-0000432A0000}"/>
    <cellStyle name="40% - Accent2 9 6 2" xfId="9026" xr:uid="{00000000-0005-0000-0000-0000442A0000}"/>
    <cellStyle name="40% - Accent2 9 6 2 2" xfId="9027" xr:uid="{00000000-0005-0000-0000-0000452A0000}"/>
    <cellStyle name="40% - Accent2 9 6 3" xfId="9028" xr:uid="{00000000-0005-0000-0000-0000462A0000}"/>
    <cellStyle name="40% - Accent2 9 7" xfId="9029" xr:uid="{00000000-0005-0000-0000-0000472A0000}"/>
    <cellStyle name="40% - Accent2 9 7 2" xfId="9030" xr:uid="{00000000-0005-0000-0000-0000482A0000}"/>
    <cellStyle name="40% - Accent2 9 8" xfId="9031" xr:uid="{00000000-0005-0000-0000-0000492A0000}"/>
    <cellStyle name="40% - Accent2 9 9" xfId="9032" xr:uid="{00000000-0005-0000-0000-00004A2A0000}"/>
    <cellStyle name="40% - Accent3 10" xfId="9033" xr:uid="{00000000-0005-0000-0000-00004B2A0000}"/>
    <cellStyle name="40% - Accent3 10 2" xfId="9034" xr:uid="{00000000-0005-0000-0000-00004C2A0000}"/>
    <cellStyle name="40% - Accent3 10 2 2" xfId="9035" xr:uid="{00000000-0005-0000-0000-00004D2A0000}"/>
    <cellStyle name="40% - Accent3 10 2 2 2" xfId="9036" xr:uid="{00000000-0005-0000-0000-00004E2A0000}"/>
    <cellStyle name="40% - Accent3 10 2 3" xfId="9037" xr:uid="{00000000-0005-0000-0000-00004F2A0000}"/>
    <cellStyle name="40% - Accent3 10 2 4" xfId="9038" xr:uid="{00000000-0005-0000-0000-0000502A0000}"/>
    <cellStyle name="40% - Accent3 10 3" xfId="9039" xr:uid="{00000000-0005-0000-0000-0000512A0000}"/>
    <cellStyle name="40% - Accent3 10 3 2" xfId="9040" xr:uid="{00000000-0005-0000-0000-0000522A0000}"/>
    <cellStyle name="40% - Accent3 10 3 2 2" xfId="9041" xr:uid="{00000000-0005-0000-0000-0000532A0000}"/>
    <cellStyle name="40% - Accent3 10 3 3" xfId="9042" xr:uid="{00000000-0005-0000-0000-0000542A0000}"/>
    <cellStyle name="40% - Accent3 10 3 4" xfId="9043" xr:uid="{00000000-0005-0000-0000-0000552A0000}"/>
    <cellStyle name="40% - Accent3 10 4" xfId="9044" xr:uid="{00000000-0005-0000-0000-0000562A0000}"/>
    <cellStyle name="40% - Accent3 10 4 2" xfId="9045" xr:uid="{00000000-0005-0000-0000-0000572A0000}"/>
    <cellStyle name="40% - Accent3 10 4 2 2" xfId="9046" xr:uid="{00000000-0005-0000-0000-0000582A0000}"/>
    <cellStyle name="40% - Accent3 10 4 3" xfId="9047" xr:uid="{00000000-0005-0000-0000-0000592A0000}"/>
    <cellStyle name="40% - Accent3 10 4 4" xfId="9048" xr:uid="{00000000-0005-0000-0000-00005A2A0000}"/>
    <cellStyle name="40% - Accent3 10 5" xfId="9049" xr:uid="{00000000-0005-0000-0000-00005B2A0000}"/>
    <cellStyle name="40% - Accent3 10 5 2" xfId="9050" xr:uid="{00000000-0005-0000-0000-00005C2A0000}"/>
    <cellStyle name="40% - Accent3 10 5 2 2" xfId="9051" xr:uid="{00000000-0005-0000-0000-00005D2A0000}"/>
    <cellStyle name="40% - Accent3 10 5 3" xfId="9052" xr:uid="{00000000-0005-0000-0000-00005E2A0000}"/>
    <cellStyle name="40% - Accent3 10 5 4" xfId="9053" xr:uid="{00000000-0005-0000-0000-00005F2A0000}"/>
    <cellStyle name="40% - Accent3 10 6" xfId="9054" xr:uid="{00000000-0005-0000-0000-0000602A0000}"/>
    <cellStyle name="40% - Accent3 10 6 2" xfId="9055" xr:uid="{00000000-0005-0000-0000-0000612A0000}"/>
    <cellStyle name="40% - Accent3 10 6 2 2" xfId="9056" xr:uid="{00000000-0005-0000-0000-0000622A0000}"/>
    <cellStyle name="40% - Accent3 10 6 3" xfId="9057" xr:uid="{00000000-0005-0000-0000-0000632A0000}"/>
    <cellStyle name="40% - Accent3 10 7" xfId="9058" xr:uid="{00000000-0005-0000-0000-0000642A0000}"/>
    <cellStyle name="40% - Accent3 10 7 2" xfId="9059" xr:uid="{00000000-0005-0000-0000-0000652A0000}"/>
    <cellStyle name="40% - Accent3 10 8" xfId="9060" xr:uid="{00000000-0005-0000-0000-0000662A0000}"/>
    <cellStyle name="40% - Accent3 10 9" xfId="9061" xr:uid="{00000000-0005-0000-0000-0000672A0000}"/>
    <cellStyle name="40% - Accent3 11" xfId="9062" xr:uid="{00000000-0005-0000-0000-0000682A0000}"/>
    <cellStyle name="40% - Accent3 11 2" xfId="9063" xr:uid="{00000000-0005-0000-0000-0000692A0000}"/>
    <cellStyle name="40% - Accent3 11 2 2" xfId="9064" xr:uid="{00000000-0005-0000-0000-00006A2A0000}"/>
    <cellStyle name="40% - Accent3 11 2 3" xfId="9065" xr:uid="{00000000-0005-0000-0000-00006B2A0000}"/>
    <cellStyle name="40% - Accent3 11 3" xfId="9066" xr:uid="{00000000-0005-0000-0000-00006C2A0000}"/>
    <cellStyle name="40% - Accent3 11 3 2" xfId="9067" xr:uid="{00000000-0005-0000-0000-00006D2A0000}"/>
    <cellStyle name="40% - Accent3 11 4" xfId="9068" xr:uid="{00000000-0005-0000-0000-00006E2A0000}"/>
    <cellStyle name="40% - Accent3 12" xfId="9069" xr:uid="{00000000-0005-0000-0000-00006F2A0000}"/>
    <cellStyle name="40% - Accent3 13" xfId="9070" xr:uid="{00000000-0005-0000-0000-0000702A0000}"/>
    <cellStyle name="40% - Accent3 13 2" xfId="9071" xr:uid="{00000000-0005-0000-0000-0000712A0000}"/>
    <cellStyle name="40% - Accent3 13 3" xfId="9072" xr:uid="{00000000-0005-0000-0000-0000722A0000}"/>
    <cellStyle name="40% - Accent3 14" xfId="9073" xr:uid="{00000000-0005-0000-0000-0000732A0000}"/>
    <cellStyle name="40% - Accent3 14 2" xfId="9074" xr:uid="{00000000-0005-0000-0000-0000742A0000}"/>
    <cellStyle name="40% - Accent3 2" xfId="9075" xr:uid="{00000000-0005-0000-0000-0000752A0000}"/>
    <cellStyle name="40% - Accent3 2 10" xfId="60002" xr:uid="{00000000-0005-0000-0000-0000762A0000}"/>
    <cellStyle name="40% - Accent3 2 2" xfId="9076" xr:uid="{00000000-0005-0000-0000-0000772A0000}"/>
    <cellStyle name="40% - Accent3 2 2 2" xfId="9077" xr:uid="{00000000-0005-0000-0000-0000782A0000}"/>
    <cellStyle name="40% - Accent3 2 2 3" xfId="9078" xr:uid="{00000000-0005-0000-0000-0000792A0000}"/>
    <cellStyle name="40% - Accent3 2 2 4" xfId="9079" xr:uid="{00000000-0005-0000-0000-00007A2A0000}"/>
    <cellStyle name="40% - Accent3 2 3" xfId="9080" xr:uid="{00000000-0005-0000-0000-00007B2A0000}"/>
    <cellStyle name="40% - Accent3 2 3 2" xfId="9081" xr:uid="{00000000-0005-0000-0000-00007C2A0000}"/>
    <cellStyle name="40% - Accent3 2 3 3" xfId="9082" xr:uid="{00000000-0005-0000-0000-00007D2A0000}"/>
    <cellStyle name="40% - Accent3 2 4" xfId="9083" xr:uid="{00000000-0005-0000-0000-00007E2A0000}"/>
    <cellStyle name="40% - Accent3 2 4 2" xfId="9084" xr:uid="{00000000-0005-0000-0000-00007F2A0000}"/>
    <cellStyle name="40% - Accent3 2 4 3" xfId="9085" xr:uid="{00000000-0005-0000-0000-0000802A0000}"/>
    <cellStyle name="40% - Accent3 2 5" xfId="9086" xr:uid="{00000000-0005-0000-0000-0000812A0000}"/>
    <cellStyle name="40% - Accent3 2 6" xfId="9087" xr:uid="{00000000-0005-0000-0000-0000822A0000}"/>
    <cellStyle name="40% - Accent3 2 7" xfId="9088" xr:uid="{00000000-0005-0000-0000-0000832A0000}"/>
    <cellStyle name="40% - Accent3 2 8" xfId="9089" xr:uid="{00000000-0005-0000-0000-0000842A0000}"/>
    <cellStyle name="40% - Accent3 2 9" xfId="60003" xr:uid="{00000000-0005-0000-0000-0000852A0000}"/>
    <cellStyle name="40% - Accent3 3" xfId="9090" xr:uid="{00000000-0005-0000-0000-0000862A0000}"/>
    <cellStyle name="40% - Accent3 3 10" xfId="60004" xr:uid="{00000000-0005-0000-0000-0000872A0000}"/>
    <cellStyle name="40% - Accent3 3 2" xfId="9091" xr:uid="{00000000-0005-0000-0000-0000882A0000}"/>
    <cellStyle name="40% - Accent3 3 2 2" xfId="52176" xr:uid="{00000000-0005-0000-0000-0000892A0000}"/>
    <cellStyle name="40% - Accent3 3 3" xfId="9092" xr:uid="{00000000-0005-0000-0000-00008A2A0000}"/>
    <cellStyle name="40% - Accent3 3 4" xfId="9093" xr:uid="{00000000-0005-0000-0000-00008B2A0000}"/>
    <cellStyle name="40% - Accent3 3 5" xfId="60005" xr:uid="{00000000-0005-0000-0000-00008C2A0000}"/>
    <cellStyle name="40% - Accent3 3 6" xfId="60006" xr:uid="{00000000-0005-0000-0000-00008D2A0000}"/>
    <cellStyle name="40% - Accent3 3 7" xfId="60007" xr:uid="{00000000-0005-0000-0000-00008E2A0000}"/>
    <cellStyle name="40% - Accent3 3 8" xfId="60008" xr:uid="{00000000-0005-0000-0000-00008F2A0000}"/>
    <cellStyle name="40% - Accent3 3 9" xfId="60009" xr:uid="{00000000-0005-0000-0000-0000902A0000}"/>
    <cellStyle name="40% - Accent3 4" xfId="9094" xr:uid="{00000000-0005-0000-0000-0000912A0000}"/>
    <cellStyle name="40% - Accent3 4 10" xfId="60010" xr:uid="{00000000-0005-0000-0000-0000922A0000}"/>
    <cellStyle name="40% - Accent3 4 2" xfId="9095" xr:uid="{00000000-0005-0000-0000-0000932A0000}"/>
    <cellStyle name="40% - Accent3 4 2 2" xfId="52177" xr:uid="{00000000-0005-0000-0000-0000942A0000}"/>
    <cellStyle name="40% - Accent3 4 3" xfId="9096" xr:uid="{00000000-0005-0000-0000-0000952A0000}"/>
    <cellStyle name="40% - Accent3 4 4" xfId="9097" xr:uid="{00000000-0005-0000-0000-0000962A0000}"/>
    <cellStyle name="40% - Accent3 4 5" xfId="9098" xr:uid="{00000000-0005-0000-0000-0000972A0000}"/>
    <cellStyle name="40% - Accent3 4 6" xfId="60011" xr:uid="{00000000-0005-0000-0000-0000982A0000}"/>
    <cellStyle name="40% - Accent3 4 7" xfId="60012" xr:uid="{00000000-0005-0000-0000-0000992A0000}"/>
    <cellStyle name="40% - Accent3 4 8" xfId="60013" xr:uid="{00000000-0005-0000-0000-00009A2A0000}"/>
    <cellStyle name="40% - Accent3 4 9" xfId="60014" xr:uid="{00000000-0005-0000-0000-00009B2A0000}"/>
    <cellStyle name="40% - Accent3 5" xfId="9099" xr:uid="{00000000-0005-0000-0000-00009C2A0000}"/>
    <cellStyle name="40% - Accent3 5 10" xfId="9100" xr:uid="{00000000-0005-0000-0000-00009D2A0000}"/>
    <cellStyle name="40% - Accent3 5 10 2" xfId="9101" xr:uid="{00000000-0005-0000-0000-00009E2A0000}"/>
    <cellStyle name="40% - Accent3 5 10 2 2" xfId="9102" xr:uid="{00000000-0005-0000-0000-00009F2A0000}"/>
    <cellStyle name="40% - Accent3 5 10 3" xfId="9103" xr:uid="{00000000-0005-0000-0000-0000A02A0000}"/>
    <cellStyle name="40% - Accent3 5 10 4" xfId="9104" xr:uid="{00000000-0005-0000-0000-0000A12A0000}"/>
    <cellStyle name="40% - Accent3 5 11" xfId="9105" xr:uid="{00000000-0005-0000-0000-0000A22A0000}"/>
    <cellStyle name="40% - Accent3 5 11 2" xfId="9106" xr:uid="{00000000-0005-0000-0000-0000A32A0000}"/>
    <cellStyle name="40% - Accent3 5 11 3" xfId="9107" xr:uid="{00000000-0005-0000-0000-0000A42A0000}"/>
    <cellStyle name="40% - Accent3 5 12" xfId="9108" xr:uid="{00000000-0005-0000-0000-0000A52A0000}"/>
    <cellStyle name="40% - Accent3 5 13" xfId="9109" xr:uid="{00000000-0005-0000-0000-0000A62A0000}"/>
    <cellStyle name="40% - Accent3 5 14" xfId="9110" xr:uid="{00000000-0005-0000-0000-0000A72A0000}"/>
    <cellStyle name="40% - Accent3 5 2" xfId="9111" xr:uid="{00000000-0005-0000-0000-0000A82A0000}"/>
    <cellStyle name="40% - Accent3 5 2 10" xfId="9112" xr:uid="{00000000-0005-0000-0000-0000A92A0000}"/>
    <cellStyle name="40% - Accent3 5 2 10 2" xfId="9113" xr:uid="{00000000-0005-0000-0000-0000AA2A0000}"/>
    <cellStyle name="40% - Accent3 5 2 11" xfId="9114" xr:uid="{00000000-0005-0000-0000-0000AB2A0000}"/>
    <cellStyle name="40% - Accent3 5 2 12" xfId="9115" xr:uid="{00000000-0005-0000-0000-0000AC2A0000}"/>
    <cellStyle name="40% - Accent3 5 2 2" xfId="9116" xr:uid="{00000000-0005-0000-0000-0000AD2A0000}"/>
    <cellStyle name="40% - Accent3 5 2 2 10" xfId="9117" xr:uid="{00000000-0005-0000-0000-0000AE2A0000}"/>
    <cellStyle name="40% - Accent3 5 2 2 2" xfId="9118" xr:uid="{00000000-0005-0000-0000-0000AF2A0000}"/>
    <cellStyle name="40% - Accent3 5 2 2 2 2" xfId="9119" xr:uid="{00000000-0005-0000-0000-0000B02A0000}"/>
    <cellStyle name="40% - Accent3 5 2 2 2 2 2" xfId="9120" xr:uid="{00000000-0005-0000-0000-0000B12A0000}"/>
    <cellStyle name="40% - Accent3 5 2 2 2 2 2 2" xfId="9121" xr:uid="{00000000-0005-0000-0000-0000B22A0000}"/>
    <cellStyle name="40% - Accent3 5 2 2 2 2 3" xfId="9122" xr:uid="{00000000-0005-0000-0000-0000B32A0000}"/>
    <cellStyle name="40% - Accent3 5 2 2 2 2 4" xfId="9123" xr:uid="{00000000-0005-0000-0000-0000B42A0000}"/>
    <cellStyle name="40% - Accent3 5 2 2 2 3" xfId="9124" xr:uid="{00000000-0005-0000-0000-0000B52A0000}"/>
    <cellStyle name="40% - Accent3 5 2 2 2 3 2" xfId="9125" xr:uid="{00000000-0005-0000-0000-0000B62A0000}"/>
    <cellStyle name="40% - Accent3 5 2 2 2 3 2 2" xfId="9126" xr:uid="{00000000-0005-0000-0000-0000B72A0000}"/>
    <cellStyle name="40% - Accent3 5 2 2 2 3 3" xfId="9127" xr:uid="{00000000-0005-0000-0000-0000B82A0000}"/>
    <cellStyle name="40% - Accent3 5 2 2 2 3 4" xfId="9128" xr:uid="{00000000-0005-0000-0000-0000B92A0000}"/>
    <cellStyle name="40% - Accent3 5 2 2 2 4" xfId="9129" xr:uid="{00000000-0005-0000-0000-0000BA2A0000}"/>
    <cellStyle name="40% - Accent3 5 2 2 2 4 2" xfId="9130" xr:uid="{00000000-0005-0000-0000-0000BB2A0000}"/>
    <cellStyle name="40% - Accent3 5 2 2 2 4 2 2" xfId="9131" xr:uid="{00000000-0005-0000-0000-0000BC2A0000}"/>
    <cellStyle name="40% - Accent3 5 2 2 2 4 3" xfId="9132" xr:uid="{00000000-0005-0000-0000-0000BD2A0000}"/>
    <cellStyle name="40% - Accent3 5 2 2 2 4 4" xfId="9133" xr:uid="{00000000-0005-0000-0000-0000BE2A0000}"/>
    <cellStyle name="40% - Accent3 5 2 2 2 5" xfId="9134" xr:uid="{00000000-0005-0000-0000-0000BF2A0000}"/>
    <cellStyle name="40% - Accent3 5 2 2 2 5 2" xfId="9135" xr:uid="{00000000-0005-0000-0000-0000C02A0000}"/>
    <cellStyle name="40% - Accent3 5 2 2 2 5 2 2" xfId="9136" xr:uid="{00000000-0005-0000-0000-0000C12A0000}"/>
    <cellStyle name="40% - Accent3 5 2 2 2 5 3" xfId="9137" xr:uid="{00000000-0005-0000-0000-0000C22A0000}"/>
    <cellStyle name="40% - Accent3 5 2 2 2 5 4" xfId="9138" xr:uid="{00000000-0005-0000-0000-0000C32A0000}"/>
    <cellStyle name="40% - Accent3 5 2 2 2 6" xfId="9139" xr:uid="{00000000-0005-0000-0000-0000C42A0000}"/>
    <cellStyle name="40% - Accent3 5 2 2 2 6 2" xfId="9140" xr:uid="{00000000-0005-0000-0000-0000C52A0000}"/>
    <cellStyle name="40% - Accent3 5 2 2 2 6 2 2" xfId="9141" xr:uid="{00000000-0005-0000-0000-0000C62A0000}"/>
    <cellStyle name="40% - Accent3 5 2 2 2 6 3" xfId="9142" xr:uid="{00000000-0005-0000-0000-0000C72A0000}"/>
    <cellStyle name="40% - Accent3 5 2 2 2 7" xfId="9143" xr:uid="{00000000-0005-0000-0000-0000C82A0000}"/>
    <cellStyle name="40% - Accent3 5 2 2 2 7 2" xfId="9144" xr:uid="{00000000-0005-0000-0000-0000C92A0000}"/>
    <cellStyle name="40% - Accent3 5 2 2 2 8" xfId="9145" xr:uid="{00000000-0005-0000-0000-0000CA2A0000}"/>
    <cellStyle name="40% - Accent3 5 2 2 2 9" xfId="9146" xr:uid="{00000000-0005-0000-0000-0000CB2A0000}"/>
    <cellStyle name="40% - Accent3 5 2 2 3" xfId="9147" xr:uid="{00000000-0005-0000-0000-0000CC2A0000}"/>
    <cellStyle name="40% - Accent3 5 2 2 3 2" xfId="9148" xr:uid="{00000000-0005-0000-0000-0000CD2A0000}"/>
    <cellStyle name="40% - Accent3 5 2 2 3 2 2" xfId="9149" xr:uid="{00000000-0005-0000-0000-0000CE2A0000}"/>
    <cellStyle name="40% - Accent3 5 2 2 3 2 2 2" xfId="9150" xr:uid="{00000000-0005-0000-0000-0000CF2A0000}"/>
    <cellStyle name="40% - Accent3 5 2 2 3 2 3" xfId="9151" xr:uid="{00000000-0005-0000-0000-0000D02A0000}"/>
    <cellStyle name="40% - Accent3 5 2 2 3 2 4" xfId="9152" xr:uid="{00000000-0005-0000-0000-0000D12A0000}"/>
    <cellStyle name="40% - Accent3 5 2 2 3 3" xfId="9153" xr:uid="{00000000-0005-0000-0000-0000D22A0000}"/>
    <cellStyle name="40% - Accent3 5 2 2 3 3 2" xfId="9154" xr:uid="{00000000-0005-0000-0000-0000D32A0000}"/>
    <cellStyle name="40% - Accent3 5 2 2 3 3 2 2" xfId="9155" xr:uid="{00000000-0005-0000-0000-0000D42A0000}"/>
    <cellStyle name="40% - Accent3 5 2 2 3 3 3" xfId="9156" xr:uid="{00000000-0005-0000-0000-0000D52A0000}"/>
    <cellStyle name="40% - Accent3 5 2 2 3 3 4" xfId="9157" xr:uid="{00000000-0005-0000-0000-0000D62A0000}"/>
    <cellStyle name="40% - Accent3 5 2 2 3 4" xfId="9158" xr:uid="{00000000-0005-0000-0000-0000D72A0000}"/>
    <cellStyle name="40% - Accent3 5 2 2 3 4 2" xfId="9159" xr:uid="{00000000-0005-0000-0000-0000D82A0000}"/>
    <cellStyle name="40% - Accent3 5 2 2 3 4 2 2" xfId="9160" xr:uid="{00000000-0005-0000-0000-0000D92A0000}"/>
    <cellStyle name="40% - Accent3 5 2 2 3 4 3" xfId="9161" xr:uid="{00000000-0005-0000-0000-0000DA2A0000}"/>
    <cellStyle name="40% - Accent3 5 2 2 3 4 4" xfId="9162" xr:uid="{00000000-0005-0000-0000-0000DB2A0000}"/>
    <cellStyle name="40% - Accent3 5 2 2 3 5" xfId="9163" xr:uid="{00000000-0005-0000-0000-0000DC2A0000}"/>
    <cellStyle name="40% - Accent3 5 2 2 3 5 2" xfId="9164" xr:uid="{00000000-0005-0000-0000-0000DD2A0000}"/>
    <cellStyle name="40% - Accent3 5 2 2 3 5 3" xfId="9165" xr:uid="{00000000-0005-0000-0000-0000DE2A0000}"/>
    <cellStyle name="40% - Accent3 5 2 2 3 6" xfId="9166" xr:uid="{00000000-0005-0000-0000-0000DF2A0000}"/>
    <cellStyle name="40% - Accent3 5 2 2 3 7" xfId="9167" xr:uid="{00000000-0005-0000-0000-0000E02A0000}"/>
    <cellStyle name="40% - Accent3 5 2 2 3 8" xfId="9168" xr:uid="{00000000-0005-0000-0000-0000E12A0000}"/>
    <cellStyle name="40% - Accent3 5 2 2 4" xfId="9169" xr:uid="{00000000-0005-0000-0000-0000E22A0000}"/>
    <cellStyle name="40% - Accent3 5 2 2 4 2" xfId="9170" xr:uid="{00000000-0005-0000-0000-0000E32A0000}"/>
    <cellStyle name="40% - Accent3 5 2 2 4 2 2" xfId="9171" xr:uid="{00000000-0005-0000-0000-0000E42A0000}"/>
    <cellStyle name="40% - Accent3 5 2 2 4 3" xfId="9172" xr:uid="{00000000-0005-0000-0000-0000E52A0000}"/>
    <cellStyle name="40% - Accent3 5 2 2 4 4" xfId="9173" xr:uid="{00000000-0005-0000-0000-0000E62A0000}"/>
    <cellStyle name="40% - Accent3 5 2 2 5" xfId="9174" xr:uid="{00000000-0005-0000-0000-0000E72A0000}"/>
    <cellStyle name="40% - Accent3 5 2 2 5 2" xfId="9175" xr:uid="{00000000-0005-0000-0000-0000E82A0000}"/>
    <cellStyle name="40% - Accent3 5 2 2 5 2 2" xfId="9176" xr:uid="{00000000-0005-0000-0000-0000E92A0000}"/>
    <cellStyle name="40% - Accent3 5 2 2 5 3" xfId="9177" xr:uid="{00000000-0005-0000-0000-0000EA2A0000}"/>
    <cellStyle name="40% - Accent3 5 2 2 5 4" xfId="9178" xr:uid="{00000000-0005-0000-0000-0000EB2A0000}"/>
    <cellStyle name="40% - Accent3 5 2 2 6" xfId="9179" xr:uid="{00000000-0005-0000-0000-0000EC2A0000}"/>
    <cellStyle name="40% - Accent3 5 2 2 6 2" xfId="9180" xr:uid="{00000000-0005-0000-0000-0000ED2A0000}"/>
    <cellStyle name="40% - Accent3 5 2 2 6 2 2" xfId="9181" xr:uid="{00000000-0005-0000-0000-0000EE2A0000}"/>
    <cellStyle name="40% - Accent3 5 2 2 6 3" xfId="9182" xr:uid="{00000000-0005-0000-0000-0000EF2A0000}"/>
    <cellStyle name="40% - Accent3 5 2 2 6 4" xfId="9183" xr:uid="{00000000-0005-0000-0000-0000F02A0000}"/>
    <cellStyle name="40% - Accent3 5 2 2 7" xfId="9184" xr:uid="{00000000-0005-0000-0000-0000F12A0000}"/>
    <cellStyle name="40% - Accent3 5 2 2 7 2" xfId="9185" xr:uid="{00000000-0005-0000-0000-0000F22A0000}"/>
    <cellStyle name="40% - Accent3 5 2 2 7 2 2" xfId="9186" xr:uid="{00000000-0005-0000-0000-0000F32A0000}"/>
    <cellStyle name="40% - Accent3 5 2 2 7 3" xfId="9187" xr:uid="{00000000-0005-0000-0000-0000F42A0000}"/>
    <cellStyle name="40% - Accent3 5 2 2 8" xfId="9188" xr:uid="{00000000-0005-0000-0000-0000F52A0000}"/>
    <cellStyle name="40% - Accent3 5 2 2 8 2" xfId="9189" xr:uid="{00000000-0005-0000-0000-0000F62A0000}"/>
    <cellStyle name="40% - Accent3 5 2 2 9" xfId="9190" xr:uid="{00000000-0005-0000-0000-0000F72A0000}"/>
    <cellStyle name="40% - Accent3 5 2 3" xfId="9191" xr:uid="{00000000-0005-0000-0000-0000F82A0000}"/>
    <cellStyle name="40% - Accent3 5 2 3 2" xfId="9192" xr:uid="{00000000-0005-0000-0000-0000F92A0000}"/>
    <cellStyle name="40% - Accent3 5 2 3 2 2" xfId="9193" xr:uid="{00000000-0005-0000-0000-0000FA2A0000}"/>
    <cellStyle name="40% - Accent3 5 2 3 2 2 2" xfId="9194" xr:uid="{00000000-0005-0000-0000-0000FB2A0000}"/>
    <cellStyle name="40% - Accent3 5 2 3 2 2 2 2" xfId="9195" xr:uid="{00000000-0005-0000-0000-0000FC2A0000}"/>
    <cellStyle name="40% - Accent3 5 2 3 2 2 3" xfId="9196" xr:uid="{00000000-0005-0000-0000-0000FD2A0000}"/>
    <cellStyle name="40% - Accent3 5 2 3 2 2 4" xfId="9197" xr:uid="{00000000-0005-0000-0000-0000FE2A0000}"/>
    <cellStyle name="40% - Accent3 5 2 3 2 3" xfId="9198" xr:uid="{00000000-0005-0000-0000-0000FF2A0000}"/>
    <cellStyle name="40% - Accent3 5 2 3 2 3 2" xfId="9199" xr:uid="{00000000-0005-0000-0000-0000002B0000}"/>
    <cellStyle name="40% - Accent3 5 2 3 2 3 2 2" xfId="9200" xr:uid="{00000000-0005-0000-0000-0000012B0000}"/>
    <cellStyle name="40% - Accent3 5 2 3 2 3 3" xfId="9201" xr:uid="{00000000-0005-0000-0000-0000022B0000}"/>
    <cellStyle name="40% - Accent3 5 2 3 2 3 4" xfId="9202" xr:uid="{00000000-0005-0000-0000-0000032B0000}"/>
    <cellStyle name="40% - Accent3 5 2 3 2 4" xfId="9203" xr:uid="{00000000-0005-0000-0000-0000042B0000}"/>
    <cellStyle name="40% - Accent3 5 2 3 2 4 2" xfId="9204" xr:uid="{00000000-0005-0000-0000-0000052B0000}"/>
    <cellStyle name="40% - Accent3 5 2 3 2 4 2 2" xfId="9205" xr:uid="{00000000-0005-0000-0000-0000062B0000}"/>
    <cellStyle name="40% - Accent3 5 2 3 2 4 3" xfId="9206" xr:uid="{00000000-0005-0000-0000-0000072B0000}"/>
    <cellStyle name="40% - Accent3 5 2 3 2 4 4" xfId="9207" xr:uid="{00000000-0005-0000-0000-0000082B0000}"/>
    <cellStyle name="40% - Accent3 5 2 3 2 5" xfId="9208" xr:uid="{00000000-0005-0000-0000-0000092B0000}"/>
    <cellStyle name="40% - Accent3 5 2 3 2 5 2" xfId="9209" xr:uid="{00000000-0005-0000-0000-00000A2B0000}"/>
    <cellStyle name="40% - Accent3 5 2 3 2 5 3" xfId="9210" xr:uid="{00000000-0005-0000-0000-00000B2B0000}"/>
    <cellStyle name="40% - Accent3 5 2 3 2 6" xfId="9211" xr:uid="{00000000-0005-0000-0000-00000C2B0000}"/>
    <cellStyle name="40% - Accent3 5 2 3 2 7" xfId="9212" xr:uid="{00000000-0005-0000-0000-00000D2B0000}"/>
    <cellStyle name="40% - Accent3 5 2 3 2 8" xfId="9213" xr:uid="{00000000-0005-0000-0000-00000E2B0000}"/>
    <cellStyle name="40% - Accent3 5 2 3 3" xfId="9214" xr:uid="{00000000-0005-0000-0000-00000F2B0000}"/>
    <cellStyle name="40% - Accent3 5 2 3 3 2" xfId="9215" xr:uid="{00000000-0005-0000-0000-0000102B0000}"/>
    <cellStyle name="40% - Accent3 5 2 3 3 2 2" xfId="9216" xr:uid="{00000000-0005-0000-0000-0000112B0000}"/>
    <cellStyle name="40% - Accent3 5 2 3 3 3" xfId="9217" xr:uid="{00000000-0005-0000-0000-0000122B0000}"/>
    <cellStyle name="40% - Accent3 5 2 3 3 4" xfId="9218" xr:uid="{00000000-0005-0000-0000-0000132B0000}"/>
    <cellStyle name="40% - Accent3 5 2 3 4" xfId="9219" xr:uid="{00000000-0005-0000-0000-0000142B0000}"/>
    <cellStyle name="40% - Accent3 5 2 3 4 2" xfId="9220" xr:uid="{00000000-0005-0000-0000-0000152B0000}"/>
    <cellStyle name="40% - Accent3 5 2 3 4 2 2" xfId="9221" xr:uid="{00000000-0005-0000-0000-0000162B0000}"/>
    <cellStyle name="40% - Accent3 5 2 3 4 3" xfId="9222" xr:uid="{00000000-0005-0000-0000-0000172B0000}"/>
    <cellStyle name="40% - Accent3 5 2 3 4 4" xfId="9223" xr:uid="{00000000-0005-0000-0000-0000182B0000}"/>
    <cellStyle name="40% - Accent3 5 2 3 5" xfId="9224" xr:uid="{00000000-0005-0000-0000-0000192B0000}"/>
    <cellStyle name="40% - Accent3 5 2 3 5 2" xfId="9225" xr:uid="{00000000-0005-0000-0000-00001A2B0000}"/>
    <cellStyle name="40% - Accent3 5 2 3 5 2 2" xfId="9226" xr:uid="{00000000-0005-0000-0000-00001B2B0000}"/>
    <cellStyle name="40% - Accent3 5 2 3 5 3" xfId="9227" xr:uid="{00000000-0005-0000-0000-00001C2B0000}"/>
    <cellStyle name="40% - Accent3 5 2 3 5 4" xfId="9228" xr:uid="{00000000-0005-0000-0000-00001D2B0000}"/>
    <cellStyle name="40% - Accent3 5 2 3 6" xfId="9229" xr:uid="{00000000-0005-0000-0000-00001E2B0000}"/>
    <cellStyle name="40% - Accent3 5 2 3 6 2" xfId="9230" xr:uid="{00000000-0005-0000-0000-00001F2B0000}"/>
    <cellStyle name="40% - Accent3 5 2 3 6 2 2" xfId="9231" xr:uid="{00000000-0005-0000-0000-0000202B0000}"/>
    <cellStyle name="40% - Accent3 5 2 3 6 3" xfId="9232" xr:uid="{00000000-0005-0000-0000-0000212B0000}"/>
    <cellStyle name="40% - Accent3 5 2 3 7" xfId="9233" xr:uid="{00000000-0005-0000-0000-0000222B0000}"/>
    <cellStyle name="40% - Accent3 5 2 3 7 2" xfId="9234" xr:uid="{00000000-0005-0000-0000-0000232B0000}"/>
    <cellStyle name="40% - Accent3 5 2 3 8" xfId="9235" xr:uid="{00000000-0005-0000-0000-0000242B0000}"/>
    <cellStyle name="40% - Accent3 5 2 3 9" xfId="9236" xr:uid="{00000000-0005-0000-0000-0000252B0000}"/>
    <cellStyle name="40% - Accent3 5 2 4" xfId="9237" xr:uid="{00000000-0005-0000-0000-0000262B0000}"/>
    <cellStyle name="40% - Accent3 5 2 4 2" xfId="9238" xr:uid="{00000000-0005-0000-0000-0000272B0000}"/>
    <cellStyle name="40% - Accent3 5 2 4 2 2" xfId="9239" xr:uid="{00000000-0005-0000-0000-0000282B0000}"/>
    <cellStyle name="40% - Accent3 5 2 4 2 2 2" xfId="9240" xr:uid="{00000000-0005-0000-0000-0000292B0000}"/>
    <cellStyle name="40% - Accent3 5 2 4 2 3" xfId="9241" xr:uid="{00000000-0005-0000-0000-00002A2B0000}"/>
    <cellStyle name="40% - Accent3 5 2 4 2 4" xfId="9242" xr:uid="{00000000-0005-0000-0000-00002B2B0000}"/>
    <cellStyle name="40% - Accent3 5 2 4 3" xfId="9243" xr:uid="{00000000-0005-0000-0000-00002C2B0000}"/>
    <cellStyle name="40% - Accent3 5 2 4 3 2" xfId="9244" xr:uid="{00000000-0005-0000-0000-00002D2B0000}"/>
    <cellStyle name="40% - Accent3 5 2 4 3 2 2" xfId="9245" xr:uid="{00000000-0005-0000-0000-00002E2B0000}"/>
    <cellStyle name="40% - Accent3 5 2 4 3 3" xfId="9246" xr:uid="{00000000-0005-0000-0000-00002F2B0000}"/>
    <cellStyle name="40% - Accent3 5 2 4 3 4" xfId="9247" xr:uid="{00000000-0005-0000-0000-0000302B0000}"/>
    <cellStyle name="40% - Accent3 5 2 4 4" xfId="9248" xr:uid="{00000000-0005-0000-0000-0000312B0000}"/>
    <cellStyle name="40% - Accent3 5 2 4 4 2" xfId="9249" xr:uid="{00000000-0005-0000-0000-0000322B0000}"/>
    <cellStyle name="40% - Accent3 5 2 4 4 2 2" xfId="9250" xr:uid="{00000000-0005-0000-0000-0000332B0000}"/>
    <cellStyle name="40% - Accent3 5 2 4 4 3" xfId="9251" xr:uid="{00000000-0005-0000-0000-0000342B0000}"/>
    <cellStyle name="40% - Accent3 5 2 4 4 4" xfId="9252" xr:uid="{00000000-0005-0000-0000-0000352B0000}"/>
    <cellStyle name="40% - Accent3 5 2 4 5" xfId="9253" xr:uid="{00000000-0005-0000-0000-0000362B0000}"/>
    <cellStyle name="40% - Accent3 5 2 4 5 2" xfId="9254" xr:uid="{00000000-0005-0000-0000-0000372B0000}"/>
    <cellStyle name="40% - Accent3 5 2 4 5 2 2" xfId="9255" xr:uid="{00000000-0005-0000-0000-0000382B0000}"/>
    <cellStyle name="40% - Accent3 5 2 4 5 3" xfId="9256" xr:uid="{00000000-0005-0000-0000-0000392B0000}"/>
    <cellStyle name="40% - Accent3 5 2 4 5 4" xfId="9257" xr:uid="{00000000-0005-0000-0000-00003A2B0000}"/>
    <cellStyle name="40% - Accent3 5 2 4 6" xfId="9258" xr:uid="{00000000-0005-0000-0000-00003B2B0000}"/>
    <cellStyle name="40% - Accent3 5 2 4 6 2" xfId="9259" xr:uid="{00000000-0005-0000-0000-00003C2B0000}"/>
    <cellStyle name="40% - Accent3 5 2 4 6 2 2" xfId="9260" xr:uid="{00000000-0005-0000-0000-00003D2B0000}"/>
    <cellStyle name="40% - Accent3 5 2 4 6 3" xfId="9261" xr:uid="{00000000-0005-0000-0000-00003E2B0000}"/>
    <cellStyle name="40% - Accent3 5 2 4 7" xfId="9262" xr:uid="{00000000-0005-0000-0000-00003F2B0000}"/>
    <cellStyle name="40% - Accent3 5 2 4 7 2" xfId="9263" xr:uid="{00000000-0005-0000-0000-0000402B0000}"/>
    <cellStyle name="40% - Accent3 5 2 4 8" xfId="9264" xr:uid="{00000000-0005-0000-0000-0000412B0000}"/>
    <cellStyle name="40% - Accent3 5 2 4 9" xfId="9265" xr:uid="{00000000-0005-0000-0000-0000422B0000}"/>
    <cellStyle name="40% - Accent3 5 2 5" xfId="9266" xr:uid="{00000000-0005-0000-0000-0000432B0000}"/>
    <cellStyle name="40% - Accent3 5 2 5 2" xfId="9267" xr:uid="{00000000-0005-0000-0000-0000442B0000}"/>
    <cellStyle name="40% - Accent3 5 2 5 2 2" xfId="9268" xr:uid="{00000000-0005-0000-0000-0000452B0000}"/>
    <cellStyle name="40% - Accent3 5 2 5 2 2 2" xfId="9269" xr:uid="{00000000-0005-0000-0000-0000462B0000}"/>
    <cellStyle name="40% - Accent3 5 2 5 2 3" xfId="9270" xr:uid="{00000000-0005-0000-0000-0000472B0000}"/>
    <cellStyle name="40% - Accent3 5 2 5 2 4" xfId="9271" xr:uid="{00000000-0005-0000-0000-0000482B0000}"/>
    <cellStyle name="40% - Accent3 5 2 5 3" xfId="9272" xr:uid="{00000000-0005-0000-0000-0000492B0000}"/>
    <cellStyle name="40% - Accent3 5 2 5 3 2" xfId="9273" xr:uid="{00000000-0005-0000-0000-00004A2B0000}"/>
    <cellStyle name="40% - Accent3 5 2 5 3 2 2" xfId="9274" xr:uid="{00000000-0005-0000-0000-00004B2B0000}"/>
    <cellStyle name="40% - Accent3 5 2 5 3 3" xfId="9275" xr:uid="{00000000-0005-0000-0000-00004C2B0000}"/>
    <cellStyle name="40% - Accent3 5 2 5 3 4" xfId="9276" xr:uid="{00000000-0005-0000-0000-00004D2B0000}"/>
    <cellStyle name="40% - Accent3 5 2 5 4" xfId="9277" xr:uid="{00000000-0005-0000-0000-00004E2B0000}"/>
    <cellStyle name="40% - Accent3 5 2 5 4 2" xfId="9278" xr:uid="{00000000-0005-0000-0000-00004F2B0000}"/>
    <cellStyle name="40% - Accent3 5 2 5 4 2 2" xfId="9279" xr:uid="{00000000-0005-0000-0000-0000502B0000}"/>
    <cellStyle name="40% - Accent3 5 2 5 4 3" xfId="9280" xr:uid="{00000000-0005-0000-0000-0000512B0000}"/>
    <cellStyle name="40% - Accent3 5 2 5 4 4" xfId="9281" xr:uid="{00000000-0005-0000-0000-0000522B0000}"/>
    <cellStyle name="40% - Accent3 5 2 5 5" xfId="9282" xr:uid="{00000000-0005-0000-0000-0000532B0000}"/>
    <cellStyle name="40% - Accent3 5 2 5 5 2" xfId="9283" xr:uid="{00000000-0005-0000-0000-0000542B0000}"/>
    <cellStyle name="40% - Accent3 5 2 5 5 3" xfId="9284" xr:uid="{00000000-0005-0000-0000-0000552B0000}"/>
    <cellStyle name="40% - Accent3 5 2 5 6" xfId="9285" xr:uid="{00000000-0005-0000-0000-0000562B0000}"/>
    <cellStyle name="40% - Accent3 5 2 5 7" xfId="9286" xr:uid="{00000000-0005-0000-0000-0000572B0000}"/>
    <cellStyle name="40% - Accent3 5 2 5 8" xfId="9287" xr:uid="{00000000-0005-0000-0000-0000582B0000}"/>
    <cellStyle name="40% - Accent3 5 2 6" xfId="9288" xr:uid="{00000000-0005-0000-0000-0000592B0000}"/>
    <cellStyle name="40% - Accent3 5 2 6 2" xfId="9289" xr:uid="{00000000-0005-0000-0000-00005A2B0000}"/>
    <cellStyle name="40% - Accent3 5 2 6 2 2" xfId="9290" xr:uid="{00000000-0005-0000-0000-00005B2B0000}"/>
    <cellStyle name="40% - Accent3 5 2 6 3" xfId="9291" xr:uid="{00000000-0005-0000-0000-00005C2B0000}"/>
    <cellStyle name="40% - Accent3 5 2 6 4" xfId="9292" xr:uid="{00000000-0005-0000-0000-00005D2B0000}"/>
    <cellStyle name="40% - Accent3 5 2 7" xfId="9293" xr:uid="{00000000-0005-0000-0000-00005E2B0000}"/>
    <cellStyle name="40% - Accent3 5 2 7 2" xfId="9294" xr:uid="{00000000-0005-0000-0000-00005F2B0000}"/>
    <cellStyle name="40% - Accent3 5 2 7 2 2" xfId="9295" xr:uid="{00000000-0005-0000-0000-0000602B0000}"/>
    <cellStyle name="40% - Accent3 5 2 7 3" xfId="9296" xr:uid="{00000000-0005-0000-0000-0000612B0000}"/>
    <cellStyle name="40% - Accent3 5 2 7 4" xfId="9297" xr:uid="{00000000-0005-0000-0000-0000622B0000}"/>
    <cellStyle name="40% - Accent3 5 2 8" xfId="9298" xr:uid="{00000000-0005-0000-0000-0000632B0000}"/>
    <cellStyle name="40% - Accent3 5 2 8 2" xfId="9299" xr:uid="{00000000-0005-0000-0000-0000642B0000}"/>
    <cellStyle name="40% - Accent3 5 2 8 2 2" xfId="9300" xr:uid="{00000000-0005-0000-0000-0000652B0000}"/>
    <cellStyle name="40% - Accent3 5 2 8 3" xfId="9301" xr:uid="{00000000-0005-0000-0000-0000662B0000}"/>
    <cellStyle name="40% - Accent3 5 2 8 4" xfId="9302" xr:uid="{00000000-0005-0000-0000-0000672B0000}"/>
    <cellStyle name="40% - Accent3 5 2 9" xfId="9303" xr:uid="{00000000-0005-0000-0000-0000682B0000}"/>
    <cellStyle name="40% - Accent3 5 2 9 2" xfId="9304" xr:uid="{00000000-0005-0000-0000-0000692B0000}"/>
    <cellStyle name="40% - Accent3 5 2 9 2 2" xfId="9305" xr:uid="{00000000-0005-0000-0000-00006A2B0000}"/>
    <cellStyle name="40% - Accent3 5 2 9 3" xfId="9306" xr:uid="{00000000-0005-0000-0000-00006B2B0000}"/>
    <cellStyle name="40% - Accent3 5 3" xfId="9307" xr:uid="{00000000-0005-0000-0000-00006C2B0000}"/>
    <cellStyle name="40% - Accent3 5 3 10" xfId="9308" xr:uid="{00000000-0005-0000-0000-00006D2B0000}"/>
    <cellStyle name="40% - Accent3 5 3 11" xfId="9309" xr:uid="{00000000-0005-0000-0000-00006E2B0000}"/>
    <cellStyle name="40% - Accent3 5 3 2" xfId="9310" xr:uid="{00000000-0005-0000-0000-00006F2B0000}"/>
    <cellStyle name="40% - Accent3 5 3 2 2" xfId="9311" xr:uid="{00000000-0005-0000-0000-0000702B0000}"/>
    <cellStyle name="40% - Accent3 5 3 2 2 2" xfId="9312" xr:uid="{00000000-0005-0000-0000-0000712B0000}"/>
    <cellStyle name="40% - Accent3 5 3 2 2 2 2" xfId="9313" xr:uid="{00000000-0005-0000-0000-0000722B0000}"/>
    <cellStyle name="40% - Accent3 5 3 2 2 2 2 2" xfId="9314" xr:uid="{00000000-0005-0000-0000-0000732B0000}"/>
    <cellStyle name="40% - Accent3 5 3 2 2 2 3" xfId="9315" xr:uid="{00000000-0005-0000-0000-0000742B0000}"/>
    <cellStyle name="40% - Accent3 5 3 2 2 2 4" xfId="9316" xr:uid="{00000000-0005-0000-0000-0000752B0000}"/>
    <cellStyle name="40% - Accent3 5 3 2 2 3" xfId="9317" xr:uid="{00000000-0005-0000-0000-0000762B0000}"/>
    <cellStyle name="40% - Accent3 5 3 2 2 3 2" xfId="9318" xr:uid="{00000000-0005-0000-0000-0000772B0000}"/>
    <cellStyle name="40% - Accent3 5 3 2 2 3 2 2" xfId="9319" xr:uid="{00000000-0005-0000-0000-0000782B0000}"/>
    <cellStyle name="40% - Accent3 5 3 2 2 3 3" xfId="9320" xr:uid="{00000000-0005-0000-0000-0000792B0000}"/>
    <cellStyle name="40% - Accent3 5 3 2 2 3 4" xfId="9321" xr:uid="{00000000-0005-0000-0000-00007A2B0000}"/>
    <cellStyle name="40% - Accent3 5 3 2 2 4" xfId="9322" xr:uid="{00000000-0005-0000-0000-00007B2B0000}"/>
    <cellStyle name="40% - Accent3 5 3 2 2 4 2" xfId="9323" xr:uid="{00000000-0005-0000-0000-00007C2B0000}"/>
    <cellStyle name="40% - Accent3 5 3 2 2 4 2 2" xfId="9324" xr:uid="{00000000-0005-0000-0000-00007D2B0000}"/>
    <cellStyle name="40% - Accent3 5 3 2 2 4 3" xfId="9325" xr:uid="{00000000-0005-0000-0000-00007E2B0000}"/>
    <cellStyle name="40% - Accent3 5 3 2 2 4 4" xfId="9326" xr:uid="{00000000-0005-0000-0000-00007F2B0000}"/>
    <cellStyle name="40% - Accent3 5 3 2 2 5" xfId="9327" xr:uid="{00000000-0005-0000-0000-0000802B0000}"/>
    <cellStyle name="40% - Accent3 5 3 2 2 5 2" xfId="9328" xr:uid="{00000000-0005-0000-0000-0000812B0000}"/>
    <cellStyle name="40% - Accent3 5 3 2 2 5 3" xfId="9329" xr:uid="{00000000-0005-0000-0000-0000822B0000}"/>
    <cellStyle name="40% - Accent3 5 3 2 2 6" xfId="9330" xr:uid="{00000000-0005-0000-0000-0000832B0000}"/>
    <cellStyle name="40% - Accent3 5 3 2 2 7" xfId="9331" xr:uid="{00000000-0005-0000-0000-0000842B0000}"/>
    <cellStyle name="40% - Accent3 5 3 2 2 8" xfId="9332" xr:uid="{00000000-0005-0000-0000-0000852B0000}"/>
    <cellStyle name="40% - Accent3 5 3 2 3" xfId="9333" xr:uid="{00000000-0005-0000-0000-0000862B0000}"/>
    <cellStyle name="40% - Accent3 5 3 2 3 2" xfId="9334" xr:uid="{00000000-0005-0000-0000-0000872B0000}"/>
    <cellStyle name="40% - Accent3 5 3 2 3 2 2" xfId="9335" xr:uid="{00000000-0005-0000-0000-0000882B0000}"/>
    <cellStyle name="40% - Accent3 5 3 2 3 3" xfId="9336" xr:uid="{00000000-0005-0000-0000-0000892B0000}"/>
    <cellStyle name="40% - Accent3 5 3 2 3 4" xfId="9337" xr:uid="{00000000-0005-0000-0000-00008A2B0000}"/>
    <cellStyle name="40% - Accent3 5 3 2 4" xfId="9338" xr:uid="{00000000-0005-0000-0000-00008B2B0000}"/>
    <cellStyle name="40% - Accent3 5 3 2 4 2" xfId="9339" xr:uid="{00000000-0005-0000-0000-00008C2B0000}"/>
    <cellStyle name="40% - Accent3 5 3 2 4 2 2" xfId="9340" xr:uid="{00000000-0005-0000-0000-00008D2B0000}"/>
    <cellStyle name="40% - Accent3 5 3 2 4 3" xfId="9341" xr:uid="{00000000-0005-0000-0000-00008E2B0000}"/>
    <cellStyle name="40% - Accent3 5 3 2 4 4" xfId="9342" xr:uid="{00000000-0005-0000-0000-00008F2B0000}"/>
    <cellStyle name="40% - Accent3 5 3 2 5" xfId="9343" xr:uid="{00000000-0005-0000-0000-0000902B0000}"/>
    <cellStyle name="40% - Accent3 5 3 2 5 2" xfId="9344" xr:uid="{00000000-0005-0000-0000-0000912B0000}"/>
    <cellStyle name="40% - Accent3 5 3 2 5 2 2" xfId="9345" xr:uid="{00000000-0005-0000-0000-0000922B0000}"/>
    <cellStyle name="40% - Accent3 5 3 2 5 3" xfId="9346" xr:uid="{00000000-0005-0000-0000-0000932B0000}"/>
    <cellStyle name="40% - Accent3 5 3 2 5 4" xfId="9347" xr:uid="{00000000-0005-0000-0000-0000942B0000}"/>
    <cellStyle name="40% - Accent3 5 3 2 6" xfId="9348" xr:uid="{00000000-0005-0000-0000-0000952B0000}"/>
    <cellStyle name="40% - Accent3 5 3 2 6 2" xfId="9349" xr:uid="{00000000-0005-0000-0000-0000962B0000}"/>
    <cellStyle name="40% - Accent3 5 3 2 6 2 2" xfId="9350" xr:uid="{00000000-0005-0000-0000-0000972B0000}"/>
    <cellStyle name="40% - Accent3 5 3 2 6 3" xfId="9351" xr:uid="{00000000-0005-0000-0000-0000982B0000}"/>
    <cellStyle name="40% - Accent3 5 3 2 7" xfId="9352" xr:uid="{00000000-0005-0000-0000-0000992B0000}"/>
    <cellStyle name="40% - Accent3 5 3 2 7 2" xfId="9353" xr:uid="{00000000-0005-0000-0000-00009A2B0000}"/>
    <cellStyle name="40% - Accent3 5 3 2 8" xfId="9354" xr:uid="{00000000-0005-0000-0000-00009B2B0000}"/>
    <cellStyle name="40% - Accent3 5 3 2 9" xfId="9355" xr:uid="{00000000-0005-0000-0000-00009C2B0000}"/>
    <cellStyle name="40% - Accent3 5 3 3" xfId="9356" xr:uid="{00000000-0005-0000-0000-00009D2B0000}"/>
    <cellStyle name="40% - Accent3 5 3 3 2" xfId="9357" xr:uid="{00000000-0005-0000-0000-00009E2B0000}"/>
    <cellStyle name="40% - Accent3 5 3 3 2 2" xfId="9358" xr:uid="{00000000-0005-0000-0000-00009F2B0000}"/>
    <cellStyle name="40% - Accent3 5 3 3 2 2 2" xfId="9359" xr:uid="{00000000-0005-0000-0000-0000A02B0000}"/>
    <cellStyle name="40% - Accent3 5 3 3 2 3" xfId="9360" xr:uid="{00000000-0005-0000-0000-0000A12B0000}"/>
    <cellStyle name="40% - Accent3 5 3 3 2 4" xfId="9361" xr:uid="{00000000-0005-0000-0000-0000A22B0000}"/>
    <cellStyle name="40% - Accent3 5 3 3 3" xfId="9362" xr:uid="{00000000-0005-0000-0000-0000A32B0000}"/>
    <cellStyle name="40% - Accent3 5 3 3 3 2" xfId="9363" xr:uid="{00000000-0005-0000-0000-0000A42B0000}"/>
    <cellStyle name="40% - Accent3 5 3 3 3 2 2" xfId="9364" xr:uid="{00000000-0005-0000-0000-0000A52B0000}"/>
    <cellStyle name="40% - Accent3 5 3 3 3 3" xfId="9365" xr:uid="{00000000-0005-0000-0000-0000A62B0000}"/>
    <cellStyle name="40% - Accent3 5 3 3 3 4" xfId="9366" xr:uid="{00000000-0005-0000-0000-0000A72B0000}"/>
    <cellStyle name="40% - Accent3 5 3 3 4" xfId="9367" xr:uid="{00000000-0005-0000-0000-0000A82B0000}"/>
    <cellStyle name="40% - Accent3 5 3 3 4 2" xfId="9368" xr:uid="{00000000-0005-0000-0000-0000A92B0000}"/>
    <cellStyle name="40% - Accent3 5 3 3 4 2 2" xfId="9369" xr:uid="{00000000-0005-0000-0000-0000AA2B0000}"/>
    <cellStyle name="40% - Accent3 5 3 3 4 3" xfId="9370" xr:uid="{00000000-0005-0000-0000-0000AB2B0000}"/>
    <cellStyle name="40% - Accent3 5 3 3 4 4" xfId="9371" xr:uid="{00000000-0005-0000-0000-0000AC2B0000}"/>
    <cellStyle name="40% - Accent3 5 3 3 5" xfId="9372" xr:uid="{00000000-0005-0000-0000-0000AD2B0000}"/>
    <cellStyle name="40% - Accent3 5 3 3 5 2" xfId="9373" xr:uid="{00000000-0005-0000-0000-0000AE2B0000}"/>
    <cellStyle name="40% - Accent3 5 3 3 5 2 2" xfId="9374" xr:uid="{00000000-0005-0000-0000-0000AF2B0000}"/>
    <cellStyle name="40% - Accent3 5 3 3 5 3" xfId="9375" xr:uid="{00000000-0005-0000-0000-0000B02B0000}"/>
    <cellStyle name="40% - Accent3 5 3 3 5 4" xfId="9376" xr:uid="{00000000-0005-0000-0000-0000B12B0000}"/>
    <cellStyle name="40% - Accent3 5 3 3 6" xfId="9377" xr:uid="{00000000-0005-0000-0000-0000B22B0000}"/>
    <cellStyle name="40% - Accent3 5 3 3 6 2" xfId="9378" xr:uid="{00000000-0005-0000-0000-0000B32B0000}"/>
    <cellStyle name="40% - Accent3 5 3 3 6 2 2" xfId="9379" xr:uid="{00000000-0005-0000-0000-0000B42B0000}"/>
    <cellStyle name="40% - Accent3 5 3 3 6 3" xfId="9380" xr:uid="{00000000-0005-0000-0000-0000B52B0000}"/>
    <cellStyle name="40% - Accent3 5 3 3 7" xfId="9381" xr:uid="{00000000-0005-0000-0000-0000B62B0000}"/>
    <cellStyle name="40% - Accent3 5 3 3 7 2" xfId="9382" xr:uid="{00000000-0005-0000-0000-0000B72B0000}"/>
    <cellStyle name="40% - Accent3 5 3 3 8" xfId="9383" xr:uid="{00000000-0005-0000-0000-0000B82B0000}"/>
    <cellStyle name="40% - Accent3 5 3 3 9" xfId="9384" xr:uid="{00000000-0005-0000-0000-0000B92B0000}"/>
    <cellStyle name="40% - Accent3 5 3 4" xfId="9385" xr:uid="{00000000-0005-0000-0000-0000BA2B0000}"/>
    <cellStyle name="40% - Accent3 5 3 4 2" xfId="9386" xr:uid="{00000000-0005-0000-0000-0000BB2B0000}"/>
    <cellStyle name="40% - Accent3 5 3 4 2 2" xfId="9387" xr:uid="{00000000-0005-0000-0000-0000BC2B0000}"/>
    <cellStyle name="40% - Accent3 5 3 4 2 2 2" xfId="9388" xr:uid="{00000000-0005-0000-0000-0000BD2B0000}"/>
    <cellStyle name="40% - Accent3 5 3 4 2 3" xfId="9389" xr:uid="{00000000-0005-0000-0000-0000BE2B0000}"/>
    <cellStyle name="40% - Accent3 5 3 4 2 4" xfId="9390" xr:uid="{00000000-0005-0000-0000-0000BF2B0000}"/>
    <cellStyle name="40% - Accent3 5 3 4 3" xfId="9391" xr:uid="{00000000-0005-0000-0000-0000C02B0000}"/>
    <cellStyle name="40% - Accent3 5 3 4 3 2" xfId="9392" xr:uid="{00000000-0005-0000-0000-0000C12B0000}"/>
    <cellStyle name="40% - Accent3 5 3 4 3 2 2" xfId="9393" xr:uid="{00000000-0005-0000-0000-0000C22B0000}"/>
    <cellStyle name="40% - Accent3 5 3 4 3 3" xfId="9394" xr:uid="{00000000-0005-0000-0000-0000C32B0000}"/>
    <cellStyle name="40% - Accent3 5 3 4 3 4" xfId="9395" xr:uid="{00000000-0005-0000-0000-0000C42B0000}"/>
    <cellStyle name="40% - Accent3 5 3 4 4" xfId="9396" xr:uid="{00000000-0005-0000-0000-0000C52B0000}"/>
    <cellStyle name="40% - Accent3 5 3 4 4 2" xfId="9397" xr:uid="{00000000-0005-0000-0000-0000C62B0000}"/>
    <cellStyle name="40% - Accent3 5 3 4 4 2 2" xfId="9398" xr:uid="{00000000-0005-0000-0000-0000C72B0000}"/>
    <cellStyle name="40% - Accent3 5 3 4 4 3" xfId="9399" xr:uid="{00000000-0005-0000-0000-0000C82B0000}"/>
    <cellStyle name="40% - Accent3 5 3 4 4 4" xfId="9400" xr:uid="{00000000-0005-0000-0000-0000C92B0000}"/>
    <cellStyle name="40% - Accent3 5 3 4 5" xfId="9401" xr:uid="{00000000-0005-0000-0000-0000CA2B0000}"/>
    <cellStyle name="40% - Accent3 5 3 4 5 2" xfId="9402" xr:uid="{00000000-0005-0000-0000-0000CB2B0000}"/>
    <cellStyle name="40% - Accent3 5 3 4 5 3" xfId="9403" xr:uid="{00000000-0005-0000-0000-0000CC2B0000}"/>
    <cellStyle name="40% - Accent3 5 3 4 6" xfId="9404" xr:uid="{00000000-0005-0000-0000-0000CD2B0000}"/>
    <cellStyle name="40% - Accent3 5 3 4 7" xfId="9405" xr:uid="{00000000-0005-0000-0000-0000CE2B0000}"/>
    <cellStyle name="40% - Accent3 5 3 4 8" xfId="9406" xr:uid="{00000000-0005-0000-0000-0000CF2B0000}"/>
    <cellStyle name="40% - Accent3 5 3 5" xfId="9407" xr:uid="{00000000-0005-0000-0000-0000D02B0000}"/>
    <cellStyle name="40% - Accent3 5 3 5 2" xfId="9408" xr:uid="{00000000-0005-0000-0000-0000D12B0000}"/>
    <cellStyle name="40% - Accent3 5 3 5 2 2" xfId="9409" xr:uid="{00000000-0005-0000-0000-0000D22B0000}"/>
    <cellStyle name="40% - Accent3 5 3 5 3" xfId="9410" xr:uid="{00000000-0005-0000-0000-0000D32B0000}"/>
    <cellStyle name="40% - Accent3 5 3 5 4" xfId="9411" xr:uid="{00000000-0005-0000-0000-0000D42B0000}"/>
    <cellStyle name="40% - Accent3 5 3 6" xfId="9412" xr:uid="{00000000-0005-0000-0000-0000D52B0000}"/>
    <cellStyle name="40% - Accent3 5 3 6 2" xfId="9413" xr:uid="{00000000-0005-0000-0000-0000D62B0000}"/>
    <cellStyle name="40% - Accent3 5 3 6 2 2" xfId="9414" xr:uid="{00000000-0005-0000-0000-0000D72B0000}"/>
    <cellStyle name="40% - Accent3 5 3 6 3" xfId="9415" xr:uid="{00000000-0005-0000-0000-0000D82B0000}"/>
    <cellStyle name="40% - Accent3 5 3 6 4" xfId="9416" xr:uid="{00000000-0005-0000-0000-0000D92B0000}"/>
    <cellStyle name="40% - Accent3 5 3 7" xfId="9417" xr:uid="{00000000-0005-0000-0000-0000DA2B0000}"/>
    <cellStyle name="40% - Accent3 5 3 7 2" xfId="9418" xr:uid="{00000000-0005-0000-0000-0000DB2B0000}"/>
    <cellStyle name="40% - Accent3 5 3 7 2 2" xfId="9419" xr:uid="{00000000-0005-0000-0000-0000DC2B0000}"/>
    <cellStyle name="40% - Accent3 5 3 7 3" xfId="9420" xr:uid="{00000000-0005-0000-0000-0000DD2B0000}"/>
    <cellStyle name="40% - Accent3 5 3 7 4" xfId="9421" xr:uid="{00000000-0005-0000-0000-0000DE2B0000}"/>
    <cellStyle name="40% - Accent3 5 3 8" xfId="9422" xr:uid="{00000000-0005-0000-0000-0000DF2B0000}"/>
    <cellStyle name="40% - Accent3 5 3 8 2" xfId="9423" xr:uid="{00000000-0005-0000-0000-0000E02B0000}"/>
    <cellStyle name="40% - Accent3 5 3 8 2 2" xfId="9424" xr:uid="{00000000-0005-0000-0000-0000E12B0000}"/>
    <cellStyle name="40% - Accent3 5 3 8 3" xfId="9425" xr:uid="{00000000-0005-0000-0000-0000E22B0000}"/>
    <cellStyle name="40% - Accent3 5 3 9" xfId="9426" xr:uid="{00000000-0005-0000-0000-0000E32B0000}"/>
    <cellStyle name="40% - Accent3 5 3 9 2" xfId="9427" xr:uid="{00000000-0005-0000-0000-0000E42B0000}"/>
    <cellStyle name="40% - Accent3 5 4" xfId="9428" xr:uid="{00000000-0005-0000-0000-0000E52B0000}"/>
    <cellStyle name="40% - Accent3 5 4 2" xfId="9429" xr:uid="{00000000-0005-0000-0000-0000E62B0000}"/>
    <cellStyle name="40% - Accent3 5 4 2 2" xfId="9430" xr:uid="{00000000-0005-0000-0000-0000E72B0000}"/>
    <cellStyle name="40% - Accent3 5 4 2 2 2" xfId="9431" xr:uid="{00000000-0005-0000-0000-0000E82B0000}"/>
    <cellStyle name="40% - Accent3 5 4 2 2 2 2" xfId="9432" xr:uid="{00000000-0005-0000-0000-0000E92B0000}"/>
    <cellStyle name="40% - Accent3 5 4 2 2 3" xfId="9433" xr:uid="{00000000-0005-0000-0000-0000EA2B0000}"/>
    <cellStyle name="40% - Accent3 5 4 2 2 4" xfId="9434" xr:uid="{00000000-0005-0000-0000-0000EB2B0000}"/>
    <cellStyle name="40% - Accent3 5 4 2 3" xfId="9435" xr:uid="{00000000-0005-0000-0000-0000EC2B0000}"/>
    <cellStyle name="40% - Accent3 5 4 2 3 2" xfId="9436" xr:uid="{00000000-0005-0000-0000-0000ED2B0000}"/>
    <cellStyle name="40% - Accent3 5 4 2 3 2 2" xfId="9437" xr:uid="{00000000-0005-0000-0000-0000EE2B0000}"/>
    <cellStyle name="40% - Accent3 5 4 2 3 3" xfId="9438" xr:uid="{00000000-0005-0000-0000-0000EF2B0000}"/>
    <cellStyle name="40% - Accent3 5 4 2 3 4" xfId="9439" xr:uid="{00000000-0005-0000-0000-0000F02B0000}"/>
    <cellStyle name="40% - Accent3 5 4 2 4" xfId="9440" xr:uid="{00000000-0005-0000-0000-0000F12B0000}"/>
    <cellStyle name="40% - Accent3 5 4 2 4 2" xfId="9441" xr:uid="{00000000-0005-0000-0000-0000F22B0000}"/>
    <cellStyle name="40% - Accent3 5 4 2 4 2 2" xfId="9442" xr:uid="{00000000-0005-0000-0000-0000F32B0000}"/>
    <cellStyle name="40% - Accent3 5 4 2 4 3" xfId="9443" xr:uid="{00000000-0005-0000-0000-0000F42B0000}"/>
    <cellStyle name="40% - Accent3 5 4 2 4 4" xfId="9444" xr:uid="{00000000-0005-0000-0000-0000F52B0000}"/>
    <cellStyle name="40% - Accent3 5 4 2 5" xfId="9445" xr:uid="{00000000-0005-0000-0000-0000F62B0000}"/>
    <cellStyle name="40% - Accent3 5 4 2 5 2" xfId="9446" xr:uid="{00000000-0005-0000-0000-0000F72B0000}"/>
    <cellStyle name="40% - Accent3 5 4 2 5 3" xfId="9447" xr:uid="{00000000-0005-0000-0000-0000F82B0000}"/>
    <cellStyle name="40% - Accent3 5 4 2 6" xfId="9448" xr:uid="{00000000-0005-0000-0000-0000F92B0000}"/>
    <cellStyle name="40% - Accent3 5 4 2 7" xfId="9449" xr:uid="{00000000-0005-0000-0000-0000FA2B0000}"/>
    <cellStyle name="40% - Accent3 5 4 2 8" xfId="9450" xr:uid="{00000000-0005-0000-0000-0000FB2B0000}"/>
    <cellStyle name="40% - Accent3 5 4 3" xfId="9451" xr:uid="{00000000-0005-0000-0000-0000FC2B0000}"/>
    <cellStyle name="40% - Accent3 5 4 3 2" xfId="9452" xr:uid="{00000000-0005-0000-0000-0000FD2B0000}"/>
    <cellStyle name="40% - Accent3 5 4 3 2 2" xfId="9453" xr:uid="{00000000-0005-0000-0000-0000FE2B0000}"/>
    <cellStyle name="40% - Accent3 5 4 3 3" xfId="9454" xr:uid="{00000000-0005-0000-0000-0000FF2B0000}"/>
    <cellStyle name="40% - Accent3 5 4 3 4" xfId="9455" xr:uid="{00000000-0005-0000-0000-0000002C0000}"/>
    <cellStyle name="40% - Accent3 5 4 4" xfId="9456" xr:uid="{00000000-0005-0000-0000-0000012C0000}"/>
    <cellStyle name="40% - Accent3 5 4 4 2" xfId="9457" xr:uid="{00000000-0005-0000-0000-0000022C0000}"/>
    <cellStyle name="40% - Accent3 5 4 4 2 2" xfId="9458" xr:uid="{00000000-0005-0000-0000-0000032C0000}"/>
    <cellStyle name="40% - Accent3 5 4 4 3" xfId="9459" xr:uid="{00000000-0005-0000-0000-0000042C0000}"/>
    <cellStyle name="40% - Accent3 5 4 4 4" xfId="9460" xr:uid="{00000000-0005-0000-0000-0000052C0000}"/>
    <cellStyle name="40% - Accent3 5 4 5" xfId="9461" xr:uid="{00000000-0005-0000-0000-0000062C0000}"/>
    <cellStyle name="40% - Accent3 5 4 5 2" xfId="9462" xr:uid="{00000000-0005-0000-0000-0000072C0000}"/>
    <cellStyle name="40% - Accent3 5 4 5 2 2" xfId="9463" xr:uid="{00000000-0005-0000-0000-0000082C0000}"/>
    <cellStyle name="40% - Accent3 5 4 5 3" xfId="9464" xr:uid="{00000000-0005-0000-0000-0000092C0000}"/>
    <cellStyle name="40% - Accent3 5 4 5 4" xfId="9465" xr:uid="{00000000-0005-0000-0000-00000A2C0000}"/>
    <cellStyle name="40% - Accent3 5 4 6" xfId="9466" xr:uid="{00000000-0005-0000-0000-00000B2C0000}"/>
    <cellStyle name="40% - Accent3 5 4 6 2" xfId="9467" xr:uid="{00000000-0005-0000-0000-00000C2C0000}"/>
    <cellStyle name="40% - Accent3 5 4 6 2 2" xfId="9468" xr:uid="{00000000-0005-0000-0000-00000D2C0000}"/>
    <cellStyle name="40% - Accent3 5 4 6 3" xfId="9469" xr:uid="{00000000-0005-0000-0000-00000E2C0000}"/>
    <cellStyle name="40% - Accent3 5 4 7" xfId="9470" xr:uid="{00000000-0005-0000-0000-00000F2C0000}"/>
    <cellStyle name="40% - Accent3 5 4 7 2" xfId="9471" xr:uid="{00000000-0005-0000-0000-0000102C0000}"/>
    <cellStyle name="40% - Accent3 5 4 8" xfId="9472" xr:uid="{00000000-0005-0000-0000-0000112C0000}"/>
    <cellStyle name="40% - Accent3 5 4 9" xfId="9473" xr:uid="{00000000-0005-0000-0000-0000122C0000}"/>
    <cellStyle name="40% - Accent3 5 5" xfId="9474" xr:uid="{00000000-0005-0000-0000-0000132C0000}"/>
    <cellStyle name="40% - Accent3 5 5 2" xfId="9475" xr:uid="{00000000-0005-0000-0000-0000142C0000}"/>
    <cellStyle name="40% - Accent3 5 5 2 2" xfId="9476" xr:uid="{00000000-0005-0000-0000-0000152C0000}"/>
    <cellStyle name="40% - Accent3 5 5 2 2 2" xfId="9477" xr:uid="{00000000-0005-0000-0000-0000162C0000}"/>
    <cellStyle name="40% - Accent3 5 5 2 3" xfId="9478" xr:uid="{00000000-0005-0000-0000-0000172C0000}"/>
    <cellStyle name="40% - Accent3 5 5 2 4" xfId="9479" xr:uid="{00000000-0005-0000-0000-0000182C0000}"/>
    <cellStyle name="40% - Accent3 5 5 3" xfId="9480" xr:uid="{00000000-0005-0000-0000-0000192C0000}"/>
    <cellStyle name="40% - Accent3 5 5 3 2" xfId="9481" xr:uid="{00000000-0005-0000-0000-00001A2C0000}"/>
    <cellStyle name="40% - Accent3 5 5 3 2 2" xfId="9482" xr:uid="{00000000-0005-0000-0000-00001B2C0000}"/>
    <cellStyle name="40% - Accent3 5 5 3 3" xfId="9483" xr:uid="{00000000-0005-0000-0000-00001C2C0000}"/>
    <cellStyle name="40% - Accent3 5 5 3 4" xfId="9484" xr:uid="{00000000-0005-0000-0000-00001D2C0000}"/>
    <cellStyle name="40% - Accent3 5 5 4" xfId="9485" xr:uid="{00000000-0005-0000-0000-00001E2C0000}"/>
    <cellStyle name="40% - Accent3 5 5 4 2" xfId="9486" xr:uid="{00000000-0005-0000-0000-00001F2C0000}"/>
    <cellStyle name="40% - Accent3 5 5 4 2 2" xfId="9487" xr:uid="{00000000-0005-0000-0000-0000202C0000}"/>
    <cellStyle name="40% - Accent3 5 5 4 3" xfId="9488" xr:uid="{00000000-0005-0000-0000-0000212C0000}"/>
    <cellStyle name="40% - Accent3 5 5 4 4" xfId="9489" xr:uid="{00000000-0005-0000-0000-0000222C0000}"/>
    <cellStyle name="40% - Accent3 5 5 5" xfId="9490" xr:uid="{00000000-0005-0000-0000-0000232C0000}"/>
    <cellStyle name="40% - Accent3 5 5 5 2" xfId="9491" xr:uid="{00000000-0005-0000-0000-0000242C0000}"/>
    <cellStyle name="40% - Accent3 5 5 5 2 2" xfId="9492" xr:uid="{00000000-0005-0000-0000-0000252C0000}"/>
    <cellStyle name="40% - Accent3 5 5 5 3" xfId="9493" xr:uid="{00000000-0005-0000-0000-0000262C0000}"/>
    <cellStyle name="40% - Accent3 5 5 5 4" xfId="9494" xr:uid="{00000000-0005-0000-0000-0000272C0000}"/>
    <cellStyle name="40% - Accent3 5 5 6" xfId="9495" xr:uid="{00000000-0005-0000-0000-0000282C0000}"/>
    <cellStyle name="40% - Accent3 5 5 6 2" xfId="9496" xr:uid="{00000000-0005-0000-0000-0000292C0000}"/>
    <cellStyle name="40% - Accent3 5 5 6 2 2" xfId="9497" xr:uid="{00000000-0005-0000-0000-00002A2C0000}"/>
    <cellStyle name="40% - Accent3 5 5 6 3" xfId="9498" xr:uid="{00000000-0005-0000-0000-00002B2C0000}"/>
    <cellStyle name="40% - Accent3 5 5 7" xfId="9499" xr:uid="{00000000-0005-0000-0000-00002C2C0000}"/>
    <cellStyle name="40% - Accent3 5 5 7 2" xfId="9500" xr:uid="{00000000-0005-0000-0000-00002D2C0000}"/>
    <cellStyle name="40% - Accent3 5 5 8" xfId="9501" xr:uid="{00000000-0005-0000-0000-00002E2C0000}"/>
    <cellStyle name="40% - Accent3 5 5 9" xfId="9502" xr:uid="{00000000-0005-0000-0000-00002F2C0000}"/>
    <cellStyle name="40% - Accent3 5 6" xfId="9503" xr:uid="{00000000-0005-0000-0000-0000302C0000}"/>
    <cellStyle name="40% - Accent3 5 6 2" xfId="9504" xr:uid="{00000000-0005-0000-0000-0000312C0000}"/>
    <cellStyle name="40% - Accent3 5 6 2 2" xfId="9505" xr:uid="{00000000-0005-0000-0000-0000322C0000}"/>
    <cellStyle name="40% - Accent3 5 6 2 2 2" xfId="9506" xr:uid="{00000000-0005-0000-0000-0000332C0000}"/>
    <cellStyle name="40% - Accent3 5 6 2 3" xfId="9507" xr:uid="{00000000-0005-0000-0000-0000342C0000}"/>
    <cellStyle name="40% - Accent3 5 6 2 4" xfId="9508" xr:uid="{00000000-0005-0000-0000-0000352C0000}"/>
    <cellStyle name="40% - Accent3 5 6 3" xfId="9509" xr:uid="{00000000-0005-0000-0000-0000362C0000}"/>
    <cellStyle name="40% - Accent3 5 6 3 2" xfId="9510" xr:uid="{00000000-0005-0000-0000-0000372C0000}"/>
    <cellStyle name="40% - Accent3 5 6 3 2 2" xfId="9511" xr:uid="{00000000-0005-0000-0000-0000382C0000}"/>
    <cellStyle name="40% - Accent3 5 6 3 3" xfId="9512" xr:uid="{00000000-0005-0000-0000-0000392C0000}"/>
    <cellStyle name="40% - Accent3 5 6 3 4" xfId="9513" xr:uid="{00000000-0005-0000-0000-00003A2C0000}"/>
    <cellStyle name="40% - Accent3 5 6 4" xfId="9514" xr:uid="{00000000-0005-0000-0000-00003B2C0000}"/>
    <cellStyle name="40% - Accent3 5 6 4 2" xfId="9515" xr:uid="{00000000-0005-0000-0000-00003C2C0000}"/>
    <cellStyle name="40% - Accent3 5 6 4 2 2" xfId="9516" xr:uid="{00000000-0005-0000-0000-00003D2C0000}"/>
    <cellStyle name="40% - Accent3 5 6 4 3" xfId="9517" xr:uid="{00000000-0005-0000-0000-00003E2C0000}"/>
    <cellStyle name="40% - Accent3 5 6 4 4" xfId="9518" xr:uid="{00000000-0005-0000-0000-00003F2C0000}"/>
    <cellStyle name="40% - Accent3 5 6 5" xfId="9519" xr:uid="{00000000-0005-0000-0000-0000402C0000}"/>
    <cellStyle name="40% - Accent3 5 6 5 2" xfId="9520" xr:uid="{00000000-0005-0000-0000-0000412C0000}"/>
    <cellStyle name="40% - Accent3 5 6 5 2 2" xfId="9521" xr:uid="{00000000-0005-0000-0000-0000422C0000}"/>
    <cellStyle name="40% - Accent3 5 6 5 3" xfId="9522" xr:uid="{00000000-0005-0000-0000-0000432C0000}"/>
    <cellStyle name="40% - Accent3 5 6 6" xfId="9523" xr:uid="{00000000-0005-0000-0000-0000442C0000}"/>
    <cellStyle name="40% - Accent3 5 6 6 2" xfId="9524" xr:uid="{00000000-0005-0000-0000-0000452C0000}"/>
    <cellStyle name="40% - Accent3 5 6 7" xfId="9525" xr:uid="{00000000-0005-0000-0000-0000462C0000}"/>
    <cellStyle name="40% - Accent3 5 6 8" xfId="9526" xr:uid="{00000000-0005-0000-0000-0000472C0000}"/>
    <cellStyle name="40% - Accent3 5 7" xfId="9527" xr:uid="{00000000-0005-0000-0000-0000482C0000}"/>
    <cellStyle name="40% - Accent3 5 8" xfId="9528" xr:uid="{00000000-0005-0000-0000-0000492C0000}"/>
    <cellStyle name="40% - Accent3 5 8 2" xfId="9529" xr:uid="{00000000-0005-0000-0000-00004A2C0000}"/>
    <cellStyle name="40% - Accent3 5 8 2 2" xfId="9530" xr:uid="{00000000-0005-0000-0000-00004B2C0000}"/>
    <cellStyle name="40% - Accent3 5 8 3" xfId="9531" xr:uid="{00000000-0005-0000-0000-00004C2C0000}"/>
    <cellStyle name="40% - Accent3 5 8 4" xfId="9532" xr:uid="{00000000-0005-0000-0000-00004D2C0000}"/>
    <cellStyle name="40% - Accent3 5 9" xfId="9533" xr:uid="{00000000-0005-0000-0000-00004E2C0000}"/>
    <cellStyle name="40% - Accent3 5 9 2" xfId="9534" xr:uid="{00000000-0005-0000-0000-00004F2C0000}"/>
    <cellStyle name="40% - Accent3 5 9 2 2" xfId="9535" xr:uid="{00000000-0005-0000-0000-0000502C0000}"/>
    <cellStyle name="40% - Accent3 5 9 3" xfId="9536" xr:uid="{00000000-0005-0000-0000-0000512C0000}"/>
    <cellStyle name="40% - Accent3 5 9 4" xfId="9537" xr:uid="{00000000-0005-0000-0000-0000522C0000}"/>
    <cellStyle name="40% - Accent3 6" xfId="9538" xr:uid="{00000000-0005-0000-0000-0000532C0000}"/>
    <cellStyle name="40% - Accent3 6 10" xfId="9539" xr:uid="{00000000-0005-0000-0000-0000542C0000}"/>
    <cellStyle name="40% - Accent3 6 11" xfId="9540" xr:uid="{00000000-0005-0000-0000-0000552C0000}"/>
    <cellStyle name="40% - Accent3 6 12" xfId="9541" xr:uid="{00000000-0005-0000-0000-0000562C0000}"/>
    <cellStyle name="40% - Accent3 6 2" xfId="9542" xr:uid="{00000000-0005-0000-0000-0000572C0000}"/>
    <cellStyle name="40% - Accent3 6 2 10" xfId="9543" xr:uid="{00000000-0005-0000-0000-0000582C0000}"/>
    <cellStyle name="40% - Accent3 6 2 10 2" xfId="9544" xr:uid="{00000000-0005-0000-0000-0000592C0000}"/>
    <cellStyle name="40% - Accent3 6 2 11" xfId="9545" xr:uid="{00000000-0005-0000-0000-00005A2C0000}"/>
    <cellStyle name="40% - Accent3 6 2 12" xfId="9546" xr:uid="{00000000-0005-0000-0000-00005B2C0000}"/>
    <cellStyle name="40% - Accent3 6 2 2" xfId="9547" xr:uid="{00000000-0005-0000-0000-00005C2C0000}"/>
    <cellStyle name="40% - Accent3 6 2 2 10" xfId="9548" xr:uid="{00000000-0005-0000-0000-00005D2C0000}"/>
    <cellStyle name="40% - Accent3 6 2 2 2" xfId="9549" xr:uid="{00000000-0005-0000-0000-00005E2C0000}"/>
    <cellStyle name="40% - Accent3 6 2 2 2 2" xfId="9550" xr:uid="{00000000-0005-0000-0000-00005F2C0000}"/>
    <cellStyle name="40% - Accent3 6 2 2 2 2 2" xfId="9551" xr:uid="{00000000-0005-0000-0000-0000602C0000}"/>
    <cellStyle name="40% - Accent3 6 2 2 2 2 2 2" xfId="9552" xr:uid="{00000000-0005-0000-0000-0000612C0000}"/>
    <cellStyle name="40% - Accent3 6 2 2 2 2 3" xfId="9553" xr:uid="{00000000-0005-0000-0000-0000622C0000}"/>
    <cellStyle name="40% - Accent3 6 2 2 2 2 4" xfId="9554" xr:uid="{00000000-0005-0000-0000-0000632C0000}"/>
    <cellStyle name="40% - Accent3 6 2 2 2 3" xfId="9555" xr:uid="{00000000-0005-0000-0000-0000642C0000}"/>
    <cellStyle name="40% - Accent3 6 2 2 2 3 2" xfId="9556" xr:uid="{00000000-0005-0000-0000-0000652C0000}"/>
    <cellStyle name="40% - Accent3 6 2 2 2 3 2 2" xfId="9557" xr:uid="{00000000-0005-0000-0000-0000662C0000}"/>
    <cellStyle name="40% - Accent3 6 2 2 2 3 3" xfId="9558" xr:uid="{00000000-0005-0000-0000-0000672C0000}"/>
    <cellStyle name="40% - Accent3 6 2 2 2 3 4" xfId="9559" xr:uid="{00000000-0005-0000-0000-0000682C0000}"/>
    <cellStyle name="40% - Accent3 6 2 2 2 4" xfId="9560" xr:uid="{00000000-0005-0000-0000-0000692C0000}"/>
    <cellStyle name="40% - Accent3 6 2 2 2 4 2" xfId="9561" xr:uid="{00000000-0005-0000-0000-00006A2C0000}"/>
    <cellStyle name="40% - Accent3 6 2 2 2 4 2 2" xfId="9562" xr:uid="{00000000-0005-0000-0000-00006B2C0000}"/>
    <cellStyle name="40% - Accent3 6 2 2 2 4 3" xfId="9563" xr:uid="{00000000-0005-0000-0000-00006C2C0000}"/>
    <cellStyle name="40% - Accent3 6 2 2 2 4 4" xfId="9564" xr:uid="{00000000-0005-0000-0000-00006D2C0000}"/>
    <cellStyle name="40% - Accent3 6 2 2 2 5" xfId="9565" xr:uid="{00000000-0005-0000-0000-00006E2C0000}"/>
    <cellStyle name="40% - Accent3 6 2 2 2 5 2" xfId="9566" xr:uid="{00000000-0005-0000-0000-00006F2C0000}"/>
    <cellStyle name="40% - Accent3 6 2 2 2 5 2 2" xfId="9567" xr:uid="{00000000-0005-0000-0000-0000702C0000}"/>
    <cellStyle name="40% - Accent3 6 2 2 2 5 3" xfId="9568" xr:uid="{00000000-0005-0000-0000-0000712C0000}"/>
    <cellStyle name="40% - Accent3 6 2 2 2 5 4" xfId="9569" xr:uid="{00000000-0005-0000-0000-0000722C0000}"/>
    <cellStyle name="40% - Accent3 6 2 2 2 6" xfId="9570" xr:uid="{00000000-0005-0000-0000-0000732C0000}"/>
    <cellStyle name="40% - Accent3 6 2 2 2 6 2" xfId="9571" xr:uid="{00000000-0005-0000-0000-0000742C0000}"/>
    <cellStyle name="40% - Accent3 6 2 2 2 6 2 2" xfId="9572" xr:uid="{00000000-0005-0000-0000-0000752C0000}"/>
    <cellStyle name="40% - Accent3 6 2 2 2 6 3" xfId="9573" xr:uid="{00000000-0005-0000-0000-0000762C0000}"/>
    <cellStyle name="40% - Accent3 6 2 2 2 7" xfId="9574" xr:uid="{00000000-0005-0000-0000-0000772C0000}"/>
    <cellStyle name="40% - Accent3 6 2 2 2 7 2" xfId="9575" xr:uid="{00000000-0005-0000-0000-0000782C0000}"/>
    <cellStyle name="40% - Accent3 6 2 2 2 8" xfId="9576" xr:uid="{00000000-0005-0000-0000-0000792C0000}"/>
    <cellStyle name="40% - Accent3 6 2 2 2 9" xfId="9577" xr:uid="{00000000-0005-0000-0000-00007A2C0000}"/>
    <cellStyle name="40% - Accent3 6 2 2 3" xfId="9578" xr:uid="{00000000-0005-0000-0000-00007B2C0000}"/>
    <cellStyle name="40% - Accent3 6 2 2 3 2" xfId="9579" xr:uid="{00000000-0005-0000-0000-00007C2C0000}"/>
    <cellStyle name="40% - Accent3 6 2 2 3 2 2" xfId="9580" xr:uid="{00000000-0005-0000-0000-00007D2C0000}"/>
    <cellStyle name="40% - Accent3 6 2 2 3 2 2 2" xfId="9581" xr:uid="{00000000-0005-0000-0000-00007E2C0000}"/>
    <cellStyle name="40% - Accent3 6 2 2 3 2 3" xfId="9582" xr:uid="{00000000-0005-0000-0000-00007F2C0000}"/>
    <cellStyle name="40% - Accent3 6 2 2 3 2 4" xfId="9583" xr:uid="{00000000-0005-0000-0000-0000802C0000}"/>
    <cellStyle name="40% - Accent3 6 2 2 3 3" xfId="9584" xr:uid="{00000000-0005-0000-0000-0000812C0000}"/>
    <cellStyle name="40% - Accent3 6 2 2 3 3 2" xfId="9585" xr:uid="{00000000-0005-0000-0000-0000822C0000}"/>
    <cellStyle name="40% - Accent3 6 2 2 3 3 2 2" xfId="9586" xr:uid="{00000000-0005-0000-0000-0000832C0000}"/>
    <cellStyle name="40% - Accent3 6 2 2 3 3 3" xfId="9587" xr:uid="{00000000-0005-0000-0000-0000842C0000}"/>
    <cellStyle name="40% - Accent3 6 2 2 3 3 4" xfId="9588" xr:uid="{00000000-0005-0000-0000-0000852C0000}"/>
    <cellStyle name="40% - Accent3 6 2 2 3 4" xfId="9589" xr:uid="{00000000-0005-0000-0000-0000862C0000}"/>
    <cellStyle name="40% - Accent3 6 2 2 3 4 2" xfId="9590" xr:uid="{00000000-0005-0000-0000-0000872C0000}"/>
    <cellStyle name="40% - Accent3 6 2 2 3 4 2 2" xfId="9591" xr:uid="{00000000-0005-0000-0000-0000882C0000}"/>
    <cellStyle name="40% - Accent3 6 2 2 3 4 3" xfId="9592" xr:uid="{00000000-0005-0000-0000-0000892C0000}"/>
    <cellStyle name="40% - Accent3 6 2 2 3 4 4" xfId="9593" xr:uid="{00000000-0005-0000-0000-00008A2C0000}"/>
    <cellStyle name="40% - Accent3 6 2 2 3 5" xfId="9594" xr:uid="{00000000-0005-0000-0000-00008B2C0000}"/>
    <cellStyle name="40% - Accent3 6 2 2 3 5 2" xfId="9595" xr:uid="{00000000-0005-0000-0000-00008C2C0000}"/>
    <cellStyle name="40% - Accent3 6 2 2 3 5 3" xfId="9596" xr:uid="{00000000-0005-0000-0000-00008D2C0000}"/>
    <cellStyle name="40% - Accent3 6 2 2 3 6" xfId="9597" xr:uid="{00000000-0005-0000-0000-00008E2C0000}"/>
    <cellStyle name="40% - Accent3 6 2 2 3 7" xfId="9598" xr:uid="{00000000-0005-0000-0000-00008F2C0000}"/>
    <cellStyle name="40% - Accent3 6 2 2 3 8" xfId="9599" xr:uid="{00000000-0005-0000-0000-0000902C0000}"/>
    <cellStyle name="40% - Accent3 6 2 2 4" xfId="9600" xr:uid="{00000000-0005-0000-0000-0000912C0000}"/>
    <cellStyle name="40% - Accent3 6 2 2 4 2" xfId="9601" xr:uid="{00000000-0005-0000-0000-0000922C0000}"/>
    <cellStyle name="40% - Accent3 6 2 2 4 2 2" xfId="9602" xr:uid="{00000000-0005-0000-0000-0000932C0000}"/>
    <cellStyle name="40% - Accent3 6 2 2 4 3" xfId="9603" xr:uid="{00000000-0005-0000-0000-0000942C0000}"/>
    <cellStyle name="40% - Accent3 6 2 2 4 4" xfId="9604" xr:uid="{00000000-0005-0000-0000-0000952C0000}"/>
    <cellStyle name="40% - Accent3 6 2 2 5" xfId="9605" xr:uid="{00000000-0005-0000-0000-0000962C0000}"/>
    <cellStyle name="40% - Accent3 6 2 2 5 2" xfId="9606" xr:uid="{00000000-0005-0000-0000-0000972C0000}"/>
    <cellStyle name="40% - Accent3 6 2 2 5 2 2" xfId="9607" xr:uid="{00000000-0005-0000-0000-0000982C0000}"/>
    <cellStyle name="40% - Accent3 6 2 2 5 3" xfId="9608" xr:uid="{00000000-0005-0000-0000-0000992C0000}"/>
    <cellStyle name="40% - Accent3 6 2 2 5 4" xfId="9609" xr:uid="{00000000-0005-0000-0000-00009A2C0000}"/>
    <cellStyle name="40% - Accent3 6 2 2 6" xfId="9610" xr:uid="{00000000-0005-0000-0000-00009B2C0000}"/>
    <cellStyle name="40% - Accent3 6 2 2 6 2" xfId="9611" xr:uid="{00000000-0005-0000-0000-00009C2C0000}"/>
    <cellStyle name="40% - Accent3 6 2 2 6 2 2" xfId="9612" xr:uid="{00000000-0005-0000-0000-00009D2C0000}"/>
    <cellStyle name="40% - Accent3 6 2 2 6 3" xfId="9613" xr:uid="{00000000-0005-0000-0000-00009E2C0000}"/>
    <cellStyle name="40% - Accent3 6 2 2 6 4" xfId="9614" xr:uid="{00000000-0005-0000-0000-00009F2C0000}"/>
    <cellStyle name="40% - Accent3 6 2 2 7" xfId="9615" xr:uid="{00000000-0005-0000-0000-0000A02C0000}"/>
    <cellStyle name="40% - Accent3 6 2 2 7 2" xfId="9616" xr:uid="{00000000-0005-0000-0000-0000A12C0000}"/>
    <cellStyle name="40% - Accent3 6 2 2 7 2 2" xfId="9617" xr:uid="{00000000-0005-0000-0000-0000A22C0000}"/>
    <cellStyle name="40% - Accent3 6 2 2 7 3" xfId="9618" xr:uid="{00000000-0005-0000-0000-0000A32C0000}"/>
    <cellStyle name="40% - Accent3 6 2 2 8" xfId="9619" xr:uid="{00000000-0005-0000-0000-0000A42C0000}"/>
    <cellStyle name="40% - Accent3 6 2 2 8 2" xfId="9620" xr:uid="{00000000-0005-0000-0000-0000A52C0000}"/>
    <cellStyle name="40% - Accent3 6 2 2 9" xfId="9621" xr:uid="{00000000-0005-0000-0000-0000A62C0000}"/>
    <cellStyle name="40% - Accent3 6 2 3" xfId="9622" xr:uid="{00000000-0005-0000-0000-0000A72C0000}"/>
    <cellStyle name="40% - Accent3 6 2 3 2" xfId="9623" xr:uid="{00000000-0005-0000-0000-0000A82C0000}"/>
    <cellStyle name="40% - Accent3 6 2 3 2 2" xfId="9624" xr:uid="{00000000-0005-0000-0000-0000A92C0000}"/>
    <cellStyle name="40% - Accent3 6 2 3 2 2 2" xfId="9625" xr:uid="{00000000-0005-0000-0000-0000AA2C0000}"/>
    <cellStyle name="40% - Accent3 6 2 3 2 2 2 2" xfId="9626" xr:uid="{00000000-0005-0000-0000-0000AB2C0000}"/>
    <cellStyle name="40% - Accent3 6 2 3 2 2 3" xfId="9627" xr:uid="{00000000-0005-0000-0000-0000AC2C0000}"/>
    <cellStyle name="40% - Accent3 6 2 3 2 2 4" xfId="9628" xr:uid="{00000000-0005-0000-0000-0000AD2C0000}"/>
    <cellStyle name="40% - Accent3 6 2 3 2 3" xfId="9629" xr:uid="{00000000-0005-0000-0000-0000AE2C0000}"/>
    <cellStyle name="40% - Accent3 6 2 3 2 3 2" xfId="9630" xr:uid="{00000000-0005-0000-0000-0000AF2C0000}"/>
    <cellStyle name="40% - Accent3 6 2 3 2 3 2 2" xfId="9631" xr:uid="{00000000-0005-0000-0000-0000B02C0000}"/>
    <cellStyle name="40% - Accent3 6 2 3 2 3 3" xfId="9632" xr:uid="{00000000-0005-0000-0000-0000B12C0000}"/>
    <cellStyle name="40% - Accent3 6 2 3 2 3 4" xfId="9633" xr:uid="{00000000-0005-0000-0000-0000B22C0000}"/>
    <cellStyle name="40% - Accent3 6 2 3 2 4" xfId="9634" xr:uid="{00000000-0005-0000-0000-0000B32C0000}"/>
    <cellStyle name="40% - Accent3 6 2 3 2 4 2" xfId="9635" xr:uid="{00000000-0005-0000-0000-0000B42C0000}"/>
    <cellStyle name="40% - Accent3 6 2 3 2 4 2 2" xfId="9636" xr:uid="{00000000-0005-0000-0000-0000B52C0000}"/>
    <cellStyle name="40% - Accent3 6 2 3 2 4 3" xfId="9637" xr:uid="{00000000-0005-0000-0000-0000B62C0000}"/>
    <cellStyle name="40% - Accent3 6 2 3 2 4 4" xfId="9638" xr:uid="{00000000-0005-0000-0000-0000B72C0000}"/>
    <cellStyle name="40% - Accent3 6 2 3 2 5" xfId="9639" xr:uid="{00000000-0005-0000-0000-0000B82C0000}"/>
    <cellStyle name="40% - Accent3 6 2 3 2 5 2" xfId="9640" xr:uid="{00000000-0005-0000-0000-0000B92C0000}"/>
    <cellStyle name="40% - Accent3 6 2 3 2 5 3" xfId="9641" xr:uid="{00000000-0005-0000-0000-0000BA2C0000}"/>
    <cellStyle name="40% - Accent3 6 2 3 2 6" xfId="9642" xr:uid="{00000000-0005-0000-0000-0000BB2C0000}"/>
    <cellStyle name="40% - Accent3 6 2 3 2 7" xfId="9643" xr:uid="{00000000-0005-0000-0000-0000BC2C0000}"/>
    <cellStyle name="40% - Accent3 6 2 3 2 8" xfId="9644" xr:uid="{00000000-0005-0000-0000-0000BD2C0000}"/>
    <cellStyle name="40% - Accent3 6 2 3 3" xfId="9645" xr:uid="{00000000-0005-0000-0000-0000BE2C0000}"/>
    <cellStyle name="40% - Accent3 6 2 3 3 2" xfId="9646" xr:uid="{00000000-0005-0000-0000-0000BF2C0000}"/>
    <cellStyle name="40% - Accent3 6 2 3 3 2 2" xfId="9647" xr:uid="{00000000-0005-0000-0000-0000C02C0000}"/>
    <cellStyle name="40% - Accent3 6 2 3 3 3" xfId="9648" xr:uid="{00000000-0005-0000-0000-0000C12C0000}"/>
    <cellStyle name="40% - Accent3 6 2 3 3 4" xfId="9649" xr:uid="{00000000-0005-0000-0000-0000C22C0000}"/>
    <cellStyle name="40% - Accent3 6 2 3 4" xfId="9650" xr:uid="{00000000-0005-0000-0000-0000C32C0000}"/>
    <cellStyle name="40% - Accent3 6 2 3 4 2" xfId="9651" xr:uid="{00000000-0005-0000-0000-0000C42C0000}"/>
    <cellStyle name="40% - Accent3 6 2 3 4 2 2" xfId="9652" xr:uid="{00000000-0005-0000-0000-0000C52C0000}"/>
    <cellStyle name="40% - Accent3 6 2 3 4 3" xfId="9653" xr:uid="{00000000-0005-0000-0000-0000C62C0000}"/>
    <cellStyle name="40% - Accent3 6 2 3 4 4" xfId="9654" xr:uid="{00000000-0005-0000-0000-0000C72C0000}"/>
    <cellStyle name="40% - Accent3 6 2 3 5" xfId="9655" xr:uid="{00000000-0005-0000-0000-0000C82C0000}"/>
    <cellStyle name="40% - Accent3 6 2 3 5 2" xfId="9656" xr:uid="{00000000-0005-0000-0000-0000C92C0000}"/>
    <cellStyle name="40% - Accent3 6 2 3 5 2 2" xfId="9657" xr:uid="{00000000-0005-0000-0000-0000CA2C0000}"/>
    <cellStyle name="40% - Accent3 6 2 3 5 3" xfId="9658" xr:uid="{00000000-0005-0000-0000-0000CB2C0000}"/>
    <cellStyle name="40% - Accent3 6 2 3 5 4" xfId="9659" xr:uid="{00000000-0005-0000-0000-0000CC2C0000}"/>
    <cellStyle name="40% - Accent3 6 2 3 6" xfId="9660" xr:uid="{00000000-0005-0000-0000-0000CD2C0000}"/>
    <cellStyle name="40% - Accent3 6 2 3 6 2" xfId="9661" xr:uid="{00000000-0005-0000-0000-0000CE2C0000}"/>
    <cellStyle name="40% - Accent3 6 2 3 6 2 2" xfId="9662" xr:uid="{00000000-0005-0000-0000-0000CF2C0000}"/>
    <cellStyle name="40% - Accent3 6 2 3 6 3" xfId="9663" xr:uid="{00000000-0005-0000-0000-0000D02C0000}"/>
    <cellStyle name="40% - Accent3 6 2 3 7" xfId="9664" xr:uid="{00000000-0005-0000-0000-0000D12C0000}"/>
    <cellStyle name="40% - Accent3 6 2 3 7 2" xfId="9665" xr:uid="{00000000-0005-0000-0000-0000D22C0000}"/>
    <cellStyle name="40% - Accent3 6 2 3 8" xfId="9666" xr:uid="{00000000-0005-0000-0000-0000D32C0000}"/>
    <cellStyle name="40% - Accent3 6 2 3 9" xfId="9667" xr:uid="{00000000-0005-0000-0000-0000D42C0000}"/>
    <cellStyle name="40% - Accent3 6 2 4" xfId="9668" xr:uid="{00000000-0005-0000-0000-0000D52C0000}"/>
    <cellStyle name="40% - Accent3 6 2 4 2" xfId="9669" xr:uid="{00000000-0005-0000-0000-0000D62C0000}"/>
    <cellStyle name="40% - Accent3 6 2 4 2 2" xfId="9670" xr:uid="{00000000-0005-0000-0000-0000D72C0000}"/>
    <cellStyle name="40% - Accent3 6 2 4 2 2 2" xfId="9671" xr:uid="{00000000-0005-0000-0000-0000D82C0000}"/>
    <cellStyle name="40% - Accent3 6 2 4 2 3" xfId="9672" xr:uid="{00000000-0005-0000-0000-0000D92C0000}"/>
    <cellStyle name="40% - Accent3 6 2 4 2 4" xfId="9673" xr:uid="{00000000-0005-0000-0000-0000DA2C0000}"/>
    <cellStyle name="40% - Accent3 6 2 4 3" xfId="9674" xr:uid="{00000000-0005-0000-0000-0000DB2C0000}"/>
    <cellStyle name="40% - Accent3 6 2 4 3 2" xfId="9675" xr:uid="{00000000-0005-0000-0000-0000DC2C0000}"/>
    <cellStyle name="40% - Accent3 6 2 4 3 2 2" xfId="9676" xr:uid="{00000000-0005-0000-0000-0000DD2C0000}"/>
    <cellStyle name="40% - Accent3 6 2 4 3 3" xfId="9677" xr:uid="{00000000-0005-0000-0000-0000DE2C0000}"/>
    <cellStyle name="40% - Accent3 6 2 4 3 4" xfId="9678" xr:uid="{00000000-0005-0000-0000-0000DF2C0000}"/>
    <cellStyle name="40% - Accent3 6 2 4 4" xfId="9679" xr:uid="{00000000-0005-0000-0000-0000E02C0000}"/>
    <cellStyle name="40% - Accent3 6 2 4 4 2" xfId="9680" xr:uid="{00000000-0005-0000-0000-0000E12C0000}"/>
    <cellStyle name="40% - Accent3 6 2 4 4 2 2" xfId="9681" xr:uid="{00000000-0005-0000-0000-0000E22C0000}"/>
    <cellStyle name="40% - Accent3 6 2 4 4 3" xfId="9682" xr:uid="{00000000-0005-0000-0000-0000E32C0000}"/>
    <cellStyle name="40% - Accent3 6 2 4 4 4" xfId="9683" xr:uid="{00000000-0005-0000-0000-0000E42C0000}"/>
    <cellStyle name="40% - Accent3 6 2 4 5" xfId="9684" xr:uid="{00000000-0005-0000-0000-0000E52C0000}"/>
    <cellStyle name="40% - Accent3 6 2 4 5 2" xfId="9685" xr:uid="{00000000-0005-0000-0000-0000E62C0000}"/>
    <cellStyle name="40% - Accent3 6 2 4 5 2 2" xfId="9686" xr:uid="{00000000-0005-0000-0000-0000E72C0000}"/>
    <cellStyle name="40% - Accent3 6 2 4 5 3" xfId="9687" xr:uid="{00000000-0005-0000-0000-0000E82C0000}"/>
    <cellStyle name="40% - Accent3 6 2 4 5 4" xfId="9688" xr:uid="{00000000-0005-0000-0000-0000E92C0000}"/>
    <cellStyle name="40% - Accent3 6 2 4 6" xfId="9689" xr:uid="{00000000-0005-0000-0000-0000EA2C0000}"/>
    <cellStyle name="40% - Accent3 6 2 4 6 2" xfId="9690" xr:uid="{00000000-0005-0000-0000-0000EB2C0000}"/>
    <cellStyle name="40% - Accent3 6 2 4 6 2 2" xfId="9691" xr:uid="{00000000-0005-0000-0000-0000EC2C0000}"/>
    <cellStyle name="40% - Accent3 6 2 4 6 3" xfId="9692" xr:uid="{00000000-0005-0000-0000-0000ED2C0000}"/>
    <cellStyle name="40% - Accent3 6 2 4 7" xfId="9693" xr:uid="{00000000-0005-0000-0000-0000EE2C0000}"/>
    <cellStyle name="40% - Accent3 6 2 4 7 2" xfId="9694" xr:uid="{00000000-0005-0000-0000-0000EF2C0000}"/>
    <cellStyle name="40% - Accent3 6 2 4 8" xfId="9695" xr:uid="{00000000-0005-0000-0000-0000F02C0000}"/>
    <cellStyle name="40% - Accent3 6 2 4 9" xfId="9696" xr:uid="{00000000-0005-0000-0000-0000F12C0000}"/>
    <cellStyle name="40% - Accent3 6 2 5" xfId="9697" xr:uid="{00000000-0005-0000-0000-0000F22C0000}"/>
    <cellStyle name="40% - Accent3 6 2 5 2" xfId="9698" xr:uid="{00000000-0005-0000-0000-0000F32C0000}"/>
    <cellStyle name="40% - Accent3 6 2 5 2 2" xfId="9699" xr:uid="{00000000-0005-0000-0000-0000F42C0000}"/>
    <cellStyle name="40% - Accent3 6 2 5 2 2 2" xfId="9700" xr:uid="{00000000-0005-0000-0000-0000F52C0000}"/>
    <cellStyle name="40% - Accent3 6 2 5 2 3" xfId="9701" xr:uid="{00000000-0005-0000-0000-0000F62C0000}"/>
    <cellStyle name="40% - Accent3 6 2 5 2 4" xfId="9702" xr:uid="{00000000-0005-0000-0000-0000F72C0000}"/>
    <cellStyle name="40% - Accent3 6 2 5 3" xfId="9703" xr:uid="{00000000-0005-0000-0000-0000F82C0000}"/>
    <cellStyle name="40% - Accent3 6 2 5 3 2" xfId="9704" xr:uid="{00000000-0005-0000-0000-0000F92C0000}"/>
    <cellStyle name="40% - Accent3 6 2 5 3 2 2" xfId="9705" xr:uid="{00000000-0005-0000-0000-0000FA2C0000}"/>
    <cellStyle name="40% - Accent3 6 2 5 3 3" xfId="9706" xr:uid="{00000000-0005-0000-0000-0000FB2C0000}"/>
    <cellStyle name="40% - Accent3 6 2 5 3 4" xfId="9707" xr:uid="{00000000-0005-0000-0000-0000FC2C0000}"/>
    <cellStyle name="40% - Accent3 6 2 5 4" xfId="9708" xr:uid="{00000000-0005-0000-0000-0000FD2C0000}"/>
    <cellStyle name="40% - Accent3 6 2 5 4 2" xfId="9709" xr:uid="{00000000-0005-0000-0000-0000FE2C0000}"/>
    <cellStyle name="40% - Accent3 6 2 5 4 2 2" xfId="9710" xr:uid="{00000000-0005-0000-0000-0000FF2C0000}"/>
    <cellStyle name="40% - Accent3 6 2 5 4 3" xfId="9711" xr:uid="{00000000-0005-0000-0000-0000002D0000}"/>
    <cellStyle name="40% - Accent3 6 2 5 4 4" xfId="9712" xr:uid="{00000000-0005-0000-0000-0000012D0000}"/>
    <cellStyle name="40% - Accent3 6 2 5 5" xfId="9713" xr:uid="{00000000-0005-0000-0000-0000022D0000}"/>
    <cellStyle name="40% - Accent3 6 2 5 5 2" xfId="9714" xr:uid="{00000000-0005-0000-0000-0000032D0000}"/>
    <cellStyle name="40% - Accent3 6 2 5 5 3" xfId="9715" xr:uid="{00000000-0005-0000-0000-0000042D0000}"/>
    <cellStyle name="40% - Accent3 6 2 5 6" xfId="9716" xr:uid="{00000000-0005-0000-0000-0000052D0000}"/>
    <cellStyle name="40% - Accent3 6 2 5 7" xfId="9717" xr:uid="{00000000-0005-0000-0000-0000062D0000}"/>
    <cellStyle name="40% - Accent3 6 2 5 8" xfId="9718" xr:uid="{00000000-0005-0000-0000-0000072D0000}"/>
    <cellStyle name="40% - Accent3 6 2 6" xfId="9719" xr:uid="{00000000-0005-0000-0000-0000082D0000}"/>
    <cellStyle name="40% - Accent3 6 2 6 2" xfId="9720" xr:uid="{00000000-0005-0000-0000-0000092D0000}"/>
    <cellStyle name="40% - Accent3 6 2 6 2 2" xfId="9721" xr:uid="{00000000-0005-0000-0000-00000A2D0000}"/>
    <cellStyle name="40% - Accent3 6 2 6 3" xfId="9722" xr:uid="{00000000-0005-0000-0000-00000B2D0000}"/>
    <cellStyle name="40% - Accent3 6 2 6 4" xfId="9723" xr:uid="{00000000-0005-0000-0000-00000C2D0000}"/>
    <cellStyle name="40% - Accent3 6 2 7" xfId="9724" xr:uid="{00000000-0005-0000-0000-00000D2D0000}"/>
    <cellStyle name="40% - Accent3 6 2 7 2" xfId="9725" xr:uid="{00000000-0005-0000-0000-00000E2D0000}"/>
    <cellStyle name="40% - Accent3 6 2 7 2 2" xfId="9726" xr:uid="{00000000-0005-0000-0000-00000F2D0000}"/>
    <cellStyle name="40% - Accent3 6 2 7 3" xfId="9727" xr:uid="{00000000-0005-0000-0000-0000102D0000}"/>
    <cellStyle name="40% - Accent3 6 2 7 4" xfId="9728" xr:uid="{00000000-0005-0000-0000-0000112D0000}"/>
    <cellStyle name="40% - Accent3 6 2 8" xfId="9729" xr:uid="{00000000-0005-0000-0000-0000122D0000}"/>
    <cellStyle name="40% - Accent3 6 2 8 2" xfId="9730" xr:uid="{00000000-0005-0000-0000-0000132D0000}"/>
    <cellStyle name="40% - Accent3 6 2 8 2 2" xfId="9731" xr:uid="{00000000-0005-0000-0000-0000142D0000}"/>
    <cellStyle name="40% - Accent3 6 2 8 3" xfId="9732" xr:uid="{00000000-0005-0000-0000-0000152D0000}"/>
    <cellStyle name="40% - Accent3 6 2 8 4" xfId="9733" xr:uid="{00000000-0005-0000-0000-0000162D0000}"/>
    <cellStyle name="40% - Accent3 6 2 9" xfId="9734" xr:uid="{00000000-0005-0000-0000-0000172D0000}"/>
    <cellStyle name="40% - Accent3 6 2 9 2" xfId="9735" xr:uid="{00000000-0005-0000-0000-0000182D0000}"/>
    <cellStyle name="40% - Accent3 6 2 9 2 2" xfId="9736" xr:uid="{00000000-0005-0000-0000-0000192D0000}"/>
    <cellStyle name="40% - Accent3 6 2 9 3" xfId="9737" xr:uid="{00000000-0005-0000-0000-00001A2D0000}"/>
    <cellStyle name="40% - Accent3 6 3" xfId="9738" xr:uid="{00000000-0005-0000-0000-00001B2D0000}"/>
    <cellStyle name="40% - Accent3 6 3 2" xfId="9739" xr:uid="{00000000-0005-0000-0000-00001C2D0000}"/>
    <cellStyle name="40% - Accent3 6 3 3" xfId="9740" xr:uid="{00000000-0005-0000-0000-00001D2D0000}"/>
    <cellStyle name="40% - Accent3 6 4" xfId="9741" xr:uid="{00000000-0005-0000-0000-00001E2D0000}"/>
    <cellStyle name="40% - Accent3 6 4 2" xfId="9742" xr:uid="{00000000-0005-0000-0000-00001F2D0000}"/>
    <cellStyle name="40% - Accent3 6 4 2 2" xfId="9743" xr:uid="{00000000-0005-0000-0000-0000202D0000}"/>
    <cellStyle name="40% - Accent3 6 4 2 2 2" xfId="9744" xr:uid="{00000000-0005-0000-0000-0000212D0000}"/>
    <cellStyle name="40% - Accent3 6 4 2 3" xfId="9745" xr:uid="{00000000-0005-0000-0000-0000222D0000}"/>
    <cellStyle name="40% - Accent3 6 4 2 4" xfId="9746" xr:uid="{00000000-0005-0000-0000-0000232D0000}"/>
    <cellStyle name="40% - Accent3 6 4 3" xfId="9747" xr:uid="{00000000-0005-0000-0000-0000242D0000}"/>
    <cellStyle name="40% - Accent3 6 4 3 2" xfId="9748" xr:uid="{00000000-0005-0000-0000-0000252D0000}"/>
    <cellStyle name="40% - Accent3 6 4 3 2 2" xfId="9749" xr:uid="{00000000-0005-0000-0000-0000262D0000}"/>
    <cellStyle name="40% - Accent3 6 4 3 3" xfId="9750" xr:uid="{00000000-0005-0000-0000-0000272D0000}"/>
    <cellStyle name="40% - Accent3 6 4 3 4" xfId="9751" xr:uid="{00000000-0005-0000-0000-0000282D0000}"/>
    <cellStyle name="40% - Accent3 6 4 4" xfId="9752" xr:uid="{00000000-0005-0000-0000-0000292D0000}"/>
    <cellStyle name="40% - Accent3 6 4 4 2" xfId="9753" xr:uid="{00000000-0005-0000-0000-00002A2D0000}"/>
    <cellStyle name="40% - Accent3 6 4 4 2 2" xfId="9754" xr:uid="{00000000-0005-0000-0000-00002B2D0000}"/>
    <cellStyle name="40% - Accent3 6 4 4 3" xfId="9755" xr:uid="{00000000-0005-0000-0000-00002C2D0000}"/>
    <cellStyle name="40% - Accent3 6 4 4 4" xfId="9756" xr:uid="{00000000-0005-0000-0000-00002D2D0000}"/>
    <cellStyle name="40% - Accent3 6 4 5" xfId="9757" xr:uid="{00000000-0005-0000-0000-00002E2D0000}"/>
    <cellStyle name="40% - Accent3 6 4 5 2" xfId="9758" xr:uid="{00000000-0005-0000-0000-00002F2D0000}"/>
    <cellStyle name="40% - Accent3 6 4 5 2 2" xfId="9759" xr:uid="{00000000-0005-0000-0000-0000302D0000}"/>
    <cellStyle name="40% - Accent3 6 4 5 3" xfId="9760" xr:uid="{00000000-0005-0000-0000-0000312D0000}"/>
    <cellStyle name="40% - Accent3 6 4 5 4" xfId="9761" xr:uid="{00000000-0005-0000-0000-0000322D0000}"/>
    <cellStyle name="40% - Accent3 6 4 6" xfId="9762" xr:uid="{00000000-0005-0000-0000-0000332D0000}"/>
    <cellStyle name="40% - Accent3 6 4 6 2" xfId="9763" xr:uid="{00000000-0005-0000-0000-0000342D0000}"/>
    <cellStyle name="40% - Accent3 6 4 6 2 2" xfId="9764" xr:uid="{00000000-0005-0000-0000-0000352D0000}"/>
    <cellStyle name="40% - Accent3 6 4 6 3" xfId="9765" xr:uid="{00000000-0005-0000-0000-0000362D0000}"/>
    <cellStyle name="40% - Accent3 6 4 7" xfId="9766" xr:uid="{00000000-0005-0000-0000-0000372D0000}"/>
    <cellStyle name="40% - Accent3 6 4 7 2" xfId="9767" xr:uid="{00000000-0005-0000-0000-0000382D0000}"/>
    <cellStyle name="40% - Accent3 6 4 8" xfId="9768" xr:uid="{00000000-0005-0000-0000-0000392D0000}"/>
    <cellStyle name="40% - Accent3 6 4 9" xfId="9769" xr:uid="{00000000-0005-0000-0000-00003A2D0000}"/>
    <cellStyle name="40% - Accent3 6 5" xfId="9770" xr:uid="{00000000-0005-0000-0000-00003B2D0000}"/>
    <cellStyle name="40% - Accent3 6 6" xfId="9771" xr:uid="{00000000-0005-0000-0000-00003C2D0000}"/>
    <cellStyle name="40% - Accent3 6 7" xfId="9772" xr:uid="{00000000-0005-0000-0000-00003D2D0000}"/>
    <cellStyle name="40% - Accent3 6 7 2" xfId="9773" xr:uid="{00000000-0005-0000-0000-00003E2D0000}"/>
    <cellStyle name="40% - Accent3 6 7 2 2" xfId="9774" xr:uid="{00000000-0005-0000-0000-00003F2D0000}"/>
    <cellStyle name="40% - Accent3 6 7 3" xfId="9775" xr:uid="{00000000-0005-0000-0000-0000402D0000}"/>
    <cellStyle name="40% - Accent3 6 7 4" xfId="9776" xr:uid="{00000000-0005-0000-0000-0000412D0000}"/>
    <cellStyle name="40% - Accent3 6 8" xfId="9777" xr:uid="{00000000-0005-0000-0000-0000422D0000}"/>
    <cellStyle name="40% - Accent3 6 8 2" xfId="9778" xr:uid="{00000000-0005-0000-0000-0000432D0000}"/>
    <cellStyle name="40% - Accent3 6 8 2 2" xfId="9779" xr:uid="{00000000-0005-0000-0000-0000442D0000}"/>
    <cellStyle name="40% - Accent3 6 8 3" xfId="9780" xr:uid="{00000000-0005-0000-0000-0000452D0000}"/>
    <cellStyle name="40% - Accent3 6 8 4" xfId="9781" xr:uid="{00000000-0005-0000-0000-0000462D0000}"/>
    <cellStyle name="40% - Accent3 6 9" xfId="9782" xr:uid="{00000000-0005-0000-0000-0000472D0000}"/>
    <cellStyle name="40% - Accent3 6 9 2" xfId="9783" xr:uid="{00000000-0005-0000-0000-0000482D0000}"/>
    <cellStyle name="40% - Accent3 6 9 2 2" xfId="9784" xr:uid="{00000000-0005-0000-0000-0000492D0000}"/>
    <cellStyle name="40% - Accent3 6 9 3" xfId="9785" xr:uid="{00000000-0005-0000-0000-00004A2D0000}"/>
    <cellStyle name="40% - Accent3 6 9 4" xfId="9786" xr:uid="{00000000-0005-0000-0000-00004B2D0000}"/>
    <cellStyle name="40% - Accent3 7" xfId="9787" xr:uid="{00000000-0005-0000-0000-00004C2D0000}"/>
    <cellStyle name="40% - Accent3 7 10" xfId="9788" xr:uid="{00000000-0005-0000-0000-00004D2D0000}"/>
    <cellStyle name="40% - Accent3 7 11" xfId="9789" xr:uid="{00000000-0005-0000-0000-00004E2D0000}"/>
    <cellStyle name="40% - Accent3 7 12" xfId="9790" xr:uid="{00000000-0005-0000-0000-00004F2D0000}"/>
    <cellStyle name="40% - Accent3 7 2" xfId="9791" xr:uid="{00000000-0005-0000-0000-0000502D0000}"/>
    <cellStyle name="40% - Accent3 7 2 2" xfId="9792" xr:uid="{00000000-0005-0000-0000-0000512D0000}"/>
    <cellStyle name="40% - Accent3 7 2 2 2" xfId="9793" xr:uid="{00000000-0005-0000-0000-0000522D0000}"/>
    <cellStyle name="40% - Accent3 7 2 2 2 2" xfId="9794" xr:uid="{00000000-0005-0000-0000-0000532D0000}"/>
    <cellStyle name="40% - Accent3 7 2 2 2 2 2" xfId="9795" xr:uid="{00000000-0005-0000-0000-0000542D0000}"/>
    <cellStyle name="40% - Accent3 7 2 2 2 3" xfId="9796" xr:uid="{00000000-0005-0000-0000-0000552D0000}"/>
    <cellStyle name="40% - Accent3 7 2 2 2 4" xfId="9797" xr:uid="{00000000-0005-0000-0000-0000562D0000}"/>
    <cellStyle name="40% - Accent3 7 2 2 3" xfId="9798" xr:uid="{00000000-0005-0000-0000-0000572D0000}"/>
    <cellStyle name="40% - Accent3 7 2 2 3 2" xfId="9799" xr:uid="{00000000-0005-0000-0000-0000582D0000}"/>
    <cellStyle name="40% - Accent3 7 2 2 3 2 2" xfId="9800" xr:uid="{00000000-0005-0000-0000-0000592D0000}"/>
    <cellStyle name="40% - Accent3 7 2 2 3 3" xfId="9801" xr:uid="{00000000-0005-0000-0000-00005A2D0000}"/>
    <cellStyle name="40% - Accent3 7 2 2 3 4" xfId="9802" xr:uid="{00000000-0005-0000-0000-00005B2D0000}"/>
    <cellStyle name="40% - Accent3 7 2 2 4" xfId="9803" xr:uid="{00000000-0005-0000-0000-00005C2D0000}"/>
    <cellStyle name="40% - Accent3 7 2 2 4 2" xfId="9804" xr:uid="{00000000-0005-0000-0000-00005D2D0000}"/>
    <cellStyle name="40% - Accent3 7 2 2 4 2 2" xfId="9805" xr:uid="{00000000-0005-0000-0000-00005E2D0000}"/>
    <cellStyle name="40% - Accent3 7 2 2 4 3" xfId="9806" xr:uid="{00000000-0005-0000-0000-00005F2D0000}"/>
    <cellStyle name="40% - Accent3 7 2 2 4 4" xfId="9807" xr:uid="{00000000-0005-0000-0000-0000602D0000}"/>
    <cellStyle name="40% - Accent3 7 2 2 5" xfId="9808" xr:uid="{00000000-0005-0000-0000-0000612D0000}"/>
    <cellStyle name="40% - Accent3 7 2 2 5 2" xfId="9809" xr:uid="{00000000-0005-0000-0000-0000622D0000}"/>
    <cellStyle name="40% - Accent3 7 2 2 5 3" xfId="9810" xr:uid="{00000000-0005-0000-0000-0000632D0000}"/>
    <cellStyle name="40% - Accent3 7 2 2 6" xfId="9811" xr:uid="{00000000-0005-0000-0000-0000642D0000}"/>
    <cellStyle name="40% - Accent3 7 2 2 7" xfId="9812" xr:uid="{00000000-0005-0000-0000-0000652D0000}"/>
    <cellStyle name="40% - Accent3 7 2 2 8" xfId="9813" xr:uid="{00000000-0005-0000-0000-0000662D0000}"/>
    <cellStyle name="40% - Accent3 7 2 3" xfId="9814" xr:uid="{00000000-0005-0000-0000-0000672D0000}"/>
    <cellStyle name="40% - Accent3 7 2 3 2" xfId="9815" xr:uid="{00000000-0005-0000-0000-0000682D0000}"/>
    <cellStyle name="40% - Accent3 7 2 3 2 2" xfId="9816" xr:uid="{00000000-0005-0000-0000-0000692D0000}"/>
    <cellStyle name="40% - Accent3 7 2 3 3" xfId="9817" xr:uid="{00000000-0005-0000-0000-00006A2D0000}"/>
    <cellStyle name="40% - Accent3 7 2 3 4" xfId="9818" xr:uid="{00000000-0005-0000-0000-00006B2D0000}"/>
    <cellStyle name="40% - Accent3 7 2 4" xfId="9819" xr:uid="{00000000-0005-0000-0000-00006C2D0000}"/>
    <cellStyle name="40% - Accent3 7 2 4 2" xfId="9820" xr:uid="{00000000-0005-0000-0000-00006D2D0000}"/>
    <cellStyle name="40% - Accent3 7 2 4 2 2" xfId="9821" xr:uid="{00000000-0005-0000-0000-00006E2D0000}"/>
    <cellStyle name="40% - Accent3 7 2 4 3" xfId="9822" xr:uid="{00000000-0005-0000-0000-00006F2D0000}"/>
    <cellStyle name="40% - Accent3 7 2 4 4" xfId="9823" xr:uid="{00000000-0005-0000-0000-0000702D0000}"/>
    <cellStyle name="40% - Accent3 7 2 5" xfId="9824" xr:uid="{00000000-0005-0000-0000-0000712D0000}"/>
    <cellStyle name="40% - Accent3 7 2 5 2" xfId="9825" xr:uid="{00000000-0005-0000-0000-0000722D0000}"/>
    <cellStyle name="40% - Accent3 7 2 5 2 2" xfId="9826" xr:uid="{00000000-0005-0000-0000-0000732D0000}"/>
    <cellStyle name="40% - Accent3 7 2 5 3" xfId="9827" xr:uid="{00000000-0005-0000-0000-0000742D0000}"/>
    <cellStyle name="40% - Accent3 7 2 5 4" xfId="9828" xr:uid="{00000000-0005-0000-0000-0000752D0000}"/>
    <cellStyle name="40% - Accent3 7 2 6" xfId="9829" xr:uid="{00000000-0005-0000-0000-0000762D0000}"/>
    <cellStyle name="40% - Accent3 7 2 6 2" xfId="9830" xr:uid="{00000000-0005-0000-0000-0000772D0000}"/>
    <cellStyle name="40% - Accent3 7 2 6 2 2" xfId="9831" xr:uid="{00000000-0005-0000-0000-0000782D0000}"/>
    <cellStyle name="40% - Accent3 7 2 6 3" xfId="9832" xr:uid="{00000000-0005-0000-0000-0000792D0000}"/>
    <cellStyle name="40% - Accent3 7 2 7" xfId="9833" xr:uid="{00000000-0005-0000-0000-00007A2D0000}"/>
    <cellStyle name="40% - Accent3 7 2 7 2" xfId="9834" xr:uid="{00000000-0005-0000-0000-00007B2D0000}"/>
    <cellStyle name="40% - Accent3 7 2 8" xfId="9835" xr:uid="{00000000-0005-0000-0000-00007C2D0000}"/>
    <cellStyle name="40% - Accent3 7 2 9" xfId="9836" xr:uid="{00000000-0005-0000-0000-00007D2D0000}"/>
    <cellStyle name="40% - Accent3 7 3" xfId="9837" xr:uid="{00000000-0005-0000-0000-00007E2D0000}"/>
    <cellStyle name="40% - Accent3 7 3 2" xfId="9838" xr:uid="{00000000-0005-0000-0000-00007F2D0000}"/>
    <cellStyle name="40% - Accent3 7 3 2 2" xfId="9839" xr:uid="{00000000-0005-0000-0000-0000802D0000}"/>
    <cellStyle name="40% - Accent3 7 3 2 2 2" xfId="9840" xr:uid="{00000000-0005-0000-0000-0000812D0000}"/>
    <cellStyle name="40% - Accent3 7 3 2 3" xfId="9841" xr:uid="{00000000-0005-0000-0000-0000822D0000}"/>
    <cellStyle name="40% - Accent3 7 3 2 4" xfId="9842" xr:uid="{00000000-0005-0000-0000-0000832D0000}"/>
    <cellStyle name="40% - Accent3 7 3 3" xfId="9843" xr:uid="{00000000-0005-0000-0000-0000842D0000}"/>
    <cellStyle name="40% - Accent3 7 3 3 2" xfId="9844" xr:uid="{00000000-0005-0000-0000-0000852D0000}"/>
    <cellStyle name="40% - Accent3 7 3 3 2 2" xfId="9845" xr:uid="{00000000-0005-0000-0000-0000862D0000}"/>
    <cellStyle name="40% - Accent3 7 3 3 3" xfId="9846" xr:uid="{00000000-0005-0000-0000-0000872D0000}"/>
    <cellStyle name="40% - Accent3 7 3 3 4" xfId="9847" xr:uid="{00000000-0005-0000-0000-0000882D0000}"/>
    <cellStyle name="40% - Accent3 7 3 4" xfId="9848" xr:uid="{00000000-0005-0000-0000-0000892D0000}"/>
    <cellStyle name="40% - Accent3 7 3 4 2" xfId="9849" xr:uid="{00000000-0005-0000-0000-00008A2D0000}"/>
    <cellStyle name="40% - Accent3 7 3 4 2 2" xfId="9850" xr:uid="{00000000-0005-0000-0000-00008B2D0000}"/>
    <cellStyle name="40% - Accent3 7 3 4 3" xfId="9851" xr:uid="{00000000-0005-0000-0000-00008C2D0000}"/>
    <cellStyle name="40% - Accent3 7 3 4 4" xfId="9852" xr:uid="{00000000-0005-0000-0000-00008D2D0000}"/>
    <cellStyle name="40% - Accent3 7 3 5" xfId="9853" xr:uid="{00000000-0005-0000-0000-00008E2D0000}"/>
    <cellStyle name="40% - Accent3 7 3 5 2" xfId="9854" xr:uid="{00000000-0005-0000-0000-00008F2D0000}"/>
    <cellStyle name="40% - Accent3 7 3 5 2 2" xfId="9855" xr:uid="{00000000-0005-0000-0000-0000902D0000}"/>
    <cellStyle name="40% - Accent3 7 3 5 3" xfId="9856" xr:uid="{00000000-0005-0000-0000-0000912D0000}"/>
    <cellStyle name="40% - Accent3 7 3 5 4" xfId="9857" xr:uid="{00000000-0005-0000-0000-0000922D0000}"/>
    <cellStyle name="40% - Accent3 7 3 6" xfId="9858" xr:uid="{00000000-0005-0000-0000-0000932D0000}"/>
    <cellStyle name="40% - Accent3 7 3 6 2" xfId="9859" xr:uid="{00000000-0005-0000-0000-0000942D0000}"/>
    <cellStyle name="40% - Accent3 7 3 6 2 2" xfId="9860" xr:uid="{00000000-0005-0000-0000-0000952D0000}"/>
    <cellStyle name="40% - Accent3 7 3 6 3" xfId="9861" xr:uid="{00000000-0005-0000-0000-0000962D0000}"/>
    <cellStyle name="40% - Accent3 7 3 7" xfId="9862" xr:uid="{00000000-0005-0000-0000-0000972D0000}"/>
    <cellStyle name="40% - Accent3 7 3 7 2" xfId="9863" xr:uid="{00000000-0005-0000-0000-0000982D0000}"/>
    <cellStyle name="40% - Accent3 7 3 8" xfId="9864" xr:uid="{00000000-0005-0000-0000-0000992D0000}"/>
    <cellStyle name="40% - Accent3 7 3 9" xfId="9865" xr:uid="{00000000-0005-0000-0000-00009A2D0000}"/>
    <cellStyle name="40% - Accent3 7 4" xfId="9866" xr:uid="{00000000-0005-0000-0000-00009B2D0000}"/>
    <cellStyle name="40% - Accent3 7 4 2" xfId="9867" xr:uid="{00000000-0005-0000-0000-00009C2D0000}"/>
    <cellStyle name="40% - Accent3 7 4 2 2" xfId="9868" xr:uid="{00000000-0005-0000-0000-00009D2D0000}"/>
    <cellStyle name="40% - Accent3 7 4 2 2 2" xfId="9869" xr:uid="{00000000-0005-0000-0000-00009E2D0000}"/>
    <cellStyle name="40% - Accent3 7 4 2 3" xfId="9870" xr:uid="{00000000-0005-0000-0000-00009F2D0000}"/>
    <cellStyle name="40% - Accent3 7 4 2 4" xfId="9871" xr:uid="{00000000-0005-0000-0000-0000A02D0000}"/>
    <cellStyle name="40% - Accent3 7 4 3" xfId="9872" xr:uid="{00000000-0005-0000-0000-0000A12D0000}"/>
    <cellStyle name="40% - Accent3 7 4 3 2" xfId="9873" xr:uid="{00000000-0005-0000-0000-0000A22D0000}"/>
    <cellStyle name="40% - Accent3 7 4 3 2 2" xfId="9874" xr:uid="{00000000-0005-0000-0000-0000A32D0000}"/>
    <cellStyle name="40% - Accent3 7 4 3 3" xfId="9875" xr:uid="{00000000-0005-0000-0000-0000A42D0000}"/>
    <cellStyle name="40% - Accent3 7 4 3 4" xfId="9876" xr:uid="{00000000-0005-0000-0000-0000A52D0000}"/>
    <cellStyle name="40% - Accent3 7 4 4" xfId="9877" xr:uid="{00000000-0005-0000-0000-0000A62D0000}"/>
    <cellStyle name="40% - Accent3 7 4 4 2" xfId="9878" xr:uid="{00000000-0005-0000-0000-0000A72D0000}"/>
    <cellStyle name="40% - Accent3 7 4 4 2 2" xfId="9879" xr:uid="{00000000-0005-0000-0000-0000A82D0000}"/>
    <cellStyle name="40% - Accent3 7 4 4 3" xfId="9880" xr:uid="{00000000-0005-0000-0000-0000A92D0000}"/>
    <cellStyle name="40% - Accent3 7 4 4 4" xfId="9881" xr:uid="{00000000-0005-0000-0000-0000AA2D0000}"/>
    <cellStyle name="40% - Accent3 7 4 5" xfId="9882" xr:uid="{00000000-0005-0000-0000-0000AB2D0000}"/>
    <cellStyle name="40% - Accent3 7 4 5 2" xfId="9883" xr:uid="{00000000-0005-0000-0000-0000AC2D0000}"/>
    <cellStyle name="40% - Accent3 7 4 5 2 2" xfId="9884" xr:uid="{00000000-0005-0000-0000-0000AD2D0000}"/>
    <cellStyle name="40% - Accent3 7 4 5 3" xfId="9885" xr:uid="{00000000-0005-0000-0000-0000AE2D0000}"/>
    <cellStyle name="40% - Accent3 7 4 6" xfId="9886" xr:uid="{00000000-0005-0000-0000-0000AF2D0000}"/>
    <cellStyle name="40% - Accent3 7 4 6 2" xfId="9887" xr:uid="{00000000-0005-0000-0000-0000B02D0000}"/>
    <cellStyle name="40% - Accent3 7 4 7" xfId="9888" xr:uid="{00000000-0005-0000-0000-0000B12D0000}"/>
    <cellStyle name="40% - Accent3 7 4 8" xfId="9889" xr:uid="{00000000-0005-0000-0000-0000B22D0000}"/>
    <cellStyle name="40% - Accent3 7 5" xfId="9890" xr:uid="{00000000-0005-0000-0000-0000B32D0000}"/>
    <cellStyle name="40% - Accent3 7 6" xfId="9891" xr:uid="{00000000-0005-0000-0000-0000B42D0000}"/>
    <cellStyle name="40% - Accent3 7 6 2" xfId="9892" xr:uid="{00000000-0005-0000-0000-0000B52D0000}"/>
    <cellStyle name="40% - Accent3 7 6 2 2" xfId="9893" xr:uid="{00000000-0005-0000-0000-0000B62D0000}"/>
    <cellStyle name="40% - Accent3 7 6 3" xfId="9894" xr:uid="{00000000-0005-0000-0000-0000B72D0000}"/>
    <cellStyle name="40% - Accent3 7 6 4" xfId="9895" xr:uid="{00000000-0005-0000-0000-0000B82D0000}"/>
    <cellStyle name="40% - Accent3 7 7" xfId="9896" xr:uid="{00000000-0005-0000-0000-0000B92D0000}"/>
    <cellStyle name="40% - Accent3 7 7 2" xfId="9897" xr:uid="{00000000-0005-0000-0000-0000BA2D0000}"/>
    <cellStyle name="40% - Accent3 7 7 2 2" xfId="9898" xr:uid="{00000000-0005-0000-0000-0000BB2D0000}"/>
    <cellStyle name="40% - Accent3 7 7 3" xfId="9899" xr:uid="{00000000-0005-0000-0000-0000BC2D0000}"/>
    <cellStyle name="40% - Accent3 7 7 4" xfId="9900" xr:uid="{00000000-0005-0000-0000-0000BD2D0000}"/>
    <cellStyle name="40% - Accent3 7 8" xfId="9901" xr:uid="{00000000-0005-0000-0000-0000BE2D0000}"/>
    <cellStyle name="40% - Accent3 7 8 2" xfId="9902" xr:uid="{00000000-0005-0000-0000-0000BF2D0000}"/>
    <cellStyle name="40% - Accent3 7 8 2 2" xfId="9903" xr:uid="{00000000-0005-0000-0000-0000C02D0000}"/>
    <cellStyle name="40% - Accent3 7 8 3" xfId="9904" xr:uid="{00000000-0005-0000-0000-0000C12D0000}"/>
    <cellStyle name="40% - Accent3 7 8 4" xfId="9905" xr:uid="{00000000-0005-0000-0000-0000C22D0000}"/>
    <cellStyle name="40% - Accent3 7 9" xfId="9906" xr:uid="{00000000-0005-0000-0000-0000C32D0000}"/>
    <cellStyle name="40% - Accent3 7 9 2" xfId="9907" xr:uid="{00000000-0005-0000-0000-0000C42D0000}"/>
    <cellStyle name="40% - Accent3 7 9 3" xfId="9908" xr:uid="{00000000-0005-0000-0000-0000C52D0000}"/>
    <cellStyle name="40% - Accent3 8" xfId="9909" xr:uid="{00000000-0005-0000-0000-0000C62D0000}"/>
    <cellStyle name="40% - Accent3 8 2" xfId="9910" xr:uid="{00000000-0005-0000-0000-0000C72D0000}"/>
    <cellStyle name="40% - Accent3 8 2 2" xfId="9911" xr:uid="{00000000-0005-0000-0000-0000C82D0000}"/>
    <cellStyle name="40% - Accent3 8 2 2 2" xfId="9912" xr:uid="{00000000-0005-0000-0000-0000C92D0000}"/>
    <cellStyle name="40% - Accent3 8 2 2 2 2" xfId="9913" xr:uid="{00000000-0005-0000-0000-0000CA2D0000}"/>
    <cellStyle name="40% - Accent3 8 2 2 3" xfId="9914" xr:uid="{00000000-0005-0000-0000-0000CB2D0000}"/>
    <cellStyle name="40% - Accent3 8 2 2 4" xfId="9915" xr:uid="{00000000-0005-0000-0000-0000CC2D0000}"/>
    <cellStyle name="40% - Accent3 8 2 3" xfId="9916" xr:uid="{00000000-0005-0000-0000-0000CD2D0000}"/>
    <cellStyle name="40% - Accent3 8 2 3 2" xfId="9917" xr:uid="{00000000-0005-0000-0000-0000CE2D0000}"/>
    <cellStyle name="40% - Accent3 8 2 3 2 2" xfId="9918" xr:uid="{00000000-0005-0000-0000-0000CF2D0000}"/>
    <cellStyle name="40% - Accent3 8 2 3 3" xfId="9919" xr:uid="{00000000-0005-0000-0000-0000D02D0000}"/>
    <cellStyle name="40% - Accent3 8 2 3 4" xfId="9920" xr:uid="{00000000-0005-0000-0000-0000D12D0000}"/>
    <cellStyle name="40% - Accent3 8 2 4" xfId="9921" xr:uid="{00000000-0005-0000-0000-0000D22D0000}"/>
    <cellStyle name="40% - Accent3 8 2 4 2" xfId="9922" xr:uid="{00000000-0005-0000-0000-0000D32D0000}"/>
    <cellStyle name="40% - Accent3 8 2 4 2 2" xfId="9923" xr:uid="{00000000-0005-0000-0000-0000D42D0000}"/>
    <cellStyle name="40% - Accent3 8 2 4 3" xfId="9924" xr:uid="{00000000-0005-0000-0000-0000D52D0000}"/>
    <cellStyle name="40% - Accent3 8 2 4 4" xfId="9925" xr:uid="{00000000-0005-0000-0000-0000D62D0000}"/>
    <cellStyle name="40% - Accent3 8 2 5" xfId="9926" xr:uid="{00000000-0005-0000-0000-0000D72D0000}"/>
    <cellStyle name="40% - Accent3 8 2 5 2" xfId="9927" xr:uid="{00000000-0005-0000-0000-0000D82D0000}"/>
    <cellStyle name="40% - Accent3 8 2 5 3" xfId="9928" xr:uid="{00000000-0005-0000-0000-0000D92D0000}"/>
    <cellStyle name="40% - Accent3 8 2 6" xfId="9929" xr:uid="{00000000-0005-0000-0000-0000DA2D0000}"/>
    <cellStyle name="40% - Accent3 8 2 7" xfId="9930" xr:uid="{00000000-0005-0000-0000-0000DB2D0000}"/>
    <cellStyle name="40% - Accent3 8 2 8" xfId="9931" xr:uid="{00000000-0005-0000-0000-0000DC2D0000}"/>
    <cellStyle name="40% - Accent3 8 3" xfId="9932" xr:uid="{00000000-0005-0000-0000-0000DD2D0000}"/>
    <cellStyle name="40% - Accent3 8 3 2" xfId="9933" xr:uid="{00000000-0005-0000-0000-0000DE2D0000}"/>
    <cellStyle name="40% - Accent3 8 3 2 2" xfId="9934" xr:uid="{00000000-0005-0000-0000-0000DF2D0000}"/>
    <cellStyle name="40% - Accent3 8 3 3" xfId="9935" xr:uid="{00000000-0005-0000-0000-0000E02D0000}"/>
    <cellStyle name="40% - Accent3 8 3 4" xfId="9936" xr:uid="{00000000-0005-0000-0000-0000E12D0000}"/>
    <cellStyle name="40% - Accent3 8 4" xfId="9937" xr:uid="{00000000-0005-0000-0000-0000E22D0000}"/>
    <cellStyle name="40% - Accent3 8 4 2" xfId="9938" xr:uid="{00000000-0005-0000-0000-0000E32D0000}"/>
    <cellStyle name="40% - Accent3 8 4 2 2" xfId="9939" xr:uid="{00000000-0005-0000-0000-0000E42D0000}"/>
    <cellStyle name="40% - Accent3 8 4 3" xfId="9940" xr:uid="{00000000-0005-0000-0000-0000E52D0000}"/>
    <cellStyle name="40% - Accent3 8 4 4" xfId="9941" xr:uid="{00000000-0005-0000-0000-0000E62D0000}"/>
    <cellStyle name="40% - Accent3 8 5" xfId="9942" xr:uid="{00000000-0005-0000-0000-0000E72D0000}"/>
    <cellStyle name="40% - Accent3 8 5 2" xfId="9943" xr:uid="{00000000-0005-0000-0000-0000E82D0000}"/>
    <cellStyle name="40% - Accent3 8 5 2 2" xfId="9944" xr:uid="{00000000-0005-0000-0000-0000E92D0000}"/>
    <cellStyle name="40% - Accent3 8 5 3" xfId="9945" xr:uid="{00000000-0005-0000-0000-0000EA2D0000}"/>
    <cellStyle name="40% - Accent3 8 5 4" xfId="9946" xr:uid="{00000000-0005-0000-0000-0000EB2D0000}"/>
    <cellStyle name="40% - Accent3 8 6" xfId="9947" xr:uid="{00000000-0005-0000-0000-0000EC2D0000}"/>
    <cellStyle name="40% - Accent3 8 6 2" xfId="9948" xr:uid="{00000000-0005-0000-0000-0000ED2D0000}"/>
    <cellStyle name="40% - Accent3 8 6 2 2" xfId="9949" xr:uid="{00000000-0005-0000-0000-0000EE2D0000}"/>
    <cellStyle name="40% - Accent3 8 6 3" xfId="9950" xr:uid="{00000000-0005-0000-0000-0000EF2D0000}"/>
    <cellStyle name="40% - Accent3 8 7" xfId="9951" xr:uid="{00000000-0005-0000-0000-0000F02D0000}"/>
    <cellStyle name="40% - Accent3 8 7 2" xfId="9952" xr:uid="{00000000-0005-0000-0000-0000F12D0000}"/>
    <cellStyle name="40% - Accent3 8 8" xfId="9953" xr:uid="{00000000-0005-0000-0000-0000F22D0000}"/>
    <cellStyle name="40% - Accent3 8 9" xfId="9954" xr:uid="{00000000-0005-0000-0000-0000F32D0000}"/>
    <cellStyle name="40% - Accent3 9" xfId="9955" xr:uid="{00000000-0005-0000-0000-0000F42D0000}"/>
    <cellStyle name="40% - Accent3 9 2" xfId="9956" xr:uid="{00000000-0005-0000-0000-0000F52D0000}"/>
    <cellStyle name="40% - Accent3 9 2 2" xfId="9957" xr:uid="{00000000-0005-0000-0000-0000F62D0000}"/>
    <cellStyle name="40% - Accent3 9 2 2 2" xfId="9958" xr:uid="{00000000-0005-0000-0000-0000F72D0000}"/>
    <cellStyle name="40% - Accent3 9 2 3" xfId="9959" xr:uid="{00000000-0005-0000-0000-0000F82D0000}"/>
    <cellStyle name="40% - Accent3 9 2 4" xfId="9960" xr:uid="{00000000-0005-0000-0000-0000F92D0000}"/>
    <cellStyle name="40% - Accent3 9 3" xfId="9961" xr:uid="{00000000-0005-0000-0000-0000FA2D0000}"/>
    <cellStyle name="40% - Accent3 9 3 2" xfId="9962" xr:uid="{00000000-0005-0000-0000-0000FB2D0000}"/>
    <cellStyle name="40% - Accent3 9 3 2 2" xfId="9963" xr:uid="{00000000-0005-0000-0000-0000FC2D0000}"/>
    <cellStyle name="40% - Accent3 9 3 3" xfId="9964" xr:uid="{00000000-0005-0000-0000-0000FD2D0000}"/>
    <cellStyle name="40% - Accent3 9 3 4" xfId="9965" xr:uid="{00000000-0005-0000-0000-0000FE2D0000}"/>
    <cellStyle name="40% - Accent3 9 4" xfId="9966" xr:uid="{00000000-0005-0000-0000-0000FF2D0000}"/>
    <cellStyle name="40% - Accent3 9 4 2" xfId="9967" xr:uid="{00000000-0005-0000-0000-0000002E0000}"/>
    <cellStyle name="40% - Accent3 9 4 2 2" xfId="9968" xr:uid="{00000000-0005-0000-0000-0000012E0000}"/>
    <cellStyle name="40% - Accent3 9 4 3" xfId="9969" xr:uid="{00000000-0005-0000-0000-0000022E0000}"/>
    <cellStyle name="40% - Accent3 9 4 4" xfId="9970" xr:uid="{00000000-0005-0000-0000-0000032E0000}"/>
    <cellStyle name="40% - Accent3 9 5" xfId="9971" xr:uid="{00000000-0005-0000-0000-0000042E0000}"/>
    <cellStyle name="40% - Accent3 9 5 2" xfId="9972" xr:uid="{00000000-0005-0000-0000-0000052E0000}"/>
    <cellStyle name="40% - Accent3 9 5 2 2" xfId="9973" xr:uid="{00000000-0005-0000-0000-0000062E0000}"/>
    <cellStyle name="40% - Accent3 9 5 3" xfId="9974" xr:uid="{00000000-0005-0000-0000-0000072E0000}"/>
    <cellStyle name="40% - Accent3 9 5 4" xfId="9975" xr:uid="{00000000-0005-0000-0000-0000082E0000}"/>
    <cellStyle name="40% - Accent3 9 6" xfId="9976" xr:uid="{00000000-0005-0000-0000-0000092E0000}"/>
    <cellStyle name="40% - Accent3 9 6 2" xfId="9977" xr:uid="{00000000-0005-0000-0000-00000A2E0000}"/>
    <cellStyle name="40% - Accent3 9 6 2 2" xfId="9978" xr:uid="{00000000-0005-0000-0000-00000B2E0000}"/>
    <cellStyle name="40% - Accent3 9 6 3" xfId="9979" xr:uid="{00000000-0005-0000-0000-00000C2E0000}"/>
    <cellStyle name="40% - Accent3 9 7" xfId="9980" xr:uid="{00000000-0005-0000-0000-00000D2E0000}"/>
    <cellStyle name="40% - Accent3 9 7 2" xfId="9981" xr:uid="{00000000-0005-0000-0000-00000E2E0000}"/>
    <cellStyle name="40% - Accent3 9 8" xfId="9982" xr:uid="{00000000-0005-0000-0000-00000F2E0000}"/>
    <cellStyle name="40% - Accent3 9 9" xfId="9983" xr:uid="{00000000-0005-0000-0000-0000102E0000}"/>
    <cellStyle name="40% - Accent4 10" xfId="9984" xr:uid="{00000000-0005-0000-0000-0000112E0000}"/>
    <cellStyle name="40% - Accent4 10 2" xfId="9985" xr:uid="{00000000-0005-0000-0000-0000122E0000}"/>
    <cellStyle name="40% - Accent4 10 2 2" xfId="9986" xr:uid="{00000000-0005-0000-0000-0000132E0000}"/>
    <cellStyle name="40% - Accent4 10 2 2 2" xfId="9987" xr:uid="{00000000-0005-0000-0000-0000142E0000}"/>
    <cellStyle name="40% - Accent4 10 2 3" xfId="9988" xr:uid="{00000000-0005-0000-0000-0000152E0000}"/>
    <cellStyle name="40% - Accent4 10 2 4" xfId="9989" xr:uid="{00000000-0005-0000-0000-0000162E0000}"/>
    <cellStyle name="40% - Accent4 10 3" xfId="9990" xr:uid="{00000000-0005-0000-0000-0000172E0000}"/>
    <cellStyle name="40% - Accent4 10 3 2" xfId="9991" xr:uid="{00000000-0005-0000-0000-0000182E0000}"/>
    <cellStyle name="40% - Accent4 10 3 2 2" xfId="9992" xr:uid="{00000000-0005-0000-0000-0000192E0000}"/>
    <cellStyle name="40% - Accent4 10 3 3" xfId="9993" xr:uid="{00000000-0005-0000-0000-00001A2E0000}"/>
    <cellStyle name="40% - Accent4 10 3 4" xfId="9994" xr:uid="{00000000-0005-0000-0000-00001B2E0000}"/>
    <cellStyle name="40% - Accent4 10 4" xfId="9995" xr:uid="{00000000-0005-0000-0000-00001C2E0000}"/>
    <cellStyle name="40% - Accent4 10 4 2" xfId="9996" xr:uid="{00000000-0005-0000-0000-00001D2E0000}"/>
    <cellStyle name="40% - Accent4 10 4 2 2" xfId="9997" xr:uid="{00000000-0005-0000-0000-00001E2E0000}"/>
    <cellStyle name="40% - Accent4 10 4 3" xfId="9998" xr:uid="{00000000-0005-0000-0000-00001F2E0000}"/>
    <cellStyle name="40% - Accent4 10 4 4" xfId="9999" xr:uid="{00000000-0005-0000-0000-0000202E0000}"/>
    <cellStyle name="40% - Accent4 10 5" xfId="10000" xr:uid="{00000000-0005-0000-0000-0000212E0000}"/>
    <cellStyle name="40% - Accent4 10 5 2" xfId="10001" xr:uid="{00000000-0005-0000-0000-0000222E0000}"/>
    <cellStyle name="40% - Accent4 10 5 2 2" xfId="10002" xr:uid="{00000000-0005-0000-0000-0000232E0000}"/>
    <cellStyle name="40% - Accent4 10 5 3" xfId="10003" xr:uid="{00000000-0005-0000-0000-0000242E0000}"/>
    <cellStyle name="40% - Accent4 10 5 4" xfId="10004" xr:uid="{00000000-0005-0000-0000-0000252E0000}"/>
    <cellStyle name="40% - Accent4 10 6" xfId="10005" xr:uid="{00000000-0005-0000-0000-0000262E0000}"/>
    <cellStyle name="40% - Accent4 10 6 2" xfId="10006" xr:uid="{00000000-0005-0000-0000-0000272E0000}"/>
    <cellStyle name="40% - Accent4 10 6 2 2" xfId="10007" xr:uid="{00000000-0005-0000-0000-0000282E0000}"/>
    <cellStyle name="40% - Accent4 10 6 3" xfId="10008" xr:uid="{00000000-0005-0000-0000-0000292E0000}"/>
    <cellStyle name="40% - Accent4 10 7" xfId="10009" xr:uid="{00000000-0005-0000-0000-00002A2E0000}"/>
    <cellStyle name="40% - Accent4 10 7 2" xfId="10010" xr:uid="{00000000-0005-0000-0000-00002B2E0000}"/>
    <cellStyle name="40% - Accent4 10 8" xfId="10011" xr:uid="{00000000-0005-0000-0000-00002C2E0000}"/>
    <cellStyle name="40% - Accent4 10 9" xfId="10012" xr:uid="{00000000-0005-0000-0000-00002D2E0000}"/>
    <cellStyle name="40% - Accent4 11" xfId="10013" xr:uid="{00000000-0005-0000-0000-00002E2E0000}"/>
    <cellStyle name="40% - Accent4 11 2" xfId="10014" xr:uid="{00000000-0005-0000-0000-00002F2E0000}"/>
    <cellStyle name="40% - Accent4 11 2 2" xfId="10015" xr:uid="{00000000-0005-0000-0000-0000302E0000}"/>
    <cellStyle name="40% - Accent4 11 2 3" xfId="10016" xr:uid="{00000000-0005-0000-0000-0000312E0000}"/>
    <cellStyle name="40% - Accent4 11 3" xfId="10017" xr:uid="{00000000-0005-0000-0000-0000322E0000}"/>
    <cellStyle name="40% - Accent4 11 3 2" xfId="10018" xr:uid="{00000000-0005-0000-0000-0000332E0000}"/>
    <cellStyle name="40% - Accent4 11 4" xfId="10019" xr:uid="{00000000-0005-0000-0000-0000342E0000}"/>
    <cellStyle name="40% - Accent4 12" xfId="10020" xr:uid="{00000000-0005-0000-0000-0000352E0000}"/>
    <cellStyle name="40% - Accent4 13" xfId="10021" xr:uid="{00000000-0005-0000-0000-0000362E0000}"/>
    <cellStyle name="40% - Accent4 13 2" xfId="10022" xr:uid="{00000000-0005-0000-0000-0000372E0000}"/>
    <cellStyle name="40% - Accent4 13 3" xfId="10023" xr:uid="{00000000-0005-0000-0000-0000382E0000}"/>
    <cellStyle name="40% - Accent4 14" xfId="10024" xr:uid="{00000000-0005-0000-0000-0000392E0000}"/>
    <cellStyle name="40% - Accent4 14 2" xfId="10025" xr:uid="{00000000-0005-0000-0000-00003A2E0000}"/>
    <cellStyle name="40% - Accent4 2" xfId="10026" xr:uid="{00000000-0005-0000-0000-00003B2E0000}"/>
    <cellStyle name="40% - Accent4 2 10" xfId="60015" xr:uid="{00000000-0005-0000-0000-00003C2E0000}"/>
    <cellStyle name="40% - Accent4 2 2" xfId="10027" xr:uid="{00000000-0005-0000-0000-00003D2E0000}"/>
    <cellStyle name="40% - Accent4 2 2 2" xfId="10028" xr:uid="{00000000-0005-0000-0000-00003E2E0000}"/>
    <cellStyle name="40% - Accent4 2 2 3" xfId="10029" xr:uid="{00000000-0005-0000-0000-00003F2E0000}"/>
    <cellStyle name="40% - Accent4 2 2 4" xfId="10030" xr:uid="{00000000-0005-0000-0000-0000402E0000}"/>
    <cellStyle name="40% - Accent4 2 3" xfId="10031" xr:uid="{00000000-0005-0000-0000-0000412E0000}"/>
    <cellStyle name="40% - Accent4 2 3 2" xfId="10032" xr:uid="{00000000-0005-0000-0000-0000422E0000}"/>
    <cellStyle name="40% - Accent4 2 3 3" xfId="10033" xr:uid="{00000000-0005-0000-0000-0000432E0000}"/>
    <cellStyle name="40% - Accent4 2 4" xfId="10034" xr:uid="{00000000-0005-0000-0000-0000442E0000}"/>
    <cellStyle name="40% - Accent4 2 4 2" xfId="10035" xr:uid="{00000000-0005-0000-0000-0000452E0000}"/>
    <cellStyle name="40% - Accent4 2 4 3" xfId="10036" xr:uid="{00000000-0005-0000-0000-0000462E0000}"/>
    <cellStyle name="40% - Accent4 2 5" xfId="10037" xr:uid="{00000000-0005-0000-0000-0000472E0000}"/>
    <cellStyle name="40% - Accent4 2 6" xfId="10038" xr:uid="{00000000-0005-0000-0000-0000482E0000}"/>
    <cellStyle name="40% - Accent4 2 7" xfId="10039" xr:uid="{00000000-0005-0000-0000-0000492E0000}"/>
    <cellStyle name="40% - Accent4 2 8" xfId="10040" xr:uid="{00000000-0005-0000-0000-00004A2E0000}"/>
    <cellStyle name="40% - Accent4 2 9" xfId="60016" xr:uid="{00000000-0005-0000-0000-00004B2E0000}"/>
    <cellStyle name="40% - Accent4 3" xfId="10041" xr:uid="{00000000-0005-0000-0000-00004C2E0000}"/>
    <cellStyle name="40% - Accent4 3 10" xfId="60017" xr:uid="{00000000-0005-0000-0000-00004D2E0000}"/>
    <cellStyle name="40% - Accent4 3 2" xfId="10042" xr:uid="{00000000-0005-0000-0000-00004E2E0000}"/>
    <cellStyle name="40% - Accent4 3 2 2" xfId="52178" xr:uid="{00000000-0005-0000-0000-00004F2E0000}"/>
    <cellStyle name="40% - Accent4 3 3" xfId="10043" xr:uid="{00000000-0005-0000-0000-0000502E0000}"/>
    <cellStyle name="40% - Accent4 3 4" xfId="10044" xr:uid="{00000000-0005-0000-0000-0000512E0000}"/>
    <cellStyle name="40% - Accent4 3 5" xfId="60018" xr:uid="{00000000-0005-0000-0000-0000522E0000}"/>
    <cellStyle name="40% - Accent4 3 6" xfId="60019" xr:uid="{00000000-0005-0000-0000-0000532E0000}"/>
    <cellStyle name="40% - Accent4 3 7" xfId="60020" xr:uid="{00000000-0005-0000-0000-0000542E0000}"/>
    <cellStyle name="40% - Accent4 3 8" xfId="60021" xr:uid="{00000000-0005-0000-0000-0000552E0000}"/>
    <cellStyle name="40% - Accent4 3 9" xfId="60022" xr:uid="{00000000-0005-0000-0000-0000562E0000}"/>
    <cellStyle name="40% - Accent4 4" xfId="10045" xr:uid="{00000000-0005-0000-0000-0000572E0000}"/>
    <cellStyle name="40% - Accent4 4 10" xfId="60023" xr:uid="{00000000-0005-0000-0000-0000582E0000}"/>
    <cellStyle name="40% - Accent4 4 2" xfId="10046" xr:uid="{00000000-0005-0000-0000-0000592E0000}"/>
    <cellStyle name="40% - Accent4 4 2 2" xfId="52179" xr:uid="{00000000-0005-0000-0000-00005A2E0000}"/>
    <cellStyle name="40% - Accent4 4 3" xfId="10047" xr:uid="{00000000-0005-0000-0000-00005B2E0000}"/>
    <cellStyle name="40% - Accent4 4 4" xfId="10048" xr:uid="{00000000-0005-0000-0000-00005C2E0000}"/>
    <cellStyle name="40% - Accent4 4 5" xfId="10049" xr:uid="{00000000-0005-0000-0000-00005D2E0000}"/>
    <cellStyle name="40% - Accent4 4 6" xfId="60024" xr:uid="{00000000-0005-0000-0000-00005E2E0000}"/>
    <cellStyle name="40% - Accent4 4 7" xfId="60025" xr:uid="{00000000-0005-0000-0000-00005F2E0000}"/>
    <cellStyle name="40% - Accent4 4 8" xfId="60026" xr:uid="{00000000-0005-0000-0000-0000602E0000}"/>
    <cellStyle name="40% - Accent4 4 9" xfId="60027" xr:uid="{00000000-0005-0000-0000-0000612E0000}"/>
    <cellStyle name="40% - Accent4 5" xfId="10050" xr:uid="{00000000-0005-0000-0000-0000622E0000}"/>
    <cellStyle name="40% - Accent4 5 10" xfId="10051" xr:uid="{00000000-0005-0000-0000-0000632E0000}"/>
    <cellStyle name="40% - Accent4 5 10 2" xfId="10052" xr:uid="{00000000-0005-0000-0000-0000642E0000}"/>
    <cellStyle name="40% - Accent4 5 10 2 2" xfId="10053" xr:uid="{00000000-0005-0000-0000-0000652E0000}"/>
    <cellStyle name="40% - Accent4 5 10 3" xfId="10054" xr:uid="{00000000-0005-0000-0000-0000662E0000}"/>
    <cellStyle name="40% - Accent4 5 10 4" xfId="10055" xr:uid="{00000000-0005-0000-0000-0000672E0000}"/>
    <cellStyle name="40% - Accent4 5 11" xfId="10056" xr:uid="{00000000-0005-0000-0000-0000682E0000}"/>
    <cellStyle name="40% - Accent4 5 11 2" xfId="10057" xr:uid="{00000000-0005-0000-0000-0000692E0000}"/>
    <cellStyle name="40% - Accent4 5 11 3" xfId="10058" xr:uid="{00000000-0005-0000-0000-00006A2E0000}"/>
    <cellStyle name="40% - Accent4 5 12" xfId="10059" xr:uid="{00000000-0005-0000-0000-00006B2E0000}"/>
    <cellStyle name="40% - Accent4 5 13" xfId="10060" xr:uid="{00000000-0005-0000-0000-00006C2E0000}"/>
    <cellStyle name="40% - Accent4 5 14" xfId="10061" xr:uid="{00000000-0005-0000-0000-00006D2E0000}"/>
    <cellStyle name="40% - Accent4 5 2" xfId="10062" xr:uid="{00000000-0005-0000-0000-00006E2E0000}"/>
    <cellStyle name="40% - Accent4 5 2 10" xfId="10063" xr:uid="{00000000-0005-0000-0000-00006F2E0000}"/>
    <cellStyle name="40% - Accent4 5 2 10 2" xfId="10064" xr:uid="{00000000-0005-0000-0000-0000702E0000}"/>
    <cellStyle name="40% - Accent4 5 2 11" xfId="10065" xr:uid="{00000000-0005-0000-0000-0000712E0000}"/>
    <cellStyle name="40% - Accent4 5 2 12" xfId="10066" xr:uid="{00000000-0005-0000-0000-0000722E0000}"/>
    <cellStyle name="40% - Accent4 5 2 2" xfId="10067" xr:uid="{00000000-0005-0000-0000-0000732E0000}"/>
    <cellStyle name="40% - Accent4 5 2 2 10" xfId="10068" xr:uid="{00000000-0005-0000-0000-0000742E0000}"/>
    <cellStyle name="40% - Accent4 5 2 2 2" xfId="10069" xr:uid="{00000000-0005-0000-0000-0000752E0000}"/>
    <cellStyle name="40% - Accent4 5 2 2 2 2" xfId="10070" xr:uid="{00000000-0005-0000-0000-0000762E0000}"/>
    <cellStyle name="40% - Accent4 5 2 2 2 2 2" xfId="10071" xr:uid="{00000000-0005-0000-0000-0000772E0000}"/>
    <cellStyle name="40% - Accent4 5 2 2 2 2 2 2" xfId="10072" xr:uid="{00000000-0005-0000-0000-0000782E0000}"/>
    <cellStyle name="40% - Accent4 5 2 2 2 2 3" xfId="10073" xr:uid="{00000000-0005-0000-0000-0000792E0000}"/>
    <cellStyle name="40% - Accent4 5 2 2 2 2 4" xfId="10074" xr:uid="{00000000-0005-0000-0000-00007A2E0000}"/>
    <cellStyle name="40% - Accent4 5 2 2 2 3" xfId="10075" xr:uid="{00000000-0005-0000-0000-00007B2E0000}"/>
    <cellStyle name="40% - Accent4 5 2 2 2 3 2" xfId="10076" xr:uid="{00000000-0005-0000-0000-00007C2E0000}"/>
    <cellStyle name="40% - Accent4 5 2 2 2 3 2 2" xfId="10077" xr:uid="{00000000-0005-0000-0000-00007D2E0000}"/>
    <cellStyle name="40% - Accent4 5 2 2 2 3 3" xfId="10078" xr:uid="{00000000-0005-0000-0000-00007E2E0000}"/>
    <cellStyle name="40% - Accent4 5 2 2 2 3 4" xfId="10079" xr:uid="{00000000-0005-0000-0000-00007F2E0000}"/>
    <cellStyle name="40% - Accent4 5 2 2 2 4" xfId="10080" xr:uid="{00000000-0005-0000-0000-0000802E0000}"/>
    <cellStyle name="40% - Accent4 5 2 2 2 4 2" xfId="10081" xr:uid="{00000000-0005-0000-0000-0000812E0000}"/>
    <cellStyle name="40% - Accent4 5 2 2 2 4 2 2" xfId="10082" xr:uid="{00000000-0005-0000-0000-0000822E0000}"/>
    <cellStyle name="40% - Accent4 5 2 2 2 4 3" xfId="10083" xr:uid="{00000000-0005-0000-0000-0000832E0000}"/>
    <cellStyle name="40% - Accent4 5 2 2 2 4 4" xfId="10084" xr:uid="{00000000-0005-0000-0000-0000842E0000}"/>
    <cellStyle name="40% - Accent4 5 2 2 2 5" xfId="10085" xr:uid="{00000000-0005-0000-0000-0000852E0000}"/>
    <cellStyle name="40% - Accent4 5 2 2 2 5 2" xfId="10086" xr:uid="{00000000-0005-0000-0000-0000862E0000}"/>
    <cellStyle name="40% - Accent4 5 2 2 2 5 2 2" xfId="10087" xr:uid="{00000000-0005-0000-0000-0000872E0000}"/>
    <cellStyle name="40% - Accent4 5 2 2 2 5 3" xfId="10088" xr:uid="{00000000-0005-0000-0000-0000882E0000}"/>
    <cellStyle name="40% - Accent4 5 2 2 2 5 4" xfId="10089" xr:uid="{00000000-0005-0000-0000-0000892E0000}"/>
    <cellStyle name="40% - Accent4 5 2 2 2 6" xfId="10090" xr:uid="{00000000-0005-0000-0000-00008A2E0000}"/>
    <cellStyle name="40% - Accent4 5 2 2 2 6 2" xfId="10091" xr:uid="{00000000-0005-0000-0000-00008B2E0000}"/>
    <cellStyle name="40% - Accent4 5 2 2 2 6 2 2" xfId="10092" xr:uid="{00000000-0005-0000-0000-00008C2E0000}"/>
    <cellStyle name="40% - Accent4 5 2 2 2 6 3" xfId="10093" xr:uid="{00000000-0005-0000-0000-00008D2E0000}"/>
    <cellStyle name="40% - Accent4 5 2 2 2 7" xfId="10094" xr:uid="{00000000-0005-0000-0000-00008E2E0000}"/>
    <cellStyle name="40% - Accent4 5 2 2 2 7 2" xfId="10095" xr:uid="{00000000-0005-0000-0000-00008F2E0000}"/>
    <cellStyle name="40% - Accent4 5 2 2 2 8" xfId="10096" xr:uid="{00000000-0005-0000-0000-0000902E0000}"/>
    <cellStyle name="40% - Accent4 5 2 2 2 9" xfId="10097" xr:uid="{00000000-0005-0000-0000-0000912E0000}"/>
    <cellStyle name="40% - Accent4 5 2 2 3" xfId="10098" xr:uid="{00000000-0005-0000-0000-0000922E0000}"/>
    <cellStyle name="40% - Accent4 5 2 2 3 2" xfId="10099" xr:uid="{00000000-0005-0000-0000-0000932E0000}"/>
    <cellStyle name="40% - Accent4 5 2 2 3 2 2" xfId="10100" xr:uid="{00000000-0005-0000-0000-0000942E0000}"/>
    <cellStyle name="40% - Accent4 5 2 2 3 2 2 2" xfId="10101" xr:uid="{00000000-0005-0000-0000-0000952E0000}"/>
    <cellStyle name="40% - Accent4 5 2 2 3 2 3" xfId="10102" xr:uid="{00000000-0005-0000-0000-0000962E0000}"/>
    <cellStyle name="40% - Accent4 5 2 2 3 2 4" xfId="10103" xr:uid="{00000000-0005-0000-0000-0000972E0000}"/>
    <cellStyle name="40% - Accent4 5 2 2 3 3" xfId="10104" xr:uid="{00000000-0005-0000-0000-0000982E0000}"/>
    <cellStyle name="40% - Accent4 5 2 2 3 3 2" xfId="10105" xr:uid="{00000000-0005-0000-0000-0000992E0000}"/>
    <cellStyle name="40% - Accent4 5 2 2 3 3 2 2" xfId="10106" xr:uid="{00000000-0005-0000-0000-00009A2E0000}"/>
    <cellStyle name="40% - Accent4 5 2 2 3 3 3" xfId="10107" xr:uid="{00000000-0005-0000-0000-00009B2E0000}"/>
    <cellStyle name="40% - Accent4 5 2 2 3 3 4" xfId="10108" xr:uid="{00000000-0005-0000-0000-00009C2E0000}"/>
    <cellStyle name="40% - Accent4 5 2 2 3 4" xfId="10109" xr:uid="{00000000-0005-0000-0000-00009D2E0000}"/>
    <cellStyle name="40% - Accent4 5 2 2 3 4 2" xfId="10110" xr:uid="{00000000-0005-0000-0000-00009E2E0000}"/>
    <cellStyle name="40% - Accent4 5 2 2 3 4 2 2" xfId="10111" xr:uid="{00000000-0005-0000-0000-00009F2E0000}"/>
    <cellStyle name="40% - Accent4 5 2 2 3 4 3" xfId="10112" xr:uid="{00000000-0005-0000-0000-0000A02E0000}"/>
    <cellStyle name="40% - Accent4 5 2 2 3 4 4" xfId="10113" xr:uid="{00000000-0005-0000-0000-0000A12E0000}"/>
    <cellStyle name="40% - Accent4 5 2 2 3 5" xfId="10114" xr:uid="{00000000-0005-0000-0000-0000A22E0000}"/>
    <cellStyle name="40% - Accent4 5 2 2 3 5 2" xfId="10115" xr:uid="{00000000-0005-0000-0000-0000A32E0000}"/>
    <cellStyle name="40% - Accent4 5 2 2 3 5 3" xfId="10116" xr:uid="{00000000-0005-0000-0000-0000A42E0000}"/>
    <cellStyle name="40% - Accent4 5 2 2 3 6" xfId="10117" xr:uid="{00000000-0005-0000-0000-0000A52E0000}"/>
    <cellStyle name="40% - Accent4 5 2 2 3 7" xfId="10118" xr:uid="{00000000-0005-0000-0000-0000A62E0000}"/>
    <cellStyle name="40% - Accent4 5 2 2 3 8" xfId="10119" xr:uid="{00000000-0005-0000-0000-0000A72E0000}"/>
    <cellStyle name="40% - Accent4 5 2 2 4" xfId="10120" xr:uid="{00000000-0005-0000-0000-0000A82E0000}"/>
    <cellStyle name="40% - Accent4 5 2 2 4 2" xfId="10121" xr:uid="{00000000-0005-0000-0000-0000A92E0000}"/>
    <cellStyle name="40% - Accent4 5 2 2 4 2 2" xfId="10122" xr:uid="{00000000-0005-0000-0000-0000AA2E0000}"/>
    <cellStyle name="40% - Accent4 5 2 2 4 3" xfId="10123" xr:uid="{00000000-0005-0000-0000-0000AB2E0000}"/>
    <cellStyle name="40% - Accent4 5 2 2 4 4" xfId="10124" xr:uid="{00000000-0005-0000-0000-0000AC2E0000}"/>
    <cellStyle name="40% - Accent4 5 2 2 5" xfId="10125" xr:uid="{00000000-0005-0000-0000-0000AD2E0000}"/>
    <cellStyle name="40% - Accent4 5 2 2 5 2" xfId="10126" xr:uid="{00000000-0005-0000-0000-0000AE2E0000}"/>
    <cellStyle name="40% - Accent4 5 2 2 5 2 2" xfId="10127" xr:uid="{00000000-0005-0000-0000-0000AF2E0000}"/>
    <cellStyle name="40% - Accent4 5 2 2 5 3" xfId="10128" xr:uid="{00000000-0005-0000-0000-0000B02E0000}"/>
    <cellStyle name="40% - Accent4 5 2 2 5 4" xfId="10129" xr:uid="{00000000-0005-0000-0000-0000B12E0000}"/>
    <cellStyle name="40% - Accent4 5 2 2 6" xfId="10130" xr:uid="{00000000-0005-0000-0000-0000B22E0000}"/>
    <cellStyle name="40% - Accent4 5 2 2 6 2" xfId="10131" xr:uid="{00000000-0005-0000-0000-0000B32E0000}"/>
    <cellStyle name="40% - Accent4 5 2 2 6 2 2" xfId="10132" xr:uid="{00000000-0005-0000-0000-0000B42E0000}"/>
    <cellStyle name="40% - Accent4 5 2 2 6 3" xfId="10133" xr:uid="{00000000-0005-0000-0000-0000B52E0000}"/>
    <cellStyle name="40% - Accent4 5 2 2 6 4" xfId="10134" xr:uid="{00000000-0005-0000-0000-0000B62E0000}"/>
    <cellStyle name="40% - Accent4 5 2 2 7" xfId="10135" xr:uid="{00000000-0005-0000-0000-0000B72E0000}"/>
    <cellStyle name="40% - Accent4 5 2 2 7 2" xfId="10136" xr:uid="{00000000-0005-0000-0000-0000B82E0000}"/>
    <cellStyle name="40% - Accent4 5 2 2 7 2 2" xfId="10137" xr:uid="{00000000-0005-0000-0000-0000B92E0000}"/>
    <cellStyle name="40% - Accent4 5 2 2 7 3" xfId="10138" xr:uid="{00000000-0005-0000-0000-0000BA2E0000}"/>
    <cellStyle name="40% - Accent4 5 2 2 8" xfId="10139" xr:uid="{00000000-0005-0000-0000-0000BB2E0000}"/>
    <cellStyle name="40% - Accent4 5 2 2 8 2" xfId="10140" xr:uid="{00000000-0005-0000-0000-0000BC2E0000}"/>
    <cellStyle name="40% - Accent4 5 2 2 9" xfId="10141" xr:uid="{00000000-0005-0000-0000-0000BD2E0000}"/>
    <cellStyle name="40% - Accent4 5 2 3" xfId="10142" xr:uid="{00000000-0005-0000-0000-0000BE2E0000}"/>
    <cellStyle name="40% - Accent4 5 2 3 2" xfId="10143" xr:uid="{00000000-0005-0000-0000-0000BF2E0000}"/>
    <cellStyle name="40% - Accent4 5 2 3 2 2" xfId="10144" xr:uid="{00000000-0005-0000-0000-0000C02E0000}"/>
    <cellStyle name="40% - Accent4 5 2 3 2 2 2" xfId="10145" xr:uid="{00000000-0005-0000-0000-0000C12E0000}"/>
    <cellStyle name="40% - Accent4 5 2 3 2 2 2 2" xfId="10146" xr:uid="{00000000-0005-0000-0000-0000C22E0000}"/>
    <cellStyle name="40% - Accent4 5 2 3 2 2 3" xfId="10147" xr:uid="{00000000-0005-0000-0000-0000C32E0000}"/>
    <cellStyle name="40% - Accent4 5 2 3 2 2 4" xfId="10148" xr:uid="{00000000-0005-0000-0000-0000C42E0000}"/>
    <cellStyle name="40% - Accent4 5 2 3 2 3" xfId="10149" xr:uid="{00000000-0005-0000-0000-0000C52E0000}"/>
    <cellStyle name="40% - Accent4 5 2 3 2 3 2" xfId="10150" xr:uid="{00000000-0005-0000-0000-0000C62E0000}"/>
    <cellStyle name="40% - Accent4 5 2 3 2 3 2 2" xfId="10151" xr:uid="{00000000-0005-0000-0000-0000C72E0000}"/>
    <cellStyle name="40% - Accent4 5 2 3 2 3 3" xfId="10152" xr:uid="{00000000-0005-0000-0000-0000C82E0000}"/>
    <cellStyle name="40% - Accent4 5 2 3 2 3 4" xfId="10153" xr:uid="{00000000-0005-0000-0000-0000C92E0000}"/>
    <cellStyle name="40% - Accent4 5 2 3 2 4" xfId="10154" xr:uid="{00000000-0005-0000-0000-0000CA2E0000}"/>
    <cellStyle name="40% - Accent4 5 2 3 2 4 2" xfId="10155" xr:uid="{00000000-0005-0000-0000-0000CB2E0000}"/>
    <cellStyle name="40% - Accent4 5 2 3 2 4 2 2" xfId="10156" xr:uid="{00000000-0005-0000-0000-0000CC2E0000}"/>
    <cellStyle name="40% - Accent4 5 2 3 2 4 3" xfId="10157" xr:uid="{00000000-0005-0000-0000-0000CD2E0000}"/>
    <cellStyle name="40% - Accent4 5 2 3 2 4 4" xfId="10158" xr:uid="{00000000-0005-0000-0000-0000CE2E0000}"/>
    <cellStyle name="40% - Accent4 5 2 3 2 5" xfId="10159" xr:uid="{00000000-0005-0000-0000-0000CF2E0000}"/>
    <cellStyle name="40% - Accent4 5 2 3 2 5 2" xfId="10160" xr:uid="{00000000-0005-0000-0000-0000D02E0000}"/>
    <cellStyle name="40% - Accent4 5 2 3 2 5 3" xfId="10161" xr:uid="{00000000-0005-0000-0000-0000D12E0000}"/>
    <cellStyle name="40% - Accent4 5 2 3 2 6" xfId="10162" xr:uid="{00000000-0005-0000-0000-0000D22E0000}"/>
    <cellStyle name="40% - Accent4 5 2 3 2 7" xfId="10163" xr:uid="{00000000-0005-0000-0000-0000D32E0000}"/>
    <cellStyle name="40% - Accent4 5 2 3 2 8" xfId="10164" xr:uid="{00000000-0005-0000-0000-0000D42E0000}"/>
    <cellStyle name="40% - Accent4 5 2 3 3" xfId="10165" xr:uid="{00000000-0005-0000-0000-0000D52E0000}"/>
    <cellStyle name="40% - Accent4 5 2 3 3 2" xfId="10166" xr:uid="{00000000-0005-0000-0000-0000D62E0000}"/>
    <cellStyle name="40% - Accent4 5 2 3 3 2 2" xfId="10167" xr:uid="{00000000-0005-0000-0000-0000D72E0000}"/>
    <cellStyle name="40% - Accent4 5 2 3 3 3" xfId="10168" xr:uid="{00000000-0005-0000-0000-0000D82E0000}"/>
    <cellStyle name="40% - Accent4 5 2 3 3 4" xfId="10169" xr:uid="{00000000-0005-0000-0000-0000D92E0000}"/>
    <cellStyle name="40% - Accent4 5 2 3 4" xfId="10170" xr:uid="{00000000-0005-0000-0000-0000DA2E0000}"/>
    <cellStyle name="40% - Accent4 5 2 3 4 2" xfId="10171" xr:uid="{00000000-0005-0000-0000-0000DB2E0000}"/>
    <cellStyle name="40% - Accent4 5 2 3 4 2 2" xfId="10172" xr:uid="{00000000-0005-0000-0000-0000DC2E0000}"/>
    <cellStyle name="40% - Accent4 5 2 3 4 3" xfId="10173" xr:uid="{00000000-0005-0000-0000-0000DD2E0000}"/>
    <cellStyle name="40% - Accent4 5 2 3 4 4" xfId="10174" xr:uid="{00000000-0005-0000-0000-0000DE2E0000}"/>
    <cellStyle name="40% - Accent4 5 2 3 5" xfId="10175" xr:uid="{00000000-0005-0000-0000-0000DF2E0000}"/>
    <cellStyle name="40% - Accent4 5 2 3 5 2" xfId="10176" xr:uid="{00000000-0005-0000-0000-0000E02E0000}"/>
    <cellStyle name="40% - Accent4 5 2 3 5 2 2" xfId="10177" xr:uid="{00000000-0005-0000-0000-0000E12E0000}"/>
    <cellStyle name="40% - Accent4 5 2 3 5 3" xfId="10178" xr:uid="{00000000-0005-0000-0000-0000E22E0000}"/>
    <cellStyle name="40% - Accent4 5 2 3 5 4" xfId="10179" xr:uid="{00000000-0005-0000-0000-0000E32E0000}"/>
    <cellStyle name="40% - Accent4 5 2 3 6" xfId="10180" xr:uid="{00000000-0005-0000-0000-0000E42E0000}"/>
    <cellStyle name="40% - Accent4 5 2 3 6 2" xfId="10181" xr:uid="{00000000-0005-0000-0000-0000E52E0000}"/>
    <cellStyle name="40% - Accent4 5 2 3 6 2 2" xfId="10182" xr:uid="{00000000-0005-0000-0000-0000E62E0000}"/>
    <cellStyle name="40% - Accent4 5 2 3 6 3" xfId="10183" xr:uid="{00000000-0005-0000-0000-0000E72E0000}"/>
    <cellStyle name="40% - Accent4 5 2 3 7" xfId="10184" xr:uid="{00000000-0005-0000-0000-0000E82E0000}"/>
    <cellStyle name="40% - Accent4 5 2 3 7 2" xfId="10185" xr:uid="{00000000-0005-0000-0000-0000E92E0000}"/>
    <cellStyle name="40% - Accent4 5 2 3 8" xfId="10186" xr:uid="{00000000-0005-0000-0000-0000EA2E0000}"/>
    <cellStyle name="40% - Accent4 5 2 3 9" xfId="10187" xr:uid="{00000000-0005-0000-0000-0000EB2E0000}"/>
    <cellStyle name="40% - Accent4 5 2 4" xfId="10188" xr:uid="{00000000-0005-0000-0000-0000EC2E0000}"/>
    <cellStyle name="40% - Accent4 5 2 4 2" xfId="10189" xr:uid="{00000000-0005-0000-0000-0000ED2E0000}"/>
    <cellStyle name="40% - Accent4 5 2 4 2 2" xfId="10190" xr:uid="{00000000-0005-0000-0000-0000EE2E0000}"/>
    <cellStyle name="40% - Accent4 5 2 4 2 2 2" xfId="10191" xr:uid="{00000000-0005-0000-0000-0000EF2E0000}"/>
    <cellStyle name="40% - Accent4 5 2 4 2 3" xfId="10192" xr:uid="{00000000-0005-0000-0000-0000F02E0000}"/>
    <cellStyle name="40% - Accent4 5 2 4 2 4" xfId="10193" xr:uid="{00000000-0005-0000-0000-0000F12E0000}"/>
    <cellStyle name="40% - Accent4 5 2 4 3" xfId="10194" xr:uid="{00000000-0005-0000-0000-0000F22E0000}"/>
    <cellStyle name="40% - Accent4 5 2 4 3 2" xfId="10195" xr:uid="{00000000-0005-0000-0000-0000F32E0000}"/>
    <cellStyle name="40% - Accent4 5 2 4 3 2 2" xfId="10196" xr:uid="{00000000-0005-0000-0000-0000F42E0000}"/>
    <cellStyle name="40% - Accent4 5 2 4 3 3" xfId="10197" xr:uid="{00000000-0005-0000-0000-0000F52E0000}"/>
    <cellStyle name="40% - Accent4 5 2 4 3 4" xfId="10198" xr:uid="{00000000-0005-0000-0000-0000F62E0000}"/>
    <cellStyle name="40% - Accent4 5 2 4 4" xfId="10199" xr:uid="{00000000-0005-0000-0000-0000F72E0000}"/>
    <cellStyle name="40% - Accent4 5 2 4 4 2" xfId="10200" xr:uid="{00000000-0005-0000-0000-0000F82E0000}"/>
    <cellStyle name="40% - Accent4 5 2 4 4 2 2" xfId="10201" xr:uid="{00000000-0005-0000-0000-0000F92E0000}"/>
    <cellStyle name="40% - Accent4 5 2 4 4 3" xfId="10202" xr:uid="{00000000-0005-0000-0000-0000FA2E0000}"/>
    <cellStyle name="40% - Accent4 5 2 4 4 4" xfId="10203" xr:uid="{00000000-0005-0000-0000-0000FB2E0000}"/>
    <cellStyle name="40% - Accent4 5 2 4 5" xfId="10204" xr:uid="{00000000-0005-0000-0000-0000FC2E0000}"/>
    <cellStyle name="40% - Accent4 5 2 4 5 2" xfId="10205" xr:uid="{00000000-0005-0000-0000-0000FD2E0000}"/>
    <cellStyle name="40% - Accent4 5 2 4 5 2 2" xfId="10206" xr:uid="{00000000-0005-0000-0000-0000FE2E0000}"/>
    <cellStyle name="40% - Accent4 5 2 4 5 3" xfId="10207" xr:uid="{00000000-0005-0000-0000-0000FF2E0000}"/>
    <cellStyle name="40% - Accent4 5 2 4 5 4" xfId="10208" xr:uid="{00000000-0005-0000-0000-0000002F0000}"/>
    <cellStyle name="40% - Accent4 5 2 4 6" xfId="10209" xr:uid="{00000000-0005-0000-0000-0000012F0000}"/>
    <cellStyle name="40% - Accent4 5 2 4 6 2" xfId="10210" xr:uid="{00000000-0005-0000-0000-0000022F0000}"/>
    <cellStyle name="40% - Accent4 5 2 4 6 2 2" xfId="10211" xr:uid="{00000000-0005-0000-0000-0000032F0000}"/>
    <cellStyle name="40% - Accent4 5 2 4 6 3" xfId="10212" xr:uid="{00000000-0005-0000-0000-0000042F0000}"/>
    <cellStyle name="40% - Accent4 5 2 4 7" xfId="10213" xr:uid="{00000000-0005-0000-0000-0000052F0000}"/>
    <cellStyle name="40% - Accent4 5 2 4 7 2" xfId="10214" xr:uid="{00000000-0005-0000-0000-0000062F0000}"/>
    <cellStyle name="40% - Accent4 5 2 4 8" xfId="10215" xr:uid="{00000000-0005-0000-0000-0000072F0000}"/>
    <cellStyle name="40% - Accent4 5 2 4 9" xfId="10216" xr:uid="{00000000-0005-0000-0000-0000082F0000}"/>
    <cellStyle name="40% - Accent4 5 2 5" xfId="10217" xr:uid="{00000000-0005-0000-0000-0000092F0000}"/>
    <cellStyle name="40% - Accent4 5 2 5 2" xfId="10218" xr:uid="{00000000-0005-0000-0000-00000A2F0000}"/>
    <cellStyle name="40% - Accent4 5 2 5 2 2" xfId="10219" xr:uid="{00000000-0005-0000-0000-00000B2F0000}"/>
    <cellStyle name="40% - Accent4 5 2 5 2 2 2" xfId="10220" xr:uid="{00000000-0005-0000-0000-00000C2F0000}"/>
    <cellStyle name="40% - Accent4 5 2 5 2 3" xfId="10221" xr:uid="{00000000-0005-0000-0000-00000D2F0000}"/>
    <cellStyle name="40% - Accent4 5 2 5 2 4" xfId="10222" xr:uid="{00000000-0005-0000-0000-00000E2F0000}"/>
    <cellStyle name="40% - Accent4 5 2 5 3" xfId="10223" xr:uid="{00000000-0005-0000-0000-00000F2F0000}"/>
    <cellStyle name="40% - Accent4 5 2 5 3 2" xfId="10224" xr:uid="{00000000-0005-0000-0000-0000102F0000}"/>
    <cellStyle name="40% - Accent4 5 2 5 3 2 2" xfId="10225" xr:uid="{00000000-0005-0000-0000-0000112F0000}"/>
    <cellStyle name="40% - Accent4 5 2 5 3 3" xfId="10226" xr:uid="{00000000-0005-0000-0000-0000122F0000}"/>
    <cellStyle name="40% - Accent4 5 2 5 3 4" xfId="10227" xr:uid="{00000000-0005-0000-0000-0000132F0000}"/>
    <cellStyle name="40% - Accent4 5 2 5 4" xfId="10228" xr:uid="{00000000-0005-0000-0000-0000142F0000}"/>
    <cellStyle name="40% - Accent4 5 2 5 4 2" xfId="10229" xr:uid="{00000000-0005-0000-0000-0000152F0000}"/>
    <cellStyle name="40% - Accent4 5 2 5 4 2 2" xfId="10230" xr:uid="{00000000-0005-0000-0000-0000162F0000}"/>
    <cellStyle name="40% - Accent4 5 2 5 4 3" xfId="10231" xr:uid="{00000000-0005-0000-0000-0000172F0000}"/>
    <cellStyle name="40% - Accent4 5 2 5 4 4" xfId="10232" xr:uid="{00000000-0005-0000-0000-0000182F0000}"/>
    <cellStyle name="40% - Accent4 5 2 5 5" xfId="10233" xr:uid="{00000000-0005-0000-0000-0000192F0000}"/>
    <cellStyle name="40% - Accent4 5 2 5 5 2" xfId="10234" xr:uid="{00000000-0005-0000-0000-00001A2F0000}"/>
    <cellStyle name="40% - Accent4 5 2 5 5 3" xfId="10235" xr:uid="{00000000-0005-0000-0000-00001B2F0000}"/>
    <cellStyle name="40% - Accent4 5 2 5 6" xfId="10236" xr:uid="{00000000-0005-0000-0000-00001C2F0000}"/>
    <cellStyle name="40% - Accent4 5 2 5 7" xfId="10237" xr:uid="{00000000-0005-0000-0000-00001D2F0000}"/>
    <cellStyle name="40% - Accent4 5 2 5 8" xfId="10238" xr:uid="{00000000-0005-0000-0000-00001E2F0000}"/>
    <cellStyle name="40% - Accent4 5 2 6" xfId="10239" xr:uid="{00000000-0005-0000-0000-00001F2F0000}"/>
    <cellStyle name="40% - Accent4 5 2 6 2" xfId="10240" xr:uid="{00000000-0005-0000-0000-0000202F0000}"/>
    <cellStyle name="40% - Accent4 5 2 6 2 2" xfId="10241" xr:uid="{00000000-0005-0000-0000-0000212F0000}"/>
    <cellStyle name="40% - Accent4 5 2 6 3" xfId="10242" xr:uid="{00000000-0005-0000-0000-0000222F0000}"/>
    <cellStyle name="40% - Accent4 5 2 6 4" xfId="10243" xr:uid="{00000000-0005-0000-0000-0000232F0000}"/>
    <cellStyle name="40% - Accent4 5 2 7" xfId="10244" xr:uid="{00000000-0005-0000-0000-0000242F0000}"/>
    <cellStyle name="40% - Accent4 5 2 7 2" xfId="10245" xr:uid="{00000000-0005-0000-0000-0000252F0000}"/>
    <cellStyle name="40% - Accent4 5 2 7 2 2" xfId="10246" xr:uid="{00000000-0005-0000-0000-0000262F0000}"/>
    <cellStyle name="40% - Accent4 5 2 7 3" xfId="10247" xr:uid="{00000000-0005-0000-0000-0000272F0000}"/>
    <cellStyle name="40% - Accent4 5 2 7 4" xfId="10248" xr:uid="{00000000-0005-0000-0000-0000282F0000}"/>
    <cellStyle name="40% - Accent4 5 2 8" xfId="10249" xr:uid="{00000000-0005-0000-0000-0000292F0000}"/>
    <cellStyle name="40% - Accent4 5 2 8 2" xfId="10250" xr:uid="{00000000-0005-0000-0000-00002A2F0000}"/>
    <cellStyle name="40% - Accent4 5 2 8 2 2" xfId="10251" xr:uid="{00000000-0005-0000-0000-00002B2F0000}"/>
    <cellStyle name="40% - Accent4 5 2 8 3" xfId="10252" xr:uid="{00000000-0005-0000-0000-00002C2F0000}"/>
    <cellStyle name="40% - Accent4 5 2 8 4" xfId="10253" xr:uid="{00000000-0005-0000-0000-00002D2F0000}"/>
    <cellStyle name="40% - Accent4 5 2 9" xfId="10254" xr:uid="{00000000-0005-0000-0000-00002E2F0000}"/>
    <cellStyle name="40% - Accent4 5 2 9 2" xfId="10255" xr:uid="{00000000-0005-0000-0000-00002F2F0000}"/>
    <cellStyle name="40% - Accent4 5 2 9 2 2" xfId="10256" xr:uid="{00000000-0005-0000-0000-0000302F0000}"/>
    <cellStyle name="40% - Accent4 5 2 9 3" xfId="10257" xr:uid="{00000000-0005-0000-0000-0000312F0000}"/>
    <cellStyle name="40% - Accent4 5 3" xfId="10258" xr:uid="{00000000-0005-0000-0000-0000322F0000}"/>
    <cellStyle name="40% - Accent4 5 3 10" xfId="10259" xr:uid="{00000000-0005-0000-0000-0000332F0000}"/>
    <cellStyle name="40% - Accent4 5 3 11" xfId="10260" xr:uid="{00000000-0005-0000-0000-0000342F0000}"/>
    <cellStyle name="40% - Accent4 5 3 2" xfId="10261" xr:uid="{00000000-0005-0000-0000-0000352F0000}"/>
    <cellStyle name="40% - Accent4 5 3 2 2" xfId="10262" xr:uid="{00000000-0005-0000-0000-0000362F0000}"/>
    <cellStyle name="40% - Accent4 5 3 2 2 2" xfId="10263" xr:uid="{00000000-0005-0000-0000-0000372F0000}"/>
    <cellStyle name="40% - Accent4 5 3 2 2 2 2" xfId="10264" xr:uid="{00000000-0005-0000-0000-0000382F0000}"/>
    <cellStyle name="40% - Accent4 5 3 2 2 2 2 2" xfId="10265" xr:uid="{00000000-0005-0000-0000-0000392F0000}"/>
    <cellStyle name="40% - Accent4 5 3 2 2 2 3" xfId="10266" xr:uid="{00000000-0005-0000-0000-00003A2F0000}"/>
    <cellStyle name="40% - Accent4 5 3 2 2 2 4" xfId="10267" xr:uid="{00000000-0005-0000-0000-00003B2F0000}"/>
    <cellStyle name="40% - Accent4 5 3 2 2 3" xfId="10268" xr:uid="{00000000-0005-0000-0000-00003C2F0000}"/>
    <cellStyle name="40% - Accent4 5 3 2 2 3 2" xfId="10269" xr:uid="{00000000-0005-0000-0000-00003D2F0000}"/>
    <cellStyle name="40% - Accent4 5 3 2 2 3 2 2" xfId="10270" xr:uid="{00000000-0005-0000-0000-00003E2F0000}"/>
    <cellStyle name="40% - Accent4 5 3 2 2 3 3" xfId="10271" xr:uid="{00000000-0005-0000-0000-00003F2F0000}"/>
    <cellStyle name="40% - Accent4 5 3 2 2 3 4" xfId="10272" xr:uid="{00000000-0005-0000-0000-0000402F0000}"/>
    <cellStyle name="40% - Accent4 5 3 2 2 4" xfId="10273" xr:uid="{00000000-0005-0000-0000-0000412F0000}"/>
    <cellStyle name="40% - Accent4 5 3 2 2 4 2" xfId="10274" xr:uid="{00000000-0005-0000-0000-0000422F0000}"/>
    <cellStyle name="40% - Accent4 5 3 2 2 4 2 2" xfId="10275" xr:uid="{00000000-0005-0000-0000-0000432F0000}"/>
    <cellStyle name="40% - Accent4 5 3 2 2 4 3" xfId="10276" xr:uid="{00000000-0005-0000-0000-0000442F0000}"/>
    <cellStyle name="40% - Accent4 5 3 2 2 4 4" xfId="10277" xr:uid="{00000000-0005-0000-0000-0000452F0000}"/>
    <cellStyle name="40% - Accent4 5 3 2 2 5" xfId="10278" xr:uid="{00000000-0005-0000-0000-0000462F0000}"/>
    <cellStyle name="40% - Accent4 5 3 2 2 5 2" xfId="10279" xr:uid="{00000000-0005-0000-0000-0000472F0000}"/>
    <cellStyle name="40% - Accent4 5 3 2 2 5 3" xfId="10280" xr:uid="{00000000-0005-0000-0000-0000482F0000}"/>
    <cellStyle name="40% - Accent4 5 3 2 2 6" xfId="10281" xr:uid="{00000000-0005-0000-0000-0000492F0000}"/>
    <cellStyle name="40% - Accent4 5 3 2 2 7" xfId="10282" xr:uid="{00000000-0005-0000-0000-00004A2F0000}"/>
    <cellStyle name="40% - Accent4 5 3 2 2 8" xfId="10283" xr:uid="{00000000-0005-0000-0000-00004B2F0000}"/>
    <cellStyle name="40% - Accent4 5 3 2 3" xfId="10284" xr:uid="{00000000-0005-0000-0000-00004C2F0000}"/>
    <cellStyle name="40% - Accent4 5 3 2 3 2" xfId="10285" xr:uid="{00000000-0005-0000-0000-00004D2F0000}"/>
    <cellStyle name="40% - Accent4 5 3 2 3 2 2" xfId="10286" xr:uid="{00000000-0005-0000-0000-00004E2F0000}"/>
    <cellStyle name="40% - Accent4 5 3 2 3 3" xfId="10287" xr:uid="{00000000-0005-0000-0000-00004F2F0000}"/>
    <cellStyle name="40% - Accent4 5 3 2 3 4" xfId="10288" xr:uid="{00000000-0005-0000-0000-0000502F0000}"/>
    <cellStyle name="40% - Accent4 5 3 2 4" xfId="10289" xr:uid="{00000000-0005-0000-0000-0000512F0000}"/>
    <cellStyle name="40% - Accent4 5 3 2 4 2" xfId="10290" xr:uid="{00000000-0005-0000-0000-0000522F0000}"/>
    <cellStyle name="40% - Accent4 5 3 2 4 2 2" xfId="10291" xr:uid="{00000000-0005-0000-0000-0000532F0000}"/>
    <cellStyle name="40% - Accent4 5 3 2 4 3" xfId="10292" xr:uid="{00000000-0005-0000-0000-0000542F0000}"/>
    <cellStyle name="40% - Accent4 5 3 2 4 4" xfId="10293" xr:uid="{00000000-0005-0000-0000-0000552F0000}"/>
    <cellStyle name="40% - Accent4 5 3 2 5" xfId="10294" xr:uid="{00000000-0005-0000-0000-0000562F0000}"/>
    <cellStyle name="40% - Accent4 5 3 2 5 2" xfId="10295" xr:uid="{00000000-0005-0000-0000-0000572F0000}"/>
    <cellStyle name="40% - Accent4 5 3 2 5 2 2" xfId="10296" xr:uid="{00000000-0005-0000-0000-0000582F0000}"/>
    <cellStyle name="40% - Accent4 5 3 2 5 3" xfId="10297" xr:uid="{00000000-0005-0000-0000-0000592F0000}"/>
    <cellStyle name="40% - Accent4 5 3 2 5 4" xfId="10298" xr:uid="{00000000-0005-0000-0000-00005A2F0000}"/>
    <cellStyle name="40% - Accent4 5 3 2 6" xfId="10299" xr:uid="{00000000-0005-0000-0000-00005B2F0000}"/>
    <cellStyle name="40% - Accent4 5 3 2 6 2" xfId="10300" xr:uid="{00000000-0005-0000-0000-00005C2F0000}"/>
    <cellStyle name="40% - Accent4 5 3 2 6 2 2" xfId="10301" xr:uid="{00000000-0005-0000-0000-00005D2F0000}"/>
    <cellStyle name="40% - Accent4 5 3 2 6 3" xfId="10302" xr:uid="{00000000-0005-0000-0000-00005E2F0000}"/>
    <cellStyle name="40% - Accent4 5 3 2 7" xfId="10303" xr:uid="{00000000-0005-0000-0000-00005F2F0000}"/>
    <cellStyle name="40% - Accent4 5 3 2 7 2" xfId="10304" xr:uid="{00000000-0005-0000-0000-0000602F0000}"/>
    <cellStyle name="40% - Accent4 5 3 2 8" xfId="10305" xr:uid="{00000000-0005-0000-0000-0000612F0000}"/>
    <cellStyle name="40% - Accent4 5 3 2 9" xfId="10306" xr:uid="{00000000-0005-0000-0000-0000622F0000}"/>
    <cellStyle name="40% - Accent4 5 3 3" xfId="10307" xr:uid="{00000000-0005-0000-0000-0000632F0000}"/>
    <cellStyle name="40% - Accent4 5 3 3 2" xfId="10308" xr:uid="{00000000-0005-0000-0000-0000642F0000}"/>
    <cellStyle name="40% - Accent4 5 3 3 2 2" xfId="10309" xr:uid="{00000000-0005-0000-0000-0000652F0000}"/>
    <cellStyle name="40% - Accent4 5 3 3 2 2 2" xfId="10310" xr:uid="{00000000-0005-0000-0000-0000662F0000}"/>
    <cellStyle name="40% - Accent4 5 3 3 2 3" xfId="10311" xr:uid="{00000000-0005-0000-0000-0000672F0000}"/>
    <cellStyle name="40% - Accent4 5 3 3 2 4" xfId="10312" xr:uid="{00000000-0005-0000-0000-0000682F0000}"/>
    <cellStyle name="40% - Accent4 5 3 3 3" xfId="10313" xr:uid="{00000000-0005-0000-0000-0000692F0000}"/>
    <cellStyle name="40% - Accent4 5 3 3 3 2" xfId="10314" xr:uid="{00000000-0005-0000-0000-00006A2F0000}"/>
    <cellStyle name="40% - Accent4 5 3 3 3 2 2" xfId="10315" xr:uid="{00000000-0005-0000-0000-00006B2F0000}"/>
    <cellStyle name="40% - Accent4 5 3 3 3 3" xfId="10316" xr:uid="{00000000-0005-0000-0000-00006C2F0000}"/>
    <cellStyle name="40% - Accent4 5 3 3 3 4" xfId="10317" xr:uid="{00000000-0005-0000-0000-00006D2F0000}"/>
    <cellStyle name="40% - Accent4 5 3 3 4" xfId="10318" xr:uid="{00000000-0005-0000-0000-00006E2F0000}"/>
    <cellStyle name="40% - Accent4 5 3 3 4 2" xfId="10319" xr:uid="{00000000-0005-0000-0000-00006F2F0000}"/>
    <cellStyle name="40% - Accent4 5 3 3 4 2 2" xfId="10320" xr:uid="{00000000-0005-0000-0000-0000702F0000}"/>
    <cellStyle name="40% - Accent4 5 3 3 4 3" xfId="10321" xr:uid="{00000000-0005-0000-0000-0000712F0000}"/>
    <cellStyle name="40% - Accent4 5 3 3 4 4" xfId="10322" xr:uid="{00000000-0005-0000-0000-0000722F0000}"/>
    <cellStyle name="40% - Accent4 5 3 3 5" xfId="10323" xr:uid="{00000000-0005-0000-0000-0000732F0000}"/>
    <cellStyle name="40% - Accent4 5 3 3 5 2" xfId="10324" xr:uid="{00000000-0005-0000-0000-0000742F0000}"/>
    <cellStyle name="40% - Accent4 5 3 3 5 2 2" xfId="10325" xr:uid="{00000000-0005-0000-0000-0000752F0000}"/>
    <cellStyle name="40% - Accent4 5 3 3 5 3" xfId="10326" xr:uid="{00000000-0005-0000-0000-0000762F0000}"/>
    <cellStyle name="40% - Accent4 5 3 3 5 4" xfId="10327" xr:uid="{00000000-0005-0000-0000-0000772F0000}"/>
    <cellStyle name="40% - Accent4 5 3 3 6" xfId="10328" xr:uid="{00000000-0005-0000-0000-0000782F0000}"/>
    <cellStyle name="40% - Accent4 5 3 3 6 2" xfId="10329" xr:uid="{00000000-0005-0000-0000-0000792F0000}"/>
    <cellStyle name="40% - Accent4 5 3 3 6 2 2" xfId="10330" xr:uid="{00000000-0005-0000-0000-00007A2F0000}"/>
    <cellStyle name="40% - Accent4 5 3 3 6 3" xfId="10331" xr:uid="{00000000-0005-0000-0000-00007B2F0000}"/>
    <cellStyle name="40% - Accent4 5 3 3 7" xfId="10332" xr:uid="{00000000-0005-0000-0000-00007C2F0000}"/>
    <cellStyle name="40% - Accent4 5 3 3 7 2" xfId="10333" xr:uid="{00000000-0005-0000-0000-00007D2F0000}"/>
    <cellStyle name="40% - Accent4 5 3 3 8" xfId="10334" xr:uid="{00000000-0005-0000-0000-00007E2F0000}"/>
    <cellStyle name="40% - Accent4 5 3 3 9" xfId="10335" xr:uid="{00000000-0005-0000-0000-00007F2F0000}"/>
    <cellStyle name="40% - Accent4 5 3 4" xfId="10336" xr:uid="{00000000-0005-0000-0000-0000802F0000}"/>
    <cellStyle name="40% - Accent4 5 3 4 2" xfId="10337" xr:uid="{00000000-0005-0000-0000-0000812F0000}"/>
    <cellStyle name="40% - Accent4 5 3 4 2 2" xfId="10338" xr:uid="{00000000-0005-0000-0000-0000822F0000}"/>
    <cellStyle name="40% - Accent4 5 3 4 2 2 2" xfId="10339" xr:uid="{00000000-0005-0000-0000-0000832F0000}"/>
    <cellStyle name="40% - Accent4 5 3 4 2 3" xfId="10340" xr:uid="{00000000-0005-0000-0000-0000842F0000}"/>
    <cellStyle name="40% - Accent4 5 3 4 2 4" xfId="10341" xr:uid="{00000000-0005-0000-0000-0000852F0000}"/>
    <cellStyle name="40% - Accent4 5 3 4 3" xfId="10342" xr:uid="{00000000-0005-0000-0000-0000862F0000}"/>
    <cellStyle name="40% - Accent4 5 3 4 3 2" xfId="10343" xr:uid="{00000000-0005-0000-0000-0000872F0000}"/>
    <cellStyle name="40% - Accent4 5 3 4 3 2 2" xfId="10344" xr:uid="{00000000-0005-0000-0000-0000882F0000}"/>
    <cellStyle name="40% - Accent4 5 3 4 3 3" xfId="10345" xr:uid="{00000000-0005-0000-0000-0000892F0000}"/>
    <cellStyle name="40% - Accent4 5 3 4 3 4" xfId="10346" xr:uid="{00000000-0005-0000-0000-00008A2F0000}"/>
    <cellStyle name="40% - Accent4 5 3 4 4" xfId="10347" xr:uid="{00000000-0005-0000-0000-00008B2F0000}"/>
    <cellStyle name="40% - Accent4 5 3 4 4 2" xfId="10348" xr:uid="{00000000-0005-0000-0000-00008C2F0000}"/>
    <cellStyle name="40% - Accent4 5 3 4 4 2 2" xfId="10349" xr:uid="{00000000-0005-0000-0000-00008D2F0000}"/>
    <cellStyle name="40% - Accent4 5 3 4 4 3" xfId="10350" xr:uid="{00000000-0005-0000-0000-00008E2F0000}"/>
    <cellStyle name="40% - Accent4 5 3 4 4 4" xfId="10351" xr:uid="{00000000-0005-0000-0000-00008F2F0000}"/>
    <cellStyle name="40% - Accent4 5 3 4 5" xfId="10352" xr:uid="{00000000-0005-0000-0000-0000902F0000}"/>
    <cellStyle name="40% - Accent4 5 3 4 5 2" xfId="10353" xr:uid="{00000000-0005-0000-0000-0000912F0000}"/>
    <cellStyle name="40% - Accent4 5 3 4 5 3" xfId="10354" xr:uid="{00000000-0005-0000-0000-0000922F0000}"/>
    <cellStyle name="40% - Accent4 5 3 4 6" xfId="10355" xr:uid="{00000000-0005-0000-0000-0000932F0000}"/>
    <cellStyle name="40% - Accent4 5 3 4 7" xfId="10356" xr:uid="{00000000-0005-0000-0000-0000942F0000}"/>
    <cellStyle name="40% - Accent4 5 3 4 8" xfId="10357" xr:uid="{00000000-0005-0000-0000-0000952F0000}"/>
    <cellStyle name="40% - Accent4 5 3 5" xfId="10358" xr:uid="{00000000-0005-0000-0000-0000962F0000}"/>
    <cellStyle name="40% - Accent4 5 3 5 2" xfId="10359" xr:uid="{00000000-0005-0000-0000-0000972F0000}"/>
    <cellStyle name="40% - Accent4 5 3 5 2 2" xfId="10360" xr:uid="{00000000-0005-0000-0000-0000982F0000}"/>
    <cellStyle name="40% - Accent4 5 3 5 3" xfId="10361" xr:uid="{00000000-0005-0000-0000-0000992F0000}"/>
    <cellStyle name="40% - Accent4 5 3 5 4" xfId="10362" xr:uid="{00000000-0005-0000-0000-00009A2F0000}"/>
    <cellStyle name="40% - Accent4 5 3 6" xfId="10363" xr:uid="{00000000-0005-0000-0000-00009B2F0000}"/>
    <cellStyle name="40% - Accent4 5 3 6 2" xfId="10364" xr:uid="{00000000-0005-0000-0000-00009C2F0000}"/>
    <cellStyle name="40% - Accent4 5 3 6 2 2" xfId="10365" xr:uid="{00000000-0005-0000-0000-00009D2F0000}"/>
    <cellStyle name="40% - Accent4 5 3 6 3" xfId="10366" xr:uid="{00000000-0005-0000-0000-00009E2F0000}"/>
    <cellStyle name="40% - Accent4 5 3 6 4" xfId="10367" xr:uid="{00000000-0005-0000-0000-00009F2F0000}"/>
    <cellStyle name="40% - Accent4 5 3 7" xfId="10368" xr:uid="{00000000-0005-0000-0000-0000A02F0000}"/>
    <cellStyle name="40% - Accent4 5 3 7 2" xfId="10369" xr:uid="{00000000-0005-0000-0000-0000A12F0000}"/>
    <cellStyle name="40% - Accent4 5 3 7 2 2" xfId="10370" xr:uid="{00000000-0005-0000-0000-0000A22F0000}"/>
    <cellStyle name="40% - Accent4 5 3 7 3" xfId="10371" xr:uid="{00000000-0005-0000-0000-0000A32F0000}"/>
    <cellStyle name="40% - Accent4 5 3 7 4" xfId="10372" xr:uid="{00000000-0005-0000-0000-0000A42F0000}"/>
    <cellStyle name="40% - Accent4 5 3 8" xfId="10373" xr:uid="{00000000-0005-0000-0000-0000A52F0000}"/>
    <cellStyle name="40% - Accent4 5 3 8 2" xfId="10374" xr:uid="{00000000-0005-0000-0000-0000A62F0000}"/>
    <cellStyle name="40% - Accent4 5 3 8 2 2" xfId="10375" xr:uid="{00000000-0005-0000-0000-0000A72F0000}"/>
    <cellStyle name="40% - Accent4 5 3 8 3" xfId="10376" xr:uid="{00000000-0005-0000-0000-0000A82F0000}"/>
    <cellStyle name="40% - Accent4 5 3 9" xfId="10377" xr:uid="{00000000-0005-0000-0000-0000A92F0000}"/>
    <cellStyle name="40% - Accent4 5 3 9 2" xfId="10378" xr:uid="{00000000-0005-0000-0000-0000AA2F0000}"/>
    <cellStyle name="40% - Accent4 5 4" xfId="10379" xr:uid="{00000000-0005-0000-0000-0000AB2F0000}"/>
    <cellStyle name="40% - Accent4 5 4 2" xfId="10380" xr:uid="{00000000-0005-0000-0000-0000AC2F0000}"/>
    <cellStyle name="40% - Accent4 5 4 2 2" xfId="10381" xr:uid="{00000000-0005-0000-0000-0000AD2F0000}"/>
    <cellStyle name="40% - Accent4 5 4 2 2 2" xfId="10382" xr:uid="{00000000-0005-0000-0000-0000AE2F0000}"/>
    <cellStyle name="40% - Accent4 5 4 2 2 2 2" xfId="10383" xr:uid="{00000000-0005-0000-0000-0000AF2F0000}"/>
    <cellStyle name="40% - Accent4 5 4 2 2 3" xfId="10384" xr:uid="{00000000-0005-0000-0000-0000B02F0000}"/>
    <cellStyle name="40% - Accent4 5 4 2 2 4" xfId="10385" xr:uid="{00000000-0005-0000-0000-0000B12F0000}"/>
    <cellStyle name="40% - Accent4 5 4 2 3" xfId="10386" xr:uid="{00000000-0005-0000-0000-0000B22F0000}"/>
    <cellStyle name="40% - Accent4 5 4 2 3 2" xfId="10387" xr:uid="{00000000-0005-0000-0000-0000B32F0000}"/>
    <cellStyle name="40% - Accent4 5 4 2 3 2 2" xfId="10388" xr:uid="{00000000-0005-0000-0000-0000B42F0000}"/>
    <cellStyle name="40% - Accent4 5 4 2 3 3" xfId="10389" xr:uid="{00000000-0005-0000-0000-0000B52F0000}"/>
    <cellStyle name="40% - Accent4 5 4 2 3 4" xfId="10390" xr:uid="{00000000-0005-0000-0000-0000B62F0000}"/>
    <cellStyle name="40% - Accent4 5 4 2 4" xfId="10391" xr:uid="{00000000-0005-0000-0000-0000B72F0000}"/>
    <cellStyle name="40% - Accent4 5 4 2 4 2" xfId="10392" xr:uid="{00000000-0005-0000-0000-0000B82F0000}"/>
    <cellStyle name="40% - Accent4 5 4 2 4 2 2" xfId="10393" xr:uid="{00000000-0005-0000-0000-0000B92F0000}"/>
    <cellStyle name="40% - Accent4 5 4 2 4 3" xfId="10394" xr:uid="{00000000-0005-0000-0000-0000BA2F0000}"/>
    <cellStyle name="40% - Accent4 5 4 2 4 4" xfId="10395" xr:uid="{00000000-0005-0000-0000-0000BB2F0000}"/>
    <cellStyle name="40% - Accent4 5 4 2 5" xfId="10396" xr:uid="{00000000-0005-0000-0000-0000BC2F0000}"/>
    <cellStyle name="40% - Accent4 5 4 2 5 2" xfId="10397" xr:uid="{00000000-0005-0000-0000-0000BD2F0000}"/>
    <cellStyle name="40% - Accent4 5 4 2 5 3" xfId="10398" xr:uid="{00000000-0005-0000-0000-0000BE2F0000}"/>
    <cellStyle name="40% - Accent4 5 4 2 6" xfId="10399" xr:uid="{00000000-0005-0000-0000-0000BF2F0000}"/>
    <cellStyle name="40% - Accent4 5 4 2 7" xfId="10400" xr:uid="{00000000-0005-0000-0000-0000C02F0000}"/>
    <cellStyle name="40% - Accent4 5 4 2 8" xfId="10401" xr:uid="{00000000-0005-0000-0000-0000C12F0000}"/>
    <cellStyle name="40% - Accent4 5 4 3" xfId="10402" xr:uid="{00000000-0005-0000-0000-0000C22F0000}"/>
    <cellStyle name="40% - Accent4 5 4 3 2" xfId="10403" xr:uid="{00000000-0005-0000-0000-0000C32F0000}"/>
    <cellStyle name="40% - Accent4 5 4 3 2 2" xfId="10404" xr:uid="{00000000-0005-0000-0000-0000C42F0000}"/>
    <cellStyle name="40% - Accent4 5 4 3 3" xfId="10405" xr:uid="{00000000-0005-0000-0000-0000C52F0000}"/>
    <cellStyle name="40% - Accent4 5 4 3 4" xfId="10406" xr:uid="{00000000-0005-0000-0000-0000C62F0000}"/>
    <cellStyle name="40% - Accent4 5 4 4" xfId="10407" xr:uid="{00000000-0005-0000-0000-0000C72F0000}"/>
    <cellStyle name="40% - Accent4 5 4 4 2" xfId="10408" xr:uid="{00000000-0005-0000-0000-0000C82F0000}"/>
    <cellStyle name="40% - Accent4 5 4 4 2 2" xfId="10409" xr:uid="{00000000-0005-0000-0000-0000C92F0000}"/>
    <cellStyle name="40% - Accent4 5 4 4 3" xfId="10410" xr:uid="{00000000-0005-0000-0000-0000CA2F0000}"/>
    <cellStyle name="40% - Accent4 5 4 4 4" xfId="10411" xr:uid="{00000000-0005-0000-0000-0000CB2F0000}"/>
    <cellStyle name="40% - Accent4 5 4 5" xfId="10412" xr:uid="{00000000-0005-0000-0000-0000CC2F0000}"/>
    <cellStyle name="40% - Accent4 5 4 5 2" xfId="10413" xr:uid="{00000000-0005-0000-0000-0000CD2F0000}"/>
    <cellStyle name="40% - Accent4 5 4 5 2 2" xfId="10414" xr:uid="{00000000-0005-0000-0000-0000CE2F0000}"/>
    <cellStyle name="40% - Accent4 5 4 5 3" xfId="10415" xr:uid="{00000000-0005-0000-0000-0000CF2F0000}"/>
    <cellStyle name="40% - Accent4 5 4 5 4" xfId="10416" xr:uid="{00000000-0005-0000-0000-0000D02F0000}"/>
    <cellStyle name="40% - Accent4 5 4 6" xfId="10417" xr:uid="{00000000-0005-0000-0000-0000D12F0000}"/>
    <cellStyle name="40% - Accent4 5 4 6 2" xfId="10418" xr:uid="{00000000-0005-0000-0000-0000D22F0000}"/>
    <cellStyle name="40% - Accent4 5 4 6 2 2" xfId="10419" xr:uid="{00000000-0005-0000-0000-0000D32F0000}"/>
    <cellStyle name="40% - Accent4 5 4 6 3" xfId="10420" xr:uid="{00000000-0005-0000-0000-0000D42F0000}"/>
    <cellStyle name="40% - Accent4 5 4 7" xfId="10421" xr:uid="{00000000-0005-0000-0000-0000D52F0000}"/>
    <cellStyle name="40% - Accent4 5 4 7 2" xfId="10422" xr:uid="{00000000-0005-0000-0000-0000D62F0000}"/>
    <cellStyle name="40% - Accent4 5 4 8" xfId="10423" xr:uid="{00000000-0005-0000-0000-0000D72F0000}"/>
    <cellStyle name="40% - Accent4 5 4 9" xfId="10424" xr:uid="{00000000-0005-0000-0000-0000D82F0000}"/>
    <cellStyle name="40% - Accent4 5 5" xfId="10425" xr:uid="{00000000-0005-0000-0000-0000D92F0000}"/>
    <cellStyle name="40% - Accent4 5 5 2" xfId="10426" xr:uid="{00000000-0005-0000-0000-0000DA2F0000}"/>
    <cellStyle name="40% - Accent4 5 5 2 2" xfId="10427" xr:uid="{00000000-0005-0000-0000-0000DB2F0000}"/>
    <cellStyle name="40% - Accent4 5 5 2 2 2" xfId="10428" xr:uid="{00000000-0005-0000-0000-0000DC2F0000}"/>
    <cellStyle name="40% - Accent4 5 5 2 3" xfId="10429" xr:uid="{00000000-0005-0000-0000-0000DD2F0000}"/>
    <cellStyle name="40% - Accent4 5 5 2 4" xfId="10430" xr:uid="{00000000-0005-0000-0000-0000DE2F0000}"/>
    <cellStyle name="40% - Accent4 5 5 3" xfId="10431" xr:uid="{00000000-0005-0000-0000-0000DF2F0000}"/>
    <cellStyle name="40% - Accent4 5 5 3 2" xfId="10432" xr:uid="{00000000-0005-0000-0000-0000E02F0000}"/>
    <cellStyle name="40% - Accent4 5 5 3 2 2" xfId="10433" xr:uid="{00000000-0005-0000-0000-0000E12F0000}"/>
    <cellStyle name="40% - Accent4 5 5 3 3" xfId="10434" xr:uid="{00000000-0005-0000-0000-0000E22F0000}"/>
    <cellStyle name="40% - Accent4 5 5 3 4" xfId="10435" xr:uid="{00000000-0005-0000-0000-0000E32F0000}"/>
    <cellStyle name="40% - Accent4 5 5 4" xfId="10436" xr:uid="{00000000-0005-0000-0000-0000E42F0000}"/>
    <cellStyle name="40% - Accent4 5 5 4 2" xfId="10437" xr:uid="{00000000-0005-0000-0000-0000E52F0000}"/>
    <cellStyle name="40% - Accent4 5 5 4 2 2" xfId="10438" xr:uid="{00000000-0005-0000-0000-0000E62F0000}"/>
    <cellStyle name="40% - Accent4 5 5 4 3" xfId="10439" xr:uid="{00000000-0005-0000-0000-0000E72F0000}"/>
    <cellStyle name="40% - Accent4 5 5 4 4" xfId="10440" xr:uid="{00000000-0005-0000-0000-0000E82F0000}"/>
    <cellStyle name="40% - Accent4 5 5 5" xfId="10441" xr:uid="{00000000-0005-0000-0000-0000E92F0000}"/>
    <cellStyle name="40% - Accent4 5 5 5 2" xfId="10442" xr:uid="{00000000-0005-0000-0000-0000EA2F0000}"/>
    <cellStyle name="40% - Accent4 5 5 5 2 2" xfId="10443" xr:uid="{00000000-0005-0000-0000-0000EB2F0000}"/>
    <cellStyle name="40% - Accent4 5 5 5 3" xfId="10444" xr:uid="{00000000-0005-0000-0000-0000EC2F0000}"/>
    <cellStyle name="40% - Accent4 5 5 5 4" xfId="10445" xr:uid="{00000000-0005-0000-0000-0000ED2F0000}"/>
    <cellStyle name="40% - Accent4 5 5 6" xfId="10446" xr:uid="{00000000-0005-0000-0000-0000EE2F0000}"/>
    <cellStyle name="40% - Accent4 5 5 6 2" xfId="10447" xr:uid="{00000000-0005-0000-0000-0000EF2F0000}"/>
    <cellStyle name="40% - Accent4 5 5 6 2 2" xfId="10448" xr:uid="{00000000-0005-0000-0000-0000F02F0000}"/>
    <cellStyle name="40% - Accent4 5 5 6 3" xfId="10449" xr:uid="{00000000-0005-0000-0000-0000F12F0000}"/>
    <cellStyle name="40% - Accent4 5 5 7" xfId="10450" xr:uid="{00000000-0005-0000-0000-0000F22F0000}"/>
    <cellStyle name="40% - Accent4 5 5 7 2" xfId="10451" xr:uid="{00000000-0005-0000-0000-0000F32F0000}"/>
    <cellStyle name="40% - Accent4 5 5 8" xfId="10452" xr:uid="{00000000-0005-0000-0000-0000F42F0000}"/>
    <cellStyle name="40% - Accent4 5 5 9" xfId="10453" xr:uid="{00000000-0005-0000-0000-0000F52F0000}"/>
    <cellStyle name="40% - Accent4 5 6" xfId="10454" xr:uid="{00000000-0005-0000-0000-0000F62F0000}"/>
    <cellStyle name="40% - Accent4 5 6 2" xfId="10455" xr:uid="{00000000-0005-0000-0000-0000F72F0000}"/>
    <cellStyle name="40% - Accent4 5 6 2 2" xfId="10456" xr:uid="{00000000-0005-0000-0000-0000F82F0000}"/>
    <cellStyle name="40% - Accent4 5 6 2 2 2" xfId="10457" xr:uid="{00000000-0005-0000-0000-0000F92F0000}"/>
    <cellStyle name="40% - Accent4 5 6 2 3" xfId="10458" xr:uid="{00000000-0005-0000-0000-0000FA2F0000}"/>
    <cellStyle name="40% - Accent4 5 6 2 4" xfId="10459" xr:uid="{00000000-0005-0000-0000-0000FB2F0000}"/>
    <cellStyle name="40% - Accent4 5 6 3" xfId="10460" xr:uid="{00000000-0005-0000-0000-0000FC2F0000}"/>
    <cellStyle name="40% - Accent4 5 6 3 2" xfId="10461" xr:uid="{00000000-0005-0000-0000-0000FD2F0000}"/>
    <cellStyle name="40% - Accent4 5 6 3 2 2" xfId="10462" xr:uid="{00000000-0005-0000-0000-0000FE2F0000}"/>
    <cellStyle name="40% - Accent4 5 6 3 3" xfId="10463" xr:uid="{00000000-0005-0000-0000-0000FF2F0000}"/>
    <cellStyle name="40% - Accent4 5 6 3 4" xfId="10464" xr:uid="{00000000-0005-0000-0000-000000300000}"/>
    <cellStyle name="40% - Accent4 5 6 4" xfId="10465" xr:uid="{00000000-0005-0000-0000-000001300000}"/>
    <cellStyle name="40% - Accent4 5 6 4 2" xfId="10466" xr:uid="{00000000-0005-0000-0000-000002300000}"/>
    <cellStyle name="40% - Accent4 5 6 4 2 2" xfId="10467" xr:uid="{00000000-0005-0000-0000-000003300000}"/>
    <cellStyle name="40% - Accent4 5 6 4 3" xfId="10468" xr:uid="{00000000-0005-0000-0000-000004300000}"/>
    <cellStyle name="40% - Accent4 5 6 4 4" xfId="10469" xr:uid="{00000000-0005-0000-0000-000005300000}"/>
    <cellStyle name="40% - Accent4 5 6 5" xfId="10470" xr:uid="{00000000-0005-0000-0000-000006300000}"/>
    <cellStyle name="40% - Accent4 5 6 5 2" xfId="10471" xr:uid="{00000000-0005-0000-0000-000007300000}"/>
    <cellStyle name="40% - Accent4 5 6 5 2 2" xfId="10472" xr:uid="{00000000-0005-0000-0000-000008300000}"/>
    <cellStyle name="40% - Accent4 5 6 5 3" xfId="10473" xr:uid="{00000000-0005-0000-0000-000009300000}"/>
    <cellStyle name="40% - Accent4 5 6 6" xfId="10474" xr:uid="{00000000-0005-0000-0000-00000A300000}"/>
    <cellStyle name="40% - Accent4 5 6 6 2" xfId="10475" xr:uid="{00000000-0005-0000-0000-00000B300000}"/>
    <cellStyle name="40% - Accent4 5 6 7" xfId="10476" xr:uid="{00000000-0005-0000-0000-00000C300000}"/>
    <cellStyle name="40% - Accent4 5 6 8" xfId="10477" xr:uid="{00000000-0005-0000-0000-00000D300000}"/>
    <cellStyle name="40% - Accent4 5 7" xfId="10478" xr:uid="{00000000-0005-0000-0000-00000E300000}"/>
    <cellStyle name="40% - Accent4 5 8" xfId="10479" xr:uid="{00000000-0005-0000-0000-00000F300000}"/>
    <cellStyle name="40% - Accent4 5 8 2" xfId="10480" xr:uid="{00000000-0005-0000-0000-000010300000}"/>
    <cellStyle name="40% - Accent4 5 8 2 2" xfId="10481" xr:uid="{00000000-0005-0000-0000-000011300000}"/>
    <cellStyle name="40% - Accent4 5 8 3" xfId="10482" xr:uid="{00000000-0005-0000-0000-000012300000}"/>
    <cellStyle name="40% - Accent4 5 8 4" xfId="10483" xr:uid="{00000000-0005-0000-0000-000013300000}"/>
    <cellStyle name="40% - Accent4 5 9" xfId="10484" xr:uid="{00000000-0005-0000-0000-000014300000}"/>
    <cellStyle name="40% - Accent4 5 9 2" xfId="10485" xr:uid="{00000000-0005-0000-0000-000015300000}"/>
    <cellStyle name="40% - Accent4 5 9 2 2" xfId="10486" xr:uid="{00000000-0005-0000-0000-000016300000}"/>
    <cellStyle name="40% - Accent4 5 9 3" xfId="10487" xr:uid="{00000000-0005-0000-0000-000017300000}"/>
    <cellStyle name="40% - Accent4 5 9 4" xfId="10488" xr:uid="{00000000-0005-0000-0000-000018300000}"/>
    <cellStyle name="40% - Accent4 6" xfId="10489" xr:uid="{00000000-0005-0000-0000-000019300000}"/>
    <cellStyle name="40% - Accent4 6 10" xfId="10490" xr:uid="{00000000-0005-0000-0000-00001A300000}"/>
    <cellStyle name="40% - Accent4 6 11" xfId="10491" xr:uid="{00000000-0005-0000-0000-00001B300000}"/>
    <cellStyle name="40% - Accent4 6 12" xfId="10492" xr:uid="{00000000-0005-0000-0000-00001C300000}"/>
    <cellStyle name="40% - Accent4 6 2" xfId="10493" xr:uid="{00000000-0005-0000-0000-00001D300000}"/>
    <cellStyle name="40% - Accent4 6 2 10" xfId="10494" xr:uid="{00000000-0005-0000-0000-00001E300000}"/>
    <cellStyle name="40% - Accent4 6 2 10 2" xfId="10495" xr:uid="{00000000-0005-0000-0000-00001F300000}"/>
    <cellStyle name="40% - Accent4 6 2 11" xfId="10496" xr:uid="{00000000-0005-0000-0000-000020300000}"/>
    <cellStyle name="40% - Accent4 6 2 12" xfId="10497" xr:uid="{00000000-0005-0000-0000-000021300000}"/>
    <cellStyle name="40% - Accent4 6 2 2" xfId="10498" xr:uid="{00000000-0005-0000-0000-000022300000}"/>
    <cellStyle name="40% - Accent4 6 2 2 10" xfId="10499" xr:uid="{00000000-0005-0000-0000-000023300000}"/>
    <cellStyle name="40% - Accent4 6 2 2 2" xfId="10500" xr:uid="{00000000-0005-0000-0000-000024300000}"/>
    <cellStyle name="40% - Accent4 6 2 2 2 2" xfId="10501" xr:uid="{00000000-0005-0000-0000-000025300000}"/>
    <cellStyle name="40% - Accent4 6 2 2 2 2 2" xfId="10502" xr:uid="{00000000-0005-0000-0000-000026300000}"/>
    <cellStyle name="40% - Accent4 6 2 2 2 2 2 2" xfId="10503" xr:uid="{00000000-0005-0000-0000-000027300000}"/>
    <cellStyle name="40% - Accent4 6 2 2 2 2 3" xfId="10504" xr:uid="{00000000-0005-0000-0000-000028300000}"/>
    <cellStyle name="40% - Accent4 6 2 2 2 2 4" xfId="10505" xr:uid="{00000000-0005-0000-0000-000029300000}"/>
    <cellStyle name="40% - Accent4 6 2 2 2 3" xfId="10506" xr:uid="{00000000-0005-0000-0000-00002A300000}"/>
    <cellStyle name="40% - Accent4 6 2 2 2 3 2" xfId="10507" xr:uid="{00000000-0005-0000-0000-00002B300000}"/>
    <cellStyle name="40% - Accent4 6 2 2 2 3 2 2" xfId="10508" xr:uid="{00000000-0005-0000-0000-00002C300000}"/>
    <cellStyle name="40% - Accent4 6 2 2 2 3 3" xfId="10509" xr:uid="{00000000-0005-0000-0000-00002D300000}"/>
    <cellStyle name="40% - Accent4 6 2 2 2 3 4" xfId="10510" xr:uid="{00000000-0005-0000-0000-00002E300000}"/>
    <cellStyle name="40% - Accent4 6 2 2 2 4" xfId="10511" xr:uid="{00000000-0005-0000-0000-00002F300000}"/>
    <cellStyle name="40% - Accent4 6 2 2 2 4 2" xfId="10512" xr:uid="{00000000-0005-0000-0000-000030300000}"/>
    <cellStyle name="40% - Accent4 6 2 2 2 4 2 2" xfId="10513" xr:uid="{00000000-0005-0000-0000-000031300000}"/>
    <cellStyle name="40% - Accent4 6 2 2 2 4 3" xfId="10514" xr:uid="{00000000-0005-0000-0000-000032300000}"/>
    <cellStyle name="40% - Accent4 6 2 2 2 4 4" xfId="10515" xr:uid="{00000000-0005-0000-0000-000033300000}"/>
    <cellStyle name="40% - Accent4 6 2 2 2 5" xfId="10516" xr:uid="{00000000-0005-0000-0000-000034300000}"/>
    <cellStyle name="40% - Accent4 6 2 2 2 5 2" xfId="10517" xr:uid="{00000000-0005-0000-0000-000035300000}"/>
    <cellStyle name="40% - Accent4 6 2 2 2 5 2 2" xfId="10518" xr:uid="{00000000-0005-0000-0000-000036300000}"/>
    <cellStyle name="40% - Accent4 6 2 2 2 5 3" xfId="10519" xr:uid="{00000000-0005-0000-0000-000037300000}"/>
    <cellStyle name="40% - Accent4 6 2 2 2 5 4" xfId="10520" xr:uid="{00000000-0005-0000-0000-000038300000}"/>
    <cellStyle name="40% - Accent4 6 2 2 2 6" xfId="10521" xr:uid="{00000000-0005-0000-0000-000039300000}"/>
    <cellStyle name="40% - Accent4 6 2 2 2 6 2" xfId="10522" xr:uid="{00000000-0005-0000-0000-00003A300000}"/>
    <cellStyle name="40% - Accent4 6 2 2 2 6 2 2" xfId="10523" xr:uid="{00000000-0005-0000-0000-00003B300000}"/>
    <cellStyle name="40% - Accent4 6 2 2 2 6 3" xfId="10524" xr:uid="{00000000-0005-0000-0000-00003C300000}"/>
    <cellStyle name="40% - Accent4 6 2 2 2 7" xfId="10525" xr:uid="{00000000-0005-0000-0000-00003D300000}"/>
    <cellStyle name="40% - Accent4 6 2 2 2 7 2" xfId="10526" xr:uid="{00000000-0005-0000-0000-00003E300000}"/>
    <cellStyle name="40% - Accent4 6 2 2 2 8" xfId="10527" xr:uid="{00000000-0005-0000-0000-00003F300000}"/>
    <cellStyle name="40% - Accent4 6 2 2 2 9" xfId="10528" xr:uid="{00000000-0005-0000-0000-000040300000}"/>
    <cellStyle name="40% - Accent4 6 2 2 3" xfId="10529" xr:uid="{00000000-0005-0000-0000-000041300000}"/>
    <cellStyle name="40% - Accent4 6 2 2 3 2" xfId="10530" xr:uid="{00000000-0005-0000-0000-000042300000}"/>
    <cellStyle name="40% - Accent4 6 2 2 3 2 2" xfId="10531" xr:uid="{00000000-0005-0000-0000-000043300000}"/>
    <cellStyle name="40% - Accent4 6 2 2 3 2 2 2" xfId="10532" xr:uid="{00000000-0005-0000-0000-000044300000}"/>
    <cellStyle name="40% - Accent4 6 2 2 3 2 3" xfId="10533" xr:uid="{00000000-0005-0000-0000-000045300000}"/>
    <cellStyle name="40% - Accent4 6 2 2 3 2 4" xfId="10534" xr:uid="{00000000-0005-0000-0000-000046300000}"/>
    <cellStyle name="40% - Accent4 6 2 2 3 3" xfId="10535" xr:uid="{00000000-0005-0000-0000-000047300000}"/>
    <cellStyle name="40% - Accent4 6 2 2 3 3 2" xfId="10536" xr:uid="{00000000-0005-0000-0000-000048300000}"/>
    <cellStyle name="40% - Accent4 6 2 2 3 3 2 2" xfId="10537" xr:uid="{00000000-0005-0000-0000-000049300000}"/>
    <cellStyle name="40% - Accent4 6 2 2 3 3 3" xfId="10538" xr:uid="{00000000-0005-0000-0000-00004A300000}"/>
    <cellStyle name="40% - Accent4 6 2 2 3 3 4" xfId="10539" xr:uid="{00000000-0005-0000-0000-00004B300000}"/>
    <cellStyle name="40% - Accent4 6 2 2 3 4" xfId="10540" xr:uid="{00000000-0005-0000-0000-00004C300000}"/>
    <cellStyle name="40% - Accent4 6 2 2 3 4 2" xfId="10541" xr:uid="{00000000-0005-0000-0000-00004D300000}"/>
    <cellStyle name="40% - Accent4 6 2 2 3 4 2 2" xfId="10542" xr:uid="{00000000-0005-0000-0000-00004E300000}"/>
    <cellStyle name="40% - Accent4 6 2 2 3 4 3" xfId="10543" xr:uid="{00000000-0005-0000-0000-00004F300000}"/>
    <cellStyle name="40% - Accent4 6 2 2 3 4 4" xfId="10544" xr:uid="{00000000-0005-0000-0000-000050300000}"/>
    <cellStyle name="40% - Accent4 6 2 2 3 5" xfId="10545" xr:uid="{00000000-0005-0000-0000-000051300000}"/>
    <cellStyle name="40% - Accent4 6 2 2 3 5 2" xfId="10546" xr:uid="{00000000-0005-0000-0000-000052300000}"/>
    <cellStyle name="40% - Accent4 6 2 2 3 5 3" xfId="10547" xr:uid="{00000000-0005-0000-0000-000053300000}"/>
    <cellStyle name="40% - Accent4 6 2 2 3 6" xfId="10548" xr:uid="{00000000-0005-0000-0000-000054300000}"/>
    <cellStyle name="40% - Accent4 6 2 2 3 7" xfId="10549" xr:uid="{00000000-0005-0000-0000-000055300000}"/>
    <cellStyle name="40% - Accent4 6 2 2 3 8" xfId="10550" xr:uid="{00000000-0005-0000-0000-000056300000}"/>
    <cellStyle name="40% - Accent4 6 2 2 4" xfId="10551" xr:uid="{00000000-0005-0000-0000-000057300000}"/>
    <cellStyle name="40% - Accent4 6 2 2 4 2" xfId="10552" xr:uid="{00000000-0005-0000-0000-000058300000}"/>
    <cellStyle name="40% - Accent4 6 2 2 4 2 2" xfId="10553" xr:uid="{00000000-0005-0000-0000-000059300000}"/>
    <cellStyle name="40% - Accent4 6 2 2 4 3" xfId="10554" xr:uid="{00000000-0005-0000-0000-00005A300000}"/>
    <cellStyle name="40% - Accent4 6 2 2 4 4" xfId="10555" xr:uid="{00000000-0005-0000-0000-00005B300000}"/>
    <cellStyle name="40% - Accent4 6 2 2 5" xfId="10556" xr:uid="{00000000-0005-0000-0000-00005C300000}"/>
    <cellStyle name="40% - Accent4 6 2 2 5 2" xfId="10557" xr:uid="{00000000-0005-0000-0000-00005D300000}"/>
    <cellStyle name="40% - Accent4 6 2 2 5 2 2" xfId="10558" xr:uid="{00000000-0005-0000-0000-00005E300000}"/>
    <cellStyle name="40% - Accent4 6 2 2 5 3" xfId="10559" xr:uid="{00000000-0005-0000-0000-00005F300000}"/>
    <cellStyle name="40% - Accent4 6 2 2 5 4" xfId="10560" xr:uid="{00000000-0005-0000-0000-000060300000}"/>
    <cellStyle name="40% - Accent4 6 2 2 6" xfId="10561" xr:uid="{00000000-0005-0000-0000-000061300000}"/>
    <cellStyle name="40% - Accent4 6 2 2 6 2" xfId="10562" xr:uid="{00000000-0005-0000-0000-000062300000}"/>
    <cellStyle name="40% - Accent4 6 2 2 6 2 2" xfId="10563" xr:uid="{00000000-0005-0000-0000-000063300000}"/>
    <cellStyle name="40% - Accent4 6 2 2 6 3" xfId="10564" xr:uid="{00000000-0005-0000-0000-000064300000}"/>
    <cellStyle name="40% - Accent4 6 2 2 6 4" xfId="10565" xr:uid="{00000000-0005-0000-0000-000065300000}"/>
    <cellStyle name="40% - Accent4 6 2 2 7" xfId="10566" xr:uid="{00000000-0005-0000-0000-000066300000}"/>
    <cellStyle name="40% - Accent4 6 2 2 7 2" xfId="10567" xr:uid="{00000000-0005-0000-0000-000067300000}"/>
    <cellStyle name="40% - Accent4 6 2 2 7 2 2" xfId="10568" xr:uid="{00000000-0005-0000-0000-000068300000}"/>
    <cellStyle name="40% - Accent4 6 2 2 7 3" xfId="10569" xr:uid="{00000000-0005-0000-0000-000069300000}"/>
    <cellStyle name="40% - Accent4 6 2 2 8" xfId="10570" xr:uid="{00000000-0005-0000-0000-00006A300000}"/>
    <cellStyle name="40% - Accent4 6 2 2 8 2" xfId="10571" xr:uid="{00000000-0005-0000-0000-00006B300000}"/>
    <cellStyle name="40% - Accent4 6 2 2 9" xfId="10572" xr:uid="{00000000-0005-0000-0000-00006C300000}"/>
    <cellStyle name="40% - Accent4 6 2 3" xfId="10573" xr:uid="{00000000-0005-0000-0000-00006D300000}"/>
    <cellStyle name="40% - Accent4 6 2 3 2" xfId="10574" xr:uid="{00000000-0005-0000-0000-00006E300000}"/>
    <cellStyle name="40% - Accent4 6 2 3 2 2" xfId="10575" xr:uid="{00000000-0005-0000-0000-00006F300000}"/>
    <cellStyle name="40% - Accent4 6 2 3 2 2 2" xfId="10576" xr:uid="{00000000-0005-0000-0000-000070300000}"/>
    <cellStyle name="40% - Accent4 6 2 3 2 2 2 2" xfId="10577" xr:uid="{00000000-0005-0000-0000-000071300000}"/>
    <cellStyle name="40% - Accent4 6 2 3 2 2 3" xfId="10578" xr:uid="{00000000-0005-0000-0000-000072300000}"/>
    <cellStyle name="40% - Accent4 6 2 3 2 2 4" xfId="10579" xr:uid="{00000000-0005-0000-0000-000073300000}"/>
    <cellStyle name="40% - Accent4 6 2 3 2 3" xfId="10580" xr:uid="{00000000-0005-0000-0000-000074300000}"/>
    <cellStyle name="40% - Accent4 6 2 3 2 3 2" xfId="10581" xr:uid="{00000000-0005-0000-0000-000075300000}"/>
    <cellStyle name="40% - Accent4 6 2 3 2 3 2 2" xfId="10582" xr:uid="{00000000-0005-0000-0000-000076300000}"/>
    <cellStyle name="40% - Accent4 6 2 3 2 3 3" xfId="10583" xr:uid="{00000000-0005-0000-0000-000077300000}"/>
    <cellStyle name="40% - Accent4 6 2 3 2 3 4" xfId="10584" xr:uid="{00000000-0005-0000-0000-000078300000}"/>
    <cellStyle name="40% - Accent4 6 2 3 2 4" xfId="10585" xr:uid="{00000000-0005-0000-0000-000079300000}"/>
    <cellStyle name="40% - Accent4 6 2 3 2 4 2" xfId="10586" xr:uid="{00000000-0005-0000-0000-00007A300000}"/>
    <cellStyle name="40% - Accent4 6 2 3 2 4 2 2" xfId="10587" xr:uid="{00000000-0005-0000-0000-00007B300000}"/>
    <cellStyle name="40% - Accent4 6 2 3 2 4 3" xfId="10588" xr:uid="{00000000-0005-0000-0000-00007C300000}"/>
    <cellStyle name="40% - Accent4 6 2 3 2 4 4" xfId="10589" xr:uid="{00000000-0005-0000-0000-00007D300000}"/>
    <cellStyle name="40% - Accent4 6 2 3 2 5" xfId="10590" xr:uid="{00000000-0005-0000-0000-00007E300000}"/>
    <cellStyle name="40% - Accent4 6 2 3 2 5 2" xfId="10591" xr:uid="{00000000-0005-0000-0000-00007F300000}"/>
    <cellStyle name="40% - Accent4 6 2 3 2 5 3" xfId="10592" xr:uid="{00000000-0005-0000-0000-000080300000}"/>
    <cellStyle name="40% - Accent4 6 2 3 2 6" xfId="10593" xr:uid="{00000000-0005-0000-0000-000081300000}"/>
    <cellStyle name="40% - Accent4 6 2 3 2 7" xfId="10594" xr:uid="{00000000-0005-0000-0000-000082300000}"/>
    <cellStyle name="40% - Accent4 6 2 3 2 8" xfId="10595" xr:uid="{00000000-0005-0000-0000-000083300000}"/>
    <cellStyle name="40% - Accent4 6 2 3 3" xfId="10596" xr:uid="{00000000-0005-0000-0000-000084300000}"/>
    <cellStyle name="40% - Accent4 6 2 3 3 2" xfId="10597" xr:uid="{00000000-0005-0000-0000-000085300000}"/>
    <cellStyle name="40% - Accent4 6 2 3 3 2 2" xfId="10598" xr:uid="{00000000-0005-0000-0000-000086300000}"/>
    <cellStyle name="40% - Accent4 6 2 3 3 3" xfId="10599" xr:uid="{00000000-0005-0000-0000-000087300000}"/>
    <cellStyle name="40% - Accent4 6 2 3 3 4" xfId="10600" xr:uid="{00000000-0005-0000-0000-000088300000}"/>
    <cellStyle name="40% - Accent4 6 2 3 4" xfId="10601" xr:uid="{00000000-0005-0000-0000-000089300000}"/>
    <cellStyle name="40% - Accent4 6 2 3 4 2" xfId="10602" xr:uid="{00000000-0005-0000-0000-00008A300000}"/>
    <cellStyle name="40% - Accent4 6 2 3 4 2 2" xfId="10603" xr:uid="{00000000-0005-0000-0000-00008B300000}"/>
    <cellStyle name="40% - Accent4 6 2 3 4 3" xfId="10604" xr:uid="{00000000-0005-0000-0000-00008C300000}"/>
    <cellStyle name="40% - Accent4 6 2 3 4 4" xfId="10605" xr:uid="{00000000-0005-0000-0000-00008D300000}"/>
    <cellStyle name="40% - Accent4 6 2 3 5" xfId="10606" xr:uid="{00000000-0005-0000-0000-00008E300000}"/>
    <cellStyle name="40% - Accent4 6 2 3 5 2" xfId="10607" xr:uid="{00000000-0005-0000-0000-00008F300000}"/>
    <cellStyle name="40% - Accent4 6 2 3 5 2 2" xfId="10608" xr:uid="{00000000-0005-0000-0000-000090300000}"/>
    <cellStyle name="40% - Accent4 6 2 3 5 3" xfId="10609" xr:uid="{00000000-0005-0000-0000-000091300000}"/>
    <cellStyle name="40% - Accent4 6 2 3 5 4" xfId="10610" xr:uid="{00000000-0005-0000-0000-000092300000}"/>
    <cellStyle name="40% - Accent4 6 2 3 6" xfId="10611" xr:uid="{00000000-0005-0000-0000-000093300000}"/>
    <cellStyle name="40% - Accent4 6 2 3 6 2" xfId="10612" xr:uid="{00000000-0005-0000-0000-000094300000}"/>
    <cellStyle name="40% - Accent4 6 2 3 6 2 2" xfId="10613" xr:uid="{00000000-0005-0000-0000-000095300000}"/>
    <cellStyle name="40% - Accent4 6 2 3 6 3" xfId="10614" xr:uid="{00000000-0005-0000-0000-000096300000}"/>
    <cellStyle name="40% - Accent4 6 2 3 7" xfId="10615" xr:uid="{00000000-0005-0000-0000-000097300000}"/>
    <cellStyle name="40% - Accent4 6 2 3 7 2" xfId="10616" xr:uid="{00000000-0005-0000-0000-000098300000}"/>
    <cellStyle name="40% - Accent4 6 2 3 8" xfId="10617" xr:uid="{00000000-0005-0000-0000-000099300000}"/>
    <cellStyle name="40% - Accent4 6 2 3 9" xfId="10618" xr:uid="{00000000-0005-0000-0000-00009A300000}"/>
    <cellStyle name="40% - Accent4 6 2 4" xfId="10619" xr:uid="{00000000-0005-0000-0000-00009B300000}"/>
    <cellStyle name="40% - Accent4 6 2 4 2" xfId="10620" xr:uid="{00000000-0005-0000-0000-00009C300000}"/>
    <cellStyle name="40% - Accent4 6 2 4 2 2" xfId="10621" xr:uid="{00000000-0005-0000-0000-00009D300000}"/>
    <cellStyle name="40% - Accent4 6 2 4 2 2 2" xfId="10622" xr:uid="{00000000-0005-0000-0000-00009E300000}"/>
    <cellStyle name="40% - Accent4 6 2 4 2 3" xfId="10623" xr:uid="{00000000-0005-0000-0000-00009F300000}"/>
    <cellStyle name="40% - Accent4 6 2 4 2 4" xfId="10624" xr:uid="{00000000-0005-0000-0000-0000A0300000}"/>
    <cellStyle name="40% - Accent4 6 2 4 3" xfId="10625" xr:uid="{00000000-0005-0000-0000-0000A1300000}"/>
    <cellStyle name="40% - Accent4 6 2 4 3 2" xfId="10626" xr:uid="{00000000-0005-0000-0000-0000A2300000}"/>
    <cellStyle name="40% - Accent4 6 2 4 3 2 2" xfId="10627" xr:uid="{00000000-0005-0000-0000-0000A3300000}"/>
    <cellStyle name="40% - Accent4 6 2 4 3 3" xfId="10628" xr:uid="{00000000-0005-0000-0000-0000A4300000}"/>
    <cellStyle name="40% - Accent4 6 2 4 3 4" xfId="10629" xr:uid="{00000000-0005-0000-0000-0000A5300000}"/>
    <cellStyle name="40% - Accent4 6 2 4 4" xfId="10630" xr:uid="{00000000-0005-0000-0000-0000A6300000}"/>
    <cellStyle name="40% - Accent4 6 2 4 4 2" xfId="10631" xr:uid="{00000000-0005-0000-0000-0000A7300000}"/>
    <cellStyle name="40% - Accent4 6 2 4 4 2 2" xfId="10632" xr:uid="{00000000-0005-0000-0000-0000A8300000}"/>
    <cellStyle name="40% - Accent4 6 2 4 4 3" xfId="10633" xr:uid="{00000000-0005-0000-0000-0000A9300000}"/>
    <cellStyle name="40% - Accent4 6 2 4 4 4" xfId="10634" xr:uid="{00000000-0005-0000-0000-0000AA300000}"/>
    <cellStyle name="40% - Accent4 6 2 4 5" xfId="10635" xr:uid="{00000000-0005-0000-0000-0000AB300000}"/>
    <cellStyle name="40% - Accent4 6 2 4 5 2" xfId="10636" xr:uid="{00000000-0005-0000-0000-0000AC300000}"/>
    <cellStyle name="40% - Accent4 6 2 4 5 2 2" xfId="10637" xr:uid="{00000000-0005-0000-0000-0000AD300000}"/>
    <cellStyle name="40% - Accent4 6 2 4 5 3" xfId="10638" xr:uid="{00000000-0005-0000-0000-0000AE300000}"/>
    <cellStyle name="40% - Accent4 6 2 4 5 4" xfId="10639" xr:uid="{00000000-0005-0000-0000-0000AF300000}"/>
    <cellStyle name="40% - Accent4 6 2 4 6" xfId="10640" xr:uid="{00000000-0005-0000-0000-0000B0300000}"/>
    <cellStyle name="40% - Accent4 6 2 4 6 2" xfId="10641" xr:uid="{00000000-0005-0000-0000-0000B1300000}"/>
    <cellStyle name="40% - Accent4 6 2 4 6 2 2" xfId="10642" xr:uid="{00000000-0005-0000-0000-0000B2300000}"/>
    <cellStyle name="40% - Accent4 6 2 4 6 3" xfId="10643" xr:uid="{00000000-0005-0000-0000-0000B3300000}"/>
    <cellStyle name="40% - Accent4 6 2 4 7" xfId="10644" xr:uid="{00000000-0005-0000-0000-0000B4300000}"/>
    <cellStyle name="40% - Accent4 6 2 4 7 2" xfId="10645" xr:uid="{00000000-0005-0000-0000-0000B5300000}"/>
    <cellStyle name="40% - Accent4 6 2 4 8" xfId="10646" xr:uid="{00000000-0005-0000-0000-0000B6300000}"/>
    <cellStyle name="40% - Accent4 6 2 4 9" xfId="10647" xr:uid="{00000000-0005-0000-0000-0000B7300000}"/>
    <cellStyle name="40% - Accent4 6 2 5" xfId="10648" xr:uid="{00000000-0005-0000-0000-0000B8300000}"/>
    <cellStyle name="40% - Accent4 6 2 5 2" xfId="10649" xr:uid="{00000000-0005-0000-0000-0000B9300000}"/>
    <cellStyle name="40% - Accent4 6 2 5 2 2" xfId="10650" xr:uid="{00000000-0005-0000-0000-0000BA300000}"/>
    <cellStyle name="40% - Accent4 6 2 5 2 2 2" xfId="10651" xr:uid="{00000000-0005-0000-0000-0000BB300000}"/>
    <cellStyle name="40% - Accent4 6 2 5 2 3" xfId="10652" xr:uid="{00000000-0005-0000-0000-0000BC300000}"/>
    <cellStyle name="40% - Accent4 6 2 5 2 4" xfId="10653" xr:uid="{00000000-0005-0000-0000-0000BD300000}"/>
    <cellStyle name="40% - Accent4 6 2 5 3" xfId="10654" xr:uid="{00000000-0005-0000-0000-0000BE300000}"/>
    <cellStyle name="40% - Accent4 6 2 5 3 2" xfId="10655" xr:uid="{00000000-0005-0000-0000-0000BF300000}"/>
    <cellStyle name="40% - Accent4 6 2 5 3 2 2" xfId="10656" xr:uid="{00000000-0005-0000-0000-0000C0300000}"/>
    <cellStyle name="40% - Accent4 6 2 5 3 3" xfId="10657" xr:uid="{00000000-0005-0000-0000-0000C1300000}"/>
    <cellStyle name="40% - Accent4 6 2 5 3 4" xfId="10658" xr:uid="{00000000-0005-0000-0000-0000C2300000}"/>
    <cellStyle name="40% - Accent4 6 2 5 4" xfId="10659" xr:uid="{00000000-0005-0000-0000-0000C3300000}"/>
    <cellStyle name="40% - Accent4 6 2 5 4 2" xfId="10660" xr:uid="{00000000-0005-0000-0000-0000C4300000}"/>
    <cellStyle name="40% - Accent4 6 2 5 4 2 2" xfId="10661" xr:uid="{00000000-0005-0000-0000-0000C5300000}"/>
    <cellStyle name="40% - Accent4 6 2 5 4 3" xfId="10662" xr:uid="{00000000-0005-0000-0000-0000C6300000}"/>
    <cellStyle name="40% - Accent4 6 2 5 4 4" xfId="10663" xr:uid="{00000000-0005-0000-0000-0000C7300000}"/>
    <cellStyle name="40% - Accent4 6 2 5 5" xfId="10664" xr:uid="{00000000-0005-0000-0000-0000C8300000}"/>
    <cellStyle name="40% - Accent4 6 2 5 5 2" xfId="10665" xr:uid="{00000000-0005-0000-0000-0000C9300000}"/>
    <cellStyle name="40% - Accent4 6 2 5 5 3" xfId="10666" xr:uid="{00000000-0005-0000-0000-0000CA300000}"/>
    <cellStyle name="40% - Accent4 6 2 5 6" xfId="10667" xr:uid="{00000000-0005-0000-0000-0000CB300000}"/>
    <cellStyle name="40% - Accent4 6 2 5 7" xfId="10668" xr:uid="{00000000-0005-0000-0000-0000CC300000}"/>
    <cellStyle name="40% - Accent4 6 2 5 8" xfId="10669" xr:uid="{00000000-0005-0000-0000-0000CD300000}"/>
    <cellStyle name="40% - Accent4 6 2 6" xfId="10670" xr:uid="{00000000-0005-0000-0000-0000CE300000}"/>
    <cellStyle name="40% - Accent4 6 2 6 2" xfId="10671" xr:uid="{00000000-0005-0000-0000-0000CF300000}"/>
    <cellStyle name="40% - Accent4 6 2 6 2 2" xfId="10672" xr:uid="{00000000-0005-0000-0000-0000D0300000}"/>
    <cellStyle name="40% - Accent4 6 2 6 3" xfId="10673" xr:uid="{00000000-0005-0000-0000-0000D1300000}"/>
    <cellStyle name="40% - Accent4 6 2 6 4" xfId="10674" xr:uid="{00000000-0005-0000-0000-0000D2300000}"/>
    <cellStyle name="40% - Accent4 6 2 7" xfId="10675" xr:uid="{00000000-0005-0000-0000-0000D3300000}"/>
    <cellStyle name="40% - Accent4 6 2 7 2" xfId="10676" xr:uid="{00000000-0005-0000-0000-0000D4300000}"/>
    <cellStyle name="40% - Accent4 6 2 7 2 2" xfId="10677" xr:uid="{00000000-0005-0000-0000-0000D5300000}"/>
    <cellStyle name="40% - Accent4 6 2 7 3" xfId="10678" xr:uid="{00000000-0005-0000-0000-0000D6300000}"/>
    <cellStyle name="40% - Accent4 6 2 7 4" xfId="10679" xr:uid="{00000000-0005-0000-0000-0000D7300000}"/>
    <cellStyle name="40% - Accent4 6 2 8" xfId="10680" xr:uid="{00000000-0005-0000-0000-0000D8300000}"/>
    <cellStyle name="40% - Accent4 6 2 8 2" xfId="10681" xr:uid="{00000000-0005-0000-0000-0000D9300000}"/>
    <cellStyle name="40% - Accent4 6 2 8 2 2" xfId="10682" xr:uid="{00000000-0005-0000-0000-0000DA300000}"/>
    <cellStyle name="40% - Accent4 6 2 8 3" xfId="10683" xr:uid="{00000000-0005-0000-0000-0000DB300000}"/>
    <cellStyle name="40% - Accent4 6 2 8 4" xfId="10684" xr:uid="{00000000-0005-0000-0000-0000DC300000}"/>
    <cellStyle name="40% - Accent4 6 2 9" xfId="10685" xr:uid="{00000000-0005-0000-0000-0000DD300000}"/>
    <cellStyle name="40% - Accent4 6 2 9 2" xfId="10686" xr:uid="{00000000-0005-0000-0000-0000DE300000}"/>
    <cellStyle name="40% - Accent4 6 2 9 2 2" xfId="10687" xr:uid="{00000000-0005-0000-0000-0000DF300000}"/>
    <cellStyle name="40% - Accent4 6 2 9 3" xfId="10688" xr:uid="{00000000-0005-0000-0000-0000E0300000}"/>
    <cellStyle name="40% - Accent4 6 3" xfId="10689" xr:uid="{00000000-0005-0000-0000-0000E1300000}"/>
    <cellStyle name="40% - Accent4 6 3 2" xfId="10690" xr:uid="{00000000-0005-0000-0000-0000E2300000}"/>
    <cellStyle name="40% - Accent4 6 3 3" xfId="10691" xr:uid="{00000000-0005-0000-0000-0000E3300000}"/>
    <cellStyle name="40% - Accent4 6 4" xfId="10692" xr:uid="{00000000-0005-0000-0000-0000E4300000}"/>
    <cellStyle name="40% - Accent4 6 4 2" xfId="10693" xr:uid="{00000000-0005-0000-0000-0000E5300000}"/>
    <cellStyle name="40% - Accent4 6 4 2 2" xfId="10694" xr:uid="{00000000-0005-0000-0000-0000E6300000}"/>
    <cellStyle name="40% - Accent4 6 4 2 2 2" xfId="10695" xr:uid="{00000000-0005-0000-0000-0000E7300000}"/>
    <cellStyle name="40% - Accent4 6 4 2 3" xfId="10696" xr:uid="{00000000-0005-0000-0000-0000E8300000}"/>
    <cellStyle name="40% - Accent4 6 4 2 4" xfId="10697" xr:uid="{00000000-0005-0000-0000-0000E9300000}"/>
    <cellStyle name="40% - Accent4 6 4 3" xfId="10698" xr:uid="{00000000-0005-0000-0000-0000EA300000}"/>
    <cellStyle name="40% - Accent4 6 4 3 2" xfId="10699" xr:uid="{00000000-0005-0000-0000-0000EB300000}"/>
    <cellStyle name="40% - Accent4 6 4 3 2 2" xfId="10700" xr:uid="{00000000-0005-0000-0000-0000EC300000}"/>
    <cellStyle name="40% - Accent4 6 4 3 3" xfId="10701" xr:uid="{00000000-0005-0000-0000-0000ED300000}"/>
    <cellStyle name="40% - Accent4 6 4 3 4" xfId="10702" xr:uid="{00000000-0005-0000-0000-0000EE300000}"/>
    <cellStyle name="40% - Accent4 6 4 4" xfId="10703" xr:uid="{00000000-0005-0000-0000-0000EF300000}"/>
    <cellStyle name="40% - Accent4 6 4 4 2" xfId="10704" xr:uid="{00000000-0005-0000-0000-0000F0300000}"/>
    <cellStyle name="40% - Accent4 6 4 4 2 2" xfId="10705" xr:uid="{00000000-0005-0000-0000-0000F1300000}"/>
    <cellStyle name="40% - Accent4 6 4 4 3" xfId="10706" xr:uid="{00000000-0005-0000-0000-0000F2300000}"/>
    <cellStyle name="40% - Accent4 6 4 4 4" xfId="10707" xr:uid="{00000000-0005-0000-0000-0000F3300000}"/>
    <cellStyle name="40% - Accent4 6 4 5" xfId="10708" xr:uid="{00000000-0005-0000-0000-0000F4300000}"/>
    <cellStyle name="40% - Accent4 6 4 5 2" xfId="10709" xr:uid="{00000000-0005-0000-0000-0000F5300000}"/>
    <cellStyle name="40% - Accent4 6 4 5 2 2" xfId="10710" xr:uid="{00000000-0005-0000-0000-0000F6300000}"/>
    <cellStyle name="40% - Accent4 6 4 5 3" xfId="10711" xr:uid="{00000000-0005-0000-0000-0000F7300000}"/>
    <cellStyle name="40% - Accent4 6 4 5 4" xfId="10712" xr:uid="{00000000-0005-0000-0000-0000F8300000}"/>
    <cellStyle name="40% - Accent4 6 4 6" xfId="10713" xr:uid="{00000000-0005-0000-0000-0000F9300000}"/>
    <cellStyle name="40% - Accent4 6 4 6 2" xfId="10714" xr:uid="{00000000-0005-0000-0000-0000FA300000}"/>
    <cellStyle name="40% - Accent4 6 4 6 2 2" xfId="10715" xr:uid="{00000000-0005-0000-0000-0000FB300000}"/>
    <cellStyle name="40% - Accent4 6 4 6 3" xfId="10716" xr:uid="{00000000-0005-0000-0000-0000FC300000}"/>
    <cellStyle name="40% - Accent4 6 4 7" xfId="10717" xr:uid="{00000000-0005-0000-0000-0000FD300000}"/>
    <cellStyle name="40% - Accent4 6 4 7 2" xfId="10718" xr:uid="{00000000-0005-0000-0000-0000FE300000}"/>
    <cellStyle name="40% - Accent4 6 4 8" xfId="10719" xr:uid="{00000000-0005-0000-0000-0000FF300000}"/>
    <cellStyle name="40% - Accent4 6 4 9" xfId="10720" xr:uid="{00000000-0005-0000-0000-000000310000}"/>
    <cellStyle name="40% - Accent4 6 5" xfId="10721" xr:uid="{00000000-0005-0000-0000-000001310000}"/>
    <cellStyle name="40% - Accent4 6 6" xfId="10722" xr:uid="{00000000-0005-0000-0000-000002310000}"/>
    <cellStyle name="40% - Accent4 6 7" xfId="10723" xr:uid="{00000000-0005-0000-0000-000003310000}"/>
    <cellStyle name="40% - Accent4 6 7 2" xfId="10724" xr:uid="{00000000-0005-0000-0000-000004310000}"/>
    <cellStyle name="40% - Accent4 6 7 2 2" xfId="10725" xr:uid="{00000000-0005-0000-0000-000005310000}"/>
    <cellStyle name="40% - Accent4 6 7 3" xfId="10726" xr:uid="{00000000-0005-0000-0000-000006310000}"/>
    <cellStyle name="40% - Accent4 6 7 4" xfId="10727" xr:uid="{00000000-0005-0000-0000-000007310000}"/>
    <cellStyle name="40% - Accent4 6 8" xfId="10728" xr:uid="{00000000-0005-0000-0000-000008310000}"/>
    <cellStyle name="40% - Accent4 6 8 2" xfId="10729" xr:uid="{00000000-0005-0000-0000-000009310000}"/>
    <cellStyle name="40% - Accent4 6 8 2 2" xfId="10730" xr:uid="{00000000-0005-0000-0000-00000A310000}"/>
    <cellStyle name="40% - Accent4 6 8 3" xfId="10731" xr:uid="{00000000-0005-0000-0000-00000B310000}"/>
    <cellStyle name="40% - Accent4 6 8 4" xfId="10732" xr:uid="{00000000-0005-0000-0000-00000C310000}"/>
    <cellStyle name="40% - Accent4 6 9" xfId="10733" xr:uid="{00000000-0005-0000-0000-00000D310000}"/>
    <cellStyle name="40% - Accent4 6 9 2" xfId="10734" xr:uid="{00000000-0005-0000-0000-00000E310000}"/>
    <cellStyle name="40% - Accent4 6 9 2 2" xfId="10735" xr:uid="{00000000-0005-0000-0000-00000F310000}"/>
    <cellStyle name="40% - Accent4 6 9 3" xfId="10736" xr:uid="{00000000-0005-0000-0000-000010310000}"/>
    <cellStyle name="40% - Accent4 6 9 4" xfId="10737" xr:uid="{00000000-0005-0000-0000-000011310000}"/>
    <cellStyle name="40% - Accent4 7" xfId="10738" xr:uid="{00000000-0005-0000-0000-000012310000}"/>
    <cellStyle name="40% - Accent4 7 10" xfId="10739" xr:uid="{00000000-0005-0000-0000-000013310000}"/>
    <cellStyle name="40% - Accent4 7 11" xfId="10740" xr:uid="{00000000-0005-0000-0000-000014310000}"/>
    <cellStyle name="40% - Accent4 7 12" xfId="10741" xr:uid="{00000000-0005-0000-0000-000015310000}"/>
    <cellStyle name="40% - Accent4 7 2" xfId="10742" xr:uid="{00000000-0005-0000-0000-000016310000}"/>
    <cellStyle name="40% - Accent4 7 2 2" xfId="10743" xr:uid="{00000000-0005-0000-0000-000017310000}"/>
    <cellStyle name="40% - Accent4 7 2 2 2" xfId="10744" xr:uid="{00000000-0005-0000-0000-000018310000}"/>
    <cellStyle name="40% - Accent4 7 2 2 2 2" xfId="10745" xr:uid="{00000000-0005-0000-0000-000019310000}"/>
    <cellStyle name="40% - Accent4 7 2 2 2 2 2" xfId="10746" xr:uid="{00000000-0005-0000-0000-00001A310000}"/>
    <cellStyle name="40% - Accent4 7 2 2 2 3" xfId="10747" xr:uid="{00000000-0005-0000-0000-00001B310000}"/>
    <cellStyle name="40% - Accent4 7 2 2 2 4" xfId="10748" xr:uid="{00000000-0005-0000-0000-00001C310000}"/>
    <cellStyle name="40% - Accent4 7 2 2 3" xfId="10749" xr:uid="{00000000-0005-0000-0000-00001D310000}"/>
    <cellStyle name="40% - Accent4 7 2 2 3 2" xfId="10750" xr:uid="{00000000-0005-0000-0000-00001E310000}"/>
    <cellStyle name="40% - Accent4 7 2 2 3 2 2" xfId="10751" xr:uid="{00000000-0005-0000-0000-00001F310000}"/>
    <cellStyle name="40% - Accent4 7 2 2 3 3" xfId="10752" xr:uid="{00000000-0005-0000-0000-000020310000}"/>
    <cellStyle name="40% - Accent4 7 2 2 3 4" xfId="10753" xr:uid="{00000000-0005-0000-0000-000021310000}"/>
    <cellStyle name="40% - Accent4 7 2 2 4" xfId="10754" xr:uid="{00000000-0005-0000-0000-000022310000}"/>
    <cellStyle name="40% - Accent4 7 2 2 4 2" xfId="10755" xr:uid="{00000000-0005-0000-0000-000023310000}"/>
    <cellStyle name="40% - Accent4 7 2 2 4 2 2" xfId="10756" xr:uid="{00000000-0005-0000-0000-000024310000}"/>
    <cellStyle name="40% - Accent4 7 2 2 4 3" xfId="10757" xr:uid="{00000000-0005-0000-0000-000025310000}"/>
    <cellStyle name="40% - Accent4 7 2 2 4 4" xfId="10758" xr:uid="{00000000-0005-0000-0000-000026310000}"/>
    <cellStyle name="40% - Accent4 7 2 2 5" xfId="10759" xr:uid="{00000000-0005-0000-0000-000027310000}"/>
    <cellStyle name="40% - Accent4 7 2 2 5 2" xfId="10760" xr:uid="{00000000-0005-0000-0000-000028310000}"/>
    <cellStyle name="40% - Accent4 7 2 2 5 3" xfId="10761" xr:uid="{00000000-0005-0000-0000-000029310000}"/>
    <cellStyle name="40% - Accent4 7 2 2 6" xfId="10762" xr:uid="{00000000-0005-0000-0000-00002A310000}"/>
    <cellStyle name="40% - Accent4 7 2 2 7" xfId="10763" xr:uid="{00000000-0005-0000-0000-00002B310000}"/>
    <cellStyle name="40% - Accent4 7 2 2 8" xfId="10764" xr:uid="{00000000-0005-0000-0000-00002C310000}"/>
    <cellStyle name="40% - Accent4 7 2 3" xfId="10765" xr:uid="{00000000-0005-0000-0000-00002D310000}"/>
    <cellStyle name="40% - Accent4 7 2 3 2" xfId="10766" xr:uid="{00000000-0005-0000-0000-00002E310000}"/>
    <cellStyle name="40% - Accent4 7 2 3 2 2" xfId="10767" xr:uid="{00000000-0005-0000-0000-00002F310000}"/>
    <cellStyle name="40% - Accent4 7 2 3 3" xfId="10768" xr:uid="{00000000-0005-0000-0000-000030310000}"/>
    <cellStyle name="40% - Accent4 7 2 3 4" xfId="10769" xr:uid="{00000000-0005-0000-0000-000031310000}"/>
    <cellStyle name="40% - Accent4 7 2 4" xfId="10770" xr:uid="{00000000-0005-0000-0000-000032310000}"/>
    <cellStyle name="40% - Accent4 7 2 4 2" xfId="10771" xr:uid="{00000000-0005-0000-0000-000033310000}"/>
    <cellStyle name="40% - Accent4 7 2 4 2 2" xfId="10772" xr:uid="{00000000-0005-0000-0000-000034310000}"/>
    <cellStyle name="40% - Accent4 7 2 4 3" xfId="10773" xr:uid="{00000000-0005-0000-0000-000035310000}"/>
    <cellStyle name="40% - Accent4 7 2 4 4" xfId="10774" xr:uid="{00000000-0005-0000-0000-000036310000}"/>
    <cellStyle name="40% - Accent4 7 2 5" xfId="10775" xr:uid="{00000000-0005-0000-0000-000037310000}"/>
    <cellStyle name="40% - Accent4 7 2 5 2" xfId="10776" xr:uid="{00000000-0005-0000-0000-000038310000}"/>
    <cellStyle name="40% - Accent4 7 2 5 2 2" xfId="10777" xr:uid="{00000000-0005-0000-0000-000039310000}"/>
    <cellStyle name="40% - Accent4 7 2 5 3" xfId="10778" xr:uid="{00000000-0005-0000-0000-00003A310000}"/>
    <cellStyle name="40% - Accent4 7 2 5 4" xfId="10779" xr:uid="{00000000-0005-0000-0000-00003B310000}"/>
    <cellStyle name="40% - Accent4 7 2 6" xfId="10780" xr:uid="{00000000-0005-0000-0000-00003C310000}"/>
    <cellStyle name="40% - Accent4 7 2 6 2" xfId="10781" xr:uid="{00000000-0005-0000-0000-00003D310000}"/>
    <cellStyle name="40% - Accent4 7 2 6 2 2" xfId="10782" xr:uid="{00000000-0005-0000-0000-00003E310000}"/>
    <cellStyle name="40% - Accent4 7 2 6 3" xfId="10783" xr:uid="{00000000-0005-0000-0000-00003F310000}"/>
    <cellStyle name="40% - Accent4 7 2 7" xfId="10784" xr:uid="{00000000-0005-0000-0000-000040310000}"/>
    <cellStyle name="40% - Accent4 7 2 7 2" xfId="10785" xr:uid="{00000000-0005-0000-0000-000041310000}"/>
    <cellStyle name="40% - Accent4 7 2 8" xfId="10786" xr:uid="{00000000-0005-0000-0000-000042310000}"/>
    <cellStyle name="40% - Accent4 7 2 9" xfId="10787" xr:uid="{00000000-0005-0000-0000-000043310000}"/>
    <cellStyle name="40% - Accent4 7 3" xfId="10788" xr:uid="{00000000-0005-0000-0000-000044310000}"/>
    <cellStyle name="40% - Accent4 7 3 2" xfId="10789" xr:uid="{00000000-0005-0000-0000-000045310000}"/>
    <cellStyle name="40% - Accent4 7 3 2 2" xfId="10790" xr:uid="{00000000-0005-0000-0000-000046310000}"/>
    <cellStyle name="40% - Accent4 7 3 2 2 2" xfId="10791" xr:uid="{00000000-0005-0000-0000-000047310000}"/>
    <cellStyle name="40% - Accent4 7 3 2 3" xfId="10792" xr:uid="{00000000-0005-0000-0000-000048310000}"/>
    <cellStyle name="40% - Accent4 7 3 2 4" xfId="10793" xr:uid="{00000000-0005-0000-0000-000049310000}"/>
    <cellStyle name="40% - Accent4 7 3 3" xfId="10794" xr:uid="{00000000-0005-0000-0000-00004A310000}"/>
    <cellStyle name="40% - Accent4 7 3 3 2" xfId="10795" xr:uid="{00000000-0005-0000-0000-00004B310000}"/>
    <cellStyle name="40% - Accent4 7 3 3 2 2" xfId="10796" xr:uid="{00000000-0005-0000-0000-00004C310000}"/>
    <cellStyle name="40% - Accent4 7 3 3 3" xfId="10797" xr:uid="{00000000-0005-0000-0000-00004D310000}"/>
    <cellStyle name="40% - Accent4 7 3 3 4" xfId="10798" xr:uid="{00000000-0005-0000-0000-00004E310000}"/>
    <cellStyle name="40% - Accent4 7 3 4" xfId="10799" xr:uid="{00000000-0005-0000-0000-00004F310000}"/>
    <cellStyle name="40% - Accent4 7 3 4 2" xfId="10800" xr:uid="{00000000-0005-0000-0000-000050310000}"/>
    <cellStyle name="40% - Accent4 7 3 4 2 2" xfId="10801" xr:uid="{00000000-0005-0000-0000-000051310000}"/>
    <cellStyle name="40% - Accent4 7 3 4 3" xfId="10802" xr:uid="{00000000-0005-0000-0000-000052310000}"/>
    <cellStyle name="40% - Accent4 7 3 4 4" xfId="10803" xr:uid="{00000000-0005-0000-0000-000053310000}"/>
    <cellStyle name="40% - Accent4 7 3 5" xfId="10804" xr:uid="{00000000-0005-0000-0000-000054310000}"/>
    <cellStyle name="40% - Accent4 7 3 5 2" xfId="10805" xr:uid="{00000000-0005-0000-0000-000055310000}"/>
    <cellStyle name="40% - Accent4 7 3 5 2 2" xfId="10806" xr:uid="{00000000-0005-0000-0000-000056310000}"/>
    <cellStyle name="40% - Accent4 7 3 5 3" xfId="10807" xr:uid="{00000000-0005-0000-0000-000057310000}"/>
    <cellStyle name="40% - Accent4 7 3 5 4" xfId="10808" xr:uid="{00000000-0005-0000-0000-000058310000}"/>
    <cellStyle name="40% - Accent4 7 3 6" xfId="10809" xr:uid="{00000000-0005-0000-0000-000059310000}"/>
    <cellStyle name="40% - Accent4 7 3 6 2" xfId="10810" xr:uid="{00000000-0005-0000-0000-00005A310000}"/>
    <cellStyle name="40% - Accent4 7 3 6 2 2" xfId="10811" xr:uid="{00000000-0005-0000-0000-00005B310000}"/>
    <cellStyle name="40% - Accent4 7 3 6 3" xfId="10812" xr:uid="{00000000-0005-0000-0000-00005C310000}"/>
    <cellStyle name="40% - Accent4 7 3 7" xfId="10813" xr:uid="{00000000-0005-0000-0000-00005D310000}"/>
    <cellStyle name="40% - Accent4 7 3 7 2" xfId="10814" xr:uid="{00000000-0005-0000-0000-00005E310000}"/>
    <cellStyle name="40% - Accent4 7 3 8" xfId="10815" xr:uid="{00000000-0005-0000-0000-00005F310000}"/>
    <cellStyle name="40% - Accent4 7 3 9" xfId="10816" xr:uid="{00000000-0005-0000-0000-000060310000}"/>
    <cellStyle name="40% - Accent4 7 4" xfId="10817" xr:uid="{00000000-0005-0000-0000-000061310000}"/>
    <cellStyle name="40% - Accent4 7 4 2" xfId="10818" xr:uid="{00000000-0005-0000-0000-000062310000}"/>
    <cellStyle name="40% - Accent4 7 4 2 2" xfId="10819" xr:uid="{00000000-0005-0000-0000-000063310000}"/>
    <cellStyle name="40% - Accent4 7 4 2 2 2" xfId="10820" xr:uid="{00000000-0005-0000-0000-000064310000}"/>
    <cellStyle name="40% - Accent4 7 4 2 3" xfId="10821" xr:uid="{00000000-0005-0000-0000-000065310000}"/>
    <cellStyle name="40% - Accent4 7 4 2 4" xfId="10822" xr:uid="{00000000-0005-0000-0000-000066310000}"/>
    <cellStyle name="40% - Accent4 7 4 3" xfId="10823" xr:uid="{00000000-0005-0000-0000-000067310000}"/>
    <cellStyle name="40% - Accent4 7 4 3 2" xfId="10824" xr:uid="{00000000-0005-0000-0000-000068310000}"/>
    <cellStyle name="40% - Accent4 7 4 3 2 2" xfId="10825" xr:uid="{00000000-0005-0000-0000-000069310000}"/>
    <cellStyle name="40% - Accent4 7 4 3 3" xfId="10826" xr:uid="{00000000-0005-0000-0000-00006A310000}"/>
    <cellStyle name="40% - Accent4 7 4 3 4" xfId="10827" xr:uid="{00000000-0005-0000-0000-00006B310000}"/>
    <cellStyle name="40% - Accent4 7 4 4" xfId="10828" xr:uid="{00000000-0005-0000-0000-00006C310000}"/>
    <cellStyle name="40% - Accent4 7 4 4 2" xfId="10829" xr:uid="{00000000-0005-0000-0000-00006D310000}"/>
    <cellStyle name="40% - Accent4 7 4 4 2 2" xfId="10830" xr:uid="{00000000-0005-0000-0000-00006E310000}"/>
    <cellStyle name="40% - Accent4 7 4 4 3" xfId="10831" xr:uid="{00000000-0005-0000-0000-00006F310000}"/>
    <cellStyle name="40% - Accent4 7 4 4 4" xfId="10832" xr:uid="{00000000-0005-0000-0000-000070310000}"/>
    <cellStyle name="40% - Accent4 7 4 5" xfId="10833" xr:uid="{00000000-0005-0000-0000-000071310000}"/>
    <cellStyle name="40% - Accent4 7 4 5 2" xfId="10834" xr:uid="{00000000-0005-0000-0000-000072310000}"/>
    <cellStyle name="40% - Accent4 7 4 5 2 2" xfId="10835" xr:uid="{00000000-0005-0000-0000-000073310000}"/>
    <cellStyle name="40% - Accent4 7 4 5 3" xfId="10836" xr:uid="{00000000-0005-0000-0000-000074310000}"/>
    <cellStyle name="40% - Accent4 7 4 6" xfId="10837" xr:uid="{00000000-0005-0000-0000-000075310000}"/>
    <cellStyle name="40% - Accent4 7 4 6 2" xfId="10838" xr:uid="{00000000-0005-0000-0000-000076310000}"/>
    <cellStyle name="40% - Accent4 7 4 7" xfId="10839" xr:uid="{00000000-0005-0000-0000-000077310000}"/>
    <cellStyle name="40% - Accent4 7 4 8" xfId="10840" xr:uid="{00000000-0005-0000-0000-000078310000}"/>
    <cellStyle name="40% - Accent4 7 5" xfId="10841" xr:uid="{00000000-0005-0000-0000-000079310000}"/>
    <cellStyle name="40% - Accent4 7 6" xfId="10842" xr:uid="{00000000-0005-0000-0000-00007A310000}"/>
    <cellStyle name="40% - Accent4 7 6 2" xfId="10843" xr:uid="{00000000-0005-0000-0000-00007B310000}"/>
    <cellStyle name="40% - Accent4 7 6 2 2" xfId="10844" xr:uid="{00000000-0005-0000-0000-00007C310000}"/>
    <cellStyle name="40% - Accent4 7 6 3" xfId="10845" xr:uid="{00000000-0005-0000-0000-00007D310000}"/>
    <cellStyle name="40% - Accent4 7 6 4" xfId="10846" xr:uid="{00000000-0005-0000-0000-00007E310000}"/>
    <cellStyle name="40% - Accent4 7 7" xfId="10847" xr:uid="{00000000-0005-0000-0000-00007F310000}"/>
    <cellStyle name="40% - Accent4 7 7 2" xfId="10848" xr:uid="{00000000-0005-0000-0000-000080310000}"/>
    <cellStyle name="40% - Accent4 7 7 2 2" xfId="10849" xr:uid="{00000000-0005-0000-0000-000081310000}"/>
    <cellStyle name="40% - Accent4 7 7 3" xfId="10850" xr:uid="{00000000-0005-0000-0000-000082310000}"/>
    <cellStyle name="40% - Accent4 7 7 4" xfId="10851" xr:uid="{00000000-0005-0000-0000-000083310000}"/>
    <cellStyle name="40% - Accent4 7 8" xfId="10852" xr:uid="{00000000-0005-0000-0000-000084310000}"/>
    <cellStyle name="40% - Accent4 7 8 2" xfId="10853" xr:uid="{00000000-0005-0000-0000-000085310000}"/>
    <cellStyle name="40% - Accent4 7 8 2 2" xfId="10854" xr:uid="{00000000-0005-0000-0000-000086310000}"/>
    <cellStyle name="40% - Accent4 7 8 3" xfId="10855" xr:uid="{00000000-0005-0000-0000-000087310000}"/>
    <cellStyle name="40% - Accent4 7 8 4" xfId="10856" xr:uid="{00000000-0005-0000-0000-000088310000}"/>
    <cellStyle name="40% - Accent4 7 9" xfId="10857" xr:uid="{00000000-0005-0000-0000-000089310000}"/>
    <cellStyle name="40% - Accent4 7 9 2" xfId="10858" xr:uid="{00000000-0005-0000-0000-00008A310000}"/>
    <cellStyle name="40% - Accent4 7 9 3" xfId="10859" xr:uid="{00000000-0005-0000-0000-00008B310000}"/>
    <cellStyle name="40% - Accent4 8" xfId="10860" xr:uid="{00000000-0005-0000-0000-00008C310000}"/>
    <cellStyle name="40% - Accent4 8 2" xfId="10861" xr:uid="{00000000-0005-0000-0000-00008D310000}"/>
    <cellStyle name="40% - Accent4 8 2 2" xfId="10862" xr:uid="{00000000-0005-0000-0000-00008E310000}"/>
    <cellStyle name="40% - Accent4 8 2 2 2" xfId="10863" xr:uid="{00000000-0005-0000-0000-00008F310000}"/>
    <cellStyle name="40% - Accent4 8 2 2 2 2" xfId="10864" xr:uid="{00000000-0005-0000-0000-000090310000}"/>
    <cellStyle name="40% - Accent4 8 2 2 3" xfId="10865" xr:uid="{00000000-0005-0000-0000-000091310000}"/>
    <cellStyle name="40% - Accent4 8 2 2 4" xfId="10866" xr:uid="{00000000-0005-0000-0000-000092310000}"/>
    <cellStyle name="40% - Accent4 8 2 3" xfId="10867" xr:uid="{00000000-0005-0000-0000-000093310000}"/>
    <cellStyle name="40% - Accent4 8 2 3 2" xfId="10868" xr:uid="{00000000-0005-0000-0000-000094310000}"/>
    <cellStyle name="40% - Accent4 8 2 3 2 2" xfId="10869" xr:uid="{00000000-0005-0000-0000-000095310000}"/>
    <cellStyle name="40% - Accent4 8 2 3 3" xfId="10870" xr:uid="{00000000-0005-0000-0000-000096310000}"/>
    <cellStyle name="40% - Accent4 8 2 3 4" xfId="10871" xr:uid="{00000000-0005-0000-0000-000097310000}"/>
    <cellStyle name="40% - Accent4 8 2 4" xfId="10872" xr:uid="{00000000-0005-0000-0000-000098310000}"/>
    <cellStyle name="40% - Accent4 8 2 4 2" xfId="10873" xr:uid="{00000000-0005-0000-0000-000099310000}"/>
    <cellStyle name="40% - Accent4 8 2 4 2 2" xfId="10874" xr:uid="{00000000-0005-0000-0000-00009A310000}"/>
    <cellStyle name="40% - Accent4 8 2 4 3" xfId="10875" xr:uid="{00000000-0005-0000-0000-00009B310000}"/>
    <cellStyle name="40% - Accent4 8 2 4 4" xfId="10876" xr:uid="{00000000-0005-0000-0000-00009C310000}"/>
    <cellStyle name="40% - Accent4 8 2 5" xfId="10877" xr:uid="{00000000-0005-0000-0000-00009D310000}"/>
    <cellStyle name="40% - Accent4 8 2 5 2" xfId="10878" xr:uid="{00000000-0005-0000-0000-00009E310000}"/>
    <cellStyle name="40% - Accent4 8 2 5 3" xfId="10879" xr:uid="{00000000-0005-0000-0000-00009F310000}"/>
    <cellStyle name="40% - Accent4 8 2 6" xfId="10880" xr:uid="{00000000-0005-0000-0000-0000A0310000}"/>
    <cellStyle name="40% - Accent4 8 2 7" xfId="10881" xr:uid="{00000000-0005-0000-0000-0000A1310000}"/>
    <cellStyle name="40% - Accent4 8 2 8" xfId="10882" xr:uid="{00000000-0005-0000-0000-0000A2310000}"/>
    <cellStyle name="40% - Accent4 8 3" xfId="10883" xr:uid="{00000000-0005-0000-0000-0000A3310000}"/>
    <cellStyle name="40% - Accent4 8 3 2" xfId="10884" xr:uid="{00000000-0005-0000-0000-0000A4310000}"/>
    <cellStyle name="40% - Accent4 8 3 2 2" xfId="10885" xr:uid="{00000000-0005-0000-0000-0000A5310000}"/>
    <cellStyle name="40% - Accent4 8 3 3" xfId="10886" xr:uid="{00000000-0005-0000-0000-0000A6310000}"/>
    <cellStyle name="40% - Accent4 8 3 4" xfId="10887" xr:uid="{00000000-0005-0000-0000-0000A7310000}"/>
    <cellStyle name="40% - Accent4 8 4" xfId="10888" xr:uid="{00000000-0005-0000-0000-0000A8310000}"/>
    <cellStyle name="40% - Accent4 8 4 2" xfId="10889" xr:uid="{00000000-0005-0000-0000-0000A9310000}"/>
    <cellStyle name="40% - Accent4 8 4 2 2" xfId="10890" xr:uid="{00000000-0005-0000-0000-0000AA310000}"/>
    <cellStyle name="40% - Accent4 8 4 3" xfId="10891" xr:uid="{00000000-0005-0000-0000-0000AB310000}"/>
    <cellStyle name="40% - Accent4 8 4 4" xfId="10892" xr:uid="{00000000-0005-0000-0000-0000AC310000}"/>
    <cellStyle name="40% - Accent4 8 5" xfId="10893" xr:uid="{00000000-0005-0000-0000-0000AD310000}"/>
    <cellStyle name="40% - Accent4 8 5 2" xfId="10894" xr:uid="{00000000-0005-0000-0000-0000AE310000}"/>
    <cellStyle name="40% - Accent4 8 5 2 2" xfId="10895" xr:uid="{00000000-0005-0000-0000-0000AF310000}"/>
    <cellStyle name="40% - Accent4 8 5 3" xfId="10896" xr:uid="{00000000-0005-0000-0000-0000B0310000}"/>
    <cellStyle name="40% - Accent4 8 5 4" xfId="10897" xr:uid="{00000000-0005-0000-0000-0000B1310000}"/>
    <cellStyle name="40% - Accent4 8 6" xfId="10898" xr:uid="{00000000-0005-0000-0000-0000B2310000}"/>
    <cellStyle name="40% - Accent4 8 6 2" xfId="10899" xr:uid="{00000000-0005-0000-0000-0000B3310000}"/>
    <cellStyle name="40% - Accent4 8 6 2 2" xfId="10900" xr:uid="{00000000-0005-0000-0000-0000B4310000}"/>
    <cellStyle name="40% - Accent4 8 6 3" xfId="10901" xr:uid="{00000000-0005-0000-0000-0000B5310000}"/>
    <cellStyle name="40% - Accent4 8 7" xfId="10902" xr:uid="{00000000-0005-0000-0000-0000B6310000}"/>
    <cellStyle name="40% - Accent4 8 7 2" xfId="10903" xr:uid="{00000000-0005-0000-0000-0000B7310000}"/>
    <cellStyle name="40% - Accent4 8 8" xfId="10904" xr:uid="{00000000-0005-0000-0000-0000B8310000}"/>
    <cellStyle name="40% - Accent4 8 9" xfId="10905" xr:uid="{00000000-0005-0000-0000-0000B9310000}"/>
    <cellStyle name="40% - Accent4 9" xfId="10906" xr:uid="{00000000-0005-0000-0000-0000BA310000}"/>
    <cellStyle name="40% - Accent4 9 2" xfId="10907" xr:uid="{00000000-0005-0000-0000-0000BB310000}"/>
    <cellStyle name="40% - Accent4 9 2 2" xfId="10908" xr:uid="{00000000-0005-0000-0000-0000BC310000}"/>
    <cellStyle name="40% - Accent4 9 2 2 2" xfId="10909" xr:uid="{00000000-0005-0000-0000-0000BD310000}"/>
    <cellStyle name="40% - Accent4 9 2 3" xfId="10910" xr:uid="{00000000-0005-0000-0000-0000BE310000}"/>
    <cellStyle name="40% - Accent4 9 2 4" xfId="10911" xr:uid="{00000000-0005-0000-0000-0000BF310000}"/>
    <cellStyle name="40% - Accent4 9 3" xfId="10912" xr:uid="{00000000-0005-0000-0000-0000C0310000}"/>
    <cellStyle name="40% - Accent4 9 3 2" xfId="10913" xr:uid="{00000000-0005-0000-0000-0000C1310000}"/>
    <cellStyle name="40% - Accent4 9 3 2 2" xfId="10914" xr:uid="{00000000-0005-0000-0000-0000C2310000}"/>
    <cellStyle name="40% - Accent4 9 3 3" xfId="10915" xr:uid="{00000000-0005-0000-0000-0000C3310000}"/>
    <cellStyle name="40% - Accent4 9 3 4" xfId="10916" xr:uid="{00000000-0005-0000-0000-0000C4310000}"/>
    <cellStyle name="40% - Accent4 9 4" xfId="10917" xr:uid="{00000000-0005-0000-0000-0000C5310000}"/>
    <cellStyle name="40% - Accent4 9 4 2" xfId="10918" xr:uid="{00000000-0005-0000-0000-0000C6310000}"/>
    <cellStyle name="40% - Accent4 9 4 2 2" xfId="10919" xr:uid="{00000000-0005-0000-0000-0000C7310000}"/>
    <cellStyle name="40% - Accent4 9 4 3" xfId="10920" xr:uid="{00000000-0005-0000-0000-0000C8310000}"/>
    <cellStyle name="40% - Accent4 9 4 4" xfId="10921" xr:uid="{00000000-0005-0000-0000-0000C9310000}"/>
    <cellStyle name="40% - Accent4 9 5" xfId="10922" xr:uid="{00000000-0005-0000-0000-0000CA310000}"/>
    <cellStyle name="40% - Accent4 9 5 2" xfId="10923" xr:uid="{00000000-0005-0000-0000-0000CB310000}"/>
    <cellStyle name="40% - Accent4 9 5 2 2" xfId="10924" xr:uid="{00000000-0005-0000-0000-0000CC310000}"/>
    <cellStyle name="40% - Accent4 9 5 3" xfId="10925" xr:uid="{00000000-0005-0000-0000-0000CD310000}"/>
    <cellStyle name="40% - Accent4 9 5 4" xfId="10926" xr:uid="{00000000-0005-0000-0000-0000CE310000}"/>
    <cellStyle name="40% - Accent4 9 6" xfId="10927" xr:uid="{00000000-0005-0000-0000-0000CF310000}"/>
    <cellStyle name="40% - Accent4 9 6 2" xfId="10928" xr:uid="{00000000-0005-0000-0000-0000D0310000}"/>
    <cellStyle name="40% - Accent4 9 6 2 2" xfId="10929" xr:uid="{00000000-0005-0000-0000-0000D1310000}"/>
    <cellStyle name="40% - Accent4 9 6 3" xfId="10930" xr:uid="{00000000-0005-0000-0000-0000D2310000}"/>
    <cellStyle name="40% - Accent4 9 7" xfId="10931" xr:uid="{00000000-0005-0000-0000-0000D3310000}"/>
    <cellStyle name="40% - Accent4 9 7 2" xfId="10932" xr:uid="{00000000-0005-0000-0000-0000D4310000}"/>
    <cellStyle name="40% - Accent4 9 8" xfId="10933" xr:uid="{00000000-0005-0000-0000-0000D5310000}"/>
    <cellStyle name="40% - Accent4 9 9" xfId="10934" xr:uid="{00000000-0005-0000-0000-0000D6310000}"/>
    <cellStyle name="40% - Accent5 10" xfId="10935" xr:uid="{00000000-0005-0000-0000-0000D7310000}"/>
    <cellStyle name="40% - Accent5 10 2" xfId="10936" xr:uid="{00000000-0005-0000-0000-0000D8310000}"/>
    <cellStyle name="40% - Accent5 10 2 2" xfId="10937" xr:uid="{00000000-0005-0000-0000-0000D9310000}"/>
    <cellStyle name="40% - Accent5 10 2 2 2" xfId="10938" xr:uid="{00000000-0005-0000-0000-0000DA310000}"/>
    <cellStyle name="40% - Accent5 10 2 3" xfId="10939" xr:uid="{00000000-0005-0000-0000-0000DB310000}"/>
    <cellStyle name="40% - Accent5 10 2 4" xfId="10940" xr:uid="{00000000-0005-0000-0000-0000DC310000}"/>
    <cellStyle name="40% - Accent5 10 3" xfId="10941" xr:uid="{00000000-0005-0000-0000-0000DD310000}"/>
    <cellStyle name="40% - Accent5 10 3 2" xfId="10942" xr:uid="{00000000-0005-0000-0000-0000DE310000}"/>
    <cellStyle name="40% - Accent5 10 3 2 2" xfId="10943" xr:uid="{00000000-0005-0000-0000-0000DF310000}"/>
    <cellStyle name="40% - Accent5 10 3 3" xfId="10944" xr:uid="{00000000-0005-0000-0000-0000E0310000}"/>
    <cellStyle name="40% - Accent5 10 3 4" xfId="10945" xr:uid="{00000000-0005-0000-0000-0000E1310000}"/>
    <cellStyle name="40% - Accent5 10 4" xfId="10946" xr:uid="{00000000-0005-0000-0000-0000E2310000}"/>
    <cellStyle name="40% - Accent5 10 4 2" xfId="10947" xr:uid="{00000000-0005-0000-0000-0000E3310000}"/>
    <cellStyle name="40% - Accent5 10 4 2 2" xfId="10948" xr:uid="{00000000-0005-0000-0000-0000E4310000}"/>
    <cellStyle name="40% - Accent5 10 4 3" xfId="10949" xr:uid="{00000000-0005-0000-0000-0000E5310000}"/>
    <cellStyle name="40% - Accent5 10 4 4" xfId="10950" xr:uid="{00000000-0005-0000-0000-0000E6310000}"/>
    <cellStyle name="40% - Accent5 10 5" xfId="10951" xr:uid="{00000000-0005-0000-0000-0000E7310000}"/>
    <cellStyle name="40% - Accent5 10 5 2" xfId="10952" xr:uid="{00000000-0005-0000-0000-0000E8310000}"/>
    <cellStyle name="40% - Accent5 10 5 2 2" xfId="10953" xr:uid="{00000000-0005-0000-0000-0000E9310000}"/>
    <cellStyle name="40% - Accent5 10 5 3" xfId="10954" xr:uid="{00000000-0005-0000-0000-0000EA310000}"/>
    <cellStyle name="40% - Accent5 10 5 4" xfId="10955" xr:uid="{00000000-0005-0000-0000-0000EB310000}"/>
    <cellStyle name="40% - Accent5 10 6" xfId="10956" xr:uid="{00000000-0005-0000-0000-0000EC310000}"/>
    <cellStyle name="40% - Accent5 10 6 2" xfId="10957" xr:uid="{00000000-0005-0000-0000-0000ED310000}"/>
    <cellStyle name="40% - Accent5 10 6 2 2" xfId="10958" xr:uid="{00000000-0005-0000-0000-0000EE310000}"/>
    <cellStyle name="40% - Accent5 10 6 3" xfId="10959" xr:uid="{00000000-0005-0000-0000-0000EF310000}"/>
    <cellStyle name="40% - Accent5 10 7" xfId="10960" xr:uid="{00000000-0005-0000-0000-0000F0310000}"/>
    <cellStyle name="40% - Accent5 10 7 2" xfId="10961" xr:uid="{00000000-0005-0000-0000-0000F1310000}"/>
    <cellStyle name="40% - Accent5 10 8" xfId="10962" xr:uid="{00000000-0005-0000-0000-0000F2310000}"/>
    <cellStyle name="40% - Accent5 10 9" xfId="10963" xr:uid="{00000000-0005-0000-0000-0000F3310000}"/>
    <cellStyle name="40% - Accent5 11" xfId="10964" xr:uid="{00000000-0005-0000-0000-0000F4310000}"/>
    <cellStyle name="40% - Accent5 11 2" xfId="10965" xr:uid="{00000000-0005-0000-0000-0000F5310000}"/>
    <cellStyle name="40% - Accent5 11 2 2" xfId="10966" xr:uid="{00000000-0005-0000-0000-0000F6310000}"/>
    <cellStyle name="40% - Accent5 11 2 3" xfId="10967" xr:uid="{00000000-0005-0000-0000-0000F7310000}"/>
    <cellStyle name="40% - Accent5 11 3" xfId="10968" xr:uid="{00000000-0005-0000-0000-0000F8310000}"/>
    <cellStyle name="40% - Accent5 11 3 2" xfId="10969" xr:uid="{00000000-0005-0000-0000-0000F9310000}"/>
    <cellStyle name="40% - Accent5 11 4" xfId="10970" xr:uid="{00000000-0005-0000-0000-0000FA310000}"/>
    <cellStyle name="40% - Accent5 12" xfId="10971" xr:uid="{00000000-0005-0000-0000-0000FB310000}"/>
    <cellStyle name="40% - Accent5 13" xfId="10972" xr:uid="{00000000-0005-0000-0000-0000FC310000}"/>
    <cellStyle name="40% - Accent5 13 2" xfId="10973" xr:uid="{00000000-0005-0000-0000-0000FD310000}"/>
    <cellStyle name="40% - Accent5 13 3" xfId="10974" xr:uid="{00000000-0005-0000-0000-0000FE310000}"/>
    <cellStyle name="40% - Accent5 14" xfId="10975" xr:uid="{00000000-0005-0000-0000-0000FF310000}"/>
    <cellStyle name="40% - Accent5 14 2" xfId="10976" xr:uid="{00000000-0005-0000-0000-000000320000}"/>
    <cellStyle name="40% - Accent5 2" xfId="10977" xr:uid="{00000000-0005-0000-0000-000001320000}"/>
    <cellStyle name="40% - Accent5 2 10" xfId="60028" xr:uid="{00000000-0005-0000-0000-000002320000}"/>
    <cellStyle name="40% - Accent5 2 2" xfId="10978" xr:uid="{00000000-0005-0000-0000-000003320000}"/>
    <cellStyle name="40% - Accent5 2 2 2" xfId="10979" xr:uid="{00000000-0005-0000-0000-000004320000}"/>
    <cellStyle name="40% - Accent5 2 2 3" xfId="10980" xr:uid="{00000000-0005-0000-0000-000005320000}"/>
    <cellStyle name="40% - Accent5 2 2 4" xfId="10981" xr:uid="{00000000-0005-0000-0000-000006320000}"/>
    <cellStyle name="40% - Accent5 2 3" xfId="10982" xr:uid="{00000000-0005-0000-0000-000007320000}"/>
    <cellStyle name="40% - Accent5 2 3 2" xfId="10983" xr:uid="{00000000-0005-0000-0000-000008320000}"/>
    <cellStyle name="40% - Accent5 2 3 3" xfId="10984" xr:uid="{00000000-0005-0000-0000-000009320000}"/>
    <cellStyle name="40% - Accent5 2 4" xfId="10985" xr:uid="{00000000-0005-0000-0000-00000A320000}"/>
    <cellStyle name="40% - Accent5 2 4 2" xfId="10986" xr:uid="{00000000-0005-0000-0000-00000B320000}"/>
    <cellStyle name="40% - Accent5 2 4 3" xfId="10987" xr:uid="{00000000-0005-0000-0000-00000C320000}"/>
    <cellStyle name="40% - Accent5 2 5" xfId="10988" xr:uid="{00000000-0005-0000-0000-00000D320000}"/>
    <cellStyle name="40% - Accent5 2 6" xfId="10989" xr:uid="{00000000-0005-0000-0000-00000E320000}"/>
    <cellStyle name="40% - Accent5 2 7" xfId="10990" xr:uid="{00000000-0005-0000-0000-00000F320000}"/>
    <cellStyle name="40% - Accent5 2 8" xfId="10991" xr:uid="{00000000-0005-0000-0000-000010320000}"/>
    <cellStyle name="40% - Accent5 2 9" xfId="60029" xr:uid="{00000000-0005-0000-0000-000011320000}"/>
    <cellStyle name="40% - Accent5 3" xfId="10992" xr:uid="{00000000-0005-0000-0000-000012320000}"/>
    <cellStyle name="40% - Accent5 3 10" xfId="60030" xr:uid="{00000000-0005-0000-0000-000013320000}"/>
    <cellStyle name="40% - Accent5 3 2" xfId="10993" xr:uid="{00000000-0005-0000-0000-000014320000}"/>
    <cellStyle name="40% - Accent5 3 2 2" xfId="52180" xr:uid="{00000000-0005-0000-0000-000015320000}"/>
    <cellStyle name="40% - Accent5 3 3" xfId="10994" xr:uid="{00000000-0005-0000-0000-000016320000}"/>
    <cellStyle name="40% - Accent5 3 4" xfId="10995" xr:uid="{00000000-0005-0000-0000-000017320000}"/>
    <cellStyle name="40% - Accent5 3 5" xfId="60031" xr:uid="{00000000-0005-0000-0000-000018320000}"/>
    <cellStyle name="40% - Accent5 3 6" xfId="60032" xr:uid="{00000000-0005-0000-0000-000019320000}"/>
    <cellStyle name="40% - Accent5 3 7" xfId="60033" xr:uid="{00000000-0005-0000-0000-00001A320000}"/>
    <cellStyle name="40% - Accent5 3 8" xfId="60034" xr:uid="{00000000-0005-0000-0000-00001B320000}"/>
    <cellStyle name="40% - Accent5 3 9" xfId="60035" xr:uid="{00000000-0005-0000-0000-00001C320000}"/>
    <cellStyle name="40% - Accent5 4" xfId="10996" xr:uid="{00000000-0005-0000-0000-00001D320000}"/>
    <cellStyle name="40% - Accent5 4 10" xfId="60036" xr:uid="{00000000-0005-0000-0000-00001E320000}"/>
    <cellStyle name="40% - Accent5 4 2" xfId="10997" xr:uid="{00000000-0005-0000-0000-00001F320000}"/>
    <cellStyle name="40% - Accent5 4 2 2" xfId="52181" xr:uid="{00000000-0005-0000-0000-000020320000}"/>
    <cellStyle name="40% - Accent5 4 3" xfId="10998" xr:uid="{00000000-0005-0000-0000-000021320000}"/>
    <cellStyle name="40% - Accent5 4 4" xfId="10999" xr:uid="{00000000-0005-0000-0000-000022320000}"/>
    <cellStyle name="40% - Accent5 4 5" xfId="11000" xr:uid="{00000000-0005-0000-0000-000023320000}"/>
    <cellStyle name="40% - Accent5 4 6" xfId="60037" xr:uid="{00000000-0005-0000-0000-000024320000}"/>
    <cellStyle name="40% - Accent5 4 7" xfId="60038" xr:uid="{00000000-0005-0000-0000-000025320000}"/>
    <cellStyle name="40% - Accent5 4 8" xfId="60039" xr:uid="{00000000-0005-0000-0000-000026320000}"/>
    <cellStyle name="40% - Accent5 4 9" xfId="60040" xr:uid="{00000000-0005-0000-0000-000027320000}"/>
    <cellStyle name="40% - Accent5 5" xfId="11001" xr:uid="{00000000-0005-0000-0000-000028320000}"/>
    <cellStyle name="40% - Accent5 5 10" xfId="11002" xr:uid="{00000000-0005-0000-0000-000029320000}"/>
    <cellStyle name="40% - Accent5 5 10 2" xfId="11003" xr:uid="{00000000-0005-0000-0000-00002A320000}"/>
    <cellStyle name="40% - Accent5 5 10 2 2" xfId="11004" xr:uid="{00000000-0005-0000-0000-00002B320000}"/>
    <cellStyle name="40% - Accent5 5 10 3" xfId="11005" xr:uid="{00000000-0005-0000-0000-00002C320000}"/>
    <cellStyle name="40% - Accent5 5 10 4" xfId="11006" xr:uid="{00000000-0005-0000-0000-00002D320000}"/>
    <cellStyle name="40% - Accent5 5 11" xfId="11007" xr:uid="{00000000-0005-0000-0000-00002E320000}"/>
    <cellStyle name="40% - Accent5 5 11 2" xfId="11008" xr:uid="{00000000-0005-0000-0000-00002F320000}"/>
    <cellStyle name="40% - Accent5 5 11 3" xfId="11009" xr:uid="{00000000-0005-0000-0000-000030320000}"/>
    <cellStyle name="40% - Accent5 5 12" xfId="11010" xr:uid="{00000000-0005-0000-0000-000031320000}"/>
    <cellStyle name="40% - Accent5 5 13" xfId="11011" xr:uid="{00000000-0005-0000-0000-000032320000}"/>
    <cellStyle name="40% - Accent5 5 14" xfId="11012" xr:uid="{00000000-0005-0000-0000-000033320000}"/>
    <cellStyle name="40% - Accent5 5 2" xfId="11013" xr:uid="{00000000-0005-0000-0000-000034320000}"/>
    <cellStyle name="40% - Accent5 5 2 10" xfId="11014" xr:uid="{00000000-0005-0000-0000-000035320000}"/>
    <cellStyle name="40% - Accent5 5 2 10 2" xfId="11015" xr:uid="{00000000-0005-0000-0000-000036320000}"/>
    <cellStyle name="40% - Accent5 5 2 11" xfId="11016" xr:uid="{00000000-0005-0000-0000-000037320000}"/>
    <cellStyle name="40% - Accent5 5 2 12" xfId="11017" xr:uid="{00000000-0005-0000-0000-000038320000}"/>
    <cellStyle name="40% - Accent5 5 2 2" xfId="11018" xr:uid="{00000000-0005-0000-0000-000039320000}"/>
    <cellStyle name="40% - Accent5 5 2 2 10" xfId="11019" xr:uid="{00000000-0005-0000-0000-00003A320000}"/>
    <cellStyle name="40% - Accent5 5 2 2 2" xfId="11020" xr:uid="{00000000-0005-0000-0000-00003B320000}"/>
    <cellStyle name="40% - Accent5 5 2 2 2 2" xfId="11021" xr:uid="{00000000-0005-0000-0000-00003C320000}"/>
    <cellStyle name="40% - Accent5 5 2 2 2 2 2" xfId="11022" xr:uid="{00000000-0005-0000-0000-00003D320000}"/>
    <cellStyle name="40% - Accent5 5 2 2 2 2 2 2" xfId="11023" xr:uid="{00000000-0005-0000-0000-00003E320000}"/>
    <cellStyle name="40% - Accent5 5 2 2 2 2 3" xfId="11024" xr:uid="{00000000-0005-0000-0000-00003F320000}"/>
    <cellStyle name="40% - Accent5 5 2 2 2 2 4" xfId="11025" xr:uid="{00000000-0005-0000-0000-000040320000}"/>
    <cellStyle name="40% - Accent5 5 2 2 2 3" xfId="11026" xr:uid="{00000000-0005-0000-0000-000041320000}"/>
    <cellStyle name="40% - Accent5 5 2 2 2 3 2" xfId="11027" xr:uid="{00000000-0005-0000-0000-000042320000}"/>
    <cellStyle name="40% - Accent5 5 2 2 2 3 2 2" xfId="11028" xr:uid="{00000000-0005-0000-0000-000043320000}"/>
    <cellStyle name="40% - Accent5 5 2 2 2 3 3" xfId="11029" xr:uid="{00000000-0005-0000-0000-000044320000}"/>
    <cellStyle name="40% - Accent5 5 2 2 2 3 4" xfId="11030" xr:uid="{00000000-0005-0000-0000-000045320000}"/>
    <cellStyle name="40% - Accent5 5 2 2 2 4" xfId="11031" xr:uid="{00000000-0005-0000-0000-000046320000}"/>
    <cellStyle name="40% - Accent5 5 2 2 2 4 2" xfId="11032" xr:uid="{00000000-0005-0000-0000-000047320000}"/>
    <cellStyle name="40% - Accent5 5 2 2 2 4 2 2" xfId="11033" xr:uid="{00000000-0005-0000-0000-000048320000}"/>
    <cellStyle name="40% - Accent5 5 2 2 2 4 3" xfId="11034" xr:uid="{00000000-0005-0000-0000-000049320000}"/>
    <cellStyle name="40% - Accent5 5 2 2 2 4 4" xfId="11035" xr:uid="{00000000-0005-0000-0000-00004A320000}"/>
    <cellStyle name="40% - Accent5 5 2 2 2 5" xfId="11036" xr:uid="{00000000-0005-0000-0000-00004B320000}"/>
    <cellStyle name="40% - Accent5 5 2 2 2 5 2" xfId="11037" xr:uid="{00000000-0005-0000-0000-00004C320000}"/>
    <cellStyle name="40% - Accent5 5 2 2 2 5 2 2" xfId="11038" xr:uid="{00000000-0005-0000-0000-00004D320000}"/>
    <cellStyle name="40% - Accent5 5 2 2 2 5 3" xfId="11039" xr:uid="{00000000-0005-0000-0000-00004E320000}"/>
    <cellStyle name="40% - Accent5 5 2 2 2 5 4" xfId="11040" xr:uid="{00000000-0005-0000-0000-00004F320000}"/>
    <cellStyle name="40% - Accent5 5 2 2 2 6" xfId="11041" xr:uid="{00000000-0005-0000-0000-000050320000}"/>
    <cellStyle name="40% - Accent5 5 2 2 2 6 2" xfId="11042" xr:uid="{00000000-0005-0000-0000-000051320000}"/>
    <cellStyle name="40% - Accent5 5 2 2 2 6 2 2" xfId="11043" xr:uid="{00000000-0005-0000-0000-000052320000}"/>
    <cellStyle name="40% - Accent5 5 2 2 2 6 3" xfId="11044" xr:uid="{00000000-0005-0000-0000-000053320000}"/>
    <cellStyle name="40% - Accent5 5 2 2 2 7" xfId="11045" xr:uid="{00000000-0005-0000-0000-000054320000}"/>
    <cellStyle name="40% - Accent5 5 2 2 2 7 2" xfId="11046" xr:uid="{00000000-0005-0000-0000-000055320000}"/>
    <cellStyle name="40% - Accent5 5 2 2 2 8" xfId="11047" xr:uid="{00000000-0005-0000-0000-000056320000}"/>
    <cellStyle name="40% - Accent5 5 2 2 2 9" xfId="11048" xr:uid="{00000000-0005-0000-0000-000057320000}"/>
    <cellStyle name="40% - Accent5 5 2 2 3" xfId="11049" xr:uid="{00000000-0005-0000-0000-000058320000}"/>
    <cellStyle name="40% - Accent5 5 2 2 3 2" xfId="11050" xr:uid="{00000000-0005-0000-0000-000059320000}"/>
    <cellStyle name="40% - Accent5 5 2 2 3 2 2" xfId="11051" xr:uid="{00000000-0005-0000-0000-00005A320000}"/>
    <cellStyle name="40% - Accent5 5 2 2 3 2 2 2" xfId="11052" xr:uid="{00000000-0005-0000-0000-00005B320000}"/>
    <cellStyle name="40% - Accent5 5 2 2 3 2 3" xfId="11053" xr:uid="{00000000-0005-0000-0000-00005C320000}"/>
    <cellStyle name="40% - Accent5 5 2 2 3 2 4" xfId="11054" xr:uid="{00000000-0005-0000-0000-00005D320000}"/>
    <cellStyle name="40% - Accent5 5 2 2 3 3" xfId="11055" xr:uid="{00000000-0005-0000-0000-00005E320000}"/>
    <cellStyle name="40% - Accent5 5 2 2 3 3 2" xfId="11056" xr:uid="{00000000-0005-0000-0000-00005F320000}"/>
    <cellStyle name="40% - Accent5 5 2 2 3 3 2 2" xfId="11057" xr:uid="{00000000-0005-0000-0000-000060320000}"/>
    <cellStyle name="40% - Accent5 5 2 2 3 3 3" xfId="11058" xr:uid="{00000000-0005-0000-0000-000061320000}"/>
    <cellStyle name="40% - Accent5 5 2 2 3 3 4" xfId="11059" xr:uid="{00000000-0005-0000-0000-000062320000}"/>
    <cellStyle name="40% - Accent5 5 2 2 3 4" xfId="11060" xr:uid="{00000000-0005-0000-0000-000063320000}"/>
    <cellStyle name="40% - Accent5 5 2 2 3 4 2" xfId="11061" xr:uid="{00000000-0005-0000-0000-000064320000}"/>
    <cellStyle name="40% - Accent5 5 2 2 3 4 2 2" xfId="11062" xr:uid="{00000000-0005-0000-0000-000065320000}"/>
    <cellStyle name="40% - Accent5 5 2 2 3 4 3" xfId="11063" xr:uid="{00000000-0005-0000-0000-000066320000}"/>
    <cellStyle name="40% - Accent5 5 2 2 3 4 4" xfId="11064" xr:uid="{00000000-0005-0000-0000-000067320000}"/>
    <cellStyle name="40% - Accent5 5 2 2 3 5" xfId="11065" xr:uid="{00000000-0005-0000-0000-000068320000}"/>
    <cellStyle name="40% - Accent5 5 2 2 3 5 2" xfId="11066" xr:uid="{00000000-0005-0000-0000-000069320000}"/>
    <cellStyle name="40% - Accent5 5 2 2 3 5 3" xfId="11067" xr:uid="{00000000-0005-0000-0000-00006A320000}"/>
    <cellStyle name="40% - Accent5 5 2 2 3 6" xfId="11068" xr:uid="{00000000-0005-0000-0000-00006B320000}"/>
    <cellStyle name="40% - Accent5 5 2 2 3 7" xfId="11069" xr:uid="{00000000-0005-0000-0000-00006C320000}"/>
    <cellStyle name="40% - Accent5 5 2 2 3 8" xfId="11070" xr:uid="{00000000-0005-0000-0000-00006D320000}"/>
    <cellStyle name="40% - Accent5 5 2 2 4" xfId="11071" xr:uid="{00000000-0005-0000-0000-00006E320000}"/>
    <cellStyle name="40% - Accent5 5 2 2 4 2" xfId="11072" xr:uid="{00000000-0005-0000-0000-00006F320000}"/>
    <cellStyle name="40% - Accent5 5 2 2 4 2 2" xfId="11073" xr:uid="{00000000-0005-0000-0000-000070320000}"/>
    <cellStyle name="40% - Accent5 5 2 2 4 3" xfId="11074" xr:uid="{00000000-0005-0000-0000-000071320000}"/>
    <cellStyle name="40% - Accent5 5 2 2 4 4" xfId="11075" xr:uid="{00000000-0005-0000-0000-000072320000}"/>
    <cellStyle name="40% - Accent5 5 2 2 5" xfId="11076" xr:uid="{00000000-0005-0000-0000-000073320000}"/>
    <cellStyle name="40% - Accent5 5 2 2 5 2" xfId="11077" xr:uid="{00000000-0005-0000-0000-000074320000}"/>
    <cellStyle name="40% - Accent5 5 2 2 5 2 2" xfId="11078" xr:uid="{00000000-0005-0000-0000-000075320000}"/>
    <cellStyle name="40% - Accent5 5 2 2 5 3" xfId="11079" xr:uid="{00000000-0005-0000-0000-000076320000}"/>
    <cellStyle name="40% - Accent5 5 2 2 5 4" xfId="11080" xr:uid="{00000000-0005-0000-0000-000077320000}"/>
    <cellStyle name="40% - Accent5 5 2 2 6" xfId="11081" xr:uid="{00000000-0005-0000-0000-000078320000}"/>
    <cellStyle name="40% - Accent5 5 2 2 6 2" xfId="11082" xr:uid="{00000000-0005-0000-0000-000079320000}"/>
    <cellStyle name="40% - Accent5 5 2 2 6 2 2" xfId="11083" xr:uid="{00000000-0005-0000-0000-00007A320000}"/>
    <cellStyle name="40% - Accent5 5 2 2 6 3" xfId="11084" xr:uid="{00000000-0005-0000-0000-00007B320000}"/>
    <cellStyle name="40% - Accent5 5 2 2 6 4" xfId="11085" xr:uid="{00000000-0005-0000-0000-00007C320000}"/>
    <cellStyle name="40% - Accent5 5 2 2 7" xfId="11086" xr:uid="{00000000-0005-0000-0000-00007D320000}"/>
    <cellStyle name="40% - Accent5 5 2 2 7 2" xfId="11087" xr:uid="{00000000-0005-0000-0000-00007E320000}"/>
    <cellStyle name="40% - Accent5 5 2 2 7 2 2" xfId="11088" xr:uid="{00000000-0005-0000-0000-00007F320000}"/>
    <cellStyle name="40% - Accent5 5 2 2 7 3" xfId="11089" xr:uid="{00000000-0005-0000-0000-000080320000}"/>
    <cellStyle name="40% - Accent5 5 2 2 8" xfId="11090" xr:uid="{00000000-0005-0000-0000-000081320000}"/>
    <cellStyle name="40% - Accent5 5 2 2 8 2" xfId="11091" xr:uid="{00000000-0005-0000-0000-000082320000}"/>
    <cellStyle name="40% - Accent5 5 2 2 9" xfId="11092" xr:uid="{00000000-0005-0000-0000-000083320000}"/>
    <cellStyle name="40% - Accent5 5 2 3" xfId="11093" xr:uid="{00000000-0005-0000-0000-000084320000}"/>
    <cellStyle name="40% - Accent5 5 2 3 2" xfId="11094" xr:uid="{00000000-0005-0000-0000-000085320000}"/>
    <cellStyle name="40% - Accent5 5 2 3 2 2" xfId="11095" xr:uid="{00000000-0005-0000-0000-000086320000}"/>
    <cellStyle name="40% - Accent5 5 2 3 2 2 2" xfId="11096" xr:uid="{00000000-0005-0000-0000-000087320000}"/>
    <cellStyle name="40% - Accent5 5 2 3 2 2 2 2" xfId="11097" xr:uid="{00000000-0005-0000-0000-000088320000}"/>
    <cellStyle name="40% - Accent5 5 2 3 2 2 3" xfId="11098" xr:uid="{00000000-0005-0000-0000-000089320000}"/>
    <cellStyle name="40% - Accent5 5 2 3 2 2 4" xfId="11099" xr:uid="{00000000-0005-0000-0000-00008A320000}"/>
    <cellStyle name="40% - Accent5 5 2 3 2 3" xfId="11100" xr:uid="{00000000-0005-0000-0000-00008B320000}"/>
    <cellStyle name="40% - Accent5 5 2 3 2 3 2" xfId="11101" xr:uid="{00000000-0005-0000-0000-00008C320000}"/>
    <cellStyle name="40% - Accent5 5 2 3 2 3 2 2" xfId="11102" xr:uid="{00000000-0005-0000-0000-00008D320000}"/>
    <cellStyle name="40% - Accent5 5 2 3 2 3 3" xfId="11103" xr:uid="{00000000-0005-0000-0000-00008E320000}"/>
    <cellStyle name="40% - Accent5 5 2 3 2 3 4" xfId="11104" xr:uid="{00000000-0005-0000-0000-00008F320000}"/>
    <cellStyle name="40% - Accent5 5 2 3 2 4" xfId="11105" xr:uid="{00000000-0005-0000-0000-000090320000}"/>
    <cellStyle name="40% - Accent5 5 2 3 2 4 2" xfId="11106" xr:uid="{00000000-0005-0000-0000-000091320000}"/>
    <cellStyle name="40% - Accent5 5 2 3 2 4 2 2" xfId="11107" xr:uid="{00000000-0005-0000-0000-000092320000}"/>
    <cellStyle name="40% - Accent5 5 2 3 2 4 3" xfId="11108" xr:uid="{00000000-0005-0000-0000-000093320000}"/>
    <cellStyle name="40% - Accent5 5 2 3 2 4 4" xfId="11109" xr:uid="{00000000-0005-0000-0000-000094320000}"/>
    <cellStyle name="40% - Accent5 5 2 3 2 5" xfId="11110" xr:uid="{00000000-0005-0000-0000-000095320000}"/>
    <cellStyle name="40% - Accent5 5 2 3 2 5 2" xfId="11111" xr:uid="{00000000-0005-0000-0000-000096320000}"/>
    <cellStyle name="40% - Accent5 5 2 3 2 5 3" xfId="11112" xr:uid="{00000000-0005-0000-0000-000097320000}"/>
    <cellStyle name="40% - Accent5 5 2 3 2 6" xfId="11113" xr:uid="{00000000-0005-0000-0000-000098320000}"/>
    <cellStyle name="40% - Accent5 5 2 3 2 7" xfId="11114" xr:uid="{00000000-0005-0000-0000-000099320000}"/>
    <cellStyle name="40% - Accent5 5 2 3 2 8" xfId="11115" xr:uid="{00000000-0005-0000-0000-00009A320000}"/>
    <cellStyle name="40% - Accent5 5 2 3 3" xfId="11116" xr:uid="{00000000-0005-0000-0000-00009B320000}"/>
    <cellStyle name="40% - Accent5 5 2 3 3 2" xfId="11117" xr:uid="{00000000-0005-0000-0000-00009C320000}"/>
    <cellStyle name="40% - Accent5 5 2 3 3 2 2" xfId="11118" xr:uid="{00000000-0005-0000-0000-00009D320000}"/>
    <cellStyle name="40% - Accent5 5 2 3 3 3" xfId="11119" xr:uid="{00000000-0005-0000-0000-00009E320000}"/>
    <cellStyle name="40% - Accent5 5 2 3 3 4" xfId="11120" xr:uid="{00000000-0005-0000-0000-00009F320000}"/>
    <cellStyle name="40% - Accent5 5 2 3 4" xfId="11121" xr:uid="{00000000-0005-0000-0000-0000A0320000}"/>
    <cellStyle name="40% - Accent5 5 2 3 4 2" xfId="11122" xr:uid="{00000000-0005-0000-0000-0000A1320000}"/>
    <cellStyle name="40% - Accent5 5 2 3 4 2 2" xfId="11123" xr:uid="{00000000-0005-0000-0000-0000A2320000}"/>
    <cellStyle name="40% - Accent5 5 2 3 4 3" xfId="11124" xr:uid="{00000000-0005-0000-0000-0000A3320000}"/>
    <cellStyle name="40% - Accent5 5 2 3 4 4" xfId="11125" xr:uid="{00000000-0005-0000-0000-0000A4320000}"/>
    <cellStyle name="40% - Accent5 5 2 3 5" xfId="11126" xr:uid="{00000000-0005-0000-0000-0000A5320000}"/>
    <cellStyle name="40% - Accent5 5 2 3 5 2" xfId="11127" xr:uid="{00000000-0005-0000-0000-0000A6320000}"/>
    <cellStyle name="40% - Accent5 5 2 3 5 2 2" xfId="11128" xr:uid="{00000000-0005-0000-0000-0000A7320000}"/>
    <cellStyle name="40% - Accent5 5 2 3 5 3" xfId="11129" xr:uid="{00000000-0005-0000-0000-0000A8320000}"/>
    <cellStyle name="40% - Accent5 5 2 3 5 4" xfId="11130" xr:uid="{00000000-0005-0000-0000-0000A9320000}"/>
    <cellStyle name="40% - Accent5 5 2 3 6" xfId="11131" xr:uid="{00000000-0005-0000-0000-0000AA320000}"/>
    <cellStyle name="40% - Accent5 5 2 3 6 2" xfId="11132" xr:uid="{00000000-0005-0000-0000-0000AB320000}"/>
    <cellStyle name="40% - Accent5 5 2 3 6 2 2" xfId="11133" xr:uid="{00000000-0005-0000-0000-0000AC320000}"/>
    <cellStyle name="40% - Accent5 5 2 3 6 3" xfId="11134" xr:uid="{00000000-0005-0000-0000-0000AD320000}"/>
    <cellStyle name="40% - Accent5 5 2 3 7" xfId="11135" xr:uid="{00000000-0005-0000-0000-0000AE320000}"/>
    <cellStyle name="40% - Accent5 5 2 3 7 2" xfId="11136" xr:uid="{00000000-0005-0000-0000-0000AF320000}"/>
    <cellStyle name="40% - Accent5 5 2 3 8" xfId="11137" xr:uid="{00000000-0005-0000-0000-0000B0320000}"/>
    <cellStyle name="40% - Accent5 5 2 3 9" xfId="11138" xr:uid="{00000000-0005-0000-0000-0000B1320000}"/>
    <cellStyle name="40% - Accent5 5 2 4" xfId="11139" xr:uid="{00000000-0005-0000-0000-0000B2320000}"/>
    <cellStyle name="40% - Accent5 5 2 4 2" xfId="11140" xr:uid="{00000000-0005-0000-0000-0000B3320000}"/>
    <cellStyle name="40% - Accent5 5 2 4 2 2" xfId="11141" xr:uid="{00000000-0005-0000-0000-0000B4320000}"/>
    <cellStyle name="40% - Accent5 5 2 4 2 2 2" xfId="11142" xr:uid="{00000000-0005-0000-0000-0000B5320000}"/>
    <cellStyle name="40% - Accent5 5 2 4 2 3" xfId="11143" xr:uid="{00000000-0005-0000-0000-0000B6320000}"/>
    <cellStyle name="40% - Accent5 5 2 4 2 4" xfId="11144" xr:uid="{00000000-0005-0000-0000-0000B7320000}"/>
    <cellStyle name="40% - Accent5 5 2 4 3" xfId="11145" xr:uid="{00000000-0005-0000-0000-0000B8320000}"/>
    <cellStyle name="40% - Accent5 5 2 4 3 2" xfId="11146" xr:uid="{00000000-0005-0000-0000-0000B9320000}"/>
    <cellStyle name="40% - Accent5 5 2 4 3 2 2" xfId="11147" xr:uid="{00000000-0005-0000-0000-0000BA320000}"/>
    <cellStyle name="40% - Accent5 5 2 4 3 3" xfId="11148" xr:uid="{00000000-0005-0000-0000-0000BB320000}"/>
    <cellStyle name="40% - Accent5 5 2 4 3 4" xfId="11149" xr:uid="{00000000-0005-0000-0000-0000BC320000}"/>
    <cellStyle name="40% - Accent5 5 2 4 4" xfId="11150" xr:uid="{00000000-0005-0000-0000-0000BD320000}"/>
    <cellStyle name="40% - Accent5 5 2 4 4 2" xfId="11151" xr:uid="{00000000-0005-0000-0000-0000BE320000}"/>
    <cellStyle name="40% - Accent5 5 2 4 4 2 2" xfId="11152" xr:uid="{00000000-0005-0000-0000-0000BF320000}"/>
    <cellStyle name="40% - Accent5 5 2 4 4 3" xfId="11153" xr:uid="{00000000-0005-0000-0000-0000C0320000}"/>
    <cellStyle name="40% - Accent5 5 2 4 4 4" xfId="11154" xr:uid="{00000000-0005-0000-0000-0000C1320000}"/>
    <cellStyle name="40% - Accent5 5 2 4 5" xfId="11155" xr:uid="{00000000-0005-0000-0000-0000C2320000}"/>
    <cellStyle name="40% - Accent5 5 2 4 5 2" xfId="11156" xr:uid="{00000000-0005-0000-0000-0000C3320000}"/>
    <cellStyle name="40% - Accent5 5 2 4 5 2 2" xfId="11157" xr:uid="{00000000-0005-0000-0000-0000C4320000}"/>
    <cellStyle name="40% - Accent5 5 2 4 5 3" xfId="11158" xr:uid="{00000000-0005-0000-0000-0000C5320000}"/>
    <cellStyle name="40% - Accent5 5 2 4 5 4" xfId="11159" xr:uid="{00000000-0005-0000-0000-0000C6320000}"/>
    <cellStyle name="40% - Accent5 5 2 4 6" xfId="11160" xr:uid="{00000000-0005-0000-0000-0000C7320000}"/>
    <cellStyle name="40% - Accent5 5 2 4 6 2" xfId="11161" xr:uid="{00000000-0005-0000-0000-0000C8320000}"/>
    <cellStyle name="40% - Accent5 5 2 4 6 2 2" xfId="11162" xr:uid="{00000000-0005-0000-0000-0000C9320000}"/>
    <cellStyle name="40% - Accent5 5 2 4 6 3" xfId="11163" xr:uid="{00000000-0005-0000-0000-0000CA320000}"/>
    <cellStyle name="40% - Accent5 5 2 4 7" xfId="11164" xr:uid="{00000000-0005-0000-0000-0000CB320000}"/>
    <cellStyle name="40% - Accent5 5 2 4 7 2" xfId="11165" xr:uid="{00000000-0005-0000-0000-0000CC320000}"/>
    <cellStyle name="40% - Accent5 5 2 4 8" xfId="11166" xr:uid="{00000000-0005-0000-0000-0000CD320000}"/>
    <cellStyle name="40% - Accent5 5 2 4 9" xfId="11167" xr:uid="{00000000-0005-0000-0000-0000CE320000}"/>
    <cellStyle name="40% - Accent5 5 2 5" xfId="11168" xr:uid="{00000000-0005-0000-0000-0000CF320000}"/>
    <cellStyle name="40% - Accent5 5 2 5 2" xfId="11169" xr:uid="{00000000-0005-0000-0000-0000D0320000}"/>
    <cellStyle name="40% - Accent5 5 2 5 2 2" xfId="11170" xr:uid="{00000000-0005-0000-0000-0000D1320000}"/>
    <cellStyle name="40% - Accent5 5 2 5 2 2 2" xfId="11171" xr:uid="{00000000-0005-0000-0000-0000D2320000}"/>
    <cellStyle name="40% - Accent5 5 2 5 2 3" xfId="11172" xr:uid="{00000000-0005-0000-0000-0000D3320000}"/>
    <cellStyle name="40% - Accent5 5 2 5 2 4" xfId="11173" xr:uid="{00000000-0005-0000-0000-0000D4320000}"/>
    <cellStyle name="40% - Accent5 5 2 5 3" xfId="11174" xr:uid="{00000000-0005-0000-0000-0000D5320000}"/>
    <cellStyle name="40% - Accent5 5 2 5 3 2" xfId="11175" xr:uid="{00000000-0005-0000-0000-0000D6320000}"/>
    <cellStyle name="40% - Accent5 5 2 5 3 2 2" xfId="11176" xr:uid="{00000000-0005-0000-0000-0000D7320000}"/>
    <cellStyle name="40% - Accent5 5 2 5 3 3" xfId="11177" xr:uid="{00000000-0005-0000-0000-0000D8320000}"/>
    <cellStyle name="40% - Accent5 5 2 5 3 4" xfId="11178" xr:uid="{00000000-0005-0000-0000-0000D9320000}"/>
    <cellStyle name="40% - Accent5 5 2 5 4" xfId="11179" xr:uid="{00000000-0005-0000-0000-0000DA320000}"/>
    <cellStyle name="40% - Accent5 5 2 5 4 2" xfId="11180" xr:uid="{00000000-0005-0000-0000-0000DB320000}"/>
    <cellStyle name="40% - Accent5 5 2 5 4 2 2" xfId="11181" xr:uid="{00000000-0005-0000-0000-0000DC320000}"/>
    <cellStyle name="40% - Accent5 5 2 5 4 3" xfId="11182" xr:uid="{00000000-0005-0000-0000-0000DD320000}"/>
    <cellStyle name="40% - Accent5 5 2 5 4 4" xfId="11183" xr:uid="{00000000-0005-0000-0000-0000DE320000}"/>
    <cellStyle name="40% - Accent5 5 2 5 5" xfId="11184" xr:uid="{00000000-0005-0000-0000-0000DF320000}"/>
    <cellStyle name="40% - Accent5 5 2 5 5 2" xfId="11185" xr:uid="{00000000-0005-0000-0000-0000E0320000}"/>
    <cellStyle name="40% - Accent5 5 2 5 5 3" xfId="11186" xr:uid="{00000000-0005-0000-0000-0000E1320000}"/>
    <cellStyle name="40% - Accent5 5 2 5 6" xfId="11187" xr:uid="{00000000-0005-0000-0000-0000E2320000}"/>
    <cellStyle name="40% - Accent5 5 2 5 7" xfId="11188" xr:uid="{00000000-0005-0000-0000-0000E3320000}"/>
    <cellStyle name="40% - Accent5 5 2 5 8" xfId="11189" xr:uid="{00000000-0005-0000-0000-0000E4320000}"/>
    <cellStyle name="40% - Accent5 5 2 6" xfId="11190" xr:uid="{00000000-0005-0000-0000-0000E5320000}"/>
    <cellStyle name="40% - Accent5 5 2 6 2" xfId="11191" xr:uid="{00000000-0005-0000-0000-0000E6320000}"/>
    <cellStyle name="40% - Accent5 5 2 6 2 2" xfId="11192" xr:uid="{00000000-0005-0000-0000-0000E7320000}"/>
    <cellStyle name="40% - Accent5 5 2 6 3" xfId="11193" xr:uid="{00000000-0005-0000-0000-0000E8320000}"/>
    <cellStyle name="40% - Accent5 5 2 6 4" xfId="11194" xr:uid="{00000000-0005-0000-0000-0000E9320000}"/>
    <cellStyle name="40% - Accent5 5 2 7" xfId="11195" xr:uid="{00000000-0005-0000-0000-0000EA320000}"/>
    <cellStyle name="40% - Accent5 5 2 7 2" xfId="11196" xr:uid="{00000000-0005-0000-0000-0000EB320000}"/>
    <cellStyle name="40% - Accent5 5 2 7 2 2" xfId="11197" xr:uid="{00000000-0005-0000-0000-0000EC320000}"/>
    <cellStyle name="40% - Accent5 5 2 7 3" xfId="11198" xr:uid="{00000000-0005-0000-0000-0000ED320000}"/>
    <cellStyle name="40% - Accent5 5 2 7 4" xfId="11199" xr:uid="{00000000-0005-0000-0000-0000EE320000}"/>
    <cellStyle name="40% - Accent5 5 2 8" xfId="11200" xr:uid="{00000000-0005-0000-0000-0000EF320000}"/>
    <cellStyle name="40% - Accent5 5 2 8 2" xfId="11201" xr:uid="{00000000-0005-0000-0000-0000F0320000}"/>
    <cellStyle name="40% - Accent5 5 2 8 2 2" xfId="11202" xr:uid="{00000000-0005-0000-0000-0000F1320000}"/>
    <cellStyle name="40% - Accent5 5 2 8 3" xfId="11203" xr:uid="{00000000-0005-0000-0000-0000F2320000}"/>
    <cellStyle name="40% - Accent5 5 2 8 4" xfId="11204" xr:uid="{00000000-0005-0000-0000-0000F3320000}"/>
    <cellStyle name="40% - Accent5 5 2 9" xfId="11205" xr:uid="{00000000-0005-0000-0000-0000F4320000}"/>
    <cellStyle name="40% - Accent5 5 2 9 2" xfId="11206" xr:uid="{00000000-0005-0000-0000-0000F5320000}"/>
    <cellStyle name="40% - Accent5 5 2 9 2 2" xfId="11207" xr:uid="{00000000-0005-0000-0000-0000F6320000}"/>
    <cellStyle name="40% - Accent5 5 2 9 3" xfId="11208" xr:uid="{00000000-0005-0000-0000-0000F7320000}"/>
    <cellStyle name="40% - Accent5 5 3" xfId="11209" xr:uid="{00000000-0005-0000-0000-0000F8320000}"/>
    <cellStyle name="40% - Accent5 5 3 10" xfId="11210" xr:uid="{00000000-0005-0000-0000-0000F9320000}"/>
    <cellStyle name="40% - Accent5 5 3 11" xfId="11211" xr:uid="{00000000-0005-0000-0000-0000FA320000}"/>
    <cellStyle name="40% - Accent5 5 3 2" xfId="11212" xr:uid="{00000000-0005-0000-0000-0000FB320000}"/>
    <cellStyle name="40% - Accent5 5 3 2 2" xfId="11213" xr:uid="{00000000-0005-0000-0000-0000FC320000}"/>
    <cellStyle name="40% - Accent5 5 3 2 2 2" xfId="11214" xr:uid="{00000000-0005-0000-0000-0000FD320000}"/>
    <cellStyle name="40% - Accent5 5 3 2 2 2 2" xfId="11215" xr:uid="{00000000-0005-0000-0000-0000FE320000}"/>
    <cellStyle name="40% - Accent5 5 3 2 2 2 2 2" xfId="11216" xr:uid="{00000000-0005-0000-0000-0000FF320000}"/>
    <cellStyle name="40% - Accent5 5 3 2 2 2 3" xfId="11217" xr:uid="{00000000-0005-0000-0000-000000330000}"/>
    <cellStyle name="40% - Accent5 5 3 2 2 2 4" xfId="11218" xr:uid="{00000000-0005-0000-0000-000001330000}"/>
    <cellStyle name="40% - Accent5 5 3 2 2 3" xfId="11219" xr:uid="{00000000-0005-0000-0000-000002330000}"/>
    <cellStyle name="40% - Accent5 5 3 2 2 3 2" xfId="11220" xr:uid="{00000000-0005-0000-0000-000003330000}"/>
    <cellStyle name="40% - Accent5 5 3 2 2 3 2 2" xfId="11221" xr:uid="{00000000-0005-0000-0000-000004330000}"/>
    <cellStyle name="40% - Accent5 5 3 2 2 3 3" xfId="11222" xr:uid="{00000000-0005-0000-0000-000005330000}"/>
    <cellStyle name="40% - Accent5 5 3 2 2 3 4" xfId="11223" xr:uid="{00000000-0005-0000-0000-000006330000}"/>
    <cellStyle name="40% - Accent5 5 3 2 2 4" xfId="11224" xr:uid="{00000000-0005-0000-0000-000007330000}"/>
    <cellStyle name="40% - Accent5 5 3 2 2 4 2" xfId="11225" xr:uid="{00000000-0005-0000-0000-000008330000}"/>
    <cellStyle name="40% - Accent5 5 3 2 2 4 2 2" xfId="11226" xr:uid="{00000000-0005-0000-0000-000009330000}"/>
    <cellStyle name="40% - Accent5 5 3 2 2 4 3" xfId="11227" xr:uid="{00000000-0005-0000-0000-00000A330000}"/>
    <cellStyle name="40% - Accent5 5 3 2 2 4 4" xfId="11228" xr:uid="{00000000-0005-0000-0000-00000B330000}"/>
    <cellStyle name="40% - Accent5 5 3 2 2 5" xfId="11229" xr:uid="{00000000-0005-0000-0000-00000C330000}"/>
    <cellStyle name="40% - Accent5 5 3 2 2 5 2" xfId="11230" xr:uid="{00000000-0005-0000-0000-00000D330000}"/>
    <cellStyle name="40% - Accent5 5 3 2 2 5 3" xfId="11231" xr:uid="{00000000-0005-0000-0000-00000E330000}"/>
    <cellStyle name="40% - Accent5 5 3 2 2 6" xfId="11232" xr:uid="{00000000-0005-0000-0000-00000F330000}"/>
    <cellStyle name="40% - Accent5 5 3 2 2 7" xfId="11233" xr:uid="{00000000-0005-0000-0000-000010330000}"/>
    <cellStyle name="40% - Accent5 5 3 2 2 8" xfId="11234" xr:uid="{00000000-0005-0000-0000-000011330000}"/>
    <cellStyle name="40% - Accent5 5 3 2 3" xfId="11235" xr:uid="{00000000-0005-0000-0000-000012330000}"/>
    <cellStyle name="40% - Accent5 5 3 2 3 2" xfId="11236" xr:uid="{00000000-0005-0000-0000-000013330000}"/>
    <cellStyle name="40% - Accent5 5 3 2 3 2 2" xfId="11237" xr:uid="{00000000-0005-0000-0000-000014330000}"/>
    <cellStyle name="40% - Accent5 5 3 2 3 3" xfId="11238" xr:uid="{00000000-0005-0000-0000-000015330000}"/>
    <cellStyle name="40% - Accent5 5 3 2 3 4" xfId="11239" xr:uid="{00000000-0005-0000-0000-000016330000}"/>
    <cellStyle name="40% - Accent5 5 3 2 4" xfId="11240" xr:uid="{00000000-0005-0000-0000-000017330000}"/>
    <cellStyle name="40% - Accent5 5 3 2 4 2" xfId="11241" xr:uid="{00000000-0005-0000-0000-000018330000}"/>
    <cellStyle name="40% - Accent5 5 3 2 4 2 2" xfId="11242" xr:uid="{00000000-0005-0000-0000-000019330000}"/>
    <cellStyle name="40% - Accent5 5 3 2 4 3" xfId="11243" xr:uid="{00000000-0005-0000-0000-00001A330000}"/>
    <cellStyle name="40% - Accent5 5 3 2 4 4" xfId="11244" xr:uid="{00000000-0005-0000-0000-00001B330000}"/>
    <cellStyle name="40% - Accent5 5 3 2 5" xfId="11245" xr:uid="{00000000-0005-0000-0000-00001C330000}"/>
    <cellStyle name="40% - Accent5 5 3 2 5 2" xfId="11246" xr:uid="{00000000-0005-0000-0000-00001D330000}"/>
    <cellStyle name="40% - Accent5 5 3 2 5 2 2" xfId="11247" xr:uid="{00000000-0005-0000-0000-00001E330000}"/>
    <cellStyle name="40% - Accent5 5 3 2 5 3" xfId="11248" xr:uid="{00000000-0005-0000-0000-00001F330000}"/>
    <cellStyle name="40% - Accent5 5 3 2 5 4" xfId="11249" xr:uid="{00000000-0005-0000-0000-000020330000}"/>
    <cellStyle name="40% - Accent5 5 3 2 6" xfId="11250" xr:uid="{00000000-0005-0000-0000-000021330000}"/>
    <cellStyle name="40% - Accent5 5 3 2 6 2" xfId="11251" xr:uid="{00000000-0005-0000-0000-000022330000}"/>
    <cellStyle name="40% - Accent5 5 3 2 6 2 2" xfId="11252" xr:uid="{00000000-0005-0000-0000-000023330000}"/>
    <cellStyle name="40% - Accent5 5 3 2 6 3" xfId="11253" xr:uid="{00000000-0005-0000-0000-000024330000}"/>
    <cellStyle name="40% - Accent5 5 3 2 7" xfId="11254" xr:uid="{00000000-0005-0000-0000-000025330000}"/>
    <cellStyle name="40% - Accent5 5 3 2 7 2" xfId="11255" xr:uid="{00000000-0005-0000-0000-000026330000}"/>
    <cellStyle name="40% - Accent5 5 3 2 8" xfId="11256" xr:uid="{00000000-0005-0000-0000-000027330000}"/>
    <cellStyle name="40% - Accent5 5 3 2 9" xfId="11257" xr:uid="{00000000-0005-0000-0000-000028330000}"/>
    <cellStyle name="40% - Accent5 5 3 3" xfId="11258" xr:uid="{00000000-0005-0000-0000-000029330000}"/>
    <cellStyle name="40% - Accent5 5 3 3 2" xfId="11259" xr:uid="{00000000-0005-0000-0000-00002A330000}"/>
    <cellStyle name="40% - Accent5 5 3 3 2 2" xfId="11260" xr:uid="{00000000-0005-0000-0000-00002B330000}"/>
    <cellStyle name="40% - Accent5 5 3 3 2 2 2" xfId="11261" xr:uid="{00000000-0005-0000-0000-00002C330000}"/>
    <cellStyle name="40% - Accent5 5 3 3 2 3" xfId="11262" xr:uid="{00000000-0005-0000-0000-00002D330000}"/>
    <cellStyle name="40% - Accent5 5 3 3 2 4" xfId="11263" xr:uid="{00000000-0005-0000-0000-00002E330000}"/>
    <cellStyle name="40% - Accent5 5 3 3 3" xfId="11264" xr:uid="{00000000-0005-0000-0000-00002F330000}"/>
    <cellStyle name="40% - Accent5 5 3 3 3 2" xfId="11265" xr:uid="{00000000-0005-0000-0000-000030330000}"/>
    <cellStyle name="40% - Accent5 5 3 3 3 2 2" xfId="11266" xr:uid="{00000000-0005-0000-0000-000031330000}"/>
    <cellStyle name="40% - Accent5 5 3 3 3 3" xfId="11267" xr:uid="{00000000-0005-0000-0000-000032330000}"/>
    <cellStyle name="40% - Accent5 5 3 3 3 4" xfId="11268" xr:uid="{00000000-0005-0000-0000-000033330000}"/>
    <cellStyle name="40% - Accent5 5 3 3 4" xfId="11269" xr:uid="{00000000-0005-0000-0000-000034330000}"/>
    <cellStyle name="40% - Accent5 5 3 3 4 2" xfId="11270" xr:uid="{00000000-0005-0000-0000-000035330000}"/>
    <cellStyle name="40% - Accent5 5 3 3 4 2 2" xfId="11271" xr:uid="{00000000-0005-0000-0000-000036330000}"/>
    <cellStyle name="40% - Accent5 5 3 3 4 3" xfId="11272" xr:uid="{00000000-0005-0000-0000-000037330000}"/>
    <cellStyle name="40% - Accent5 5 3 3 4 4" xfId="11273" xr:uid="{00000000-0005-0000-0000-000038330000}"/>
    <cellStyle name="40% - Accent5 5 3 3 5" xfId="11274" xr:uid="{00000000-0005-0000-0000-000039330000}"/>
    <cellStyle name="40% - Accent5 5 3 3 5 2" xfId="11275" xr:uid="{00000000-0005-0000-0000-00003A330000}"/>
    <cellStyle name="40% - Accent5 5 3 3 5 2 2" xfId="11276" xr:uid="{00000000-0005-0000-0000-00003B330000}"/>
    <cellStyle name="40% - Accent5 5 3 3 5 3" xfId="11277" xr:uid="{00000000-0005-0000-0000-00003C330000}"/>
    <cellStyle name="40% - Accent5 5 3 3 5 4" xfId="11278" xr:uid="{00000000-0005-0000-0000-00003D330000}"/>
    <cellStyle name="40% - Accent5 5 3 3 6" xfId="11279" xr:uid="{00000000-0005-0000-0000-00003E330000}"/>
    <cellStyle name="40% - Accent5 5 3 3 6 2" xfId="11280" xr:uid="{00000000-0005-0000-0000-00003F330000}"/>
    <cellStyle name="40% - Accent5 5 3 3 6 2 2" xfId="11281" xr:uid="{00000000-0005-0000-0000-000040330000}"/>
    <cellStyle name="40% - Accent5 5 3 3 6 3" xfId="11282" xr:uid="{00000000-0005-0000-0000-000041330000}"/>
    <cellStyle name="40% - Accent5 5 3 3 7" xfId="11283" xr:uid="{00000000-0005-0000-0000-000042330000}"/>
    <cellStyle name="40% - Accent5 5 3 3 7 2" xfId="11284" xr:uid="{00000000-0005-0000-0000-000043330000}"/>
    <cellStyle name="40% - Accent5 5 3 3 8" xfId="11285" xr:uid="{00000000-0005-0000-0000-000044330000}"/>
    <cellStyle name="40% - Accent5 5 3 3 9" xfId="11286" xr:uid="{00000000-0005-0000-0000-000045330000}"/>
    <cellStyle name="40% - Accent5 5 3 4" xfId="11287" xr:uid="{00000000-0005-0000-0000-000046330000}"/>
    <cellStyle name="40% - Accent5 5 3 4 2" xfId="11288" xr:uid="{00000000-0005-0000-0000-000047330000}"/>
    <cellStyle name="40% - Accent5 5 3 4 2 2" xfId="11289" xr:uid="{00000000-0005-0000-0000-000048330000}"/>
    <cellStyle name="40% - Accent5 5 3 4 2 2 2" xfId="11290" xr:uid="{00000000-0005-0000-0000-000049330000}"/>
    <cellStyle name="40% - Accent5 5 3 4 2 3" xfId="11291" xr:uid="{00000000-0005-0000-0000-00004A330000}"/>
    <cellStyle name="40% - Accent5 5 3 4 2 4" xfId="11292" xr:uid="{00000000-0005-0000-0000-00004B330000}"/>
    <cellStyle name="40% - Accent5 5 3 4 3" xfId="11293" xr:uid="{00000000-0005-0000-0000-00004C330000}"/>
    <cellStyle name="40% - Accent5 5 3 4 3 2" xfId="11294" xr:uid="{00000000-0005-0000-0000-00004D330000}"/>
    <cellStyle name="40% - Accent5 5 3 4 3 2 2" xfId="11295" xr:uid="{00000000-0005-0000-0000-00004E330000}"/>
    <cellStyle name="40% - Accent5 5 3 4 3 3" xfId="11296" xr:uid="{00000000-0005-0000-0000-00004F330000}"/>
    <cellStyle name="40% - Accent5 5 3 4 3 4" xfId="11297" xr:uid="{00000000-0005-0000-0000-000050330000}"/>
    <cellStyle name="40% - Accent5 5 3 4 4" xfId="11298" xr:uid="{00000000-0005-0000-0000-000051330000}"/>
    <cellStyle name="40% - Accent5 5 3 4 4 2" xfId="11299" xr:uid="{00000000-0005-0000-0000-000052330000}"/>
    <cellStyle name="40% - Accent5 5 3 4 4 2 2" xfId="11300" xr:uid="{00000000-0005-0000-0000-000053330000}"/>
    <cellStyle name="40% - Accent5 5 3 4 4 3" xfId="11301" xr:uid="{00000000-0005-0000-0000-000054330000}"/>
    <cellStyle name="40% - Accent5 5 3 4 4 4" xfId="11302" xr:uid="{00000000-0005-0000-0000-000055330000}"/>
    <cellStyle name="40% - Accent5 5 3 4 5" xfId="11303" xr:uid="{00000000-0005-0000-0000-000056330000}"/>
    <cellStyle name="40% - Accent5 5 3 4 5 2" xfId="11304" xr:uid="{00000000-0005-0000-0000-000057330000}"/>
    <cellStyle name="40% - Accent5 5 3 4 5 3" xfId="11305" xr:uid="{00000000-0005-0000-0000-000058330000}"/>
    <cellStyle name="40% - Accent5 5 3 4 6" xfId="11306" xr:uid="{00000000-0005-0000-0000-000059330000}"/>
    <cellStyle name="40% - Accent5 5 3 4 7" xfId="11307" xr:uid="{00000000-0005-0000-0000-00005A330000}"/>
    <cellStyle name="40% - Accent5 5 3 4 8" xfId="11308" xr:uid="{00000000-0005-0000-0000-00005B330000}"/>
    <cellStyle name="40% - Accent5 5 3 5" xfId="11309" xr:uid="{00000000-0005-0000-0000-00005C330000}"/>
    <cellStyle name="40% - Accent5 5 3 5 2" xfId="11310" xr:uid="{00000000-0005-0000-0000-00005D330000}"/>
    <cellStyle name="40% - Accent5 5 3 5 2 2" xfId="11311" xr:uid="{00000000-0005-0000-0000-00005E330000}"/>
    <cellStyle name="40% - Accent5 5 3 5 3" xfId="11312" xr:uid="{00000000-0005-0000-0000-00005F330000}"/>
    <cellStyle name="40% - Accent5 5 3 5 4" xfId="11313" xr:uid="{00000000-0005-0000-0000-000060330000}"/>
    <cellStyle name="40% - Accent5 5 3 6" xfId="11314" xr:uid="{00000000-0005-0000-0000-000061330000}"/>
    <cellStyle name="40% - Accent5 5 3 6 2" xfId="11315" xr:uid="{00000000-0005-0000-0000-000062330000}"/>
    <cellStyle name="40% - Accent5 5 3 6 2 2" xfId="11316" xr:uid="{00000000-0005-0000-0000-000063330000}"/>
    <cellStyle name="40% - Accent5 5 3 6 3" xfId="11317" xr:uid="{00000000-0005-0000-0000-000064330000}"/>
    <cellStyle name="40% - Accent5 5 3 6 4" xfId="11318" xr:uid="{00000000-0005-0000-0000-000065330000}"/>
    <cellStyle name="40% - Accent5 5 3 7" xfId="11319" xr:uid="{00000000-0005-0000-0000-000066330000}"/>
    <cellStyle name="40% - Accent5 5 3 7 2" xfId="11320" xr:uid="{00000000-0005-0000-0000-000067330000}"/>
    <cellStyle name="40% - Accent5 5 3 7 2 2" xfId="11321" xr:uid="{00000000-0005-0000-0000-000068330000}"/>
    <cellStyle name="40% - Accent5 5 3 7 3" xfId="11322" xr:uid="{00000000-0005-0000-0000-000069330000}"/>
    <cellStyle name="40% - Accent5 5 3 7 4" xfId="11323" xr:uid="{00000000-0005-0000-0000-00006A330000}"/>
    <cellStyle name="40% - Accent5 5 3 8" xfId="11324" xr:uid="{00000000-0005-0000-0000-00006B330000}"/>
    <cellStyle name="40% - Accent5 5 3 8 2" xfId="11325" xr:uid="{00000000-0005-0000-0000-00006C330000}"/>
    <cellStyle name="40% - Accent5 5 3 8 2 2" xfId="11326" xr:uid="{00000000-0005-0000-0000-00006D330000}"/>
    <cellStyle name="40% - Accent5 5 3 8 3" xfId="11327" xr:uid="{00000000-0005-0000-0000-00006E330000}"/>
    <cellStyle name="40% - Accent5 5 3 9" xfId="11328" xr:uid="{00000000-0005-0000-0000-00006F330000}"/>
    <cellStyle name="40% - Accent5 5 3 9 2" xfId="11329" xr:uid="{00000000-0005-0000-0000-000070330000}"/>
    <cellStyle name="40% - Accent5 5 4" xfId="11330" xr:uid="{00000000-0005-0000-0000-000071330000}"/>
    <cellStyle name="40% - Accent5 5 4 2" xfId="11331" xr:uid="{00000000-0005-0000-0000-000072330000}"/>
    <cellStyle name="40% - Accent5 5 4 2 2" xfId="11332" xr:uid="{00000000-0005-0000-0000-000073330000}"/>
    <cellStyle name="40% - Accent5 5 4 2 2 2" xfId="11333" xr:uid="{00000000-0005-0000-0000-000074330000}"/>
    <cellStyle name="40% - Accent5 5 4 2 2 2 2" xfId="11334" xr:uid="{00000000-0005-0000-0000-000075330000}"/>
    <cellStyle name="40% - Accent5 5 4 2 2 3" xfId="11335" xr:uid="{00000000-0005-0000-0000-000076330000}"/>
    <cellStyle name="40% - Accent5 5 4 2 2 4" xfId="11336" xr:uid="{00000000-0005-0000-0000-000077330000}"/>
    <cellStyle name="40% - Accent5 5 4 2 3" xfId="11337" xr:uid="{00000000-0005-0000-0000-000078330000}"/>
    <cellStyle name="40% - Accent5 5 4 2 3 2" xfId="11338" xr:uid="{00000000-0005-0000-0000-000079330000}"/>
    <cellStyle name="40% - Accent5 5 4 2 3 2 2" xfId="11339" xr:uid="{00000000-0005-0000-0000-00007A330000}"/>
    <cellStyle name="40% - Accent5 5 4 2 3 3" xfId="11340" xr:uid="{00000000-0005-0000-0000-00007B330000}"/>
    <cellStyle name="40% - Accent5 5 4 2 3 4" xfId="11341" xr:uid="{00000000-0005-0000-0000-00007C330000}"/>
    <cellStyle name="40% - Accent5 5 4 2 4" xfId="11342" xr:uid="{00000000-0005-0000-0000-00007D330000}"/>
    <cellStyle name="40% - Accent5 5 4 2 4 2" xfId="11343" xr:uid="{00000000-0005-0000-0000-00007E330000}"/>
    <cellStyle name="40% - Accent5 5 4 2 4 2 2" xfId="11344" xr:uid="{00000000-0005-0000-0000-00007F330000}"/>
    <cellStyle name="40% - Accent5 5 4 2 4 3" xfId="11345" xr:uid="{00000000-0005-0000-0000-000080330000}"/>
    <cellStyle name="40% - Accent5 5 4 2 4 4" xfId="11346" xr:uid="{00000000-0005-0000-0000-000081330000}"/>
    <cellStyle name="40% - Accent5 5 4 2 5" xfId="11347" xr:uid="{00000000-0005-0000-0000-000082330000}"/>
    <cellStyle name="40% - Accent5 5 4 2 5 2" xfId="11348" xr:uid="{00000000-0005-0000-0000-000083330000}"/>
    <cellStyle name="40% - Accent5 5 4 2 5 3" xfId="11349" xr:uid="{00000000-0005-0000-0000-000084330000}"/>
    <cellStyle name="40% - Accent5 5 4 2 6" xfId="11350" xr:uid="{00000000-0005-0000-0000-000085330000}"/>
    <cellStyle name="40% - Accent5 5 4 2 7" xfId="11351" xr:uid="{00000000-0005-0000-0000-000086330000}"/>
    <cellStyle name="40% - Accent5 5 4 2 8" xfId="11352" xr:uid="{00000000-0005-0000-0000-000087330000}"/>
    <cellStyle name="40% - Accent5 5 4 3" xfId="11353" xr:uid="{00000000-0005-0000-0000-000088330000}"/>
    <cellStyle name="40% - Accent5 5 4 3 2" xfId="11354" xr:uid="{00000000-0005-0000-0000-000089330000}"/>
    <cellStyle name="40% - Accent5 5 4 3 2 2" xfId="11355" xr:uid="{00000000-0005-0000-0000-00008A330000}"/>
    <cellStyle name="40% - Accent5 5 4 3 3" xfId="11356" xr:uid="{00000000-0005-0000-0000-00008B330000}"/>
    <cellStyle name="40% - Accent5 5 4 3 4" xfId="11357" xr:uid="{00000000-0005-0000-0000-00008C330000}"/>
    <cellStyle name="40% - Accent5 5 4 4" xfId="11358" xr:uid="{00000000-0005-0000-0000-00008D330000}"/>
    <cellStyle name="40% - Accent5 5 4 4 2" xfId="11359" xr:uid="{00000000-0005-0000-0000-00008E330000}"/>
    <cellStyle name="40% - Accent5 5 4 4 2 2" xfId="11360" xr:uid="{00000000-0005-0000-0000-00008F330000}"/>
    <cellStyle name="40% - Accent5 5 4 4 3" xfId="11361" xr:uid="{00000000-0005-0000-0000-000090330000}"/>
    <cellStyle name="40% - Accent5 5 4 4 4" xfId="11362" xr:uid="{00000000-0005-0000-0000-000091330000}"/>
    <cellStyle name="40% - Accent5 5 4 5" xfId="11363" xr:uid="{00000000-0005-0000-0000-000092330000}"/>
    <cellStyle name="40% - Accent5 5 4 5 2" xfId="11364" xr:uid="{00000000-0005-0000-0000-000093330000}"/>
    <cellStyle name="40% - Accent5 5 4 5 2 2" xfId="11365" xr:uid="{00000000-0005-0000-0000-000094330000}"/>
    <cellStyle name="40% - Accent5 5 4 5 3" xfId="11366" xr:uid="{00000000-0005-0000-0000-000095330000}"/>
    <cellStyle name="40% - Accent5 5 4 5 4" xfId="11367" xr:uid="{00000000-0005-0000-0000-000096330000}"/>
    <cellStyle name="40% - Accent5 5 4 6" xfId="11368" xr:uid="{00000000-0005-0000-0000-000097330000}"/>
    <cellStyle name="40% - Accent5 5 4 6 2" xfId="11369" xr:uid="{00000000-0005-0000-0000-000098330000}"/>
    <cellStyle name="40% - Accent5 5 4 6 2 2" xfId="11370" xr:uid="{00000000-0005-0000-0000-000099330000}"/>
    <cellStyle name="40% - Accent5 5 4 6 3" xfId="11371" xr:uid="{00000000-0005-0000-0000-00009A330000}"/>
    <cellStyle name="40% - Accent5 5 4 7" xfId="11372" xr:uid="{00000000-0005-0000-0000-00009B330000}"/>
    <cellStyle name="40% - Accent5 5 4 7 2" xfId="11373" xr:uid="{00000000-0005-0000-0000-00009C330000}"/>
    <cellStyle name="40% - Accent5 5 4 8" xfId="11374" xr:uid="{00000000-0005-0000-0000-00009D330000}"/>
    <cellStyle name="40% - Accent5 5 4 9" xfId="11375" xr:uid="{00000000-0005-0000-0000-00009E330000}"/>
    <cellStyle name="40% - Accent5 5 5" xfId="11376" xr:uid="{00000000-0005-0000-0000-00009F330000}"/>
    <cellStyle name="40% - Accent5 5 5 2" xfId="11377" xr:uid="{00000000-0005-0000-0000-0000A0330000}"/>
    <cellStyle name="40% - Accent5 5 5 2 2" xfId="11378" xr:uid="{00000000-0005-0000-0000-0000A1330000}"/>
    <cellStyle name="40% - Accent5 5 5 2 2 2" xfId="11379" xr:uid="{00000000-0005-0000-0000-0000A2330000}"/>
    <cellStyle name="40% - Accent5 5 5 2 3" xfId="11380" xr:uid="{00000000-0005-0000-0000-0000A3330000}"/>
    <cellStyle name="40% - Accent5 5 5 2 4" xfId="11381" xr:uid="{00000000-0005-0000-0000-0000A4330000}"/>
    <cellStyle name="40% - Accent5 5 5 3" xfId="11382" xr:uid="{00000000-0005-0000-0000-0000A5330000}"/>
    <cellStyle name="40% - Accent5 5 5 3 2" xfId="11383" xr:uid="{00000000-0005-0000-0000-0000A6330000}"/>
    <cellStyle name="40% - Accent5 5 5 3 2 2" xfId="11384" xr:uid="{00000000-0005-0000-0000-0000A7330000}"/>
    <cellStyle name="40% - Accent5 5 5 3 3" xfId="11385" xr:uid="{00000000-0005-0000-0000-0000A8330000}"/>
    <cellStyle name="40% - Accent5 5 5 3 4" xfId="11386" xr:uid="{00000000-0005-0000-0000-0000A9330000}"/>
    <cellStyle name="40% - Accent5 5 5 4" xfId="11387" xr:uid="{00000000-0005-0000-0000-0000AA330000}"/>
    <cellStyle name="40% - Accent5 5 5 4 2" xfId="11388" xr:uid="{00000000-0005-0000-0000-0000AB330000}"/>
    <cellStyle name="40% - Accent5 5 5 4 2 2" xfId="11389" xr:uid="{00000000-0005-0000-0000-0000AC330000}"/>
    <cellStyle name="40% - Accent5 5 5 4 3" xfId="11390" xr:uid="{00000000-0005-0000-0000-0000AD330000}"/>
    <cellStyle name="40% - Accent5 5 5 4 4" xfId="11391" xr:uid="{00000000-0005-0000-0000-0000AE330000}"/>
    <cellStyle name="40% - Accent5 5 5 5" xfId="11392" xr:uid="{00000000-0005-0000-0000-0000AF330000}"/>
    <cellStyle name="40% - Accent5 5 5 5 2" xfId="11393" xr:uid="{00000000-0005-0000-0000-0000B0330000}"/>
    <cellStyle name="40% - Accent5 5 5 5 2 2" xfId="11394" xr:uid="{00000000-0005-0000-0000-0000B1330000}"/>
    <cellStyle name="40% - Accent5 5 5 5 3" xfId="11395" xr:uid="{00000000-0005-0000-0000-0000B2330000}"/>
    <cellStyle name="40% - Accent5 5 5 5 4" xfId="11396" xr:uid="{00000000-0005-0000-0000-0000B3330000}"/>
    <cellStyle name="40% - Accent5 5 5 6" xfId="11397" xr:uid="{00000000-0005-0000-0000-0000B4330000}"/>
    <cellStyle name="40% - Accent5 5 5 6 2" xfId="11398" xr:uid="{00000000-0005-0000-0000-0000B5330000}"/>
    <cellStyle name="40% - Accent5 5 5 6 2 2" xfId="11399" xr:uid="{00000000-0005-0000-0000-0000B6330000}"/>
    <cellStyle name="40% - Accent5 5 5 6 3" xfId="11400" xr:uid="{00000000-0005-0000-0000-0000B7330000}"/>
    <cellStyle name="40% - Accent5 5 5 7" xfId="11401" xr:uid="{00000000-0005-0000-0000-0000B8330000}"/>
    <cellStyle name="40% - Accent5 5 5 7 2" xfId="11402" xr:uid="{00000000-0005-0000-0000-0000B9330000}"/>
    <cellStyle name="40% - Accent5 5 5 8" xfId="11403" xr:uid="{00000000-0005-0000-0000-0000BA330000}"/>
    <cellStyle name="40% - Accent5 5 5 9" xfId="11404" xr:uid="{00000000-0005-0000-0000-0000BB330000}"/>
    <cellStyle name="40% - Accent5 5 6" xfId="11405" xr:uid="{00000000-0005-0000-0000-0000BC330000}"/>
    <cellStyle name="40% - Accent5 5 6 2" xfId="11406" xr:uid="{00000000-0005-0000-0000-0000BD330000}"/>
    <cellStyle name="40% - Accent5 5 6 2 2" xfId="11407" xr:uid="{00000000-0005-0000-0000-0000BE330000}"/>
    <cellStyle name="40% - Accent5 5 6 2 2 2" xfId="11408" xr:uid="{00000000-0005-0000-0000-0000BF330000}"/>
    <cellStyle name="40% - Accent5 5 6 2 3" xfId="11409" xr:uid="{00000000-0005-0000-0000-0000C0330000}"/>
    <cellStyle name="40% - Accent5 5 6 2 4" xfId="11410" xr:uid="{00000000-0005-0000-0000-0000C1330000}"/>
    <cellStyle name="40% - Accent5 5 6 3" xfId="11411" xr:uid="{00000000-0005-0000-0000-0000C2330000}"/>
    <cellStyle name="40% - Accent5 5 6 3 2" xfId="11412" xr:uid="{00000000-0005-0000-0000-0000C3330000}"/>
    <cellStyle name="40% - Accent5 5 6 3 2 2" xfId="11413" xr:uid="{00000000-0005-0000-0000-0000C4330000}"/>
    <cellStyle name="40% - Accent5 5 6 3 3" xfId="11414" xr:uid="{00000000-0005-0000-0000-0000C5330000}"/>
    <cellStyle name="40% - Accent5 5 6 3 4" xfId="11415" xr:uid="{00000000-0005-0000-0000-0000C6330000}"/>
    <cellStyle name="40% - Accent5 5 6 4" xfId="11416" xr:uid="{00000000-0005-0000-0000-0000C7330000}"/>
    <cellStyle name="40% - Accent5 5 6 4 2" xfId="11417" xr:uid="{00000000-0005-0000-0000-0000C8330000}"/>
    <cellStyle name="40% - Accent5 5 6 4 2 2" xfId="11418" xr:uid="{00000000-0005-0000-0000-0000C9330000}"/>
    <cellStyle name="40% - Accent5 5 6 4 3" xfId="11419" xr:uid="{00000000-0005-0000-0000-0000CA330000}"/>
    <cellStyle name="40% - Accent5 5 6 4 4" xfId="11420" xr:uid="{00000000-0005-0000-0000-0000CB330000}"/>
    <cellStyle name="40% - Accent5 5 6 5" xfId="11421" xr:uid="{00000000-0005-0000-0000-0000CC330000}"/>
    <cellStyle name="40% - Accent5 5 6 5 2" xfId="11422" xr:uid="{00000000-0005-0000-0000-0000CD330000}"/>
    <cellStyle name="40% - Accent5 5 6 5 2 2" xfId="11423" xr:uid="{00000000-0005-0000-0000-0000CE330000}"/>
    <cellStyle name="40% - Accent5 5 6 5 3" xfId="11424" xr:uid="{00000000-0005-0000-0000-0000CF330000}"/>
    <cellStyle name="40% - Accent5 5 6 6" xfId="11425" xr:uid="{00000000-0005-0000-0000-0000D0330000}"/>
    <cellStyle name="40% - Accent5 5 6 6 2" xfId="11426" xr:uid="{00000000-0005-0000-0000-0000D1330000}"/>
    <cellStyle name="40% - Accent5 5 6 7" xfId="11427" xr:uid="{00000000-0005-0000-0000-0000D2330000}"/>
    <cellStyle name="40% - Accent5 5 6 8" xfId="11428" xr:uid="{00000000-0005-0000-0000-0000D3330000}"/>
    <cellStyle name="40% - Accent5 5 7" xfId="11429" xr:uid="{00000000-0005-0000-0000-0000D4330000}"/>
    <cellStyle name="40% - Accent5 5 8" xfId="11430" xr:uid="{00000000-0005-0000-0000-0000D5330000}"/>
    <cellStyle name="40% - Accent5 5 8 2" xfId="11431" xr:uid="{00000000-0005-0000-0000-0000D6330000}"/>
    <cellStyle name="40% - Accent5 5 8 2 2" xfId="11432" xr:uid="{00000000-0005-0000-0000-0000D7330000}"/>
    <cellStyle name="40% - Accent5 5 8 3" xfId="11433" xr:uid="{00000000-0005-0000-0000-0000D8330000}"/>
    <cellStyle name="40% - Accent5 5 8 4" xfId="11434" xr:uid="{00000000-0005-0000-0000-0000D9330000}"/>
    <cellStyle name="40% - Accent5 5 9" xfId="11435" xr:uid="{00000000-0005-0000-0000-0000DA330000}"/>
    <cellStyle name="40% - Accent5 5 9 2" xfId="11436" xr:uid="{00000000-0005-0000-0000-0000DB330000}"/>
    <cellStyle name="40% - Accent5 5 9 2 2" xfId="11437" xr:uid="{00000000-0005-0000-0000-0000DC330000}"/>
    <cellStyle name="40% - Accent5 5 9 3" xfId="11438" xr:uid="{00000000-0005-0000-0000-0000DD330000}"/>
    <cellStyle name="40% - Accent5 5 9 4" xfId="11439" xr:uid="{00000000-0005-0000-0000-0000DE330000}"/>
    <cellStyle name="40% - Accent5 6" xfId="11440" xr:uid="{00000000-0005-0000-0000-0000DF330000}"/>
    <cellStyle name="40% - Accent5 6 10" xfId="11441" xr:uid="{00000000-0005-0000-0000-0000E0330000}"/>
    <cellStyle name="40% - Accent5 6 11" xfId="11442" xr:uid="{00000000-0005-0000-0000-0000E1330000}"/>
    <cellStyle name="40% - Accent5 6 12" xfId="11443" xr:uid="{00000000-0005-0000-0000-0000E2330000}"/>
    <cellStyle name="40% - Accent5 6 2" xfId="11444" xr:uid="{00000000-0005-0000-0000-0000E3330000}"/>
    <cellStyle name="40% - Accent5 6 2 10" xfId="11445" xr:uid="{00000000-0005-0000-0000-0000E4330000}"/>
    <cellStyle name="40% - Accent5 6 2 10 2" xfId="11446" xr:uid="{00000000-0005-0000-0000-0000E5330000}"/>
    <cellStyle name="40% - Accent5 6 2 11" xfId="11447" xr:uid="{00000000-0005-0000-0000-0000E6330000}"/>
    <cellStyle name="40% - Accent5 6 2 12" xfId="11448" xr:uid="{00000000-0005-0000-0000-0000E7330000}"/>
    <cellStyle name="40% - Accent5 6 2 2" xfId="11449" xr:uid="{00000000-0005-0000-0000-0000E8330000}"/>
    <cellStyle name="40% - Accent5 6 2 2 10" xfId="11450" xr:uid="{00000000-0005-0000-0000-0000E9330000}"/>
    <cellStyle name="40% - Accent5 6 2 2 2" xfId="11451" xr:uid="{00000000-0005-0000-0000-0000EA330000}"/>
    <cellStyle name="40% - Accent5 6 2 2 2 2" xfId="11452" xr:uid="{00000000-0005-0000-0000-0000EB330000}"/>
    <cellStyle name="40% - Accent5 6 2 2 2 2 2" xfId="11453" xr:uid="{00000000-0005-0000-0000-0000EC330000}"/>
    <cellStyle name="40% - Accent5 6 2 2 2 2 2 2" xfId="11454" xr:uid="{00000000-0005-0000-0000-0000ED330000}"/>
    <cellStyle name="40% - Accent5 6 2 2 2 2 3" xfId="11455" xr:uid="{00000000-0005-0000-0000-0000EE330000}"/>
    <cellStyle name="40% - Accent5 6 2 2 2 2 4" xfId="11456" xr:uid="{00000000-0005-0000-0000-0000EF330000}"/>
    <cellStyle name="40% - Accent5 6 2 2 2 3" xfId="11457" xr:uid="{00000000-0005-0000-0000-0000F0330000}"/>
    <cellStyle name="40% - Accent5 6 2 2 2 3 2" xfId="11458" xr:uid="{00000000-0005-0000-0000-0000F1330000}"/>
    <cellStyle name="40% - Accent5 6 2 2 2 3 2 2" xfId="11459" xr:uid="{00000000-0005-0000-0000-0000F2330000}"/>
    <cellStyle name="40% - Accent5 6 2 2 2 3 3" xfId="11460" xr:uid="{00000000-0005-0000-0000-0000F3330000}"/>
    <cellStyle name="40% - Accent5 6 2 2 2 3 4" xfId="11461" xr:uid="{00000000-0005-0000-0000-0000F4330000}"/>
    <cellStyle name="40% - Accent5 6 2 2 2 4" xfId="11462" xr:uid="{00000000-0005-0000-0000-0000F5330000}"/>
    <cellStyle name="40% - Accent5 6 2 2 2 4 2" xfId="11463" xr:uid="{00000000-0005-0000-0000-0000F6330000}"/>
    <cellStyle name="40% - Accent5 6 2 2 2 4 2 2" xfId="11464" xr:uid="{00000000-0005-0000-0000-0000F7330000}"/>
    <cellStyle name="40% - Accent5 6 2 2 2 4 3" xfId="11465" xr:uid="{00000000-0005-0000-0000-0000F8330000}"/>
    <cellStyle name="40% - Accent5 6 2 2 2 4 4" xfId="11466" xr:uid="{00000000-0005-0000-0000-0000F9330000}"/>
    <cellStyle name="40% - Accent5 6 2 2 2 5" xfId="11467" xr:uid="{00000000-0005-0000-0000-0000FA330000}"/>
    <cellStyle name="40% - Accent5 6 2 2 2 5 2" xfId="11468" xr:uid="{00000000-0005-0000-0000-0000FB330000}"/>
    <cellStyle name="40% - Accent5 6 2 2 2 5 2 2" xfId="11469" xr:uid="{00000000-0005-0000-0000-0000FC330000}"/>
    <cellStyle name="40% - Accent5 6 2 2 2 5 3" xfId="11470" xr:uid="{00000000-0005-0000-0000-0000FD330000}"/>
    <cellStyle name="40% - Accent5 6 2 2 2 5 4" xfId="11471" xr:uid="{00000000-0005-0000-0000-0000FE330000}"/>
    <cellStyle name="40% - Accent5 6 2 2 2 6" xfId="11472" xr:uid="{00000000-0005-0000-0000-0000FF330000}"/>
    <cellStyle name="40% - Accent5 6 2 2 2 6 2" xfId="11473" xr:uid="{00000000-0005-0000-0000-000000340000}"/>
    <cellStyle name="40% - Accent5 6 2 2 2 6 2 2" xfId="11474" xr:uid="{00000000-0005-0000-0000-000001340000}"/>
    <cellStyle name="40% - Accent5 6 2 2 2 6 3" xfId="11475" xr:uid="{00000000-0005-0000-0000-000002340000}"/>
    <cellStyle name="40% - Accent5 6 2 2 2 7" xfId="11476" xr:uid="{00000000-0005-0000-0000-000003340000}"/>
    <cellStyle name="40% - Accent5 6 2 2 2 7 2" xfId="11477" xr:uid="{00000000-0005-0000-0000-000004340000}"/>
    <cellStyle name="40% - Accent5 6 2 2 2 8" xfId="11478" xr:uid="{00000000-0005-0000-0000-000005340000}"/>
    <cellStyle name="40% - Accent5 6 2 2 2 9" xfId="11479" xr:uid="{00000000-0005-0000-0000-000006340000}"/>
    <cellStyle name="40% - Accent5 6 2 2 3" xfId="11480" xr:uid="{00000000-0005-0000-0000-000007340000}"/>
    <cellStyle name="40% - Accent5 6 2 2 3 2" xfId="11481" xr:uid="{00000000-0005-0000-0000-000008340000}"/>
    <cellStyle name="40% - Accent5 6 2 2 3 2 2" xfId="11482" xr:uid="{00000000-0005-0000-0000-000009340000}"/>
    <cellStyle name="40% - Accent5 6 2 2 3 2 2 2" xfId="11483" xr:uid="{00000000-0005-0000-0000-00000A340000}"/>
    <cellStyle name="40% - Accent5 6 2 2 3 2 3" xfId="11484" xr:uid="{00000000-0005-0000-0000-00000B340000}"/>
    <cellStyle name="40% - Accent5 6 2 2 3 2 4" xfId="11485" xr:uid="{00000000-0005-0000-0000-00000C340000}"/>
    <cellStyle name="40% - Accent5 6 2 2 3 3" xfId="11486" xr:uid="{00000000-0005-0000-0000-00000D340000}"/>
    <cellStyle name="40% - Accent5 6 2 2 3 3 2" xfId="11487" xr:uid="{00000000-0005-0000-0000-00000E340000}"/>
    <cellStyle name="40% - Accent5 6 2 2 3 3 2 2" xfId="11488" xr:uid="{00000000-0005-0000-0000-00000F340000}"/>
    <cellStyle name="40% - Accent5 6 2 2 3 3 3" xfId="11489" xr:uid="{00000000-0005-0000-0000-000010340000}"/>
    <cellStyle name="40% - Accent5 6 2 2 3 3 4" xfId="11490" xr:uid="{00000000-0005-0000-0000-000011340000}"/>
    <cellStyle name="40% - Accent5 6 2 2 3 4" xfId="11491" xr:uid="{00000000-0005-0000-0000-000012340000}"/>
    <cellStyle name="40% - Accent5 6 2 2 3 4 2" xfId="11492" xr:uid="{00000000-0005-0000-0000-000013340000}"/>
    <cellStyle name="40% - Accent5 6 2 2 3 4 2 2" xfId="11493" xr:uid="{00000000-0005-0000-0000-000014340000}"/>
    <cellStyle name="40% - Accent5 6 2 2 3 4 3" xfId="11494" xr:uid="{00000000-0005-0000-0000-000015340000}"/>
    <cellStyle name="40% - Accent5 6 2 2 3 4 4" xfId="11495" xr:uid="{00000000-0005-0000-0000-000016340000}"/>
    <cellStyle name="40% - Accent5 6 2 2 3 5" xfId="11496" xr:uid="{00000000-0005-0000-0000-000017340000}"/>
    <cellStyle name="40% - Accent5 6 2 2 3 5 2" xfId="11497" xr:uid="{00000000-0005-0000-0000-000018340000}"/>
    <cellStyle name="40% - Accent5 6 2 2 3 5 3" xfId="11498" xr:uid="{00000000-0005-0000-0000-000019340000}"/>
    <cellStyle name="40% - Accent5 6 2 2 3 6" xfId="11499" xr:uid="{00000000-0005-0000-0000-00001A340000}"/>
    <cellStyle name="40% - Accent5 6 2 2 3 7" xfId="11500" xr:uid="{00000000-0005-0000-0000-00001B340000}"/>
    <cellStyle name="40% - Accent5 6 2 2 3 8" xfId="11501" xr:uid="{00000000-0005-0000-0000-00001C340000}"/>
    <cellStyle name="40% - Accent5 6 2 2 4" xfId="11502" xr:uid="{00000000-0005-0000-0000-00001D340000}"/>
    <cellStyle name="40% - Accent5 6 2 2 4 2" xfId="11503" xr:uid="{00000000-0005-0000-0000-00001E340000}"/>
    <cellStyle name="40% - Accent5 6 2 2 4 2 2" xfId="11504" xr:uid="{00000000-0005-0000-0000-00001F340000}"/>
    <cellStyle name="40% - Accent5 6 2 2 4 3" xfId="11505" xr:uid="{00000000-0005-0000-0000-000020340000}"/>
    <cellStyle name="40% - Accent5 6 2 2 4 4" xfId="11506" xr:uid="{00000000-0005-0000-0000-000021340000}"/>
    <cellStyle name="40% - Accent5 6 2 2 5" xfId="11507" xr:uid="{00000000-0005-0000-0000-000022340000}"/>
    <cellStyle name="40% - Accent5 6 2 2 5 2" xfId="11508" xr:uid="{00000000-0005-0000-0000-000023340000}"/>
    <cellStyle name="40% - Accent5 6 2 2 5 2 2" xfId="11509" xr:uid="{00000000-0005-0000-0000-000024340000}"/>
    <cellStyle name="40% - Accent5 6 2 2 5 3" xfId="11510" xr:uid="{00000000-0005-0000-0000-000025340000}"/>
    <cellStyle name="40% - Accent5 6 2 2 5 4" xfId="11511" xr:uid="{00000000-0005-0000-0000-000026340000}"/>
    <cellStyle name="40% - Accent5 6 2 2 6" xfId="11512" xr:uid="{00000000-0005-0000-0000-000027340000}"/>
    <cellStyle name="40% - Accent5 6 2 2 6 2" xfId="11513" xr:uid="{00000000-0005-0000-0000-000028340000}"/>
    <cellStyle name="40% - Accent5 6 2 2 6 2 2" xfId="11514" xr:uid="{00000000-0005-0000-0000-000029340000}"/>
    <cellStyle name="40% - Accent5 6 2 2 6 3" xfId="11515" xr:uid="{00000000-0005-0000-0000-00002A340000}"/>
    <cellStyle name="40% - Accent5 6 2 2 6 4" xfId="11516" xr:uid="{00000000-0005-0000-0000-00002B340000}"/>
    <cellStyle name="40% - Accent5 6 2 2 7" xfId="11517" xr:uid="{00000000-0005-0000-0000-00002C340000}"/>
    <cellStyle name="40% - Accent5 6 2 2 7 2" xfId="11518" xr:uid="{00000000-0005-0000-0000-00002D340000}"/>
    <cellStyle name="40% - Accent5 6 2 2 7 2 2" xfId="11519" xr:uid="{00000000-0005-0000-0000-00002E340000}"/>
    <cellStyle name="40% - Accent5 6 2 2 7 3" xfId="11520" xr:uid="{00000000-0005-0000-0000-00002F340000}"/>
    <cellStyle name="40% - Accent5 6 2 2 8" xfId="11521" xr:uid="{00000000-0005-0000-0000-000030340000}"/>
    <cellStyle name="40% - Accent5 6 2 2 8 2" xfId="11522" xr:uid="{00000000-0005-0000-0000-000031340000}"/>
    <cellStyle name="40% - Accent5 6 2 2 9" xfId="11523" xr:uid="{00000000-0005-0000-0000-000032340000}"/>
    <cellStyle name="40% - Accent5 6 2 3" xfId="11524" xr:uid="{00000000-0005-0000-0000-000033340000}"/>
    <cellStyle name="40% - Accent5 6 2 3 2" xfId="11525" xr:uid="{00000000-0005-0000-0000-000034340000}"/>
    <cellStyle name="40% - Accent5 6 2 3 2 2" xfId="11526" xr:uid="{00000000-0005-0000-0000-000035340000}"/>
    <cellStyle name="40% - Accent5 6 2 3 2 2 2" xfId="11527" xr:uid="{00000000-0005-0000-0000-000036340000}"/>
    <cellStyle name="40% - Accent5 6 2 3 2 2 2 2" xfId="11528" xr:uid="{00000000-0005-0000-0000-000037340000}"/>
    <cellStyle name="40% - Accent5 6 2 3 2 2 3" xfId="11529" xr:uid="{00000000-0005-0000-0000-000038340000}"/>
    <cellStyle name="40% - Accent5 6 2 3 2 2 4" xfId="11530" xr:uid="{00000000-0005-0000-0000-000039340000}"/>
    <cellStyle name="40% - Accent5 6 2 3 2 3" xfId="11531" xr:uid="{00000000-0005-0000-0000-00003A340000}"/>
    <cellStyle name="40% - Accent5 6 2 3 2 3 2" xfId="11532" xr:uid="{00000000-0005-0000-0000-00003B340000}"/>
    <cellStyle name="40% - Accent5 6 2 3 2 3 2 2" xfId="11533" xr:uid="{00000000-0005-0000-0000-00003C340000}"/>
    <cellStyle name="40% - Accent5 6 2 3 2 3 3" xfId="11534" xr:uid="{00000000-0005-0000-0000-00003D340000}"/>
    <cellStyle name="40% - Accent5 6 2 3 2 3 4" xfId="11535" xr:uid="{00000000-0005-0000-0000-00003E340000}"/>
    <cellStyle name="40% - Accent5 6 2 3 2 4" xfId="11536" xr:uid="{00000000-0005-0000-0000-00003F340000}"/>
    <cellStyle name="40% - Accent5 6 2 3 2 4 2" xfId="11537" xr:uid="{00000000-0005-0000-0000-000040340000}"/>
    <cellStyle name="40% - Accent5 6 2 3 2 4 2 2" xfId="11538" xr:uid="{00000000-0005-0000-0000-000041340000}"/>
    <cellStyle name="40% - Accent5 6 2 3 2 4 3" xfId="11539" xr:uid="{00000000-0005-0000-0000-000042340000}"/>
    <cellStyle name="40% - Accent5 6 2 3 2 4 4" xfId="11540" xr:uid="{00000000-0005-0000-0000-000043340000}"/>
    <cellStyle name="40% - Accent5 6 2 3 2 5" xfId="11541" xr:uid="{00000000-0005-0000-0000-000044340000}"/>
    <cellStyle name="40% - Accent5 6 2 3 2 5 2" xfId="11542" xr:uid="{00000000-0005-0000-0000-000045340000}"/>
    <cellStyle name="40% - Accent5 6 2 3 2 5 3" xfId="11543" xr:uid="{00000000-0005-0000-0000-000046340000}"/>
    <cellStyle name="40% - Accent5 6 2 3 2 6" xfId="11544" xr:uid="{00000000-0005-0000-0000-000047340000}"/>
    <cellStyle name="40% - Accent5 6 2 3 2 7" xfId="11545" xr:uid="{00000000-0005-0000-0000-000048340000}"/>
    <cellStyle name="40% - Accent5 6 2 3 2 8" xfId="11546" xr:uid="{00000000-0005-0000-0000-000049340000}"/>
    <cellStyle name="40% - Accent5 6 2 3 3" xfId="11547" xr:uid="{00000000-0005-0000-0000-00004A340000}"/>
    <cellStyle name="40% - Accent5 6 2 3 3 2" xfId="11548" xr:uid="{00000000-0005-0000-0000-00004B340000}"/>
    <cellStyle name="40% - Accent5 6 2 3 3 2 2" xfId="11549" xr:uid="{00000000-0005-0000-0000-00004C340000}"/>
    <cellStyle name="40% - Accent5 6 2 3 3 3" xfId="11550" xr:uid="{00000000-0005-0000-0000-00004D340000}"/>
    <cellStyle name="40% - Accent5 6 2 3 3 4" xfId="11551" xr:uid="{00000000-0005-0000-0000-00004E340000}"/>
    <cellStyle name="40% - Accent5 6 2 3 4" xfId="11552" xr:uid="{00000000-0005-0000-0000-00004F340000}"/>
    <cellStyle name="40% - Accent5 6 2 3 4 2" xfId="11553" xr:uid="{00000000-0005-0000-0000-000050340000}"/>
    <cellStyle name="40% - Accent5 6 2 3 4 2 2" xfId="11554" xr:uid="{00000000-0005-0000-0000-000051340000}"/>
    <cellStyle name="40% - Accent5 6 2 3 4 3" xfId="11555" xr:uid="{00000000-0005-0000-0000-000052340000}"/>
    <cellStyle name="40% - Accent5 6 2 3 4 4" xfId="11556" xr:uid="{00000000-0005-0000-0000-000053340000}"/>
    <cellStyle name="40% - Accent5 6 2 3 5" xfId="11557" xr:uid="{00000000-0005-0000-0000-000054340000}"/>
    <cellStyle name="40% - Accent5 6 2 3 5 2" xfId="11558" xr:uid="{00000000-0005-0000-0000-000055340000}"/>
    <cellStyle name="40% - Accent5 6 2 3 5 2 2" xfId="11559" xr:uid="{00000000-0005-0000-0000-000056340000}"/>
    <cellStyle name="40% - Accent5 6 2 3 5 3" xfId="11560" xr:uid="{00000000-0005-0000-0000-000057340000}"/>
    <cellStyle name="40% - Accent5 6 2 3 5 4" xfId="11561" xr:uid="{00000000-0005-0000-0000-000058340000}"/>
    <cellStyle name="40% - Accent5 6 2 3 6" xfId="11562" xr:uid="{00000000-0005-0000-0000-000059340000}"/>
    <cellStyle name="40% - Accent5 6 2 3 6 2" xfId="11563" xr:uid="{00000000-0005-0000-0000-00005A340000}"/>
    <cellStyle name="40% - Accent5 6 2 3 6 2 2" xfId="11564" xr:uid="{00000000-0005-0000-0000-00005B340000}"/>
    <cellStyle name="40% - Accent5 6 2 3 6 3" xfId="11565" xr:uid="{00000000-0005-0000-0000-00005C340000}"/>
    <cellStyle name="40% - Accent5 6 2 3 7" xfId="11566" xr:uid="{00000000-0005-0000-0000-00005D340000}"/>
    <cellStyle name="40% - Accent5 6 2 3 7 2" xfId="11567" xr:uid="{00000000-0005-0000-0000-00005E340000}"/>
    <cellStyle name="40% - Accent5 6 2 3 8" xfId="11568" xr:uid="{00000000-0005-0000-0000-00005F340000}"/>
    <cellStyle name="40% - Accent5 6 2 3 9" xfId="11569" xr:uid="{00000000-0005-0000-0000-000060340000}"/>
    <cellStyle name="40% - Accent5 6 2 4" xfId="11570" xr:uid="{00000000-0005-0000-0000-000061340000}"/>
    <cellStyle name="40% - Accent5 6 2 4 2" xfId="11571" xr:uid="{00000000-0005-0000-0000-000062340000}"/>
    <cellStyle name="40% - Accent5 6 2 4 2 2" xfId="11572" xr:uid="{00000000-0005-0000-0000-000063340000}"/>
    <cellStyle name="40% - Accent5 6 2 4 2 2 2" xfId="11573" xr:uid="{00000000-0005-0000-0000-000064340000}"/>
    <cellStyle name="40% - Accent5 6 2 4 2 3" xfId="11574" xr:uid="{00000000-0005-0000-0000-000065340000}"/>
    <cellStyle name="40% - Accent5 6 2 4 2 4" xfId="11575" xr:uid="{00000000-0005-0000-0000-000066340000}"/>
    <cellStyle name="40% - Accent5 6 2 4 3" xfId="11576" xr:uid="{00000000-0005-0000-0000-000067340000}"/>
    <cellStyle name="40% - Accent5 6 2 4 3 2" xfId="11577" xr:uid="{00000000-0005-0000-0000-000068340000}"/>
    <cellStyle name="40% - Accent5 6 2 4 3 2 2" xfId="11578" xr:uid="{00000000-0005-0000-0000-000069340000}"/>
    <cellStyle name="40% - Accent5 6 2 4 3 3" xfId="11579" xr:uid="{00000000-0005-0000-0000-00006A340000}"/>
    <cellStyle name="40% - Accent5 6 2 4 3 4" xfId="11580" xr:uid="{00000000-0005-0000-0000-00006B340000}"/>
    <cellStyle name="40% - Accent5 6 2 4 4" xfId="11581" xr:uid="{00000000-0005-0000-0000-00006C340000}"/>
    <cellStyle name="40% - Accent5 6 2 4 4 2" xfId="11582" xr:uid="{00000000-0005-0000-0000-00006D340000}"/>
    <cellStyle name="40% - Accent5 6 2 4 4 2 2" xfId="11583" xr:uid="{00000000-0005-0000-0000-00006E340000}"/>
    <cellStyle name="40% - Accent5 6 2 4 4 3" xfId="11584" xr:uid="{00000000-0005-0000-0000-00006F340000}"/>
    <cellStyle name="40% - Accent5 6 2 4 4 4" xfId="11585" xr:uid="{00000000-0005-0000-0000-000070340000}"/>
    <cellStyle name="40% - Accent5 6 2 4 5" xfId="11586" xr:uid="{00000000-0005-0000-0000-000071340000}"/>
    <cellStyle name="40% - Accent5 6 2 4 5 2" xfId="11587" xr:uid="{00000000-0005-0000-0000-000072340000}"/>
    <cellStyle name="40% - Accent5 6 2 4 5 2 2" xfId="11588" xr:uid="{00000000-0005-0000-0000-000073340000}"/>
    <cellStyle name="40% - Accent5 6 2 4 5 3" xfId="11589" xr:uid="{00000000-0005-0000-0000-000074340000}"/>
    <cellStyle name="40% - Accent5 6 2 4 5 4" xfId="11590" xr:uid="{00000000-0005-0000-0000-000075340000}"/>
    <cellStyle name="40% - Accent5 6 2 4 6" xfId="11591" xr:uid="{00000000-0005-0000-0000-000076340000}"/>
    <cellStyle name="40% - Accent5 6 2 4 6 2" xfId="11592" xr:uid="{00000000-0005-0000-0000-000077340000}"/>
    <cellStyle name="40% - Accent5 6 2 4 6 2 2" xfId="11593" xr:uid="{00000000-0005-0000-0000-000078340000}"/>
    <cellStyle name="40% - Accent5 6 2 4 6 3" xfId="11594" xr:uid="{00000000-0005-0000-0000-000079340000}"/>
    <cellStyle name="40% - Accent5 6 2 4 7" xfId="11595" xr:uid="{00000000-0005-0000-0000-00007A340000}"/>
    <cellStyle name="40% - Accent5 6 2 4 7 2" xfId="11596" xr:uid="{00000000-0005-0000-0000-00007B340000}"/>
    <cellStyle name="40% - Accent5 6 2 4 8" xfId="11597" xr:uid="{00000000-0005-0000-0000-00007C340000}"/>
    <cellStyle name="40% - Accent5 6 2 4 9" xfId="11598" xr:uid="{00000000-0005-0000-0000-00007D340000}"/>
    <cellStyle name="40% - Accent5 6 2 5" xfId="11599" xr:uid="{00000000-0005-0000-0000-00007E340000}"/>
    <cellStyle name="40% - Accent5 6 2 5 2" xfId="11600" xr:uid="{00000000-0005-0000-0000-00007F340000}"/>
    <cellStyle name="40% - Accent5 6 2 5 2 2" xfId="11601" xr:uid="{00000000-0005-0000-0000-000080340000}"/>
    <cellStyle name="40% - Accent5 6 2 5 2 2 2" xfId="11602" xr:uid="{00000000-0005-0000-0000-000081340000}"/>
    <cellStyle name="40% - Accent5 6 2 5 2 3" xfId="11603" xr:uid="{00000000-0005-0000-0000-000082340000}"/>
    <cellStyle name="40% - Accent5 6 2 5 2 4" xfId="11604" xr:uid="{00000000-0005-0000-0000-000083340000}"/>
    <cellStyle name="40% - Accent5 6 2 5 3" xfId="11605" xr:uid="{00000000-0005-0000-0000-000084340000}"/>
    <cellStyle name="40% - Accent5 6 2 5 3 2" xfId="11606" xr:uid="{00000000-0005-0000-0000-000085340000}"/>
    <cellStyle name="40% - Accent5 6 2 5 3 2 2" xfId="11607" xr:uid="{00000000-0005-0000-0000-000086340000}"/>
    <cellStyle name="40% - Accent5 6 2 5 3 3" xfId="11608" xr:uid="{00000000-0005-0000-0000-000087340000}"/>
    <cellStyle name="40% - Accent5 6 2 5 3 4" xfId="11609" xr:uid="{00000000-0005-0000-0000-000088340000}"/>
    <cellStyle name="40% - Accent5 6 2 5 4" xfId="11610" xr:uid="{00000000-0005-0000-0000-000089340000}"/>
    <cellStyle name="40% - Accent5 6 2 5 4 2" xfId="11611" xr:uid="{00000000-0005-0000-0000-00008A340000}"/>
    <cellStyle name="40% - Accent5 6 2 5 4 2 2" xfId="11612" xr:uid="{00000000-0005-0000-0000-00008B340000}"/>
    <cellStyle name="40% - Accent5 6 2 5 4 3" xfId="11613" xr:uid="{00000000-0005-0000-0000-00008C340000}"/>
    <cellStyle name="40% - Accent5 6 2 5 4 4" xfId="11614" xr:uid="{00000000-0005-0000-0000-00008D340000}"/>
    <cellStyle name="40% - Accent5 6 2 5 5" xfId="11615" xr:uid="{00000000-0005-0000-0000-00008E340000}"/>
    <cellStyle name="40% - Accent5 6 2 5 5 2" xfId="11616" xr:uid="{00000000-0005-0000-0000-00008F340000}"/>
    <cellStyle name="40% - Accent5 6 2 5 5 3" xfId="11617" xr:uid="{00000000-0005-0000-0000-000090340000}"/>
    <cellStyle name="40% - Accent5 6 2 5 6" xfId="11618" xr:uid="{00000000-0005-0000-0000-000091340000}"/>
    <cellStyle name="40% - Accent5 6 2 5 7" xfId="11619" xr:uid="{00000000-0005-0000-0000-000092340000}"/>
    <cellStyle name="40% - Accent5 6 2 5 8" xfId="11620" xr:uid="{00000000-0005-0000-0000-000093340000}"/>
    <cellStyle name="40% - Accent5 6 2 6" xfId="11621" xr:uid="{00000000-0005-0000-0000-000094340000}"/>
    <cellStyle name="40% - Accent5 6 2 6 2" xfId="11622" xr:uid="{00000000-0005-0000-0000-000095340000}"/>
    <cellStyle name="40% - Accent5 6 2 6 2 2" xfId="11623" xr:uid="{00000000-0005-0000-0000-000096340000}"/>
    <cellStyle name="40% - Accent5 6 2 6 3" xfId="11624" xr:uid="{00000000-0005-0000-0000-000097340000}"/>
    <cellStyle name="40% - Accent5 6 2 6 4" xfId="11625" xr:uid="{00000000-0005-0000-0000-000098340000}"/>
    <cellStyle name="40% - Accent5 6 2 7" xfId="11626" xr:uid="{00000000-0005-0000-0000-000099340000}"/>
    <cellStyle name="40% - Accent5 6 2 7 2" xfId="11627" xr:uid="{00000000-0005-0000-0000-00009A340000}"/>
    <cellStyle name="40% - Accent5 6 2 7 2 2" xfId="11628" xr:uid="{00000000-0005-0000-0000-00009B340000}"/>
    <cellStyle name="40% - Accent5 6 2 7 3" xfId="11629" xr:uid="{00000000-0005-0000-0000-00009C340000}"/>
    <cellStyle name="40% - Accent5 6 2 7 4" xfId="11630" xr:uid="{00000000-0005-0000-0000-00009D340000}"/>
    <cellStyle name="40% - Accent5 6 2 8" xfId="11631" xr:uid="{00000000-0005-0000-0000-00009E340000}"/>
    <cellStyle name="40% - Accent5 6 2 8 2" xfId="11632" xr:uid="{00000000-0005-0000-0000-00009F340000}"/>
    <cellStyle name="40% - Accent5 6 2 8 2 2" xfId="11633" xr:uid="{00000000-0005-0000-0000-0000A0340000}"/>
    <cellStyle name="40% - Accent5 6 2 8 3" xfId="11634" xr:uid="{00000000-0005-0000-0000-0000A1340000}"/>
    <cellStyle name="40% - Accent5 6 2 8 4" xfId="11635" xr:uid="{00000000-0005-0000-0000-0000A2340000}"/>
    <cellStyle name="40% - Accent5 6 2 9" xfId="11636" xr:uid="{00000000-0005-0000-0000-0000A3340000}"/>
    <cellStyle name="40% - Accent5 6 2 9 2" xfId="11637" xr:uid="{00000000-0005-0000-0000-0000A4340000}"/>
    <cellStyle name="40% - Accent5 6 2 9 2 2" xfId="11638" xr:uid="{00000000-0005-0000-0000-0000A5340000}"/>
    <cellStyle name="40% - Accent5 6 2 9 3" xfId="11639" xr:uid="{00000000-0005-0000-0000-0000A6340000}"/>
    <cellStyle name="40% - Accent5 6 3" xfId="11640" xr:uid="{00000000-0005-0000-0000-0000A7340000}"/>
    <cellStyle name="40% - Accent5 6 3 2" xfId="11641" xr:uid="{00000000-0005-0000-0000-0000A8340000}"/>
    <cellStyle name="40% - Accent5 6 3 3" xfId="11642" xr:uid="{00000000-0005-0000-0000-0000A9340000}"/>
    <cellStyle name="40% - Accent5 6 4" xfId="11643" xr:uid="{00000000-0005-0000-0000-0000AA340000}"/>
    <cellStyle name="40% - Accent5 6 4 2" xfId="11644" xr:uid="{00000000-0005-0000-0000-0000AB340000}"/>
    <cellStyle name="40% - Accent5 6 4 2 2" xfId="11645" xr:uid="{00000000-0005-0000-0000-0000AC340000}"/>
    <cellStyle name="40% - Accent5 6 4 2 2 2" xfId="11646" xr:uid="{00000000-0005-0000-0000-0000AD340000}"/>
    <cellStyle name="40% - Accent5 6 4 2 3" xfId="11647" xr:uid="{00000000-0005-0000-0000-0000AE340000}"/>
    <cellStyle name="40% - Accent5 6 4 2 4" xfId="11648" xr:uid="{00000000-0005-0000-0000-0000AF340000}"/>
    <cellStyle name="40% - Accent5 6 4 3" xfId="11649" xr:uid="{00000000-0005-0000-0000-0000B0340000}"/>
    <cellStyle name="40% - Accent5 6 4 3 2" xfId="11650" xr:uid="{00000000-0005-0000-0000-0000B1340000}"/>
    <cellStyle name="40% - Accent5 6 4 3 2 2" xfId="11651" xr:uid="{00000000-0005-0000-0000-0000B2340000}"/>
    <cellStyle name="40% - Accent5 6 4 3 3" xfId="11652" xr:uid="{00000000-0005-0000-0000-0000B3340000}"/>
    <cellStyle name="40% - Accent5 6 4 3 4" xfId="11653" xr:uid="{00000000-0005-0000-0000-0000B4340000}"/>
    <cellStyle name="40% - Accent5 6 4 4" xfId="11654" xr:uid="{00000000-0005-0000-0000-0000B5340000}"/>
    <cellStyle name="40% - Accent5 6 4 4 2" xfId="11655" xr:uid="{00000000-0005-0000-0000-0000B6340000}"/>
    <cellStyle name="40% - Accent5 6 4 4 2 2" xfId="11656" xr:uid="{00000000-0005-0000-0000-0000B7340000}"/>
    <cellStyle name="40% - Accent5 6 4 4 3" xfId="11657" xr:uid="{00000000-0005-0000-0000-0000B8340000}"/>
    <cellStyle name="40% - Accent5 6 4 4 4" xfId="11658" xr:uid="{00000000-0005-0000-0000-0000B9340000}"/>
    <cellStyle name="40% - Accent5 6 4 5" xfId="11659" xr:uid="{00000000-0005-0000-0000-0000BA340000}"/>
    <cellStyle name="40% - Accent5 6 4 5 2" xfId="11660" xr:uid="{00000000-0005-0000-0000-0000BB340000}"/>
    <cellStyle name="40% - Accent5 6 4 5 2 2" xfId="11661" xr:uid="{00000000-0005-0000-0000-0000BC340000}"/>
    <cellStyle name="40% - Accent5 6 4 5 3" xfId="11662" xr:uid="{00000000-0005-0000-0000-0000BD340000}"/>
    <cellStyle name="40% - Accent5 6 4 5 4" xfId="11663" xr:uid="{00000000-0005-0000-0000-0000BE340000}"/>
    <cellStyle name="40% - Accent5 6 4 6" xfId="11664" xr:uid="{00000000-0005-0000-0000-0000BF340000}"/>
    <cellStyle name="40% - Accent5 6 4 6 2" xfId="11665" xr:uid="{00000000-0005-0000-0000-0000C0340000}"/>
    <cellStyle name="40% - Accent5 6 4 6 2 2" xfId="11666" xr:uid="{00000000-0005-0000-0000-0000C1340000}"/>
    <cellStyle name="40% - Accent5 6 4 6 3" xfId="11667" xr:uid="{00000000-0005-0000-0000-0000C2340000}"/>
    <cellStyle name="40% - Accent5 6 4 7" xfId="11668" xr:uid="{00000000-0005-0000-0000-0000C3340000}"/>
    <cellStyle name="40% - Accent5 6 4 7 2" xfId="11669" xr:uid="{00000000-0005-0000-0000-0000C4340000}"/>
    <cellStyle name="40% - Accent5 6 4 8" xfId="11670" xr:uid="{00000000-0005-0000-0000-0000C5340000}"/>
    <cellStyle name="40% - Accent5 6 4 9" xfId="11671" xr:uid="{00000000-0005-0000-0000-0000C6340000}"/>
    <cellStyle name="40% - Accent5 6 5" xfId="11672" xr:uid="{00000000-0005-0000-0000-0000C7340000}"/>
    <cellStyle name="40% - Accent5 6 6" xfId="11673" xr:uid="{00000000-0005-0000-0000-0000C8340000}"/>
    <cellStyle name="40% - Accent5 6 7" xfId="11674" xr:uid="{00000000-0005-0000-0000-0000C9340000}"/>
    <cellStyle name="40% - Accent5 6 7 2" xfId="11675" xr:uid="{00000000-0005-0000-0000-0000CA340000}"/>
    <cellStyle name="40% - Accent5 6 7 2 2" xfId="11676" xr:uid="{00000000-0005-0000-0000-0000CB340000}"/>
    <cellStyle name="40% - Accent5 6 7 3" xfId="11677" xr:uid="{00000000-0005-0000-0000-0000CC340000}"/>
    <cellStyle name="40% - Accent5 6 7 4" xfId="11678" xr:uid="{00000000-0005-0000-0000-0000CD340000}"/>
    <cellStyle name="40% - Accent5 6 8" xfId="11679" xr:uid="{00000000-0005-0000-0000-0000CE340000}"/>
    <cellStyle name="40% - Accent5 6 8 2" xfId="11680" xr:uid="{00000000-0005-0000-0000-0000CF340000}"/>
    <cellStyle name="40% - Accent5 6 8 2 2" xfId="11681" xr:uid="{00000000-0005-0000-0000-0000D0340000}"/>
    <cellStyle name="40% - Accent5 6 8 3" xfId="11682" xr:uid="{00000000-0005-0000-0000-0000D1340000}"/>
    <cellStyle name="40% - Accent5 6 8 4" xfId="11683" xr:uid="{00000000-0005-0000-0000-0000D2340000}"/>
    <cellStyle name="40% - Accent5 6 9" xfId="11684" xr:uid="{00000000-0005-0000-0000-0000D3340000}"/>
    <cellStyle name="40% - Accent5 6 9 2" xfId="11685" xr:uid="{00000000-0005-0000-0000-0000D4340000}"/>
    <cellStyle name="40% - Accent5 6 9 2 2" xfId="11686" xr:uid="{00000000-0005-0000-0000-0000D5340000}"/>
    <cellStyle name="40% - Accent5 6 9 3" xfId="11687" xr:uid="{00000000-0005-0000-0000-0000D6340000}"/>
    <cellStyle name="40% - Accent5 6 9 4" xfId="11688" xr:uid="{00000000-0005-0000-0000-0000D7340000}"/>
    <cellStyle name="40% - Accent5 7" xfId="11689" xr:uid="{00000000-0005-0000-0000-0000D8340000}"/>
    <cellStyle name="40% - Accent5 7 10" xfId="11690" xr:uid="{00000000-0005-0000-0000-0000D9340000}"/>
    <cellStyle name="40% - Accent5 7 11" xfId="11691" xr:uid="{00000000-0005-0000-0000-0000DA340000}"/>
    <cellStyle name="40% - Accent5 7 12" xfId="11692" xr:uid="{00000000-0005-0000-0000-0000DB340000}"/>
    <cellStyle name="40% - Accent5 7 2" xfId="11693" xr:uid="{00000000-0005-0000-0000-0000DC340000}"/>
    <cellStyle name="40% - Accent5 7 2 2" xfId="11694" xr:uid="{00000000-0005-0000-0000-0000DD340000}"/>
    <cellStyle name="40% - Accent5 7 2 2 2" xfId="11695" xr:uid="{00000000-0005-0000-0000-0000DE340000}"/>
    <cellStyle name="40% - Accent5 7 2 2 2 2" xfId="11696" xr:uid="{00000000-0005-0000-0000-0000DF340000}"/>
    <cellStyle name="40% - Accent5 7 2 2 2 2 2" xfId="11697" xr:uid="{00000000-0005-0000-0000-0000E0340000}"/>
    <cellStyle name="40% - Accent5 7 2 2 2 3" xfId="11698" xr:uid="{00000000-0005-0000-0000-0000E1340000}"/>
    <cellStyle name="40% - Accent5 7 2 2 2 4" xfId="11699" xr:uid="{00000000-0005-0000-0000-0000E2340000}"/>
    <cellStyle name="40% - Accent5 7 2 2 3" xfId="11700" xr:uid="{00000000-0005-0000-0000-0000E3340000}"/>
    <cellStyle name="40% - Accent5 7 2 2 3 2" xfId="11701" xr:uid="{00000000-0005-0000-0000-0000E4340000}"/>
    <cellStyle name="40% - Accent5 7 2 2 3 2 2" xfId="11702" xr:uid="{00000000-0005-0000-0000-0000E5340000}"/>
    <cellStyle name="40% - Accent5 7 2 2 3 3" xfId="11703" xr:uid="{00000000-0005-0000-0000-0000E6340000}"/>
    <cellStyle name="40% - Accent5 7 2 2 3 4" xfId="11704" xr:uid="{00000000-0005-0000-0000-0000E7340000}"/>
    <cellStyle name="40% - Accent5 7 2 2 4" xfId="11705" xr:uid="{00000000-0005-0000-0000-0000E8340000}"/>
    <cellStyle name="40% - Accent5 7 2 2 4 2" xfId="11706" xr:uid="{00000000-0005-0000-0000-0000E9340000}"/>
    <cellStyle name="40% - Accent5 7 2 2 4 2 2" xfId="11707" xr:uid="{00000000-0005-0000-0000-0000EA340000}"/>
    <cellStyle name="40% - Accent5 7 2 2 4 3" xfId="11708" xr:uid="{00000000-0005-0000-0000-0000EB340000}"/>
    <cellStyle name="40% - Accent5 7 2 2 4 4" xfId="11709" xr:uid="{00000000-0005-0000-0000-0000EC340000}"/>
    <cellStyle name="40% - Accent5 7 2 2 5" xfId="11710" xr:uid="{00000000-0005-0000-0000-0000ED340000}"/>
    <cellStyle name="40% - Accent5 7 2 2 5 2" xfId="11711" xr:uid="{00000000-0005-0000-0000-0000EE340000}"/>
    <cellStyle name="40% - Accent5 7 2 2 5 3" xfId="11712" xr:uid="{00000000-0005-0000-0000-0000EF340000}"/>
    <cellStyle name="40% - Accent5 7 2 2 6" xfId="11713" xr:uid="{00000000-0005-0000-0000-0000F0340000}"/>
    <cellStyle name="40% - Accent5 7 2 2 7" xfId="11714" xr:uid="{00000000-0005-0000-0000-0000F1340000}"/>
    <cellStyle name="40% - Accent5 7 2 2 8" xfId="11715" xr:uid="{00000000-0005-0000-0000-0000F2340000}"/>
    <cellStyle name="40% - Accent5 7 2 3" xfId="11716" xr:uid="{00000000-0005-0000-0000-0000F3340000}"/>
    <cellStyle name="40% - Accent5 7 2 3 2" xfId="11717" xr:uid="{00000000-0005-0000-0000-0000F4340000}"/>
    <cellStyle name="40% - Accent5 7 2 3 2 2" xfId="11718" xr:uid="{00000000-0005-0000-0000-0000F5340000}"/>
    <cellStyle name="40% - Accent5 7 2 3 3" xfId="11719" xr:uid="{00000000-0005-0000-0000-0000F6340000}"/>
    <cellStyle name="40% - Accent5 7 2 3 4" xfId="11720" xr:uid="{00000000-0005-0000-0000-0000F7340000}"/>
    <cellStyle name="40% - Accent5 7 2 4" xfId="11721" xr:uid="{00000000-0005-0000-0000-0000F8340000}"/>
    <cellStyle name="40% - Accent5 7 2 4 2" xfId="11722" xr:uid="{00000000-0005-0000-0000-0000F9340000}"/>
    <cellStyle name="40% - Accent5 7 2 4 2 2" xfId="11723" xr:uid="{00000000-0005-0000-0000-0000FA340000}"/>
    <cellStyle name="40% - Accent5 7 2 4 3" xfId="11724" xr:uid="{00000000-0005-0000-0000-0000FB340000}"/>
    <cellStyle name="40% - Accent5 7 2 4 4" xfId="11725" xr:uid="{00000000-0005-0000-0000-0000FC340000}"/>
    <cellStyle name="40% - Accent5 7 2 5" xfId="11726" xr:uid="{00000000-0005-0000-0000-0000FD340000}"/>
    <cellStyle name="40% - Accent5 7 2 5 2" xfId="11727" xr:uid="{00000000-0005-0000-0000-0000FE340000}"/>
    <cellStyle name="40% - Accent5 7 2 5 2 2" xfId="11728" xr:uid="{00000000-0005-0000-0000-0000FF340000}"/>
    <cellStyle name="40% - Accent5 7 2 5 3" xfId="11729" xr:uid="{00000000-0005-0000-0000-000000350000}"/>
    <cellStyle name="40% - Accent5 7 2 5 4" xfId="11730" xr:uid="{00000000-0005-0000-0000-000001350000}"/>
    <cellStyle name="40% - Accent5 7 2 6" xfId="11731" xr:uid="{00000000-0005-0000-0000-000002350000}"/>
    <cellStyle name="40% - Accent5 7 2 6 2" xfId="11732" xr:uid="{00000000-0005-0000-0000-000003350000}"/>
    <cellStyle name="40% - Accent5 7 2 6 2 2" xfId="11733" xr:uid="{00000000-0005-0000-0000-000004350000}"/>
    <cellStyle name="40% - Accent5 7 2 6 3" xfId="11734" xr:uid="{00000000-0005-0000-0000-000005350000}"/>
    <cellStyle name="40% - Accent5 7 2 7" xfId="11735" xr:uid="{00000000-0005-0000-0000-000006350000}"/>
    <cellStyle name="40% - Accent5 7 2 7 2" xfId="11736" xr:uid="{00000000-0005-0000-0000-000007350000}"/>
    <cellStyle name="40% - Accent5 7 2 8" xfId="11737" xr:uid="{00000000-0005-0000-0000-000008350000}"/>
    <cellStyle name="40% - Accent5 7 2 9" xfId="11738" xr:uid="{00000000-0005-0000-0000-000009350000}"/>
    <cellStyle name="40% - Accent5 7 3" xfId="11739" xr:uid="{00000000-0005-0000-0000-00000A350000}"/>
    <cellStyle name="40% - Accent5 7 3 2" xfId="11740" xr:uid="{00000000-0005-0000-0000-00000B350000}"/>
    <cellStyle name="40% - Accent5 7 3 2 2" xfId="11741" xr:uid="{00000000-0005-0000-0000-00000C350000}"/>
    <cellStyle name="40% - Accent5 7 3 2 2 2" xfId="11742" xr:uid="{00000000-0005-0000-0000-00000D350000}"/>
    <cellStyle name="40% - Accent5 7 3 2 3" xfId="11743" xr:uid="{00000000-0005-0000-0000-00000E350000}"/>
    <cellStyle name="40% - Accent5 7 3 2 4" xfId="11744" xr:uid="{00000000-0005-0000-0000-00000F350000}"/>
    <cellStyle name="40% - Accent5 7 3 3" xfId="11745" xr:uid="{00000000-0005-0000-0000-000010350000}"/>
    <cellStyle name="40% - Accent5 7 3 3 2" xfId="11746" xr:uid="{00000000-0005-0000-0000-000011350000}"/>
    <cellStyle name="40% - Accent5 7 3 3 2 2" xfId="11747" xr:uid="{00000000-0005-0000-0000-000012350000}"/>
    <cellStyle name="40% - Accent5 7 3 3 3" xfId="11748" xr:uid="{00000000-0005-0000-0000-000013350000}"/>
    <cellStyle name="40% - Accent5 7 3 3 4" xfId="11749" xr:uid="{00000000-0005-0000-0000-000014350000}"/>
    <cellStyle name="40% - Accent5 7 3 4" xfId="11750" xr:uid="{00000000-0005-0000-0000-000015350000}"/>
    <cellStyle name="40% - Accent5 7 3 4 2" xfId="11751" xr:uid="{00000000-0005-0000-0000-000016350000}"/>
    <cellStyle name="40% - Accent5 7 3 4 2 2" xfId="11752" xr:uid="{00000000-0005-0000-0000-000017350000}"/>
    <cellStyle name="40% - Accent5 7 3 4 3" xfId="11753" xr:uid="{00000000-0005-0000-0000-000018350000}"/>
    <cellStyle name="40% - Accent5 7 3 4 4" xfId="11754" xr:uid="{00000000-0005-0000-0000-000019350000}"/>
    <cellStyle name="40% - Accent5 7 3 5" xfId="11755" xr:uid="{00000000-0005-0000-0000-00001A350000}"/>
    <cellStyle name="40% - Accent5 7 3 5 2" xfId="11756" xr:uid="{00000000-0005-0000-0000-00001B350000}"/>
    <cellStyle name="40% - Accent5 7 3 5 2 2" xfId="11757" xr:uid="{00000000-0005-0000-0000-00001C350000}"/>
    <cellStyle name="40% - Accent5 7 3 5 3" xfId="11758" xr:uid="{00000000-0005-0000-0000-00001D350000}"/>
    <cellStyle name="40% - Accent5 7 3 5 4" xfId="11759" xr:uid="{00000000-0005-0000-0000-00001E350000}"/>
    <cellStyle name="40% - Accent5 7 3 6" xfId="11760" xr:uid="{00000000-0005-0000-0000-00001F350000}"/>
    <cellStyle name="40% - Accent5 7 3 6 2" xfId="11761" xr:uid="{00000000-0005-0000-0000-000020350000}"/>
    <cellStyle name="40% - Accent5 7 3 6 2 2" xfId="11762" xr:uid="{00000000-0005-0000-0000-000021350000}"/>
    <cellStyle name="40% - Accent5 7 3 6 3" xfId="11763" xr:uid="{00000000-0005-0000-0000-000022350000}"/>
    <cellStyle name="40% - Accent5 7 3 7" xfId="11764" xr:uid="{00000000-0005-0000-0000-000023350000}"/>
    <cellStyle name="40% - Accent5 7 3 7 2" xfId="11765" xr:uid="{00000000-0005-0000-0000-000024350000}"/>
    <cellStyle name="40% - Accent5 7 3 8" xfId="11766" xr:uid="{00000000-0005-0000-0000-000025350000}"/>
    <cellStyle name="40% - Accent5 7 3 9" xfId="11767" xr:uid="{00000000-0005-0000-0000-000026350000}"/>
    <cellStyle name="40% - Accent5 7 4" xfId="11768" xr:uid="{00000000-0005-0000-0000-000027350000}"/>
    <cellStyle name="40% - Accent5 7 4 2" xfId="11769" xr:uid="{00000000-0005-0000-0000-000028350000}"/>
    <cellStyle name="40% - Accent5 7 4 2 2" xfId="11770" xr:uid="{00000000-0005-0000-0000-000029350000}"/>
    <cellStyle name="40% - Accent5 7 4 2 2 2" xfId="11771" xr:uid="{00000000-0005-0000-0000-00002A350000}"/>
    <cellStyle name="40% - Accent5 7 4 2 3" xfId="11772" xr:uid="{00000000-0005-0000-0000-00002B350000}"/>
    <cellStyle name="40% - Accent5 7 4 2 4" xfId="11773" xr:uid="{00000000-0005-0000-0000-00002C350000}"/>
    <cellStyle name="40% - Accent5 7 4 3" xfId="11774" xr:uid="{00000000-0005-0000-0000-00002D350000}"/>
    <cellStyle name="40% - Accent5 7 4 3 2" xfId="11775" xr:uid="{00000000-0005-0000-0000-00002E350000}"/>
    <cellStyle name="40% - Accent5 7 4 3 2 2" xfId="11776" xr:uid="{00000000-0005-0000-0000-00002F350000}"/>
    <cellStyle name="40% - Accent5 7 4 3 3" xfId="11777" xr:uid="{00000000-0005-0000-0000-000030350000}"/>
    <cellStyle name="40% - Accent5 7 4 3 4" xfId="11778" xr:uid="{00000000-0005-0000-0000-000031350000}"/>
    <cellStyle name="40% - Accent5 7 4 4" xfId="11779" xr:uid="{00000000-0005-0000-0000-000032350000}"/>
    <cellStyle name="40% - Accent5 7 4 4 2" xfId="11780" xr:uid="{00000000-0005-0000-0000-000033350000}"/>
    <cellStyle name="40% - Accent5 7 4 4 2 2" xfId="11781" xr:uid="{00000000-0005-0000-0000-000034350000}"/>
    <cellStyle name="40% - Accent5 7 4 4 3" xfId="11782" xr:uid="{00000000-0005-0000-0000-000035350000}"/>
    <cellStyle name="40% - Accent5 7 4 4 4" xfId="11783" xr:uid="{00000000-0005-0000-0000-000036350000}"/>
    <cellStyle name="40% - Accent5 7 4 5" xfId="11784" xr:uid="{00000000-0005-0000-0000-000037350000}"/>
    <cellStyle name="40% - Accent5 7 4 5 2" xfId="11785" xr:uid="{00000000-0005-0000-0000-000038350000}"/>
    <cellStyle name="40% - Accent5 7 4 5 2 2" xfId="11786" xr:uid="{00000000-0005-0000-0000-000039350000}"/>
    <cellStyle name="40% - Accent5 7 4 5 3" xfId="11787" xr:uid="{00000000-0005-0000-0000-00003A350000}"/>
    <cellStyle name="40% - Accent5 7 4 6" xfId="11788" xr:uid="{00000000-0005-0000-0000-00003B350000}"/>
    <cellStyle name="40% - Accent5 7 4 6 2" xfId="11789" xr:uid="{00000000-0005-0000-0000-00003C350000}"/>
    <cellStyle name="40% - Accent5 7 4 7" xfId="11790" xr:uid="{00000000-0005-0000-0000-00003D350000}"/>
    <cellStyle name="40% - Accent5 7 4 8" xfId="11791" xr:uid="{00000000-0005-0000-0000-00003E350000}"/>
    <cellStyle name="40% - Accent5 7 5" xfId="11792" xr:uid="{00000000-0005-0000-0000-00003F350000}"/>
    <cellStyle name="40% - Accent5 7 6" xfId="11793" xr:uid="{00000000-0005-0000-0000-000040350000}"/>
    <cellStyle name="40% - Accent5 7 6 2" xfId="11794" xr:uid="{00000000-0005-0000-0000-000041350000}"/>
    <cellStyle name="40% - Accent5 7 6 2 2" xfId="11795" xr:uid="{00000000-0005-0000-0000-000042350000}"/>
    <cellStyle name="40% - Accent5 7 6 3" xfId="11796" xr:uid="{00000000-0005-0000-0000-000043350000}"/>
    <cellStyle name="40% - Accent5 7 6 4" xfId="11797" xr:uid="{00000000-0005-0000-0000-000044350000}"/>
    <cellStyle name="40% - Accent5 7 7" xfId="11798" xr:uid="{00000000-0005-0000-0000-000045350000}"/>
    <cellStyle name="40% - Accent5 7 7 2" xfId="11799" xr:uid="{00000000-0005-0000-0000-000046350000}"/>
    <cellStyle name="40% - Accent5 7 7 2 2" xfId="11800" xr:uid="{00000000-0005-0000-0000-000047350000}"/>
    <cellStyle name="40% - Accent5 7 7 3" xfId="11801" xr:uid="{00000000-0005-0000-0000-000048350000}"/>
    <cellStyle name="40% - Accent5 7 7 4" xfId="11802" xr:uid="{00000000-0005-0000-0000-000049350000}"/>
    <cellStyle name="40% - Accent5 7 8" xfId="11803" xr:uid="{00000000-0005-0000-0000-00004A350000}"/>
    <cellStyle name="40% - Accent5 7 8 2" xfId="11804" xr:uid="{00000000-0005-0000-0000-00004B350000}"/>
    <cellStyle name="40% - Accent5 7 8 2 2" xfId="11805" xr:uid="{00000000-0005-0000-0000-00004C350000}"/>
    <cellStyle name="40% - Accent5 7 8 3" xfId="11806" xr:uid="{00000000-0005-0000-0000-00004D350000}"/>
    <cellStyle name="40% - Accent5 7 8 4" xfId="11807" xr:uid="{00000000-0005-0000-0000-00004E350000}"/>
    <cellStyle name="40% - Accent5 7 9" xfId="11808" xr:uid="{00000000-0005-0000-0000-00004F350000}"/>
    <cellStyle name="40% - Accent5 7 9 2" xfId="11809" xr:uid="{00000000-0005-0000-0000-000050350000}"/>
    <cellStyle name="40% - Accent5 7 9 3" xfId="11810" xr:uid="{00000000-0005-0000-0000-000051350000}"/>
    <cellStyle name="40% - Accent5 8" xfId="11811" xr:uid="{00000000-0005-0000-0000-000052350000}"/>
    <cellStyle name="40% - Accent5 8 2" xfId="11812" xr:uid="{00000000-0005-0000-0000-000053350000}"/>
    <cellStyle name="40% - Accent5 8 2 2" xfId="11813" xr:uid="{00000000-0005-0000-0000-000054350000}"/>
    <cellStyle name="40% - Accent5 8 2 2 2" xfId="11814" xr:uid="{00000000-0005-0000-0000-000055350000}"/>
    <cellStyle name="40% - Accent5 8 2 2 2 2" xfId="11815" xr:uid="{00000000-0005-0000-0000-000056350000}"/>
    <cellStyle name="40% - Accent5 8 2 2 3" xfId="11816" xr:uid="{00000000-0005-0000-0000-000057350000}"/>
    <cellStyle name="40% - Accent5 8 2 2 4" xfId="11817" xr:uid="{00000000-0005-0000-0000-000058350000}"/>
    <cellStyle name="40% - Accent5 8 2 3" xfId="11818" xr:uid="{00000000-0005-0000-0000-000059350000}"/>
    <cellStyle name="40% - Accent5 8 2 3 2" xfId="11819" xr:uid="{00000000-0005-0000-0000-00005A350000}"/>
    <cellStyle name="40% - Accent5 8 2 3 2 2" xfId="11820" xr:uid="{00000000-0005-0000-0000-00005B350000}"/>
    <cellStyle name="40% - Accent5 8 2 3 3" xfId="11821" xr:uid="{00000000-0005-0000-0000-00005C350000}"/>
    <cellStyle name="40% - Accent5 8 2 3 4" xfId="11822" xr:uid="{00000000-0005-0000-0000-00005D350000}"/>
    <cellStyle name="40% - Accent5 8 2 4" xfId="11823" xr:uid="{00000000-0005-0000-0000-00005E350000}"/>
    <cellStyle name="40% - Accent5 8 2 4 2" xfId="11824" xr:uid="{00000000-0005-0000-0000-00005F350000}"/>
    <cellStyle name="40% - Accent5 8 2 4 2 2" xfId="11825" xr:uid="{00000000-0005-0000-0000-000060350000}"/>
    <cellStyle name="40% - Accent5 8 2 4 3" xfId="11826" xr:uid="{00000000-0005-0000-0000-000061350000}"/>
    <cellStyle name="40% - Accent5 8 2 4 4" xfId="11827" xr:uid="{00000000-0005-0000-0000-000062350000}"/>
    <cellStyle name="40% - Accent5 8 2 5" xfId="11828" xr:uid="{00000000-0005-0000-0000-000063350000}"/>
    <cellStyle name="40% - Accent5 8 2 5 2" xfId="11829" xr:uid="{00000000-0005-0000-0000-000064350000}"/>
    <cellStyle name="40% - Accent5 8 2 5 3" xfId="11830" xr:uid="{00000000-0005-0000-0000-000065350000}"/>
    <cellStyle name="40% - Accent5 8 2 6" xfId="11831" xr:uid="{00000000-0005-0000-0000-000066350000}"/>
    <cellStyle name="40% - Accent5 8 2 7" xfId="11832" xr:uid="{00000000-0005-0000-0000-000067350000}"/>
    <cellStyle name="40% - Accent5 8 2 8" xfId="11833" xr:uid="{00000000-0005-0000-0000-000068350000}"/>
    <cellStyle name="40% - Accent5 8 3" xfId="11834" xr:uid="{00000000-0005-0000-0000-000069350000}"/>
    <cellStyle name="40% - Accent5 8 3 2" xfId="11835" xr:uid="{00000000-0005-0000-0000-00006A350000}"/>
    <cellStyle name="40% - Accent5 8 3 2 2" xfId="11836" xr:uid="{00000000-0005-0000-0000-00006B350000}"/>
    <cellStyle name="40% - Accent5 8 3 3" xfId="11837" xr:uid="{00000000-0005-0000-0000-00006C350000}"/>
    <cellStyle name="40% - Accent5 8 3 4" xfId="11838" xr:uid="{00000000-0005-0000-0000-00006D350000}"/>
    <cellStyle name="40% - Accent5 8 4" xfId="11839" xr:uid="{00000000-0005-0000-0000-00006E350000}"/>
    <cellStyle name="40% - Accent5 8 4 2" xfId="11840" xr:uid="{00000000-0005-0000-0000-00006F350000}"/>
    <cellStyle name="40% - Accent5 8 4 2 2" xfId="11841" xr:uid="{00000000-0005-0000-0000-000070350000}"/>
    <cellStyle name="40% - Accent5 8 4 3" xfId="11842" xr:uid="{00000000-0005-0000-0000-000071350000}"/>
    <cellStyle name="40% - Accent5 8 4 4" xfId="11843" xr:uid="{00000000-0005-0000-0000-000072350000}"/>
    <cellStyle name="40% - Accent5 8 5" xfId="11844" xr:uid="{00000000-0005-0000-0000-000073350000}"/>
    <cellStyle name="40% - Accent5 8 5 2" xfId="11845" xr:uid="{00000000-0005-0000-0000-000074350000}"/>
    <cellStyle name="40% - Accent5 8 5 2 2" xfId="11846" xr:uid="{00000000-0005-0000-0000-000075350000}"/>
    <cellStyle name="40% - Accent5 8 5 3" xfId="11847" xr:uid="{00000000-0005-0000-0000-000076350000}"/>
    <cellStyle name="40% - Accent5 8 5 4" xfId="11848" xr:uid="{00000000-0005-0000-0000-000077350000}"/>
    <cellStyle name="40% - Accent5 8 6" xfId="11849" xr:uid="{00000000-0005-0000-0000-000078350000}"/>
    <cellStyle name="40% - Accent5 8 6 2" xfId="11850" xr:uid="{00000000-0005-0000-0000-000079350000}"/>
    <cellStyle name="40% - Accent5 8 6 2 2" xfId="11851" xr:uid="{00000000-0005-0000-0000-00007A350000}"/>
    <cellStyle name="40% - Accent5 8 6 3" xfId="11852" xr:uid="{00000000-0005-0000-0000-00007B350000}"/>
    <cellStyle name="40% - Accent5 8 7" xfId="11853" xr:uid="{00000000-0005-0000-0000-00007C350000}"/>
    <cellStyle name="40% - Accent5 8 7 2" xfId="11854" xr:uid="{00000000-0005-0000-0000-00007D350000}"/>
    <cellStyle name="40% - Accent5 8 8" xfId="11855" xr:uid="{00000000-0005-0000-0000-00007E350000}"/>
    <cellStyle name="40% - Accent5 8 9" xfId="11856" xr:uid="{00000000-0005-0000-0000-00007F350000}"/>
    <cellStyle name="40% - Accent5 9" xfId="11857" xr:uid="{00000000-0005-0000-0000-000080350000}"/>
    <cellStyle name="40% - Accent5 9 2" xfId="11858" xr:uid="{00000000-0005-0000-0000-000081350000}"/>
    <cellStyle name="40% - Accent5 9 2 2" xfId="11859" xr:uid="{00000000-0005-0000-0000-000082350000}"/>
    <cellStyle name="40% - Accent5 9 2 2 2" xfId="11860" xr:uid="{00000000-0005-0000-0000-000083350000}"/>
    <cellStyle name="40% - Accent5 9 2 3" xfId="11861" xr:uid="{00000000-0005-0000-0000-000084350000}"/>
    <cellStyle name="40% - Accent5 9 2 4" xfId="11862" xr:uid="{00000000-0005-0000-0000-000085350000}"/>
    <cellStyle name="40% - Accent5 9 3" xfId="11863" xr:uid="{00000000-0005-0000-0000-000086350000}"/>
    <cellStyle name="40% - Accent5 9 3 2" xfId="11864" xr:uid="{00000000-0005-0000-0000-000087350000}"/>
    <cellStyle name="40% - Accent5 9 3 2 2" xfId="11865" xr:uid="{00000000-0005-0000-0000-000088350000}"/>
    <cellStyle name="40% - Accent5 9 3 3" xfId="11866" xr:uid="{00000000-0005-0000-0000-000089350000}"/>
    <cellStyle name="40% - Accent5 9 3 4" xfId="11867" xr:uid="{00000000-0005-0000-0000-00008A350000}"/>
    <cellStyle name="40% - Accent5 9 4" xfId="11868" xr:uid="{00000000-0005-0000-0000-00008B350000}"/>
    <cellStyle name="40% - Accent5 9 4 2" xfId="11869" xr:uid="{00000000-0005-0000-0000-00008C350000}"/>
    <cellStyle name="40% - Accent5 9 4 2 2" xfId="11870" xr:uid="{00000000-0005-0000-0000-00008D350000}"/>
    <cellStyle name="40% - Accent5 9 4 3" xfId="11871" xr:uid="{00000000-0005-0000-0000-00008E350000}"/>
    <cellStyle name="40% - Accent5 9 4 4" xfId="11872" xr:uid="{00000000-0005-0000-0000-00008F350000}"/>
    <cellStyle name="40% - Accent5 9 5" xfId="11873" xr:uid="{00000000-0005-0000-0000-000090350000}"/>
    <cellStyle name="40% - Accent5 9 5 2" xfId="11874" xr:uid="{00000000-0005-0000-0000-000091350000}"/>
    <cellStyle name="40% - Accent5 9 5 2 2" xfId="11875" xr:uid="{00000000-0005-0000-0000-000092350000}"/>
    <cellStyle name="40% - Accent5 9 5 3" xfId="11876" xr:uid="{00000000-0005-0000-0000-000093350000}"/>
    <cellStyle name="40% - Accent5 9 5 4" xfId="11877" xr:uid="{00000000-0005-0000-0000-000094350000}"/>
    <cellStyle name="40% - Accent5 9 6" xfId="11878" xr:uid="{00000000-0005-0000-0000-000095350000}"/>
    <cellStyle name="40% - Accent5 9 6 2" xfId="11879" xr:uid="{00000000-0005-0000-0000-000096350000}"/>
    <cellStyle name="40% - Accent5 9 6 2 2" xfId="11880" xr:uid="{00000000-0005-0000-0000-000097350000}"/>
    <cellStyle name="40% - Accent5 9 6 3" xfId="11881" xr:uid="{00000000-0005-0000-0000-000098350000}"/>
    <cellStyle name="40% - Accent5 9 7" xfId="11882" xr:uid="{00000000-0005-0000-0000-000099350000}"/>
    <cellStyle name="40% - Accent5 9 7 2" xfId="11883" xr:uid="{00000000-0005-0000-0000-00009A350000}"/>
    <cellStyle name="40% - Accent5 9 8" xfId="11884" xr:uid="{00000000-0005-0000-0000-00009B350000}"/>
    <cellStyle name="40% - Accent5 9 9" xfId="11885" xr:uid="{00000000-0005-0000-0000-00009C350000}"/>
    <cellStyle name="40% - Accent6 10" xfId="11886" xr:uid="{00000000-0005-0000-0000-00009D350000}"/>
    <cellStyle name="40% - Accent6 10 2" xfId="11887" xr:uid="{00000000-0005-0000-0000-00009E350000}"/>
    <cellStyle name="40% - Accent6 10 2 2" xfId="11888" xr:uid="{00000000-0005-0000-0000-00009F350000}"/>
    <cellStyle name="40% - Accent6 10 2 2 2" xfId="11889" xr:uid="{00000000-0005-0000-0000-0000A0350000}"/>
    <cellStyle name="40% - Accent6 10 2 3" xfId="11890" xr:uid="{00000000-0005-0000-0000-0000A1350000}"/>
    <cellStyle name="40% - Accent6 10 2 4" xfId="11891" xr:uid="{00000000-0005-0000-0000-0000A2350000}"/>
    <cellStyle name="40% - Accent6 10 3" xfId="11892" xr:uid="{00000000-0005-0000-0000-0000A3350000}"/>
    <cellStyle name="40% - Accent6 10 3 2" xfId="11893" xr:uid="{00000000-0005-0000-0000-0000A4350000}"/>
    <cellStyle name="40% - Accent6 10 3 2 2" xfId="11894" xr:uid="{00000000-0005-0000-0000-0000A5350000}"/>
    <cellStyle name="40% - Accent6 10 3 3" xfId="11895" xr:uid="{00000000-0005-0000-0000-0000A6350000}"/>
    <cellStyle name="40% - Accent6 10 3 4" xfId="11896" xr:uid="{00000000-0005-0000-0000-0000A7350000}"/>
    <cellStyle name="40% - Accent6 10 4" xfId="11897" xr:uid="{00000000-0005-0000-0000-0000A8350000}"/>
    <cellStyle name="40% - Accent6 10 4 2" xfId="11898" xr:uid="{00000000-0005-0000-0000-0000A9350000}"/>
    <cellStyle name="40% - Accent6 10 4 2 2" xfId="11899" xr:uid="{00000000-0005-0000-0000-0000AA350000}"/>
    <cellStyle name="40% - Accent6 10 4 3" xfId="11900" xr:uid="{00000000-0005-0000-0000-0000AB350000}"/>
    <cellStyle name="40% - Accent6 10 4 4" xfId="11901" xr:uid="{00000000-0005-0000-0000-0000AC350000}"/>
    <cellStyle name="40% - Accent6 10 5" xfId="11902" xr:uid="{00000000-0005-0000-0000-0000AD350000}"/>
    <cellStyle name="40% - Accent6 10 5 2" xfId="11903" xr:uid="{00000000-0005-0000-0000-0000AE350000}"/>
    <cellStyle name="40% - Accent6 10 5 2 2" xfId="11904" xr:uid="{00000000-0005-0000-0000-0000AF350000}"/>
    <cellStyle name="40% - Accent6 10 5 3" xfId="11905" xr:uid="{00000000-0005-0000-0000-0000B0350000}"/>
    <cellStyle name="40% - Accent6 10 5 4" xfId="11906" xr:uid="{00000000-0005-0000-0000-0000B1350000}"/>
    <cellStyle name="40% - Accent6 10 6" xfId="11907" xr:uid="{00000000-0005-0000-0000-0000B2350000}"/>
    <cellStyle name="40% - Accent6 10 6 2" xfId="11908" xr:uid="{00000000-0005-0000-0000-0000B3350000}"/>
    <cellStyle name="40% - Accent6 10 6 2 2" xfId="11909" xr:uid="{00000000-0005-0000-0000-0000B4350000}"/>
    <cellStyle name="40% - Accent6 10 6 3" xfId="11910" xr:uid="{00000000-0005-0000-0000-0000B5350000}"/>
    <cellStyle name="40% - Accent6 10 7" xfId="11911" xr:uid="{00000000-0005-0000-0000-0000B6350000}"/>
    <cellStyle name="40% - Accent6 10 7 2" xfId="11912" xr:uid="{00000000-0005-0000-0000-0000B7350000}"/>
    <cellStyle name="40% - Accent6 10 8" xfId="11913" xr:uid="{00000000-0005-0000-0000-0000B8350000}"/>
    <cellStyle name="40% - Accent6 10 9" xfId="11914" xr:uid="{00000000-0005-0000-0000-0000B9350000}"/>
    <cellStyle name="40% - Accent6 11" xfId="11915" xr:uid="{00000000-0005-0000-0000-0000BA350000}"/>
    <cellStyle name="40% - Accent6 11 2" xfId="11916" xr:uid="{00000000-0005-0000-0000-0000BB350000}"/>
    <cellStyle name="40% - Accent6 11 2 2" xfId="11917" xr:uid="{00000000-0005-0000-0000-0000BC350000}"/>
    <cellStyle name="40% - Accent6 11 2 3" xfId="11918" xr:uid="{00000000-0005-0000-0000-0000BD350000}"/>
    <cellStyle name="40% - Accent6 11 3" xfId="11919" xr:uid="{00000000-0005-0000-0000-0000BE350000}"/>
    <cellStyle name="40% - Accent6 11 3 2" xfId="11920" xr:uid="{00000000-0005-0000-0000-0000BF350000}"/>
    <cellStyle name="40% - Accent6 11 4" xfId="11921" xr:uid="{00000000-0005-0000-0000-0000C0350000}"/>
    <cellStyle name="40% - Accent6 12" xfId="11922" xr:uid="{00000000-0005-0000-0000-0000C1350000}"/>
    <cellStyle name="40% - Accent6 13" xfId="11923" xr:uid="{00000000-0005-0000-0000-0000C2350000}"/>
    <cellStyle name="40% - Accent6 13 2" xfId="11924" xr:uid="{00000000-0005-0000-0000-0000C3350000}"/>
    <cellStyle name="40% - Accent6 13 3" xfId="11925" xr:uid="{00000000-0005-0000-0000-0000C4350000}"/>
    <cellStyle name="40% - Accent6 14" xfId="11926" xr:uid="{00000000-0005-0000-0000-0000C5350000}"/>
    <cellStyle name="40% - Accent6 14 2" xfId="11927" xr:uid="{00000000-0005-0000-0000-0000C6350000}"/>
    <cellStyle name="40% - Accent6 2" xfId="11928" xr:uid="{00000000-0005-0000-0000-0000C7350000}"/>
    <cellStyle name="40% - Accent6 2 10" xfId="60041" xr:uid="{00000000-0005-0000-0000-0000C8350000}"/>
    <cellStyle name="40% - Accent6 2 2" xfId="11929" xr:uid="{00000000-0005-0000-0000-0000C9350000}"/>
    <cellStyle name="40% - Accent6 2 2 2" xfId="11930" xr:uid="{00000000-0005-0000-0000-0000CA350000}"/>
    <cellStyle name="40% - Accent6 2 2 3" xfId="11931" xr:uid="{00000000-0005-0000-0000-0000CB350000}"/>
    <cellStyle name="40% - Accent6 2 2 4" xfId="11932" xr:uid="{00000000-0005-0000-0000-0000CC350000}"/>
    <cellStyle name="40% - Accent6 2 3" xfId="11933" xr:uid="{00000000-0005-0000-0000-0000CD350000}"/>
    <cellStyle name="40% - Accent6 2 3 2" xfId="11934" xr:uid="{00000000-0005-0000-0000-0000CE350000}"/>
    <cellStyle name="40% - Accent6 2 3 3" xfId="11935" xr:uid="{00000000-0005-0000-0000-0000CF350000}"/>
    <cellStyle name="40% - Accent6 2 4" xfId="11936" xr:uid="{00000000-0005-0000-0000-0000D0350000}"/>
    <cellStyle name="40% - Accent6 2 4 2" xfId="11937" xr:uid="{00000000-0005-0000-0000-0000D1350000}"/>
    <cellStyle name="40% - Accent6 2 4 3" xfId="11938" xr:uid="{00000000-0005-0000-0000-0000D2350000}"/>
    <cellStyle name="40% - Accent6 2 5" xfId="11939" xr:uid="{00000000-0005-0000-0000-0000D3350000}"/>
    <cellStyle name="40% - Accent6 2 6" xfId="11940" xr:uid="{00000000-0005-0000-0000-0000D4350000}"/>
    <cellStyle name="40% - Accent6 2 7" xfId="11941" xr:uid="{00000000-0005-0000-0000-0000D5350000}"/>
    <cellStyle name="40% - Accent6 2 8" xfId="11942" xr:uid="{00000000-0005-0000-0000-0000D6350000}"/>
    <cellStyle name="40% - Accent6 2 9" xfId="60042" xr:uid="{00000000-0005-0000-0000-0000D7350000}"/>
    <cellStyle name="40% - Accent6 3" xfId="11943" xr:uid="{00000000-0005-0000-0000-0000D8350000}"/>
    <cellStyle name="40% - Accent6 3 10" xfId="60043" xr:uid="{00000000-0005-0000-0000-0000D9350000}"/>
    <cellStyle name="40% - Accent6 3 2" xfId="11944" xr:uid="{00000000-0005-0000-0000-0000DA350000}"/>
    <cellStyle name="40% - Accent6 3 2 2" xfId="52182" xr:uid="{00000000-0005-0000-0000-0000DB350000}"/>
    <cellStyle name="40% - Accent6 3 3" xfId="11945" xr:uid="{00000000-0005-0000-0000-0000DC350000}"/>
    <cellStyle name="40% - Accent6 3 4" xfId="11946" xr:uid="{00000000-0005-0000-0000-0000DD350000}"/>
    <cellStyle name="40% - Accent6 3 5" xfId="60044" xr:uid="{00000000-0005-0000-0000-0000DE350000}"/>
    <cellStyle name="40% - Accent6 3 6" xfId="60045" xr:uid="{00000000-0005-0000-0000-0000DF350000}"/>
    <cellStyle name="40% - Accent6 3 7" xfId="60046" xr:uid="{00000000-0005-0000-0000-0000E0350000}"/>
    <cellStyle name="40% - Accent6 3 8" xfId="60047" xr:uid="{00000000-0005-0000-0000-0000E1350000}"/>
    <cellStyle name="40% - Accent6 3 9" xfId="60048" xr:uid="{00000000-0005-0000-0000-0000E2350000}"/>
    <cellStyle name="40% - Accent6 4" xfId="11947" xr:uid="{00000000-0005-0000-0000-0000E3350000}"/>
    <cellStyle name="40% - Accent6 4 10" xfId="60049" xr:uid="{00000000-0005-0000-0000-0000E4350000}"/>
    <cellStyle name="40% - Accent6 4 2" xfId="11948" xr:uid="{00000000-0005-0000-0000-0000E5350000}"/>
    <cellStyle name="40% - Accent6 4 2 2" xfId="52183" xr:uid="{00000000-0005-0000-0000-0000E6350000}"/>
    <cellStyle name="40% - Accent6 4 3" xfId="11949" xr:uid="{00000000-0005-0000-0000-0000E7350000}"/>
    <cellStyle name="40% - Accent6 4 4" xfId="11950" xr:uid="{00000000-0005-0000-0000-0000E8350000}"/>
    <cellStyle name="40% - Accent6 4 5" xfId="11951" xr:uid="{00000000-0005-0000-0000-0000E9350000}"/>
    <cellStyle name="40% - Accent6 4 6" xfId="60050" xr:uid="{00000000-0005-0000-0000-0000EA350000}"/>
    <cellStyle name="40% - Accent6 4 7" xfId="60051" xr:uid="{00000000-0005-0000-0000-0000EB350000}"/>
    <cellStyle name="40% - Accent6 4 8" xfId="60052" xr:uid="{00000000-0005-0000-0000-0000EC350000}"/>
    <cellStyle name="40% - Accent6 4 9" xfId="60053" xr:uid="{00000000-0005-0000-0000-0000ED350000}"/>
    <cellStyle name="40% - Accent6 5" xfId="11952" xr:uid="{00000000-0005-0000-0000-0000EE350000}"/>
    <cellStyle name="40% - Accent6 5 10" xfId="11953" xr:uid="{00000000-0005-0000-0000-0000EF350000}"/>
    <cellStyle name="40% - Accent6 5 10 2" xfId="11954" xr:uid="{00000000-0005-0000-0000-0000F0350000}"/>
    <cellStyle name="40% - Accent6 5 10 2 2" xfId="11955" xr:uid="{00000000-0005-0000-0000-0000F1350000}"/>
    <cellStyle name="40% - Accent6 5 10 3" xfId="11956" xr:uid="{00000000-0005-0000-0000-0000F2350000}"/>
    <cellStyle name="40% - Accent6 5 10 4" xfId="11957" xr:uid="{00000000-0005-0000-0000-0000F3350000}"/>
    <cellStyle name="40% - Accent6 5 11" xfId="11958" xr:uid="{00000000-0005-0000-0000-0000F4350000}"/>
    <cellStyle name="40% - Accent6 5 11 2" xfId="11959" xr:uid="{00000000-0005-0000-0000-0000F5350000}"/>
    <cellStyle name="40% - Accent6 5 11 3" xfId="11960" xr:uid="{00000000-0005-0000-0000-0000F6350000}"/>
    <cellStyle name="40% - Accent6 5 12" xfId="11961" xr:uid="{00000000-0005-0000-0000-0000F7350000}"/>
    <cellStyle name="40% - Accent6 5 13" xfId="11962" xr:uid="{00000000-0005-0000-0000-0000F8350000}"/>
    <cellStyle name="40% - Accent6 5 14" xfId="11963" xr:uid="{00000000-0005-0000-0000-0000F9350000}"/>
    <cellStyle name="40% - Accent6 5 2" xfId="11964" xr:uid="{00000000-0005-0000-0000-0000FA350000}"/>
    <cellStyle name="40% - Accent6 5 2 10" xfId="11965" xr:uid="{00000000-0005-0000-0000-0000FB350000}"/>
    <cellStyle name="40% - Accent6 5 2 10 2" xfId="11966" xr:uid="{00000000-0005-0000-0000-0000FC350000}"/>
    <cellStyle name="40% - Accent6 5 2 11" xfId="11967" xr:uid="{00000000-0005-0000-0000-0000FD350000}"/>
    <cellStyle name="40% - Accent6 5 2 12" xfId="11968" xr:uid="{00000000-0005-0000-0000-0000FE350000}"/>
    <cellStyle name="40% - Accent6 5 2 2" xfId="11969" xr:uid="{00000000-0005-0000-0000-0000FF350000}"/>
    <cellStyle name="40% - Accent6 5 2 2 10" xfId="11970" xr:uid="{00000000-0005-0000-0000-000000360000}"/>
    <cellStyle name="40% - Accent6 5 2 2 2" xfId="11971" xr:uid="{00000000-0005-0000-0000-000001360000}"/>
    <cellStyle name="40% - Accent6 5 2 2 2 2" xfId="11972" xr:uid="{00000000-0005-0000-0000-000002360000}"/>
    <cellStyle name="40% - Accent6 5 2 2 2 2 2" xfId="11973" xr:uid="{00000000-0005-0000-0000-000003360000}"/>
    <cellStyle name="40% - Accent6 5 2 2 2 2 2 2" xfId="11974" xr:uid="{00000000-0005-0000-0000-000004360000}"/>
    <cellStyle name="40% - Accent6 5 2 2 2 2 3" xfId="11975" xr:uid="{00000000-0005-0000-0000-000005360000}"/>
    <cellStyle name="40% - Accent6 5 2 2 2 2 4" xfId="11976" xr:uid="{00000000-0005-0000-0000-000006360000}"/>
    <cellStyle name="40% - Accent6 5 2 2 2 3" xfId="11977" xr:uid="{00000000-0005-0000-0000-000007360000}"/>
    <cellStyle name="40% - Accent6 5 2 2 2 3 2" xfId="11978" xr:uid="{00000000-0005-0000-0000-000008360000}"/>
    <cellStyle name="40% - Accent6 5 2 2 2 3 2 2" xfId="11979" xr:uid="{00000000-0005-0000-0000-000009360000}"/>
    <cellStyle name="40% - Accent6 5 2 2 2 3 3" xfId="11980" xr:uid="{00000000-0005-0000-0000-00000A360000}"/>
    <cellStyle name="40% - Accent6 5 2 2 2 3 4" xfId="11981" xr:uid="{00000000-0005-0000-0000-00000B360000}"/>
    <cellStyle name="40% - Accent6 5 2 2 2 4" xfId="11982" xr:uid="{00000000-0005-0000-0000-00000C360000}"/>
    <cellStyle name="40% - Accent6 5 2 2 2 4 2" xfId="11983" xr:uid="{00000000-0005-0000-0000-00000D360000}"/>
    <cellStyle name="40% - Accent6 5 2 2 2 4 2 2" xfId="11984" xr:uid="{00000000-0005-0000-0000-00000E360000}"/>
    <cellStyle name="40% - Accent6 5 2 2 2 4 3" xfId="11985" xr:uid="{00000000-0005-0000-0000-00000F360000}"/>
    <cellStyle name="40% - Accent6 5 2 2 2 4 4" xfId="11986" xr:uid="{00000000-0005-0000-0000-000010360000}"/>
    <cellStyle name="40% - Accent6 5 2 2 2 5" xfId="11987" xr:uid="{00000000-0005-0000-0000-000011360000}"/>
    <cellStyle name="40% - Accent6 5 2 2 2 5 2" xfId="11988" xr:uid="{00000000-0005-0000-0000-000012360000}"/>
    <cellStyle name="40% - Accent6 5 2 2 2 5 2 2" xfId="11989" xr:uid="{00000000-0005-0000-0000-000013360000}"/>
    <cellStyle name="40% - Accent6 5 2 2 2 5 3" xfId="11990" xr:uid="{00000000-0005-0000-0000-000014360000}"/>
    <cellStyle name="40% - Accent6 5 2 2 2 5 4" xfId="11991" xr:uid="{00000000-0005-0000-0000-000015360000}"/>
    <cellStyle name="40% - Accent6 5 2 2 2 6" xfId="11992" xr:uid="{00000000-0005-0000-0000-000016360000}"/>
    <cellStyle name="40% - Accent6 5 2 2 2 6 2" xfId="11993" xr:uid="{00000000-0005-0000-0000-000017360000}"/>
    <cellStyle name="40% - Accent6 5 2 2 2 6 2 2" xfId="11994" xr:uid="{00000000-0005-0000-0000-000018360000}"/>
    <cellStyle name="40% - Accent6 5 2 2 2 6 3" xfId="11995" xr:uid="{00000000-0005-0000-0000-000019360000}"/>
    <cellStyle name="40% - Accent6 5 2 2 2 7" xfId="11996" xr:uid="{00000000-0005-0000-0000-00001A360000}"/>
    <cellStyle name="40% - Accent6 5 2 2 2 7 2" xfId="11997" xr:uid="{00000000-0005-0000-0000-00001B360000}"/>
    <cellStyle name="40% - Accent6 5 2 2 2 8" xfId="11998" xr:uid="{00000000-0005-0000-0000-00001C360000}"/>
    <cellStyle name="40% - Accent6 5 2 2 2 9" xfId="11999" xr:uid="{00000000-0005-0000-0000-00001D360000}"/>
    <cellStyle name="40% - Accent6 5 2 2 3" xfId="12000" xr:uid="{00000000-0005-0000-0000-00001E360000}"/>
    <cellStyle name="40% - Accent6 5 2 2 3 2" xfId="12001" xr:uid="{00000000-0005-0000-0000-00001F360000}"/>
    <cellStyle name="40% - Accent6 5 2 2 3 2 2" xfId="12002" xr:uid="{00000000-0005-0000-0000-000020360000}"/>
    <cellStyle name="40% - Accent6 5 2 2 3 2 2 2" xfId="12003" xr:uid="{00000000-0005-0000-0000-000021360000}"/>
    <cellStyle name="40% - Accent6 5 2 2 3 2 3" xfId="12004" xr:uid="{00000000-0005-0000-0000-000022360000}"/>
    <cellStyle name="40% - Accent6 5 2 2 3 2 4" xfId="12005" xr:uid="{00000000-0005-0000-0000-000023360000}"/>
    <cellStyle name="40% - Accent6 5 2 2 3 3" xfId="12006" xr:uid="{00000000-0005-0000-0000-000024360000}"/>
    <cellStyle name="40% - Accent6 5 2 2 3 3 2" xfId="12007" xr:uid="{00000000-0005-0000-0000-000025360000}"/>
    <cellStyle name="40% - Accent6 5 2 2 3 3 2 2" xfId="12008" xr:uid="{00000000-0005-0000-0000-000026360000}"/>
    <cellStyle name="40% - Accent6 5 2 2 3 3 3" xfId="12009" xr:uid="{00000000-0005-0000-0000-000027360000}"/>
    <cellStyle name="40% - Accent6 5 2 2 3 3 4" xfId="12010" xr:uid="{00000000-0005-0000-0000-000028360000}"/>
    <cellStyle name="40% - Accent6 5 2 2 3 4" xfId="12011" xr:uid="{00000000-0005-0000-0000-000029360000}"/>
    <cellStyle name="40% - Accent6 5 2 2 3 4 2" xfId="12012" xr:uid="{00000000-0005-0000-0000-00002A360000}"/>
    <cellStyle name="40% - Accent6 5 2 2 3 4 2 2" xfId="12013" xr:uid="{00000000-0005-0000-0000-00002B360000}"/>
    <cellStyle name="40% - Accent6 5 2 2 3 4 3" xfId="12014" xr:uid="{00000000-0005-0000-0000-00002C360000}"/>
    <cellStyle name="40% - Accent6 5 2 2 3 4 4" xfId="12015" xr:uid="{00000000-0005-0000-0000-00002D360000}"/>
    <cellStyle name="40% - Accent6 5 2 2 3 5" xfId="12016" xr:uid="{00000000-0005-0000-0000-00002E360000}"/>
    <cellStyle name="40% - Accent6 5 2 2 3 5 2" xfId="12017" xr:uid="{00000000-0005-0000-0000-00002F360000}"/>
    <cellStyle name="40% - Accent6 5 2 2 3 5 3" xfId="12018" xr:uid="{00000000-0005-0000-0000-000030360000}"/>
    <cellStyle name="40% - Accent6 5 2 2 3 6" xfId="12019" xr:uid="{00000000-0005-0000-0000-000031360000}"/>
    <cellStyle name="40% - Accent6 5 2 2 3 7" xfId="12020" xr:uid="{00000000-0005-0000-0000-000032360000}"/>
    <cellStyle name="40% - Accent6 5 2 2 3 8" xfId="12021" xr:uid="{00000000-0005-0000-0000-000033360000}"/>
    <cellStyle name="40% - Accent6 5 2 2 4" xfId="12022" xr:uid="{00000000-0005-0000-0000-000034360000}"/>
    <cellStyle name="40% - Accent6 5 2 2 4 2" xfId="12023" xr:uid="{00000000-0005-0000-0000-000035360000}"/>
    <cellStyle name="40% - Accent6 5 2 2 4 2 2" xfId="12024" xr:uid="{00000000-0005-0000-0000-000036360000}"/>
    <cellStyle name="40% - Accent6 5 2 2 4 3" xfId="12025" xr:uid="{00000000-0005-0000-0000-000037360000}"/>
    <cellStyle name="40% - Accent6 5 2 2 4 4" xfId="12026" xr:uid="{00000000-0005-0000-0000-000038360000}"/>
    <cellStyle name="40% - Accent6 5 2 2 5" xfId="12027" xr:uid="{00000000-0005-0000-0000-000039360000}"/>
    <cellStyle name="40% - Accent6 5 2 2 5 2" xfId="12028" xr:uid="{00000000-0005-0000-0000-00003A360000}"/>
    <cellStyle name="40% - Accent6 5 2 2 5 2 2" xfId="12029" xr:uid="{00000000-0005-0000-0000-00003B360000}"/>
    <cellStyle name="40% - Accent6 5 2 2 5 3" xfId="12030" xr:uid="{00000000-0005-0000-0000-00003C360000}"/>
    <cellStyle name="40% - Accent6 5 2 2 5 4" xfId="12031" xr:uid="{00000000-0005-0000-0000-00003D360000}"/>
    <cellStyle name="40% - Accent6 5 2 2 6" xfId="12032" xr:uid="{00000000-0005-0000-0000-00003E360000}"/>
    <cellStyle name="40% - Accent6 5 2 2 6 2" xfId="12033" xr:uid="{00000000-0005-0000-0000-00003F360000}"/>
    <cellStyle name="40% - Accent6 5 2 2 6 2 2" xfId="12034" xr:uid="{00000000-0005-0000-0000-000040360000}"/>
    <cellStyle name="40% - Accent6 5 2 2 6 3" xfId="12035" xr:uid="{00000000-0005-0000-0000-000041360000}"/>
    <cellStyle name="40% - Accent6 5 2 2 6 4" xfId="12036" xr:uid="{00000000-0005-0000-0000-000042360000}"/>
    <cellStyle name="40% - Accent6 5 2 2 7" xfId="12037" xr:uid="{00000000-0005-0000-0000-000043360000}"/>
    <cellStyle name="40% - Accent6 5 2 2 7 2" xfId="12038" xr:uid="{00000000-0005-0000-0000-000044360000}"/>
    <cellStyle name="40% - Accent6 5 2 2 7 2 2" xfId="12039" xr:uid="{00000000-0005-0000-0000-000045360000}"/>
    <cellStyle name="40% - Accent6 5 2 2 7 3" xfId="12040" xr:uid="{00000000-0005-0000-0000-000046360000}"/>
    <cellStyle name="40% - Accent6 5 2 2 8" xfId="12041" xr:uid="{00000000-0005-0000-0000-000047360000}"/>
    <cellStyle name="40% - Accent6 5 2 2 8 2" xfId="12042" xr:uid="{00000000-0005-0000-0000-000048360000}"/>
    <cellStyle name="40% - Accent6 5 2 2 9" xfId="12043" xr:uid="{00000000-0005-0000-0000-000049360000}"/>
    <cellStyle name="40% - Accent6 5 2 3" xfId="12044" xr:uid="{00000000-0005-0000-0000-00004A360000}"/>
    <cellStyle name="40% - Accent6 5 2 3 2" xfId="12045" xr:uid="{00000000-0005-0000-0000-00004B360000}"/>
    <cellStyle name="40% - Accent6 5 2 3 2 2" xfId="12046" xr:uid="{00000000-0005-0000-0000-00004C360000}"/>
    <cellStyle name="40% - Accent6 5 2 3 2 2 2" xfId="12047" xr:uid="{00000000-0005-0000-0000-00004D360000}"/>
    <cellStyle name="40% - Accent6 5 2 3 2 2 2 2" xfId="12048" xr:uid="{00000000-0005-0000-0000-00004E360000}"/>
    <cellStyle name="40% - Accent6 5 2 3 2 2 3" xfId="12049" xr:uid="{00000000-0005-0000-0000-00004F360000}"/>
    <cellStyle name="40% - Accent6 5 2 3 2 2 4" xfId="12050" xr:uid="{00000000-0005-0000-0000-000050360000}"/>
    <cellStyle name="40% - Accent6 5 2 3 2 3" xfId="12051" xr:uid="{00000000-0005-0000-0000-000051360000}"/>
    <cellStyle name="40% - Accent6 5 2 3 2 3 2" xfId="12052" xr:uid="{00000000-0005-0000-0000-000052360000}"/>
    <cellStyle name="40% - Accent6 5 2 3 2 3 2 2" xfId="12053" xr:uid="{00000000-0005-0000-0000-000053360000}"/>
    <cellStyle name="40% - Accent6 5 2 3 2 3 3" xfId="12054" xr:uid="{00000000-0005-0000-0000-000054360000}"/>
    <cellStyle name="40% - Accent6 5 2 3 2 3 4" xfId="12055" xr:uid="{00000000-0005-0000-0000-000055360000}"/>
    <cellStyle name="40% - Accent6 5 2 3 2 4" xfId="12056" xr:uid="{00000000-0005-0000-0000-000056360000}"/>
    <cellStyle name="40% - Accent6 5 2 3 2 4 2" xfId="12057" xr:uid="{00000000-0005-0000-0000-000057360000}"/>
    <cellStyle name="40% - Accent6 5 2 3 2 4 2 2" xfId="12058" xr:uid="{00000000-0005-0000-0000-000058360000}"/>
    <cellStyle name="40% - Accent6 5 2 3 2 4 3" xfId="12059" xr:uid="{00000000-0005-0000-0000-000059360000}"/>
    <cellStyle name="40% - Accent6 5 2 3 2 4 4" xfId="12060" xr:uid="{00000000-0005-0000-0000-00005A360000}"/>
    <cellStyle name="40% - Accent6 5 2 3 2 5" xfId="12061" xr:uid="{00000000-0005-0000-0000-00005B360000}"/>
    <cellStyle name="40% - Accent6 5 2 3 2 5 2" xfId="12062" xr:uid="{00000000-0005-0000-0000-00005C360000}"/>
    <cellStyle name="40% - Accent6 5 2 3 2 5 3" xfId="12063" xr:uid="{00000000-0005-0000-0000-00005D360000}"/>
    <cellStyle name="40% - Accent6 5 2 3 2 6" xfId="12064" xr:uid="{00000000-0005-0000-0000-00005E360000}"/>
    <cellStyle name="40% - Accent6 5 2 3 2 7" xfId="12065" xr:uid="{00000000-0005-0000-0000-00005F360000}"/>
    <cellStyle name="40% - Accent6 5 2 3 2 8" xfId="12066" xr:uid="{00000000-0005-0000-0000-000060360000}"/>
    <cellStyle name="40% - Accent6 5 2 3 3" xfId="12067" xr:uid="{00000000-0005-0000-0000-000061360000}"/>
    <cellStyle name="40% - Accent6 5 2 3 3 2" xfId="12068" xr:uid="{00000000-0005-0000-0000-000062360000}"/>
    <cellStyle name="40% - Accent6 5 2 3 3 2 2" xfId="12069" xr:uid="{00000000-0005-0000-0000-000063360000}"/>
    <cellStyle name="40% - Accent6 5 2 3 3 3" xfId="12070" xr:uid="{00000000-0005-0000-0000-000064360000}"/>
    <cellStyle name="40% - Accent6 5 2 3 3 4" xfId="12071" xr:uid="{00000000-0005-0000-0000-000065360000}"/>
    <cellStyle name="40% - Accent6 5 2 3 4" xfId="12072" xr:uid="{00000000-0005-0000-0000-000066360000}"/>
    <cellStyle name="40% - Accent6 5 2 3 4 2" xfId="12073" xr:uid="{00000000-0005-0000-0000-000067360000}"/>
    <cellStyle name="40% - Accent6 5 2 3 4 2 2" xfId="12074" xr:uid="{00000000-0005-0000-0000-000068360000}"/>
    <cellStyle name="40% - Accent6 5 2 3 4 3" xfId="12075" xr:uid="{00000000-0005-0000-0000-000069360000}"/>
    <cellStyle name="40% - Accent6 5 2 3 4 4" xfId="12076" xr:uid="{00000000-0005-0000-0000-00006A360000}"/>
    <cellStyle name="40% - Accent6 5 2 3 5" xfId="12077" xr:uid="{00000000-0005-0000-0000-00006B360000}"/>
    <cellStyle name="40% - Accent6 5 2 3 5 2" xfId="12078" xr:uid="{00000000-0005-0000-0000-00006C360000}"/>
    <cellStyle name="40% - Accent6 5 2 3 5 2 2" xfId="12079" xr:uid="{00000000-0005-0000-0000-00006D360000}"/>
    <cellStyle name="40% - Accent6 5 2 3 5 3" xfId="12080" xr:uid="{00000000-0005-0000-0000-00006E360000}"/>
    <cellStyle name="40% - Accent6 5 2 3 5 4" xfId="12081" xr:uid="{00000000-0005-0000-0000-00006F360000}"/>
    <cellStyle name="40% - Accent6 5 2 3 6" xfId="12082" xr:uid="{00000000-0005-0000-0000-000070360000}"/>
    <cellStyle name="40% - Accent6 5 2 3 6 2" xfId="12083" xr:uid="{00000000-0005-0000-0000-000071360000}"/>
    <cellStyle name="40% - Accent6 5 2 3 6 2 2" xfId="12084" xr:uid="{00000000-0005-0000-0000-000072360000}"/>
    <cellStyle name="40% - Accent6 5 2 3 6 3" xfId="12085" xr:uid="{00000000-0005-0000-0000-000073360000}"/>
    <cellStyle name="40% - Accent6 5 2 3 7" xfId="12086" xr:uid="{00000000-0005-0000-0000-000074360000}"/>
    <cellStyle name="40% - Accent6 5 2 3 7 2" xfId="12087" xr:uid="{00000000-0005-0000-0000-000075360000}"/>
    <cellStyle name="40% - Accent6 5 2 3 8" xfId="12088" xr:uid="{00000000-0005-0000-0000-000076360000}"/>
    <cellStyle name="40% - Accent6 5 2 3 9" xfId="12089" xr:uid="{00000000-0005-0000-0000-000077360000}"/>
    <cellStyle name="40% - Accent6 5 2 4" xfId="12090" xr:uid="{00000000-0005-0000-0000-000078360000}"/>
    <cellStyle name="40% - Accent6 5 2 4 2" xfId="12091" xr:uid="{00000000-0005-0000-0000-000079360000}"/>
    <cellStyle name="40% - Accent6 5 2 4 2 2" xfId="12092" xr:uid="{00000000-0005-0000-0000-00007A360000}"/>
    <cellStyle name="40% - Accent6 5 2 4 2 2 2" xfId="12093" xr:uid="{00000000-0005-0000-0000-00007B360000}"/>
    <cellStyle name="40% - Accent6 5 2 4 2 3" xfId="12094" xr:uid="{00000000-0005-0000-0000-00007C360000}"/>
    <cellStyle name="40% - Accent6 5 2 4 2 4" xfId="12095" xr:uid="{00000000-0005-0000-0000-00007D360000}"/>
    <cellStyle name="40% - Accent6 5 2 4 3" xfId="12096" xr:uid="{00000000-0005-0000-0000-00007E360000}"/>
    <cellStyle name="40% - Accent6 5 2 4 3 2" xfId="12097" xr:uid="{00000000-0005-0000-0000-00007F360000}"/>
    <cellStyle name="40% - Accent6 5 2 4 3 2 2" xfId="12098" xr:uid="{00000000-0005-0000-0000-000080360000}"/>
    <cellStyle name="40% - Accent6 5 2 4 3 3" xfId="12099" xr:uid="{00000000-0005-0000-0000-000081360000}"/>
    <cellStyle name="40% - Accent6 5 2 4 3 4" xfId="12100" xr:uid="{00000000-0005-0000-0000-000082360000}"/>
    <cellStyle name="40% - Accent6 5 2 4 4" xfId="12101" xr:uid="{00000000-0005-0000-0000-000083360000}"/>
    <cellStyle name="40% - Accent6 5 2 4 4 2" xfId="12102" xr:uid="{00000000-0005-0000-0000-000084360000}"/>
    <cellStyle name="40% - Accent6 5 2 4 4 2 2" xfId="12103" xr:uid="{00000000-0005-0000-0000-000085360000}"/>
    <cellStyle name="40% - Accent6 5 2 4 4 3" xfId="12104" xr:uid="{00000000-0005-0000-0000-000086360000}"/>
    <cellStyle name="40% - Accent6 5 2 4 4 4" xfId="12105" xr:uid="{00000000-0005-0000-0000-000087360000}"/>
    <cellStyle name="40% - Accent6 5 2 4 5" xfId="12106" xr:uid="{00000000-0005-0000-0000-000088360000}"/>
    <cellStyle name="40% - Accent6 5 2 4 5 2" xfId="12107" xr:uid="{00000000-0005-0000-0000-000089360000}"/>
    <cellStyle name="40% - Accent6 5 2 4 5 2 2" xfId="12108" xr:uid="{00000000-0005-0000-0000-00008A360000}"/>
    <cellStyle name="40% - Accent6 5 2 4 5 3" xfId="12109" xr:uid="{00000000-0005-0000-0000-00008B360000}"/>
    <cellStyle name="40% - Accent6 5 2 4 5 4" xfId="12110" xr:uid="{00000000-0005-0000-0000-00008C360000}"/>
    <cellStyle name="40% - Accent6 5 2 4 6" xfId="12111" xr:uid="{00000000-0005-0000-0000-00008D360000}"/>
    <cellStyle name="40% - Accent6 5 2 4 6 2" xfId="12112" xr:uid="{00000000-0005-0000-0000-00008E360000}"/>
    <cellStyle name="40% - Accent6 5 2 4 6 2 2" xfId="12113" xr:uid="{00000000-0005-0000-0000-00008F360000}"/>
    <cellStyle name="40% - Accent6 5 2 4 6 3" xfId="12114" xr:uid="{00000000-0005-0000-0000-000090360000}"/>
    <cellStyle name="40% - Accent6 5 2 4 7" xfId="12115" xr:uid="{00000000-0005-0000-0000-000091360000}"/>
    <cellStyle name="40% - Accent6 5 2 4 7 2" xfId="12116" xr:uid="{00000000-0005-0000-0000-000092360000}"/>
    <cellStyle name="40% - Accent6 5 2 4 8" xfId="12117" xr:uid="{00000000-0005-0000-0000-000093360000}"/>
    <cellStyle name="40% - Accent6 5 2 4 9" xfId="12118" xr:uid="{00000000-0005-0000-0000-000094360000}"/>
    <cellStyle name="40% - Accent6 5 2 5" xfId="12119" xr:uid="{00000000-0005-0000-0000-000095360000}"/>
    <cellStyle name="40% - Accent6 5 2 5 2" xfId="12120" xr:uid="{00000000-0005-0000-0000-000096360000}"/>
    <cellStyle name="40% - Accent6 5 2 5 2 2" xfId="12121" xr:uid="{00000000-0005-0000-0000-000097360000}"/>
    <cellStyle name="40% - Accent6 5 2 5 2 2 2" xfId="12122" xr:uid="{00000000-0005-0000-0000-000098360000}"/>
    <cellStyle name="40% - Accent6 5 2 5 2 3" xfId="12123" xr:uid="{00000000-0005-0000-0000-000099360000}"/>
    <cellStyle name="40% - Accent6 5 2 5 2 4" xfId="12124" xr:uid="{00000000-0005-0000-0000-00009A360000}"/>
    <cellStyle name="40% - Accent6 5 2 5 3" xfId="12125" xr:uid="{00000000-0005-0000-0000-00009B360000}"/>
    <cellStyle name="40% - Accent6 5 2 5 3 2" xfId="12126" xr:uid="{00000000-0005-0000-0000-00009C360000}"/>
    <cellStyle name="40% - Accent6 5 2 5 3 2 2" xfId="12127" xr:uid="{00000000-0005-0000-0000-00009D360000}"/>
    <cellStyle name="40% - Accent6 5 2 5 3 3" xfId="12128" xr:uid="{00000000-0005-0000-0000-00009E360000}"/>
    <cellStyle name="40% - Accent6 5 2 5 3 4" xfId="12129" xr:uid="{00000000-0005-0000-0000-00009F360000}"/>
    <cellStyle name="40% - Accent6 5 2 5 4" xfId="12130" xr:uid="{00000000-0005-0000-0000-0000A0360000}"/>
    <cellStyle name="40% - Accent6 5 2 5 4 2" xfId="12131" xr:uid="{00000000-0005-0000-0000-0000A1360000}"/>
    <cellStyle name="40% - Accent6 5 2 5 4 2 2" xfId="12132" xr:uid="{00000000-0005-0000-0000-0000A2360000}"/>
    <cellStyle name="40% - Accent6 5 2 5 4 3" xfId="12133" xr:uid="{00000000-0005-0000-0000-0000A3360000}"/>
    <cellStyle name="40% - Accent6 5 2 5 4 4" xfId="12134" xr:uid="{00000000-0005-0000-0000-0000A4360000}"/>
    <cellStyle name="40% - Accent6 5 2 5 5" xfId="12135" xr:uid="{00000000-0005-0000-0000-0000A5360000}"/>
    <cellStyle name="40% - Accent6 5 2 5 5 2" xfId="12136" xr:uid="{00000000-0005-0000-0000-0000A6360000}"/>
    <cellStyle name="40% - Accent6 5 2 5 5 3" xfId="12137" xr:uid="{00000000-0005-0000-0000-0000A7360000}"/>
    <cellStyle name="40% - Accent6 5 2 5 6" xfId="12138" xr:uid="{00000000-0005-0000-0000-0000A8360000}"/>
    <cellStyle name="40% - Accent6 5 2 5 7" xfId="12139" xr:uid="{00000000-0005-0000-0000-0000A9360000}"/>
    <cellStyle name="40% - Accent6 5 2 5 8" xfId="12140" xr:uid="{00000000-0005-0000-0000-0000AA360000}"/>
    <cellStyle name="40% - Accent6 5 2 6" xfId="12141" xr:uid="{00000000-0005-0000-0000-0000AB360000}"/>
    <cellStyle name="40% - Accent6 5 2 6 2" xfId="12142" xr:uid="{00000000-0005-0000-0000-0000AC360000}"/>
    <cellStyle name="40% - Accent6 5 2 6 2 2" xfId="12143" xr:uid="{00000000-0005-0000-0000-0000AD360000}"/>
    <cellStyle name="40% - Accent6 5 2 6 3" xfId="12144" xr:uid="{00000000-0005-0000-0000-0000AE360000}"/>
    <cellStyle name="40% - Accent6 5 2 6 4" xfId="12145" xr:uid="{00000000-0005-0000-0000-0000AF360000}"/>
    <cellStyle name="40% - Accent6 5 2 7" xfId="12146" xr:uid="{00000000-0005-0000-0000-0000B0360000}"/>
    <cellStyle name="40% - Accent6 5 2 7 2" xfId="12147" xr:uid="{00000000-0005-0000-0000-0000B1360000}"/>
    <cellStyle name="40% - Accent6 5 2 7 2 2" xfId="12148" xr:uid="{00000000-0005-0000-0000-0000B2360000}"/>
    <cellStyle name="40% - Accent6 5 2 7 3" xfId="12149" xr:uid="{00000000-0005-0000-0000-0000B3360000}"/>
    <cellStyle name="40% - Accent6 5 2 7 4" xfId="12150" xr:uid="{00000000-0005-0000-0000-0000B4360000}"/>
    <cellStyle name="40% - Accent6 5 2 8" xfId="12151" xr:uid="{00000000-0005-0000-0000-0000B5360000}"/>
    <cellStyle name="40% - Accent6 5 2 8 2" xfId="12152" xr:uid="{00000000-0005-0000-0000-0000B6360000}"/>
    <cellStyle name="40% - Accent6 5 2 8 2 2" xfId="12153" xr:uid="{00000000-0005-0000-0000-0000B7360000}"/>
    <cellStyle name="40% - Accent6 5 2 8 3" xfId="12154" xr:uid="{00000000-0005-0000-0000-0000B8360000}"/>
    <cellStyle name="40% - Accent6 5 2 8 4" xfId="12155" xr:uid="{00000000-0005-0000-0000-0000B9360000}"/>
    <cellStyle name="40% - Accent6 5 2 9" xfId="12156" xr:uid="{00000000-0005-0000-0000-0000BA360000}"/>
    <cellStyle name="40% - Accent6 5 2 9 2" xfId="12157" xr:uid="{00000000-0005-0000-0000-0000BB360000}"/>
    <cellStyle name="40% - Accent6 5 2 9 2 2" xfId="12158" xr:uid="{00000000-0005-0000-0000-0000BC360000}"/>
    <cellStyle name="40% - Accent6 5 2 9 3" xfId="12159" xr:uid="{00000000-0005-0000-0000-0000BD360000}"/>
    <cellStyle name="40% - Accent6 5 3" xfId="12160" xr:uid="{00000000-0005-0000-0000-0000BE360000}"/>
    <cellStyle name="40% - Accent6 5 3 10" xfId="12161" xr:uid="{00000000-0005-0000-0000-0000BF360000}"/>
    <cellStyle name="40% - Accent6 5 3 11" xfId="12162" xr:uid="{00000000-0005-0000-0000-0000C0360000}"/>
    <cellStyle name="40% - Accent6 5 3 2" xfId="12163" xr:uid="{00000000-0005-0000-0000-0000C1360000}"/>
    <cellStyle name="40% - Accent6 5 3 2 2" xfId="12164" xr:uid="{00000000-0005-0000-0000-0000C2360000}"/>
    <cellStyle name="40% - Accent6 5 3 2 2 2" xfId="12165" xr:uid="{00000000-0005-0000-0000-0000C3360000}"/>
    <cellStyle name="40% - Accent6 5 3 2 2 2 2" xfId="12166" xr:uid="{00000000-0005-0000-0000-0000C4360000}"/>
    <cellStyle name="40% - Accent6 5 3 2 2 2 2 2" xfId="12167" xr:uid="{00000000-0005-0000-0000-0000C5360000}"/>
    <cellStyle name="40% - Accent6 5 3 2 2 2 3" xfId="12168" xr:uid="{00000000-0005-0000-0000-0000C6360000}"/>
    <cellStyle name="40% - Accent6 5 3 2 2 2 4" xfId="12169" xr:uid="{00000000-0005-0000-0000-0000C7360000}"/>
    <cellStyle name="40% - Accent6 5 3 2 2 3" xfId="12170" xr:uid="{00000000-0005-0000-0000-0000C8360000}"/>
    <cellStyle name="40% - Accent6 5 3 2 2 3 2" xfId="12171" xr:uid="{00000000-0005-0000-0000-0000C9360000}"/>
    <cellStyle name="40% - Accent6 5 3 2 2 3 2 2" xfId="12172" xr:uid="{00000000-0005-0000-0000-0000CA360000}"/>
    <cellStyle name="40% - Accent6 5 3 2 2 3 3" xfId="12173" xr:uid="{00000000-0005-0000-0000-0000CB360000}"/>
    <cellStyle name="40% - Accent6 5 3 2 2 3 4" xfId="12174" xr:uid="{00000000-0005-0000-0000-0000CC360000}"/>
    <cellStyle name="40% - Accent6 5 3 2 2 4" xfId="12175" xr:uid="{00000000-0005-0000-0000-0000CD360000}"/>
    <cellStyle name="40% - Accent6 5 3 2 2 4 2" xfId="12176" xr:uid="{00000000-0005-0000-0000-0000CE360000}"/>
    <cellStyle name="40% - Accent6 5 3 2 2 4 2 2" xfId="12177" xr:uid="{00000000-0005-0000-0000-0000CF360000}"/>
    <cellStyle name="40% - Accent6 5 3 2 2 4 3" xfId="12178" xr:uid="{00000000-0005-0000-0000-0000D0360000}"/>
    <cellStyle name="40% - Accent6 5 3 2 2 4 4" xfId="12179" xr:uid="{00000000-0005-0000-0000-0000D1360000}"/>
    <cellStyle name="40% - Accent6 5 3 2 2 5" xfId="12180" xr:uid="{00000000-0005-0000-0000-0000D2360000}"/>
    <cellStyle name="40% - Accent6 5 3 2 2 5 2" xfId="12181" xr:uid="{00000000-0005-0000-0000-0000D3360000}"/>
    <cellStyle name="40% - Accent6 5 3 2 2 5 3" xfId="12182" xr:uid="{00000000-0005-0000-0000-0000D4360000}"/>
    <cellStyle name="40% - Accent6 5 3 2 2 6" xfId="12183" xr:uid="{00000000-0005-0000-0000-0000D5360000}"/>
    <cellStyle name="40% - Accent6 5 3 2 2 7" xfId="12184" xr:uid="{00000000-0005-0000-0000-0000D6360000}"/>
    <cellStyle name="40% - Accent6 5 3 2 2 8" xfId="12185" xr:uid="{00000000-0005-0000-0000-0000D7360000}"/>
    <cellStyle name="40% - Accent6 5 3 2 3" xfId="12186" xr:uid="{00000000-0005-0000-0000-0000D8360000}"/>
    <cellStyle name="40% - Accent6 5 3 2 3 2" xfId="12187" xr:uid="{00000000-0005-0000-0000-0000D9360000}"/>
    <cellStyle name="40% - Accent6 5 3 2 3 2 2" xfId="12188" xr:uid="{00000000-0005-0000-0000-0000DA360000}"/>
    <cellStyle name="40% - Accent6 5 3 2 3 3" xfId="12189" xr:uid="{00000000-0005-0000-0000-0000DB360000}"/>
    <cellStyle name="40% - Accent6 5 3 2 3 4" xfId="12190" xr:uid="{00000000-0005-0000-0000-0000DC360000}"/>
    <cellStyle name="40% - Accent6 5 3 2 4" xfId="12191" xr:uid="{00000000-0005-0000-0000-0000DD360000}"/>
    <cellStyle name="40% - Accent6 5 3 2 4 2" xfId="12192" xr:uid="{00000000-0005-0000-0000-0000DE360000}"/>
    <cellStyle name="40% - Accent6 5 3 2 4 2 2" xfId="12193" xr:uid="{00000000-0005-0000-0000-0000DF360000}"/>
    <cellStyle name="40% - Accent6 5 3 2 4 3" xfId="12194" xr:uid="{00000000-0005-0000-0000-0000E0360000}"/>
    <cellStyle name="40% - Accent6 5 3 2 4 4" xfId="12195" xr:uid="{00000000-0005-0000-0000-0000E1360000}"/>
    <cellStyle name="40% - Accent6 5 3 2 5" xfId="12196" xr:uid="{00000000-0005-0000-0000-0000E2360000}"/>
    <cellStyle name="40% - Accent6 5 3 2 5 2" xfId="12197" xr:uid="{00000000-0005-0000-0000-0000E3360000}"/>
    <cellStyle name="40% - Accent6 5 3 2 5 2 2" xfId="12198" xr:uid="{00000000-0005-0000-0000-0000E4360000}"/>
    <cellStyle name="40% - Accent6 5 3 2 5 3" xfId="12199" xr:uid="{00000000-0005-0000-0000-0000E5360000}"/>
    <cellStyle name="40% - Accent6 5 3 2 5 4" xfId="12200" xr:uid="{00000000-0005-0000-0000-0000E6360000}"/>
    <cellStyle name="40% - Accent6 5 3 2 6" xfId="12201" xr:uid="{00000000-0005-0000-0000-0000E7360000}"/>
    <cellStyle name="40% - Accent6 5 3 2 6 2" xfId="12202" xr:uid="{00000000-0005-0000-0000-0000E8360000}"/>
    <cellStyle name="40% - Accent6 5 3 2 6 2 2" xfId="12203" xr:uid="{00000000-0005-0000-0000-0000E9360000}"/>
    <cellStyle name="40% - Accent6 5 3 2 6 3" xfId="12204" xr:uid="{00000000-0005-0000-0000-0000EA360000}"/>
    <cellStyle name="40% - Accent6 5 3 2 7" xfId="12205" xr:uid="{00000000-0005-0000-0000-0000EB360000}"/>
    <cellStyle name="40% - Accent6 5 3 2 7 2" xfId="12206" xr:uid="{00000000-0005-0000-0000-0000EC360000}"/>
    <cellStyle name="40% - Accent6 5 3 2 8" xfId="12207" xr:uid="{00000000-0005-0000-0000-0000ED360000}"/>
    <cellStyle name="40% - Accent6 5 3 2 9" xfId="12208" xr:uid="{00000000-0005-0000-0000-0000EE360000}"/>
    <cellStyle name="40% - Accent6 5 3 3" xfId="12209" xr:uid="{00000000-0005-0000-0000-0000EF360000}"/>
    <cellStyle name="40% - Accent6 5 3 3 2" xfId="12210" xr:uid="{00000000-0005-0000-0000-0000F0360000}"/>
    <cellStyle name="40% - Accent6 5 3 3 2 2" xfId="12211" xr:uid="{00000000-0005-0000-0000-0000F1360000}"/>
    <cellStyle name="40% - Accent6 5 3 3 2 2 2" xfId="12212" xr:uid="{00000000-0005-0000-0000-0000F2360000}"/>
    <cellStyle name="40% - Accent6 5 3 3 2 3" xfId="12213" xr:uid="{00000000-0005-0000-0000-0000F3360000}"/>
    <cellStyle name="40% - Accent6 5 3 3 2 4" xfId="12214" xr:uid="{00000000-0005-0000-0000-0000F4360000}"/>
    <cellStyle name="40% - Accent6 5 3 3 3" xfId="12215" xr:uid="{00000000-0005-0000-0000-0000F5360000}"/>
    <cellStyle name="40% - Accent6 5 3 3 3 2" xfId="12216" xr:uid="{00000000-0005-0000-0000-0000F6360000}"/>
    <cellStyle name="40% - Accent6 5 3 3 3 2 2" xfId="12217" xr:uid="{00000000-0005-0000-0000-0000F7360000}"/>
    <cellStyle name="40% - Accent6 5 3 3 3 3" xfId="12218" xr:uid="{00000000-0005-0000-0000-0000F8360000}"/>
    <cellStyle name="40% - Accent6 5 3 3 3 4" xfId="12219" xr:uid="{00000000-0005-0000-0000-0000F9360000}"/>
    <cellStyle name="40% - Accent6 5 3 3 4" xfId="12220" xr:uid="{00000000-0005-0000-0000-0000FA360000}"/>
    <cellStyle name="40% - Accent6 5 3 3 4 2" xfId="12221" xr:uid="{00000000-0005-0000-0000-0000FB360000}"/>
    <cellStyle name="40% - Accent6 5 3 3 4 2 2" xfId="12222" xr:uid="{00000000-0005-0000-0000-0000FC360000}"/>
    <cellStyle name="40% - Accent6 5 3 3 4 3" xfId="12223" xr:uid="{00000000-0005-0000-0000-0000FD360000}"/>
    <cellStyle name="40% - Accent6 5 3 3 4 4" xfId="12224" xr:uid="{00000000-0005-0000-0000-0000FE360000}"/>
    <cellStyle name="40% - Accent6 5 3 3 5" xfId="12225" xr:uid="{00000000-0005-0000-0000-0000FF360000}"/>
    <cellStyle name="40% - Accent6 5 3 3 5 2" xfId="12226" xr:uid="{00000000-0005-0000-0000-000000370000}"/>
    <cellStyle name="40% - Accent6 5 3 3 5 2 2" xfId="12227" xr:uid="{00000000-0005-0000-0000-000001370000}"/>
    <cellStyle name="40% - Accent6 5 3 3 5 3" xfId="12228" xr:uid="{00000000-0005-0000-0000-000002370000}"/>
    <cellStyle name="40% - Accent6 5 3 3 5 4" xfId="12229" xr:uid="{00000000-0005-0000-0000-000003370000}"/>
    <cellStyle name="40% - Accent6 5 3 3 6" xfId="12230" xr:uid="{00000000-0005-0000-0000-000004370000}"/>
    <cellStyle name="40% - Accent6 5 3 3 6 2" xfId="12231" xr:uid="{00000000-0005-0000-0000-000005370000}"/>
    <cellStyle name="40% - Accent6 5 3 3 6 2 2" xfId="12232" xr:uid="{00000000-0005-0000-0000-000006370000}"/>
    <cellStyle name="40% - Accent6 5 3 3 6 3" xfId="12233" xr:uid="{00000000-0005-0000-0000-000007370000}"/>
    <cellStyle name="40% - Accent6 5 3 3 7" xfId="12234" xr:uid="{00000000-0005-0000-0000-000008370000}"/>
    <cellStyle name="40% - Accent6 5 3 3 7 2" xfId="12235" xr:uid="{00000000-0005-0000-0000-000009370000}"/>
    <cellStyle name="40% - Accent6 5 3 3 8" xfId="12236" xr:uid="{00000000-0005-0000-0000-00000A370000}"/>
    <cellStyle name="40% - Accent6 5 3 3 9" xfId="12237" xr:uid="{00000000-0005-0000-0000-00000B370000}"/>
    <cellStyle name="40% - Accent6 5 3 4" xfId="12238" xr:uid="{00000000-0005-0000-0000-00000C370000}"/>
    <cellStyle name="40% - Accent6 5 3 4 2" xfId="12239" xr:uid="{00000000-0005-0000-0000-00000D370000}"/>
    <cellStyle name="40% - Accent6 5 3 4 2 2" xfId="12240" xr:uid="{00000000-0005-0000-0000-00000E370000}"/>
    <cellStyle name="40% - Accent6 5 3 4 2 2 2" xfId="12241" xr:uid="{00000000-0005-0000-0000-00000F370000}"/>
    <cellStyle name="40% - Accent6 5 3 4 2 3" xfId="12242" xr:uid="{00000000-0005-0000-0000-000010370000}"/>
    <cellStyle name="40% - Accent6 5 3 4 2 4" xfId="12243" xr:uid="{00000000-0005-0000-0000-000011370000}"/>
    <cellStyle name="40% - Accent6 5 3 4 3" xfId="12244" xr:uid="{00000000-0005-0000-0000-000012370000}"/>
    <cellStyle name="40% - Accent6 5 3 4 3 2" xfId="12245" xr:uid="{00000000-0005-0000-0000-000013370000}"/>
    <cellStyle name="40% - Accent6 5 3 4 3 2 2" xfId="12246" xr:uid="{00000000-0005-0000-0000-000014370000}"/>
    <cellStyle name="40% - Accent6 5 3 4 3 3" xfId="12247" xr:uid="{00000000-0005-0000-0000-000015370000}"/>
    <cellStyle name="40% - Accent6 5 3 4 3 4" xfId="12248" xr:uid="{00000000-0005-0000-0000-000016370000}"/>
    <cellStyle name="40% - Accent6 5 3 4 4" xfId="12249" xr:uid="{00000000-0005-0000-0000-000017370000}"/>
    <cellStyle name="40% - Accent6 5 3 4 4 2" xfId="12250" xr:uid="{00000000-0005-0000-0000-000018370000}"/>
    <cellStyle name="40% - Accent6 5 3 4 4 2 2" xfId="12251" xr:uid="{00000000-0005-0000-0000-000019370000}"/>
    <cellStyle name="40% - Accent6 5 3 4 4 3" xfId="12252" xr:uid="{00000000-0005-0000-0000-00001A370000}"/>
    <cellStyle name="40% - Accent6 5 3 4 4 4" xfId="12253" xr:uid="{00000000-0005-0000-0000-00001B370000}"/>
    <cellStyle name="40% - Accent6 5 3 4 5" xfId="12254" xr:uid="{00000000-0005-0000-0000-00001C370000}"/>
    <cellStyle name="40% - Accent6 5 3 4 5 2" xfId="12255" xr:uid="{00000000-0005-0000-0000-00001D370000}"/>
    <cellStyle name="40% - Accent6 5 3 4 5 3" xfId="12256" xr:uid="{00000000-0005-0000-0000-00001E370000}"/>
    <cellStyle name="40% - Accent6 5 3 4 6" xfId="12257" xr:uid="{00000000-0005-0000-0000-00001F370000}"/>
    <cellStyle name="40% - Accent6 5 3 4 7" xfId="12258" xr:uid="{00000000-0005-0000-0000-000020370000}"/>
    <cellStyle name="40% - Accent6 5 3 4 8" xfId="12259" xr:uid="{00000000-0005-0000-0000-000021370000}"/>
    <cellStyle name="40% - Accent6 5 3 5" xfId="12260" xr:uid="{00000000-0005-0000-0000-000022370000}"/>
    <cellStyle name="40% - Accent6 5 3 5 2" xfId="12261" xr:uid="{00000000-0005-0000-0000-000023370000}"/>
    <cellStyle name="40% - Accent6 5 3 5 2 2" xfId="12262" xr:uid="{00000000-0005-0000-0000-000024370000}"/>
    <cellStyle name="40% - Accent6 5 3 5 3" xfId="12263" xr:uid="{00000000-0005-0000-0000-000025370000}"/>
    <cellStyle name="40% - Accent6 5 3 5 4" xfId="12264" xr:uid="{00000000-0005-0000-0000-000026370000}"/>
    <cellStyle name="40% - Accent6 5 3 6" xfId="12265" xr:uid="{00000000-0005-0000-0000-000027370000}"/>
    <cellStyle name="40% - Accent6 5 3 6 2" xfId="12266" xr:uid="{00000000-0005-0000-0000-000028370000}"/>
    <cellStyle name="40% - Accent6 5 3 6 2 2" xfId="12267" xr:uid="{00000000-0005-0000-0000-000029370000}"/>
    <cellStyle name="40% - Accent6 5 3 6 3" xfId="12268" xr:uid="{00000000-0005-0000-0000-00002A370000}"/>
    <cellStyle name="40% - Accent6 5 3 6 4" xfId="12269" xr:uid="{00000000-0005-0000-0000-00002B370000}"/>
    <cellStyle name="40% - Accent6 5 3 7" xfId="12270" xr:uid="{00000000-0005-0000-0000-00002C370000}"/>
    <cellStyle name="40% - Accent6 5 3 7 2" xfId="12271" xr:uid="{00000000-0005-0000-0000-00002D370000}"/>
    <cellStyle name="40% - Accent6 5 3 7 2 2" xfId="12272" xr:uid="{00000000-0005-0000-0000-00002E370000}"/>
    <cellStyle name="40% - Accent6 5 3 7 3" xfId="12273" xr:uid="{00000000-0005-0000-0000-00002F370000}"/>
    <cellStyle name="40% - Accent6 5 3 7 4" xfId="12274" xr:uid="{00000000-0005-0000-0000-000030370000}"/>
    <cellStyle name="40% - Accent6 5 3 8" xfId="12275" xr:uid="{00000000-0005-0000-0000-000031370000}"/>
    <cellStyle name="40% - Accent6 5 3 8 2" xfId="12276" xr:uid="{00000000-0005-0000-0000-000032370000}"/>
    <cellStyle name="40% - Accent6 5 3 8 2 2" xfId="12277" xr:uid="{00000000-0005-0000-0000-000033370000}"/>
    <cellStyle name="40% - Accent6 5 3 8 3" xfId="12278" xr:uid="{00000000-0005-0000-0000-000034370000}"/>
    <cellStyle name="40% - Accent6 5 3 9" xfId="12279" xr:uid="{00000000-0005-0000-0000-000035370000}"/>
    <cellStyle name="40% - Accent6 5 3 9 2" xfId="12280" xr:uid="{00000000-0005-0000-0000-000036370000}"/>
    <cellStyle name="40% - Accent6 5 4" xfId="12281" xr:uid="{00000000-0005-0000-0000-000037370000}"/>
    <cellStyle name="40% - Accent6 5 4 2" xfId="12282" xr:uid="{00000000-0005-0000-0000-000038370000}"/>
    <cellStyle name="40% - Accent6 5 4 2 2" xfId="12283" xr:uid="{00000000-0005-0000-0000-000039370000}"/>
    <cellStyle name="40% - Accent6 5 4 2 2 2" xfId="12284" xr:uid="{00000000-0005-0000-0000-00003A370000}"/>
    <cellStyle name="40% - Accent6 5 4 2 2 2 2" xfId="12285" xr:uid="{00000000-0005-0000-0000-00003B370000}"/>
    <cellStyle name="40% - Accent6 5 4 2 2 3" xfId="12286" xr:uid="{00000000-0005-0000-0000-00003C370000}"/>
    <cellStyle name="40% - Accent6 5 4 2 2 4" xfId="12287" xr:uid="{00000000-0005-0000-0000-00003D370000}"/>
    <cellStyle name="40% - Accent6 5 4 2 3" xfId="12288" xr:uid="{00000000-0005-0000-0000-00003E370000}"/>
    <cellStyle name="40% - Accent6 5 4 2 3 2" xfId="12289" xr:uid="{00000000-0005-0000-0000-00003F370000}"/>
    <cellStyle name="40% - Accent6 5 4 2 3 2 2" xfId="12290" xr:uid="{00000000-0005-0000-0000-000040370000}"/>
    <cellStyle name="40% - Accent6 5 4 2 3 3" xfId="12291" xr:uid="{00000000-0005-0000-0000-000041370000}"/>
    <cellStyle name="40% - Accent6 5 4 2 3 4" xfId="12292" xr:uid="{00000000-0005-0000-0000-000042370000}"/>
    <cellStyle name="40% - Accent6 5 4 2 4" xfId="12293" xr:uid="{00000000-0005-0000-0000-000043370000}"/>
    <cellStyle name="40% - Accent6 5 4 2 4 2" xfId="12294" xr:uid="{00000000-0005-0000-0000-000044370000}"/>
    <cellStyle name="40% - Accent6 5 4 2 4 2 2" xfId="12295" xr:uid="{00000000-0005-0000-0000-000045370000}"/>
    <cellStyle name="40% - Accent6 5 4 2 4 3" xfId="12296" xr:uid="{00000000-0005-0000-0000-000046370000}"/>
    <cellStyle name="40% - Accent6 5 4 2 4 4" xfId="12297" xr:uid="{00000000-0005-0000-0000-000047370000}"/>
    <cellStyle name="40% - Accent6 5 4 2 5" xfId="12298" xr:uid="{00000000-0005-0000-0000-000048370000}"/>
    <cellStyle name="40% - Accent6 5 4 2 5 2" xfId="12299" xr:uid="{00000000-0005-0000-0000-000049370000}"/>
    <cellStyle name="40% - Accent6 5 4 2 5 3" xfId="12300" xr:uid="{00000000-0005-0000-0000-00004A370000}"/>
    <cellStyle name="40% - Accent6 5 4 2 6" xfId="12301" xr:uid="{00000000-0005-0000-0000-00004B370000}"/>
    <cellStyle name="40% - Accent6 5 4 2 7" xfId="12302" xr:uid="{00000000-0005-0000-0000-00004C370000}"/>
    <cellStyle name="40% - Accent6 5 4 2 8" xfId="12303" xr:uid="{00000000-0005-0000-0000-00004D370000}"/>
    <cellStyle name="40% - Accent6 5 4 3" xfId="12304" xr:uid="{00000000-0005-0000-0000-00004E370000}"/>
    <cellStyle name="40% - Accent6 5 4 3 2" xfId="12305" xr:uid="{00000000-0005-0000-0000-00004F370000}"/>
    <cellStyle name="40% - Accent6 5 4 3 2 2" xfId="12306" xr:uid="{00000000-0005-0000-0000-000050370000}"/>
    <cellStyle name="40% - Accent6 5 4 3 3" xfId="12307" xr:uid="{00000000-0005-0000-0000-000051370000}"/>
    <cellStyle name="40% - Accent6 5 4 3 4" xfId="12308" xr:uid="{00000000-0005-0000-0000-000052370000}"/>
    <cellStyle name="40% - Accent6 5 4 4" xfId="12309" xr:uid="{00000000-0005-0000-0000-000053370000}"/>
    <cellStyle name="40% - Accent6 5 4 4 2" xfId="12310" xr:uid="{00000000-0005-0000-0000-000054370000}"/>
    <cellStyle name="40% - Accent6 5 4 4 2 2" xfId="12311" xr:uid="{00000000-0005-0000-0000-000055370000}"/>
    <cellStyle name="40% - Accent6 5 4 4 3" xfId="12312" xr:uid="{00000000-0005-0000-0000-000056370000}"/>
    <cellStyle name="40% - Accent6 5 4 4 4" xfId="12313" xr:uid="{00000000-0005-0000-0000-000057370000}"/>
    <cellStyle name="40% - Accent6 5 4 5" xfId="12314" xr:uid="{00000000-0005-0000-0000-000058370000}"/>
    <cellStyle name="40% - Accent6 5 4 5 2" xfId="12315" xr:uid="{00000000-0005-0000-0000-000059370000}"/>
    <cellStyle name="40% - Accent6 5 4 5 2 2" xfId="12316" xr:uid="{00000000-0005-0000-0000-00005A370000}"/>
    <cellStyle name="40% - Accent6 5 4 5 3" xfId="12317" xr:uid="{00000000-0005-0000-0000-00005B370000}"/>
    <cellStyle name="40% - Accent6 5 4 5 4" xfId="12318" xr:uid="{00000000-0005-0000-0000-00005C370000}"/>
    <cellStyle name="40% - Accent6 5 4 6" xfId="12319" xr:uid="{00000000-0005-0000-0000-00005D370000}"/>
    <cellStyle name="40% - Accent6 5 4 6 2" xfId="12320" xr:uid="{00000000-0005-0000-0000-00005E370000}"/>
    <cellStyle name="40% - Accent6 5 4 6 2 2" xfId="12321" xr:uid="{00000000-0005-0000-0000-00005F370000}"/>
    <cellStyle name="40% - Accent6 5 4 6 3" xfId="12322" xr:uid="{00000000-0005-0000-0000-000060370000}"/>
    <cellStyle name="40% - Accent6 5 4 7" xfId="12323" xr:uid="{00000000-0005-0000-0000-000061370000}"/>
    <cellStyle name="40% - Accent6 5 4 7 2" xfId="12324" xr:uid="{00000000-0005-0000-0000-000062370000}"/>
    <cellStyle name="40% - Accent6 5 4 8" xfId="12325" xr:uid="{00000000-0005-0000-0000-000063370000}"/>
    <cellStyle name="40% - Accent6 5 4 9" xfId="12326" xr:uid="{00000000-0005-0000-0000-000064370000}"/>
    <cellStyle name="40% - Accent6 5 5" xfId="12327" xr:uid="{00000000-0005-0000-0000-000065370000}"/>
    <cellStyle name="40% - Accent6 5 5 2" xfId="12328" xr:uid="{00000000-0005-0000-0000-000066370000}"/>
    <cellStyle name="40% - Accent6 5 5 2 2" xfId="12329" xr:uid="{00000000-0005-0000-0000-000067370000}"/>
    <cellStyle name="40% - Accent6 5 5 2 2 2" xfId="12330" xr:uid="{00000000-0005-0000-0000-000068370000}"/>
    <cellStyle name="40% - Accent6 5 5 2 3" xfId="12331" xr:uid="{00000000-0005-0000-0000-000069370000}"/>
    <cellStyle name="40% - Accent6 5 5 2 4" xfId="12332" xr:uid="{00000000-0005-0000-0000-00006A370000}"/>
    <cellStyle name="40% - Accent6 5 5 3" xfId="12333" xr:uid="{00000000-0005-0000-0000-00006B370000}"/>
    <cellStyle name="40% - Accent6 5 5 3 2" xfId="12334" xr:uid="{00000000-0005-0000-0000-00006C370000}"/>
    <cellStyle name="40% - Accent6 5 5 3 2 2" xfId="12335" xr:uid="{00000000-0005-0000-0000-00006D370000}"/>
    <cellStyle name="40% - Accent6 5 5 3 3" xfId="12336" xr:uid="{00000000-0005-0000-0000-00006E370000}"/>
    <cellStyle name="40% - Accent6 5 5 3 4" xfId="12337" xr:uid="{00000000-0005-0000-0000-00006F370000}"/>
    <cellStyle name="40% - Accent6 5 5 4" xfId="12338" xr:uid="{00000000-0005-0000-0000-000070370000}"/>
    <cellStyle name="40% - Accent6 5 5 4 2" xfId="12339" xr:uid="{00000000-0005-0000-0000-000071370000}"/>
    <cellStyle name="40% - Accent6 5 5 4 2 2" xfId="12340" xr:uid="{00000000-0005-0000-0000-000072370000}"/>
    <cellStyle name="40% - Accent6 5 5 4 3" xfId="12341" xr:uid="{00000000-0005-0000-0000-000073370000}"/>
    <cellStyle name="40% - Accent6 5 5 4 4" xfId="12342" xr:uid="{00000000-0005-0000-0000-000074370000}"/>
    <cellStyle name="40% - Accent6 5 5 5" xfId="12343" xr:uid="{00000000-0005-0000-0000-000075370000}"/>
    <cellStyle name="40% - Accent6 5 5 5 2" xfId="12344" xr:uid="{00000000-0005-0000-0000-000076370000}"/>
    <cellStyle name="40% - Accent6 5 5 5 2 2" xfId="12345" xr:uid="{00000000-0005-0000-0000-000077370000}"/>
    <cellStyle name="40% - Accent6 5 5 5 3" xfId="12346" xr:uid="{00000000-0005-0000-0000-000078370000}"/>
    <cellStyle name="40% - Accent6 5 5 5 4" xfId="12347" xr:uid="{00000000-0005-0000-0000-000079370000}"/>
    <cellStyle name="40% - Accent6 5 5 6" xfId="12348" xr:uid="{00000000-0005-0000-0000-00007A370000}"/>
    <cellStyle name="40% - Accent6 5 5 6 2" xfId="12349" xr:uid="{00000000-0005-0000-0000-00007B370000}"/>
    <cellStyle name="40% - Accent6 5 5 6 2 2" xfId="12350" xr:uid="{00000000-0005-0000-0000-00007C370000}"/>
    <cellStyle name="40% - Accent6 5 5 6 3" xfId="12351" xr:uid="{00000000-0005-0000-0000-00007D370000}"/>
    <cellStyle name="40% - Accent6 5 5 7" xfId="12352" xr:uid="{00000000-0005-0000-0000-00007E370000}"/>
    <cellStyle name="40% - Accent6 5 5 7 2" xfId="12353" xr:uid="{00000000-0005-0000-0000-00007F370000}"/>
    <cellStyle name="40% - Accent6 5 5 8" xfId="12354" xr:uid="{00000000-0005-0000-0000-000080370000}"/>
    <cellStyle name="40% - Accent6 5 5 9" xfId="12355" xr:uid="{00000000-0005-0000-0000-000081370000}"/>
    <cellStyle name="40% - Accent6 5 6" xfId="12356" xr:uid="{00000000-0005-0000-0000-000082370000}"/>
    <cellStyle name="40% - Accent6 5 6 2" xfId="12357" xr:uid="{00000000-0005-0000-0000-000083370000}"/>
    <cellStyle name="40% - Accent6 5 6 2 2" xfId="12358" xr:uid="{00000000-0005-0000-0000-000084370000}"/>
    <cellStyle name="40% - Accent6 5 6 2 2 2" xfId="12359" xr:uid="{00000000-0005-0000-0000-000085370000}"/>
    <cellStyle name="40% - Accent6 5 6 2 3" xfId="12360" xr:uid="{00000000-0005-0000-0000-000086370000}"/>
    <cellStyle name="40% - Accent6 5 6 2 4" xfId="12361" xr:uid="{00000000-0005-0000-0000-000087370000}"/>
    <cellStyle name="40% - Accent6 5 6 3" xfId="12362" xr:uid="{00000000-0005-0000-0000-000088370000}"/>
    <cellStyle name="40% - Accent6 5 6 3 2" xfId="12363" xr:uid="{00000000-0005-0000-0000-000089370000}"/>
    <cellStyle name="40% - Accent6 5 6 3 2 2" xfId="12364" xr:uid="{00000000-0005-0000-0000-00008A370000}"/>
    <cellStyle name="40% - Accent6 5 6 3 3" xfId="12365" xr:uid="{00000000-0005-0000-0000-00008B370000}"/>
    <cellStyle name="40% - Accent6 5 6 3 4" xfId="12366" xr:uid="{00000000-0005-0000-0000-00008C370000}"/>
    <cellStyle name="40% - Accent6 5 6 4" xfId="12367" xr:uid="{00000000-0005-0000-0000-00008D370000}"/>
    <cellStyle name="40% - Accent6 5 6 4 2" xfId="12368" xr:uid="{00000000-0005-0000-0000-00008E370000}"/>
    <cellStyle name="40% - Accent6 5 6 4 2 2" xfId="12369" xr:uid="{00000000-0005-0000-0000-00008F370000}"/>
    <cellStyle name="40% - Accent6 5 6 4 3" xfId="12370" xr:uid="{00000000-0005-0000-0000-000090370000}"/>
    <cellStyle name="40% - Accent6 5 6 4 4" xfId="12371" xr:uid="{00000000-0005-0000-0000-000091370000}"/>
    <cellStyle name="40% - Accent6 5 6 5" xfId="12372" xr:uid="{00000000-0005-0000-0000-000092370000}"/>
    <cellStyle name="40% - Accent6 5 6 5 2" xfId="12373" xr:uid="{00000000-0005-0000-0000-000093370000}"/>
    <cellStyle name="40% - Accent6 5 6 5 2 2" xfId="12374" xr:uid="{00000000-0005-0000-0000-000094370000}"/>
    <cellStyle name="40% - Accent6 5 6 5 3" xfId="12375" xr:uid="{00000000-0005-0000-0000-000095370000}"/>
    <cellStyle name="40% - Accent6 5 6 6" xfId="12376" xr:uid="{00000000-0005-0000-0000-000096370000}"/>
    <cellStyle name="40% - Accent6 5 6 6 2" xfId="12377" xr:uid="{00000000-0005-0000-0000-000097370000}"/>
    <cellStyle name="40% - Accent6 5 6 7" xfId="12378" xr:uid="{00000000-0005-0000-0000-000098370000}"/>
    <cellStyle name="40% - Accent6 5 6 8" xfId="12379" xr:uid="{00000000-0005-0000-0000-000099370000}"/>
    <cellStyle name="40% - Accent6 5 7" xfId="12380" xr:uid="{00000000-0005-0000-0000-00009A370000}"/>
    <cellStyle name="40% - Accent6 5 8" xfId="12381" xr:uid="{00000000-0005-0000-0000-00009B370000}"/>
    <cellStyle name="40% - Accent6 5 8 2" xfId="12382" xr:uid="{00000000-0005-0000-0000-00009C370000}"/>
    <cellStyle name="40% - Accent6 5 8 2 2" xfId="12383" xr:uid="{00000000-0005-0000-0000-00009D370000}"/>
    <cellStyle name="40% - Accent6 5 8 3" xfId="12384" xr:uid="{00000000-0005-0000-0000-00009E370000}"/>
    <cellStyle name="40% - Accent6 5 8 4" xfId="12385" xr:uid="{00000000-0005-0000-0000-00009F370000}"/>
    <cellStyle name="40% - Accent6 5 9" xfId="12386" xr:uid="{00000000-0005-0000-0000-0000A0370000}"/>
    <cellStyle name="40% - Accent6 5 9 2" xfId="12387" xr:uid="{00000000-0005-0000-0000-0000A1370000}"/>
    <cellStyle name="40% - Accent6 5 9 2 2" xfId="12388" xr:uid="{00000000-0005-0000-0000-0000A2370000}"/>
    <cellStyle name="40% - Accent6 5 9 3" xfId="12389" xr:uid="{00000000-0005-0000-0000-0000A3370000}"/>
    <cellStyle name="40% - Accent6 5 9 4" xfId="12390" xr:uid="{00000000-0005-0000-0000-0000A4370000}"/>
    <cellStyle name="40% - Accent6 6" xfId="12391" xr:uid="{00000000-0005-0000-0000-0000A5370000}"/>
    <cellStyle name="40% - Accent6 6 10" xfId="12392" xr:uid="{00000000-0005-0000-0000-0000A6370000}"/>
    <cellStyle name="40% - Accent6 6 11" xfId="12393" xr:uid="{00000000-0005-0000-0000-0000A7370000}"/>
    <cellStyle name="40% - Accent6 6 12" xfId="12394" xr:uid="{00000000-0005-0000-0000-0000A8370000}"/>
    <cellStyle name="40% - Accent6 6 2" xfId="12395" xr:uid="{00000000-0005-0000-0000-0000A9370000}"/>
    <cellStyle name="40% - Accent6 6 2 10" xfId="12396" xr:uid="{00000000-0005-0000-0000-0000AA370000}"/>
    <cellStyle name="40% - Accent6 6 2 10 2" xfId="12397" xr:uid="{00000000-0005-0000-0000-0000AB370000}"/>
    <cellStyle name="40% - Accent6 6 2 11" xfId="12398" xr:uid="{00000000-0005-0000-0000-0000AC370000}"/>
    <cellStyle name="40% - Accent6 6 2 12" xfId="12399" xr:uid="{00000000-0005-0000-0000-0000AD370000}"/>
    <cellStyle name="40% - Accent6 6 2 2" xfId="12400" xr:uid="{00000000-0005-0000-0000-0000AE370000}"/>
    <cellStyle name="40% - Accent6 6 2 2 10" xfId="12401" xr:uid="{00000000-0005-0000-0000-0000AF370000}"/>
    <cellStyle name="40% - Accent6 6 2 2 2" xfId="12402" xr:uid="{00000000-0005-0000-0000-0000B0370000}"/>
    <cellStyle name="40% - Accent6 6 2 2 2 2" xfId="12403" xr:uid="{00000000-0005-0000-0000-0000B1370000}"/>
    <cellStyle name="40% - Accent6 6 2 2 2 2 2" xfId="12404" xr:uid="{00000000-0005-0000-0000-0000B2370000}"/>
    <cellStyle name="40% - Accent6 6 2 2 2 2 2 2" xfId="12405" xr:uid="{00000000-0005-0000-0000-0000B3370000}"/>
    <cellStyle name="40% - Accent6 6 2 2 2 2 3" xfId="12406" xr:uid="{00000000-0005-0000-0000-0000B4370000}"/>
    <cellStyle name="40% - Accent6 6 2 2 2 2 4" xfId="12407" xr:uid="{00000000-0005-0000-0000-0000B5370000}"/>
    <cellStyle name="40% - Accent6 6 2 2 2 3" xfId="12408" xr:uid="{00000000-0005-0000-0000-0000B6370000}"/>
    <cellStyle name="40% - Accent6 6 2 2 2 3 2" xfId="12409" xr:uid="{00000000-0005-0000-0000-0000B7370000}"/>
    <cellStyle name="40% - Accent6 6 2 2 2 3 2 2" xfId="12410" xr:uid="{00000000-0005-0000-0000-0000B8370000}"/>
    <cellStyle name="40% - Accent6 6 2 2 2 3 3" xfId="12411" xr:uid="{00000000-0005-0000-0000-0000B9370000}"/>
    <cellStyle name="40% - Accent6 6 2 2 2 3 4" xfId="12412" xr:uid="{00000000-0005-0000-0000-0000BA370000}"/>
    <cellStyle name="40% - Accent6 6 2 2 2 4" xfId="12413" xr:uid="{00000000-0005-0000-0000-0000BB370000}"/>
    <cellStyle name="40% - Accent6 6 2 2 2 4 2" xfId="12414" xr:uid="{00000000-0005-0000-0000-0000BC370000}"/>
    <cellStyle name="40% - Accent6 6 2 2 2 4 2 2" xfId="12415" xr:uid="{00000000-0005-0000-0000-0000BD370000}"/>
    <cellStyle name="40% - Accent6 6 2 2 2 4 3" xfId="12416" xr:uid="{00000000-0005-0000-0000-0000BE370000}"/>
    <cellStyle name="40% - Accent6 6 2 2 2 4 4" xfId="12417" xr:uid="{00000000-0005-0000-0000-0000BF370000}"/>
    <cellStyle name="40% - Accent6 6 2 2 2 5" xfId="12418" xr:uid="{00000000-0005-0000-0000-0000C0370000}"/>
    <cellStyle name="40% - Accent6 6 2 2 2 5 2" xfId="12419" xr:uid="{00000000-0005-0000-0000-0000C1370000}"/>
    <cellStyle name="40% - Accent6 6 2 2 2 5 2 2" xfId="12420" xr:uid="{00000000-0005-0000-0000-0000C2370000}"/>
    <cellStyle name="40% - Accent6 6 2 2 2 5 3" xfId="12421" xr:uid="{00000000-0005-0000-0000-0000C3370000}"/>
    <cellStyle name="40% - Accent6 6 2 2 2 5 4" xfId="12422" xr:uid="{00000000-0005-0000-0000-0000C4370000}"/>
    <cellStyle name="40% - Accent6 6 2 2 2 6" xfId="12423" xr:uid="{00000000-0005-0000-0000-0000C5370000}"/>
    <cellStyle name="40% - Accent6 6 2 2 2 6 2" xfId="12424" xr:uid="{00000000-0005-0000-0000-0000C6370000}"/>
    <cellStyle name="40% - Accent6 6 2 2 2 6 2 2" xfId="12425" xr:uid="{00000000-0005-0000-0000-0000C7370000}"/>
    <cellStyle name="40% - Accent6 6 2 2 2 6 3" xfId="12426" xr:uid="{00000000-0005-0000-0000-0000C8370000}"/>
    <cellStyle name="40% - Accent6 6 2 2 2 7" xfId="12427" xr:uid="{00000000-0005-0000-0000-0000C9370000}"/>
    <cellStyle name="40% - Accent6 6 2 2 2 7 2" xfId="12428" xr:uid="{00000000-0005-0000-0000-0000CA370000}"/>
    <cellStyle name="40% - Accent6 6 2 2 2 8" xfId="12429" xr:uid="{00000000-0005-0000-0000-0000CB370000}"/>
    <cellStyle name="40% - Accent6 6 2 2 2 9" xfId="12430" xr:uid="{00000000-0005-0000-0000-0000CC370000}"/>
    <cellStyle name="40% - Accent6 6 2 2 3" xfId="12431" xr:uid="{00000000-0005-0000-0000-0000CD370000}"/>
    <cellStyle name="40% - Accent6 6 2 2 3 2" xfId="12432" xr:uid="{00000000-0005-0000-0000-0000CE370000}"/>
    <cellStyle name="40% - Accent6 6 2 2 3 2 2" xfId="12433" xr:uid="{00000000-0005-0000-0000-0000CF370000}"/>
    <cellStyle name="40% - Accent6 6 2 2 3 2 2 2" xfId="12434" xr:uid="{00000000-0005-0000-0000-0000D0370000}"/>
    <cellStyle name="40% - Accent6 6 2 2 3 2 3" xfId="12435" xr:uid="{00000000-0005-0000-0000-0000D1370000}"/>
    <cellStyle name="40% - Accent6 6 2 2 3 2 4" xfId="12436" xr:uid="{00000000-0005-0000-0000-0000D2370000}"/>
    <cellStyle name="40% - Accent6 6 2 2 3 3" xfId="12437" xr:uid="{00000000-0005-0000-0000-0000D3370000}"/>
    <cellStyle name="40% - Accent6 6 2 2 3 3 2" xfId="12438" xr:uid="{00000000-0005-0000-0000-0000D4370000}"/>
    <cellStyle name="40% - Accent6 6 2 2 3 3 2 2" xfId="12439" xr:uid="{00000000-0005-0000-0000-0000D5370000}"/>
    <cellStyle name="40% - Accent6 6 2 2 3 3 3" xfId="12440" xr:uid="{00000000-0005-0000-0000-0000D6370000}"/>
    <cellStyle name="40% - Accent6 6 2 2 3 3 4" xfId="12441" xr:uid="{00000000-0005-0000-0000-0000D7370000}"/>
    <cellStyle name="40% - Accent6 6 2 2 3 4" xfId="12442" xr:uid="{00000000-0005-0000-0000-0000D8370000}"/>
    <cellStyle name="40% - Accent6 6 2 2 3 4 2" xfId="12443" xr:uid="{00000000-0005-0000-0000-0000D9370000}"/>
    <cellStyle name="40% - Accent6 6 2 2 3 4 2 2" xfId="12444" xr:uid="{00000000-0005-0000-0000-0000DA370000}"/>
    <cellStyle name="40% - Accent6 6 2 2 3 4 3" xfId="12445" xr:uid="{00000000-0005-0000-0000-0000DB370000}"/>
    <cellStyle name="40% - Accent6 6 2 2 3 4 4" xfId="12446" xr:uid="{00000000-0005-0000-0000-0000DC370000}"/>
    <cellStyle name="40% - Accent6 6 2 2 3 5" xfId="12447" xr:uid="{00000000-0005-0000-0000-0000DD370000}"/>
    <cellStyle name="40% - Accent6 6 2 2 3 5 2" xfId="12448" xr:uid="{00000000-0005-0000-0000-0000DE370000}"/>
    <cellStyle name="40% - Accent6 6 2 2 3 5 3" xfId="12449" xr:uid="{00000000-0005-0000-0000-0000DF370000}"/>
    <cellStyle name="40% - Accent6 6 2 2 3 6" xfId="12450" xr:uid="{00000000-0005-0000-0000-0000E0370000}"/>
    <cellStyle name="40% - Accent6 6 2 2 3 7" xfId="12451" xr:uid="{00000000-0005-0000-0000-0000E1370000}"/>
    <cellStyle name="40% - Accent6 6 2 2 3 8" xfId="12452" xr:uid="{00000000-0005-0000-0000-0000E2370000}"/>
    <cellStyle name="40% - Accent6 6 2 2 4" xfId="12453" xr:uid="{00000000-0005-0000-0000-0000E3370000}"/>
    <cellStyle name="40% - Accent6 6 2 2 4 2" xfId="12454" xr:uid="{00000000-0005-0000-0000-0000E4370000}"/>
    <cellStyle name="40% - Accent6 6 2 2 4 2 2" xfId="12455" xr:uid="{00000000-0005-0000-0000-0000E5370000}"/>
    <cellStyle name="40% - Accent6 6 2 2 4 3" xfId="12456" xr:uid="{00000000-0005-0000-0000-0000E6370000}"/>
    <cellStyle name="40% - Accent6 6 2 2 4 4" xfId="12457" xr:uid="{00000000-0005-0000-0000-0000E7370000}"/>
    <cellStyle name="40% - Accent6 6 2 2 5" xfId="12458" xr:uid="{00000000-0005-0000-0000-0000E8370000}"/>
    <cellStyle name="40% - Accent6 6 2 2 5 2" xfId="12459" xr:uid="{00000000-0005-0000-0000-0000E9370000}"/>
    <cellStyle name="40% - Accent6 6 2 2 5 2 2" xfId="12460" xr:uid="{00000000-0005-0000-0000-0000EA370000}"/>
    <cellStyle name="40% - Accent6 6 2 2 5 3" xfId="12461" xr:uid="{00000000-0005-0000-0000-0000EB370000}"/>
    <cellStyle name="40% - Accent6 6 2 2 5 4" xfId="12462" xr:uid="{00000000-0005-0000-0000-0000EC370000}"/>
    <cellStyle name="40% - Accent6 6 2 2 6" xfId="12463" xr:uid="{00000000-0005-0000-0000-0000ED370000}"/>
    <cellStyle name="40% - Accent6 6 2 2 6 2" xfId="12464" xr:uid="{00000000-0005-0000-0000-0000EE370000}"/>
    <cellStyle name="40% - Accent6 6 2 2 6 2 2" xfId="12465" xr:uid="{00000000-0005-0000-0000-0000EF370000}"/>
    <cellStyle name="40% - Accent6 6 2 2 6 3" xfId="12466" xr:uid="{00000000-0005-0000-0000-0000F0370000}"/>
    <cellStyle name="40% - Accent6 6 2 2 6 4" xfId="12467" xr:uid="{00000000-0005-0000-0000-0000F1370000}"/>
    <cellStyle name="40% - Accent6 6 2 2 7" xfId="12468" xr:uid="{00000000-0005-0000-0000-0000F2370000}"/>
    <cellStyle name="40% - Accent6 6 2 2 7 2" xfId="12469" xr:uid="{00000000-0005-0000-0000-0000F3370000}"/>
    <cellStyle name="40% - Accent6 6 2 2 7 2 2" xfId="12470" xr:uid="{00000000-0005-0000-0000-0000F4370000}"/>
    <cellStyle name="40% - Accent6 6 2 2 7 3" xfId="12471" xr:uid="{00000000-0005-0000-0000-0000F5370000}"/>
    <cellStyle name="40% - Accent6 6 2 2 8" xfId="12472" xr:uid="{00000000-0005-0000-0000-0000F6370000}"/>
    <cellStyle name="40% - Accent6 6 2 2 8 2" xfId="12473" xr:uid="{00000000-0005-0000-0000-0000F7370000}"/>
    <cellStyle name="40% - Accent6 6 2 2 9" xfId="12474" xr:uid="{00000000-0005-0000-0000-0000F8370000}"/>
    <cellStyle name="40% - Accent6 6 2 3" xfId="12475" xr:uid="{00000000-0005-0000-0000-0000F9370000}"/>
    <cellStyle name="40% - Accent6 6 2 3 2" xfId="12476" xr:uid="{00000000-0005-0000-0000-0000FA370000}"/>
    <cellStyle name="40% - Accent6 6 2 3 2 2" xfId="12477" xr:uid="{00000000-0005-0000-0000-0000FB370000}"/>
    <cellStyle name="40% - Accent6 6 2 3 2 2 2" xfId="12478" xr:uid="{00000000-0005-0000-0000-0000FC370000}"/>
    <cellStyle name="40% - Accent6 6 2 3 2 2 2 2" xfId="12479" xr:uid="{00000000-0005-0000-0000-0000FD370000}"/>
    <cellStyle name="40% - Accent6 6 2 3 2 2 3" xfId="12480" xr:uid="{00000000-0005-0000-0000-0000FE370000}"/>
    <cellStyle name="40% - Accent6 6 2 3 2 2 4" xfId="12481" xr:uid="{00000000-0005-0000-0000-0000FF370000}"/>
    <cellStyle name="40% - Accent6 6 2 3 2 3" xfId="12482" xr:uid="{00000000-0005-0000-0000-000000380000}"/>
    <cellStyle name="40% - Accent6 6 2 3 2 3 2" xfId="12483" xr:uid="{00000000-0005-0000-0000-000001380000}"/>
    <cellStyle name="40% - Accent6 6 2 3 2 3 2 2" xfId="12484" xr:uid="{00000000-0005-0000-0000-000002380000}"/>
    <cellStyle name="40% - Accent6 6 2 3 2 3 3" xfId="12485" xr:uid="{00000000-0005-0000-0000-000003380000}"/>
    <cellStyle name="40% - Accent6 6 2 3 2 3 4" xfId="12486" xr:uid="{00000000-0005-0000-0000-000004380000}"/>
    <cellStyle name="40% - Accent6 6 2 3 2 4" xfId="12487" xr:uid="{00000000-0005-0000-0000-000005380000}"/>
    <cellStyle name="40% - Accent6 6 2 3 2 4 2" xfId="12488" xr:uid="{00000000-0005-0000-0000-000006380000}"/>
    <cellStyle name="40% - Accent6 6 2 3 2 4 2 2" xfId="12489" xr:uid="{00000000-0005-0000-0000-000007380000}"/>
    <cellStyle name="40% - Accent6 6 2 3 2 4 3" xfId="12490" xr:uid="{00000000-0005-0000-0000-000008380000}"/>
    <cellStyle name="40% - Accent6 6 2 3 2 4 4" xfId="12491" xr:uid="{00000000-0005-0000-0000-000009380000}"/>
    <cellStyle name="40% - Accent6 6 2 3 2 5" xfId="12492" xr:uid="{00000000-0005-0000-0000-00000A380000}"/>
    <cellStyle name="40% - Accent6 6 2 3 2 5 2" xfId="12493" xr:uid="{00000000-0005-0000-0000-00000B380000}"/>
    <cellStyle name="40% - Accent6 6 2 3 2 5 3" xfId="12494" xr:uid="{00000000-0005-0000-0000-00000C380000}"/>
    <cellStyle name="40% - Accent6 6 2 3 2 6" xfId="12495" xr:uid="{00000000-0005-0000-0000-00000D380000}"/>
    <cellStyle name="40% - Accent6 6 2 3 2 7" xfId="12496" xr:uid="{00000000-0005-0000-0000-00000E380000}"/>
    <cellStyle name="40% - Accent6 6 2 3 2 8" xfId="12497" xr:uid="{00000000-0005-0000-0000-00000F380000}"/>
    <cellStyle name="40% - Accent6 6 2 3 3" xfId="12498" xr:uid="{00000000-0005-0000-0000-000010380000}"/>
    <cellStyle name="40% - Accent6 6 2 3 3 2" xfId="12499" xr:uid="{00000000-0005-0000-0000-000011380000}"/>
    <cellStyle name="40% - Accent6 6 2 3 3 2 2" xfId="12500" xr:uid="{00000000-0005-0000-0000-000012380000}"/>
    <cellStyle name="40% - Accent6 6 2 3 3 3" xfId="12501" xr:uid="{00000000-0005-0000-0000-000013380000}"/>
    <cellStyle name="40% - Accent6 6 2 3 3 4" xfId="12502" xr:uid="{00000000-0005-0000-0000-000014380000}"/>
    <cellStyle name="40% - Accent6 6 2 3 4" xfId="12503" xr:uid="{00000000-0005-0000-0000-000015380000}"/>
    <cellStyle name="40% - Accent6 6 2 3 4 2" xfId="12504" xr:uid="{00000000-0005-0000-0000-000016380000}"/>
    <cellStyle name="40% - Accent6 6 2 3 4 2 2" xfId="12505" xr:uid="{00000000-0005-0000-0000-000017380000}"/>
    <cellStyle name="40% - Accent6 6 2 3 4 3" xfId="12506" xr:uid="{00000000-0005-0000-0000-000018380000}"/>
    <cellStyle name="40% - Accent6 6 2 3 4 4" xfId="12507" xr:uid="{00000000-0005-0000-0000-000019380000}"/>
    <cellStyle name="40% - Accent6 6 2 3 5" xfId="12508" xr:uid="{00000000-0005-0000-0000-00001A380000}"/>
    <cellStyle name="40% - Accent6 6 2 3 5 2" xfId="12509" xr:uid="{00000000-0005-0000-0000-00001B380000}"/>
    <cellStyle name="40% - Accent6 6 2 3 5 2 2" xfId="12510" xr:uid="{00000000-0005-0000-0000-00001C380000}"/>
    <cellStyle name="40% - Accent6 6 2 3 5 3" xfId="12511" xr:uid="{00000000-0005-0000-0000-00001D380000}"/>
    <cellStyle name="40% - Accent6 6 2 3 5 4" xfId="12512" xr:uid="{00000000-0005-0000-0000-00001E380000}"/>
    <cellStyle name="40% - Accent6 6 2 3 6" xfId="12513" xr:uid="{00000000-0005-0000-0000-00001F380000}"/>
    <cellStyle name="40% - Accent6 6 2 3 6 2" xfId="12514" xr:uid="{00000000-0005-0000-0000-000020380000}"/>
    <cellStyle name="40% - Accent6 6 2 3 6 2 2" xfId="12515" xr:uid="{00000000-0005-0000-0000-000021380000}"/>
    <cellStyle name="40% - Accent6 6 2 3 6 3" xfId="12516" xr:uid="{00000000-0005-0000-0000-000022380000}"/>
    <cellStyle name="40% - Accent6 6 2 3 7" xfId="12517" xr:uid="{00000000-0005-0000-0000-000023380000}"/>
    <cellStyle name="40% - Accent6 6 2 3 7 2" xfId="12518" xr:uid="{00000000-0005-0000-0000-000024380000}"/>
    <cellStyle name="40% - Accent6 6 2 3 8" xfId="12519" xr:uid="{00000000-0005-0000-0000-000025380000}"/>
    <cellStyle name="40% - Accent6 6 2 3 9" xfId="12520" xr:uid="{00000000-0005-0000-0000-000026380000}"/>
    <cellStyle name="40% - Accent6 6 2 4" xfId="12521" xr:uid="{00000000-0005-0000-0000-000027380000}"/>
    <cellStyle name="40% - Accent6 6 2 4 2" xfId="12522" xr:uid="{00000000-0005-0000-0000-000028380000}"/>
    <cellStyle name="40% - Accent6 6 2 4 2 2" xfId="12523" xr:uid="{00000000-0005-0000-0000-000029380000}"/>
    <cellStyle name="40% - Accent6 6 2 4 2 2 2" xfId="12524" xr:uid="{00000000-0005-0000-0000-00002A380000}"/>
    <cellStyle name="40% - Accent6 6 2 4 2 3" xfId="12525" xr:uid="{00000000-0005-0000-0000-00002B380000}"/>
    <cellStyle name="40% - Accent6 6 2 4 2 4" xfId="12526" xr:uid="{00000000-0005-0000-0000-00002C380000}"/>
    <cellStyle name="40% - Accent6 6 2 4 3" xfId="12527" xr:uid="{00000000-0005-0000-0000-00002D380000}"/>
    <cellStyle name="40% - Accent6 6 2 4 3 2" xfId="12528" xr:uid="{00000000-0005-0000-0000-00002E380000}"/>
    <cellStyle name="40% - Accent6 6 2 4 3 2 2" xfId="12529" xr:uid="{00000000-0005-0000-0000-00002F380000}"/>
    <cellStyle name="40% - Accent6 6 2 4 3 3" xfId="12530" xr:uid="{00000000-0005-0000-0000-000030380000}"/>
    <cellStyle name="40% - Accent6 6 2 4 3 4" xfId="12531" xr:uid="{00000000-0005-0000-0000-000031380000}"/>
    <cellStyle name="40% - Accent6 6 2 4 4" xfId="12532" xr:uid="{00000000-0005-0000-0000-000032380000}"/>
    <cellStyle name="40% - Accent6 6 2 4 4 2" xfId="12533" xr:uid="{00000000-0005-0000-0000-000033380000}"/>
    <cellStyle name="40% - Accent6 6 2 4 4 2 2" xfId="12534" xr:uid="{00000000-0005-0000-0000-000034380000}"/>
    <cellStyle name="40% - Accent6 6 2 4 4 3" xfId="12535" xr:uid="{00000000-0005-0000-0000-000035380000}"/>
    <cellStyle name="40% - Accent6 6 2 4 4 4" xfId="12536" xr:uid="{00000000-0005-0000-0000-000036380000}"/>
    <cellStyle name="40% - Accent6 6 2 4 5" xfId="12537" xr:uid="{00000000-0005-0000-0000-000037380000}"/>
    <cellStyle name="40% - Accent6 6 2 4 5 2" xfId="12538" xr:uid="{00000000-0005-0000-0000-000038380000}"/>
    <cellStyle name="40% - Accent6 6 2 4 5 2 2" xfId="12539" xr:uid="{00000000-0005-0000-0000-000039380000}"/>
    <cellStyle name="40% - Accent6 6 2 4 5 3" xfId="12540" xr:uid="{00000000-0005-0000-0000-00003A380000}"/>
    <cellStyle name="40% - Accent6 6 2 4 5 4" xfId="12541" xr:uid="{00000000-0005-0000-0000-00003B380000}"/>
    <cellStyle name="40% - Accent6 6 2 4 6" xfId="12542" xr:uid="{00000000-0005-0000-0000-00003C380000}"/>
    <cellStyle name="40% - Accent6 6 2 4 6 2" xfId="12543" xr:uid="{00000000-0005-0000-0000-00003D380000}"/>
    <cellStyle name="40% - Accent6 6 2 4 6 2 2" xfId="12544" xr:uid="{00000000-0005-0000-0000-00003E380000}"/>
    <cellStyle name="40% - Accent6 6 2 4 6 3" xfId="12545" xr:uid="{00000000-0005-0000-0000-00003F380000}"/>
    <cellStyle name="40% - Accent6 6 2 4 7" xfId="12546" xr:uid="{00000000-0005-0000-0000-000040380000}"/>
    <cellStyle name="40% - Accent6 6 2 4 7 2" xfId="12547" xr:uid="{00000000-0005-0000-0000-000041380000}"/>
    <cellStyle name="40% - Accent6 6 2 4 8" xfId="12548" xr:uid="{00000000-0005-0000-0000-000042380000}"/>
    <cellStyle name="40% - Accent6 6 2 4 9" xfId="12549" xr:uid="{00000000-0005-0000-0000-000043380000}"/>
    <cellStyle name="40% - Accent6 6 2 5" xfId="12550" xr:uid="{00000000-0005-0000-0000-000044380000}"/>
    <cellStyle name="40% - Accent6 6 2 5 2" xfId="12551" xr:uid="{00000000-0005-0000-0000-000045380000}"/>
    <cellStyle name="40% - Accent6 6 2 5 2 2" xfId="12552" xr:uid="{00000000-0005-0000-0000-000046380000}"/>
    <cellStyle name="40% - Accent6 6 2 5 2 2 2" xfId="12553" xr:uid="{00000000-0005-0000-0000-000047380000}"/>
    <cellStyle name="40% - Accent6 6 2 5 2 3" xfId="12554" xr:uid="{00000000-0005-0000-0000-000048380000}"/>
    <cellStyle name="40% - Accent6 6 2 5 2 4" xfId="12555" xr:uid="{00000000-0005-0000-0000-000049380000}"/>
    <cellStyle name="40% - Accent6 6 2 5 3" xfId="12556" xr:uid="{00000000-0005-0000-0000-00004A380000}"/>
    <cellStyle name="40% - Accent6 6 2 5 3 2" xfId="12557" xr:uid="{00000000-0005-0000-0000-00004B380000}"/>
    <cellStyle name="40% - Accent6 6 2 5 3 2 2" xfId="12558" xr:uid="{00000000-0005-0000-0000-00004C380000}"/>
    <cellStyle name="40% - Accent6 6 2 5 3 3" xfId="12559" xr:uid="{00000000-0005-0000-0000-00004D380000}"/>
    <cellStyle name="40% - Accent6 6 2 5 3 4" xfId="12560" xr:uid="{00000000-0005-0000-0000-00004E380000}"/>
    <cellStyle name="40% - Accent6 6 2 5 4" xfId="12561" xr:uid="{00000000-0005-0000-0000-00004F380000}"/>
    <cellStyle name="40% - Accent6 6 2 5 4 2" xfId="12562" xr:uid="{00000000-0005-0000-0000-000050380000}"/>
    <cellStyle name="40% - Accent6 6 2 5 4 2 2" xfId="12563" xr:uid="{00000000-0005-0000-0000-000051380000}"/>
    <cellStyle name="40% - Accent6 6 2 5 4 3" xfId="12564" xr:uid="{00000000-0005-0000-0000-000052380000}"/>
    <cellStyle name="40% - Accent6 6 2 5 4 4" xfId="12565" xr:uid="{00000000-0005-0000-0000-000053380000}"/>
    <cellStyle name="40% - Accent6 6 2 5 5" xfId="12566" xr:uid="{00000000-0005-0000-0000-000054380000}"/>
    <cellStyle name="40% - Accent6 6 2 5 5 2" xfId="12567" xr:uid="{00000000-0005-0000-0000-000055380000}"/>
    <cellStyle name="40% - Accent6 6 2 5 5 3" xfId="12568" xr:uid="{00000000-0005-0000-0000-000056380000}"/>
    <cellStyle name="40% - Accent6 6 2 5 6" xfId="12569" xr:uid="{00000000-0005-0000-0000-000057380000}"/>
    <cellStyle name="40% - Accent6 6 2 5 7" xfId="12570" xr:uid="{00000000-0005-0000-0000-000058380000}"/>
    <cellStyle name="40% - Accent6 6 2 5 8" xfId="12571" xr:uid="{00000000-0005-0000-0000-000059380000}"/>
    <cellStyle name="40% - Accent6 6 2 6" xfId="12572" xr:uid="{00000000-0005-0000-0000-00005A380000}"/>
    <cellStyle name="40% - Accent6 6 2 6 2" xfId="12573" xr:uid="{00000000-0005-0000-0000-00005B380000}"/>
    <cellStyle name="40% - Accent6 6 2 6 2 2" xfId="12574" xr:uid="{00000000-0005-0000-0000-00005C380000}"/>
    <cellStyle name="40% - Accent6 6 2 6 3" xfId="12575" xr:uid="{00000000-0005-0000-0000-00005D380000}"/>
    <cellStyle name="40% - Accent6 6 2 6 4" xfId="12576" xr:uid="{00000000-0005-0000-0000-00005E380000}"/>
    <cellStyle name="40% - Accent6 6 2 7" xfId="12577" xr:uid="{00000000-0005-0000-0000-00005F380000}"/>
    <cellStyle name="40% - Accent6 6 2 7 2" xfId="12578" xr:uid="{00000000-0005-0000-0000-000060380000}"/>
    <cellStyle name="40% - Accent6 6 2 7 2 2" xfId="12579" xr:uid="{00000000-0005-0000-0000-000061380000}"/>
    <cellStyle name="40% - Accent6 6 2 7 3" xfId="12580" xr:uid="{00000000-0005-0000-0000-000062380000}"/>
    <cellStyle name="40% - Accent6 6 2 7 4" xfId="12581" xr:uid="{00000000-0005-0000-0000-000063380000}"/>
    <cellStyle name="40% - Accent6 6 2 8" xfId="12582" xr:uid="{00000000-0005-0000-0000-000064380000}"/>
    <cellStyle name="40% - Accent6 6 2 8 2" xfId="12583" xr:uid="{00000000-0005-0000-0000-000065380000}"/>
    <cellStyle name="40% - Accent6 6 2 8 2 2" xfId="12584" xr:uid="{00000000-0005-0000-0000-000066380000}"/>
    <cellStyle name="40% - Accent6 6 2 8 3" xfId="12585" xr:uid="{00000000-0005-0000-0000-000067380000}"/>
    <cellStyle name="40% - Accent6 6 2 8 4" xfId="12586" xr:uid="{00000000-0005-0000-0000-000068380000}"/>
    <cellStyle name="40% - Accent6 6 2 9" xfId="12587" xr:uid="{00000000-0005-0000-0000-000069380000}"/>
    <cellStyle name="40% - Accent6 6 2 9 2" xfId="12588" xr:uid="{00000000-0005-0000-0000-00006A380000}"/>
    <cellStyle name="40% - Accent6 6 2 9 2 2" xfId="12589" xr:uid="{00000000-0005-0000-0000-00006B380000}"/>
    <cellStyle name="40% - Accent6 6 2 9 3" xfId="12590" xr:uid="{00000000-0005-0000-0000-00006C380000}"/>
    <cellStyle name="40% - Accent6 6 3" xfId="12591" xr:uid="{00000000-0005-0000-0000-00006D380000}"/>
    <cellStyle name="40% - Accent6 6 3 2" xfId="12592" xr:uid="{00000000-0005-0000-0000-00006E380000}"/>
    <cellStyle name="40% - Accent6 6 3 3" xfId="12593" xr:uid="{00000000-0005-0000-0000-00006F380000}"/>
    <cellStyle name="40% - Accent6 6 4" xfId="12594" xr:uid="{00000000-0005-0000-0000-000070380000}"/>
    <cellStyle name="40% - Accent6 6 4 2" xfId="12595" xr:uid="{00000000-0005-0000-0000-000071380000}"/>
    <cellStyle name="40% - Accent6 6 4 2 2" xfId="12596" xr:uid="{00000000-0005-0000-0000-000072380000}"/>
    <cellStyle name="40% - Accent6 6 4 2 2 2" xfId="12597" xr:uid="{00000000-0005-0000-0000-000073380000}"/>
    <cellStyle name="40% - Accent6 6 4 2 3" xfId="12598" xr:uid="{00000000-0005-0000-0000-000074380000}"/>
    <cellStyle name="40% - Accent6 6 4 2 4" xfId="12599" xr:uid="{00000000-0005-0000-0000-000075380000}"/>
    <cellStyle name="40% - Accent6 6 4 3" xfId="12600" xr:uid="{00000000-0005-0000-0000-000076380000}"/>
    <cellStyle name="40% - Accent6 6 4 3 2" xfId="12601" xr:uid="{00000000-0005-0000-0000-000077380000}"/>
    <cellStyle name="40% - Accent6 6 4 3 2 2" xfId="12602" xr:uid="{00000000-0005-0000-0000-000078380000}"/>
    <cellStyle name="40% - Accent6 6 4 3 3" xfId="12603" xr:uid="{00000000-0005-0000-0000-000079380000}"/>
    <cellStyle name="40% - Accent6 6 4 3 4" xfId="12604" xr:uid="{00000000-0005-0000-0000-00007A380000}"/>
    <cellStyle name="40% - Accent6 6 4 4" xfId="12605" xr:uid="{00000000-0005-0000-0000-00007B380000}"/>
    <cellStyle name="40% - Accent6 6 4 4 2" xfId="12606" xr:uid="{00000000-0005-0000-0000-00007C380000}"/>
    <cellStyle name="40% - Accent6 6 4 4 2 2" xfId="12607" xr:uid="{00000000-0005-0000-0000-00007D380000}"/>
    <cellStyle name="40% - Accent6 6 4 4 3" xfId="12608" xr:uid="{00000000-0005-0000-0000-00007E380000}"/>
    <cellStyle name="40% - Accent6 6 4 4 4" xfId="12609" xr:uid="{00000000-0005-0000-0000-00007F380000}"/>
    <cellStyle name="40% - Accent6 6 4 5" xfId="12610" xr:uid="{00000000-0005-0000-0000-000080380000}"/>
    <cellStyle name="40% - Accent6 6 4 5 2" xfId="12611" xr:uid="{00000000-0005-0000-0000-000081380000}"/>
    <cellStyle name="40% - Accent6 6 4 5 2 2" xfId="12612" xr:uid="{00000000-0005-0000-0000-000082380000}"/>
    <cellStyle name="40% - Accent6 6 4 5 3" xfId="12613" xr:uid="{00000000-0005-0000-0000-000083380000}"/>
    <cellStyle name="40% - Accent6 6 4 5 4" xfId="12614" xr:uid="{00000000-0005-0000-0000-000084380000}"/>
    <cellStyle name="40% - Accent6 6 4 6" xfId="12615" xr:uid="{00000000-0005-0000-0000-000085380000}"/>
    <cellStyle name="40% - Accent6 6 4 6 2" xfId="12616" xr:uid="{00000000-0005-0000-0000-000086380000}"/>
    <cellStyle name="40% - Accent6 6 4 6 2 2" xfId="12617" xr:uid="{00000000-0005-0000-0000-000087380000}"/>
    <cellStyle name="40% - Accent6 6 4 6 3" xfId="12618" xr:uid="{00000000-0005-0000-0000-000088380000}"/>
    <cellStyle name="40% - Accent6 6 4 7" xfId="12619" xr:uid="{00000000-0005-0000-0000-000089380000}"/>
    <cellStyle name="40% - Accent6 6 4 7 2" xfId="12620" xr:uid="{00000000-0005-0000-0000-00008A380000}"/>
    <cellStyle name="40% - Accent6 6 4 8" xfId="12621" xr:uid="{00000000-0005-0000-0000-00008B380000}"/>
    <cellStyle name="40% - Accent6 6 4 9" xfId="12622" xr:uid="{00000000-0005-0000-0000-00008C380000}"/>
    <cellStyle name="40% - Accent6 6 5" xfId="12623" xr:uid="{00000000-0005-0000-0000-00008D380000}"/>
    <cellStyle name="40% - Accent6 6 6" xfId="12624" xr:uid="{00000000-0005-0000-0000-00008E380000}"/>
    <cellStyle name="40% - Accent6 6 7" xfId="12625" xr:uid="{00000000-0005-0000-0000-00008F380000}"/>
    <cellStyle name="40% - Accent6 6 7 2" xfId="12626" xr:uid="{00000000-0005-0000-0000-000090380000}"/>
    <cellStyle name="40% - Accent6 6 7 2 2" xfId="12627" xr:uid="{00000000-0005-0000-0000-000091380000}"/>
    <cellStyle name="40% - Accent6 6 7 3" xfId="12628" xr:uid="{00000000-0005-0000-0000-000092380000}"/>
    <cellStyle name="40% - Accent6 6 7 4" xfId="12629" xr:uid="{00000000-0005-0000-0000-000093380000}"/>
    <cellStyle name="40% - Accent6 6 8" xfId="12630" xr:uid="{00000000-0005-0000-0000-000094380000}"/>
    <cellStyle name="40% - Accent6 6 8 2" xfId="12631" xr:uid="{00000000-0005-0000-0000-000095380000}"/>
    <cellStyle name="40% - Accent6 6 8 2 2" xfId="12632" xr:uid="{00000000-0005-0000-0000-000096380000}"/>
    <cellStyle name="40% - Accent6 6 8 3" xfId="12633" xr:uid="{00000000-0005-0000-0000-000097380000}"/>
    <cellStyle name="40% - Accent6 6 8 4" xfId="12634" xr:uid="{00000000-0005-0000-0000-000098380000}"/>
    <cellStyle name="40% - Accent6 6 9" xfId="12635" xr:uid="{00000000-0005-0000-0000-000099380000}"/>
    <cellStyle name="40% - Accent6 6 9 2" xfId="12636" xr:uid="{00000000-0005-0000-0000-00009A380000}"/>
    <cellStyle name="40% - Accent6 6 9 2 2" xfId="12637" xr:uid="{00000000-0005-0000-0000-00009B380000}"/>
    <cellStyle name="40% - Accent6 6 9 3" xfId="12638" xr:uid="{00000000-0005-0000-0000-00009C380000}"/>
    <cellStyle name="40% - Accent6 6 9 4" xfId="12639" xr:uid="{00000000-0005-0000-0000-00009D380000}"/>
    <cellStyle name="40% - Accent6 7" xfId="12640" xr:uid="{00000000-0005-0000-0000-00009E380000}"/>
    <cellStyle name="40% - Accent6 7 10" xfId="12641" xr:uid="{00000000-0005-0000-0000-00009F380000}"/>
    <cellStyle name="40% - Accent6 7 11" xfId="12642" xr:uid="{00000000-0005-0000-0000-0000A0380000}"/>
    <cellStyle name="40% - Accent6 7 12" xfId="12643" xr:uid="{00000000-0005-0000-0000-0000A1380000}"/>
    <cellStyle name="40% - Accent6 7 2" xfId="12644" xr:uid="{00000000-0005-0000-0000-0000A2380000}"/>
    <cellStyle name="40% - Accent6 7 2 2" xfId="12645" xr:uid="{00000000-0005-0000-0000-0000A3380000}"/>
    <cellStyle name="40% - Accent6 7 2 2 2" xfId="12646" xr:uid="{00000000-0005-0000-0000-0000A4380000}"/>
    <cellStyle name="40% - Accent6 7 2 2 2 2" xfId="12647" xr:uid="{00000000-0005-0000-0000-0000A5380000}"/>
    <cellStyle name="40% - Accent6 7 2 2 2 2 2" xfId="12648" xr:uid="{00000000-0005-0000-0000-0000A6380000}"/>
    <cellStyle name="40% - Accent6 7 2 2 2 3" xfId="12649" xr:uid="{00000000-0005-0000-0000-0000A7380000}"/>
    <cellStyle name="40% - Accent6 7 2 2 2 4" xfId="12650" xr:uid="{00000000-0005-0000-0000-0000A8380000}"/>
    <cellStyle name="40% - Accent6 7 2 2 3" xfId="12651" xr:uid="{00000000-0005-0000-0000-0000A9380000}"/>
    <cellStyle name="40% - Accent6 7 2 2 3 2" xfId="12652" xr:uid="{00000000-0005-0000-0000-0000AA380000}"/>
    <cellStyle name="40% - Accent6 7 2 2 3 2 2" xfId="12653" xr:uid="{00000000-0005-0000-0000-0000AB380000}"/>
    <cellStyle name="40% - Accent6 7 2 2 3 3" xfId="12654" xr:uid="{00000000-0005-0000-0000-0000AC380000}"/>
    <cellStyle name="40% - Accent6 7 2 2 3 4" xfId="12655" xr:uid="{00000000-0005-0000-0000-0000AD380000}"/>
    <cellStyle name="40% - Accent6 7 2 2 4" xfId="12656" xr:uid="{00000000-0005-0000-0000-0000AE380000}"/>
    <cellStyle name="40% - Accent6 7 2 2 4 2" xfId="12657" xr:uid="{00000000-0005-0000-0000-0000AF380000}"/>
    <cellStyle name="40% - Accent6 7 2 2 4 2 2" xfId="12658" xr:uid="{00000000-0005-0000-0000-0000B0380000}"/>
    <cellStyle name="40% - Accent6 7 2 2 4 3" xfId="12659" xr:uid="{00000000-0005-0000-0000-0000B1380000}"/>
    <cellStyle name="40% - Accent6 7 2 2 4 4" xfId="12660" xr:uid="{00000000-0005-0000-0000-0000B2380000}"/>
    <cellStyle name="40% - Accent6 7 2 2 5" xfId="12661" xr:uid="{00000000-0005-0000-0000-0000B3380000}"/>
    <cellStyle name="40% - Accent6 7 2 2 5 2" xfId="12662" xr:uid="{00000000-0005-0000-0000-0000B4380000}"/>
    <cellStyle name="40% - Accent6 7 2 2 5 3" xfId="12663" xr:uid="{00000000-0005-0000-0000-0000B5380000}"/>
    <cellStyle name="40% - Accent6 7 2 2 6" xfId="12664" xr:uid="{00000000-0005-0000-0000-0000B6380000}"/>
    <cellStyle name="40% - Accent6 7 2 2 7" xfId="12665" xr:uid="{00000000-0005-0000-0000-0000B7380000}"/>
    <cellStyle name="40% - Accent6 7 2 2 8" xfId="12666" xr:uid="{00000000-0005-0000-0000-0000B8380000}"/>
    <cellStyle name="40% - Accent6 7 2 3" xfId="12667" xr:uid="{00000000-0005-0000-0000-0000B9380000}"/>
    <cellStyle name="40% - Accent6 7 2 3 2" xfId="12668" xr:uid="{00000000-0005-0000-0000-0000BA380000}"/>
    <cellStyle name="40% - Accent6 7 2 3 2 2" xfId="12669" xr:uid="{00000000-0005-0000-0000-0000BB380000}"/>
    <cellStyle name="40% - Accent6 7 2 3 3" xfId="12670" xr:uid="{00000000-0005-0000-0000-0000BC380000}"/>
    <cellStyle name="40% - Accent6 7 2 3 4" xfId="12671" xr:uid="{00000000-0005-0000-0000-0000BD380000}"/>
    <cellStyle name="40% - Accent6 7 2 4" xfId="12672" xr:uid="{00000000-0005-0000-0000-0000BE380000}"/>
    <cellStyle name="40% - Accent6 7 2 4 2" xfId="12673" xr:uid="{00000000-0005-0000-0000-0000BF380000}"/>
    <cellStyle name="40% - Accent6 7 2 4 2 2" xfId="12674" xr:uid="{00000000-0005-0000-0000-0000C0380000}"/>
    <cellStyle name="40% - Accent6 7 2 4 3" xfId="12675" xr:uid="{00000000-0005-0000-0000-0000C1380000}"/>
    <cellStyle name="40% - Accent6 7 2 4 4" xfId="12676" xr:uid="{00000000-0005-0000-0000-0000C2380000}"/>
    <cellStyle name="40% - Accent6 7 2 5" xfId="12677" xr:uid="{00000000-0005-0000-0000-0000C3380000}"/>
    <cellStyle name="40% - Accent6 7 2 5 2" xfId="12678" xr:uid="{00000000-0005-0000-0000-0000C4380000}"/>
    <cellStyle name="40% - Accent6 7 2 5 2 2" xfId="12679" xr:uid="{00000000-0005-0000-0000-0000C5380000}"/>
    <cellStyle name="40% - Accent6 7 2 5 3" xfId="12680" xr:uid="{00000000-0005-0000-0000-0000C6380000}"/>
    <cellStyle name="40% - Accent6 7 2 5 4" xfId="12681" xr:uid="{00000000-0005-0000-0000-0000C7380000}"/>
    <cellStyle name="40% - Accent6 7 2 6" xfId="12682" xr:uid="{00000000-0005-0000-0000-0000C8380000}"/>
    <cellStyle name="40% - Accent6 7 2 6 2" xfId="12683" xr:uid="{00000000-0005-0000-0000-0000C9380000}"/>
    <cellStyle name="40% - Accent6 7 2 6 2 2" xfId="12684" xr:uid="{00000000-0005-0000-0000-0000CA380000}"/>
    <cellStyle name="40% - Accent6 7 2 6 3" xfId="12685" xr:uid="{00000000-0005-0000-0000-0000CB380000}"/>
    <cellStyle name="40% - Accent6 7 2 7" xfId="12686" xr:uid="{00000000-0005-0000-0000-0000CC380000}"/>
    <cellStyle name="40% - Accent6 7 2 7 2" xfId="12687" xr:uid="{00000000-0005-0000-0000-0000CD380000}"/>
    <cellStyle name="40% - Accent6 7 2 8" xfId="12688" xr:uid="{00000000-0005-0000-0000-0000CE380000}"/>
    <cellStyle name="40% - Accent6 7 2 9" xfId="12689" xr:uid="{00000000-0005-0000-0000-0000CF380000}"/>
    <cellStyle name="40% - Accent6 7 3" xfId="12690" xr:uid="{00000000-0005-0000-0000-0000D0380000}"/>
    <cellStyle name="40% - Accent6 7 3 2" xfId="12691" xr:uid="{00000000-0005-0000-0000-0000D1380000}"/>
    <cellStyle name="40% - Accent6 7 3 2 2" xfId="12692" xr:uid="{00000000-0005-0000-0000-0000D2380000}"/>
    <cellStyle name="40% - Accent6 7 3 2 2 2" xfId="12693" xr:uid="{00000000-0005-0000-0000-0000D3380000}"/>
    <cellStyle name="40% - Accent6 7 3 2 3" xfId="12694" xr:uid="{00000000-0005-0000-0000-0000D4380000}"/>
    <cellStyle name="40% - Accent6 7 3 2 4" xfId="12695" xr:uid="{00000000-0005-0000-0000-0000D5380000}"/>
    <cellStyle name="40% - Accent6 7 3 3" xfId="12696" xr:uid="{00000000-0005-0000-0000-0000D6380000}"/>
    <cellStyle name="40% - Accent6 7 3 3 2" xfId="12697" xr:uid="{00000000-0005-0000-0000-0000D7380000}"/>
    <cellStyle name="40% - Accent6 7 3 3 2 2" xfId="12698" xr:uid="{00000000-0005-0000-0000-0000D8380000}"/>
    <cellStyle name="40% - Accent6 7 3 3 3" xfId="12699" xr:uid="{00000000-0005-0000-0000-0000D9380000}"/>
    <cellStyle name="40% - Accent6 7 3 3 4" xfId="12700" xr:uid="{00000000-0005-0000-0000-0000DA380000}"/>
    <cellStyle name="40% - Accent6 7 3 4" xfId="12701" xr:uid="{00000000-0005-0000-0000-0000DB380000}"/>
    <cellStyle name="40% - Accent6 7 3 4 2" xfId="12702" xr:uid="{00000000-0005-0000-0000-0000DC380000}"/>
    <cellStyle name="40% - Accent6 7 3 4 2 2" xfId="12703" xr:uid="{00000000-0005-0000-0000-0000DD380000}"/>
    <cellStyle name="40% - Accent6 7 3 4 3" xfId="12704" xr:uid="{00000000-0005-0000-0000-0000DE380000}"/>
    <cellStyle name="40% - Accent6 7 3 4 4" xfId="12705" xr:uid="{00000000-0005-0000-0000-0000DF380000}"/>
    <cellStyle name="40% - Accent6 7 3 5" xfId="12706" xr:uid="{00000000-0005-0000-0000-0000E0380000}"/>
    <cellStyle name="40% - Accent6 7 3 5 2" xfId="12707" xr:uid="{00000000-0005-0000-0000-0000E1380000}"/>
    <cellStyle name="40% - Accent6 7 3 5 2 2" xfId="12708" xr:uid="{00000000-0005-0000-0000-0000E2380000}"/>
    <cellStyle name="40% - Accent6 7 3 5 3" xfId="12709" xr:uid="{00000000-0005-0000-0000-0000E3380000}"/>
    <cellStyle name="40% - Accent6 7 3 5 4" xfId="12710" xr:uid="{00000000-0005-0000-0000-0000E4380000}"/>
    <cellStyle name="40% - Accent6 7 3 6" xfId="12711" xr:uid="{00000000-0005-0000-0000-0000E5380000}"/>
    <cellStyle name="40% - Accent6 7 3 6 2" xfId="12712" xr:uid="{00000000-0005-0000-0000-0000E6380000}"/>
    <cellStyle name="40% - Accent6 7 3 6 2 2" xfId="12713" xr:uid="{00000000-0005-0000-0000-0000E7380000}"/>
    <cellStyle name="40% - Accent6 7 3 6 3" xfId="12714" xr:uid="{00000000-0005-0000-0000-0000E8380000}"/>
    <cellStyle name="40% - Accent6 7 3 7" xfId="12715" xr:uid="{00000000-0005-0000-0000-0000E9380000}"/>
    <cellStyle name="40% - Accent6 7 3 7 2" xfId="12716" xr:uid="{00000000-0005-0000-0000-0000EA380000}"/>
    <cellStyle name="40% - Accent6 7 3 8" xfId="12717" xr:uid="{00000000-0005-0000-0000-0000EB380000}"/>
    <cellStyle name="40% - Accent6 7 3 9" xfId="12718" xr:uid="{00000000-0005-0000-0000-0000EC380000}"/>
    <cellStyle name="40% - Accent6 7 4" xfId="12719" xr:uid="{00000000-0005-0000-0000-0000ED380000}"/>
    <cellStyle name="40% - Accent6 7 4 2" xfId="12720" xr:uid="{00000000-0005-0000-0000-0000EE380000}"/>
    <cellStyle name="40% - Accent6 7 4 2 2" xfId="12721" xr:uid="{00000000-0005-0000-0000-0000EF380000}"/>
    <cellStyle name="40% - Accent6 7 4 2 2 2" xfId="12722" xr:uid="{00000000-0005-0000-0000-0000F0380000}"/>
    <cellStyle name="40% - Accent6 7 4 2 3" xfId="12723" xr:uid="{00000000-0005-0000-0000-0000F1380000}"/>
    <cellStyle name="40% - Accent6 7 4 2 4" xfId="12724" xr:uid="{00000000-0005-0000-0000-0000F2380000}"/>
    <cellStyle name="40% - Accent6 7 4 3" xfId="12725" xr:uid="{00000000-0005-0000-0000-0000F3380000}"/>
    <cellStyle name="40% - Accent6 7 4 3 2" xfId="12726" xr:uid="{00000000-0005-0000-0000-0000F4380000}"/>
    <cellStyle name="40% - Accent6 7 4 3 2 2" xfId="12727" xr:uid="{00000000-0005-0000-0000-0000F5380000}"/>
    <cellStyle name="40% - Accent6 7 4 3 3" xfId="12728" xr:uid="{00000000-0005-0000-0000-0000F6380000}"/>
    <cellStyle name="40% - Accent6 7 4 3 4" xfId="12729" xr:uid="{00000000-0005-0000-0000-0000F7380000}"/>
    <cellStyle name="40% - Accent6 7 4 4" xfId="12730" xr:uid="{00000000-0005-0000-0000-0000F8380000}"/>
    <cellStyle name="40% - Accent6 7 4 4 2" xfId="12731" xr:uid="{00000000-0005-0000-0000-0000F9380000}"/>
    <cellStyle name="40% - Accent6 7 4 4 2 2" xfId="12732" xr:uid="{00000000-0005-0000-0000-0000FA380000}"/>
    <cellStyle name="40% - Accent6 7 4 4 3" xfId="12733" xr:uid="{00000000-0005-0000-0000-0000FB380000}"/>
    <cellStyle name="40% - Accent6 7 4 4 4" xfId="12734" xr:uid="{00000000-0005-0000-0000-0000FC380000}"/>
    <cellStyle name="40% - Accent6 7 4 5" xfId="12735" xr:uid="{00000000-0005-0000-0000-0000FD380000}"/>
    <cellStyle name="40% - Accent6 7 4 5 2" xfId="12736" xr:uid="{00000000-0005-0000-0000-0000FE380000}"/>
    <cellStyle name="40% - Accent6 7 4 5 2 2" xfId="12737" xr:uid="{00000000-0005-0000-0000-0000FF380000}"/>
    <cellStyle name="40% - Accent6 7 4 5 3" xfId="12738" xr:uid="{00000000-0005-0000-0000-000000390000}"/>
    <cellStyle name="40% - Accent6 7 4 6" xfId="12739" xr:uid="{00000000-0005-0000-0000-000001390000}"/>
    <cellStyle name="40% - Accent6 7 4 6 2" xfId="12740" xr:uid="{00000000-0005-0000-0000-000002390000}"/>
    <cellStyle name="40% - Accent6 7 4 7" xfId="12741" xr:uid="{00000000-0005-0000-0000-000003390000}"/>
    <cellStyle name="40% - Accent6 7 4 8" xfId="12742" xr:uid="{00000000-0005-0000-0000-000004390000}"/>
    <cellStyle name="40% - Accent6 7 5" xfId="12743" xr:uid="{00000000-0005-0000-0000-000005390000}"/>
    <cellStyle name="40% - Accent6 7 6" xfId="12744" xr:uid="{00000000-0005-0000-0000-000006390000}"/>
    <cellStyle name="40% - Accent6 7 6 2" xfId="12745" xr:uid="{00000000-0005-0000-0000-000007390000}"/>
    <cellStyle name="40% - Accent6 7 6 2 2" xfId="12746" xr:uid="{00000000-0005-0000-0000-000008390000}"/>
    <cellStyle name="40% - Accent6 7 6 3" xfId="12747" xr:uid="{00000000-0005-0000-0000-000009390000}"/>
    <cellStyle name="40% - Accent6 7 6 4" xfId="12748" xr:uid="{00000000-0005-0000-0000-00000A390000}"/>
    <cellStyle name="40% - Accent6 7 7" xfId="12749" xr:uid="{00000000-0005-0000-0000-00000B390000}"/>
    <cellStyle name="40% - Accent6 7 7 2" xfId="12750" xr:uid="{00000000-0005-0000-0000-00000C390000}"/>
    <cellStyle name="40% - Accent6 7 7 2 2" xfId="12751" xr:uid="{00000000-0005-0000-0000-00000D390000}"/>
    <cellStyle name="40% - Accent6 7 7 3" xfId="12752" xr:uid="{00000000-0005-0000-0000-00000E390000}"/>
    <cellStyle name="40% - Accent6 7 7 4" xfId="12753" xr:uid="{00000000-0005-0000-0000-00000F390000}"/>
    <cellStyle name="40% - Accent6 7 8" xfId="12754" xr:uid="{00000000-0005-0000-0000-000010390000}"/>
    <cellStyle name="40% - Accent6 7 8 2" xfId="12755" xr:uid="{00000000-0005-0000-0000-000011390000}"/>
    <cellStyle name="40% - Accent6 7 8 2 2" xfId="12756" xr:uid="{00000000-0005-0000-0000-000012390000}"/>
    <cellStyle name="40% - Accent6 7 8 3" xfId="12757" xr:uid="{00000000-0005-0000-0000-000013390000}"/>
    <cellStyle name="40% - Accent6 7 8 4" xfId="12758" xr:uid="{00000000-0005-0000-0000-000014390000}"/>
    <cellStyle name="40% - Accent6 7 9" xfId="12759" xr:uid="{00000000-0005-0000-0000-000015390000}"/>
    <cellStyle name="40% - Accent6 7 9 2" xfId="12760" xr:uid="{00000000-0005-0000-0000-000016390000}"/>
    <cellStyle name="40% - Accent6 7 9 3" xfId="12761" xr:uid="{00000000-0005-0000-0000-000017390000}"/>
    <cellStyle name="40% - Accent6 8" xfId="12762" xr:uid="{00000000-0005-0000-0000-000018390000}"/>
    <cellStyle name="40% - Accent6 8 2" xfId="12763" xr:uid="{00000000-0005-0000-0000-000019390000}"/>
    <cellStyle name="40% - Accent6 8 2 2" xfId="12764" xr:uid="{00000000-0005-0000-0000-00001A390000}"/>
    <cellStyle name="40% - Accent6 8 2 2 2" xfId="12765" xr:uid="{00000000-0005-0000-0000-00001B390000}"/>
    <cellStyle name="40% - Accent6 8 2 2 2 2" xfId="12766" xr:uid="{00000000-0005-0000-0000-00001C390000}"/>
    <cellStyle name="40% - Accent6 8 2 2 3" xfId="12767" xr:uid="{00000000-0005-0000-0000-00001D390000}"/>
    <cellStyle name="40% - Accent6 8 2 2 4" xfId="12768" xr:uid="{00000000-0005-0000-0000-00001E390000}"/>
    <cellStyle name="40% - Accent6 8 2 3" xfId="12769" xr:uid="{00000000-0005-0000-0000-00001F390000}"/>
    <cellStyle name="40% - Accent6 8 2 3 2" xfId="12770" xr:uid="{00000000-0005-0000-0000-000020390000}"/>
    <cellStyle name="40% - Accent6 8 2 3 2 2" xfId="12771" xr:uid="{00000000-0005-0000-0000-000021390000}"/>
    <cellStyle name="40% - Accent6 8 2 3 3" xfId="12772" xr:uid="{00000000-0005-0000-0000-000022390000}"/>
    <cellStyle name="40% - Accent6 8 2 3 4" xfId="12773" xr:uid="{00000000-0005-0000-0000-000023390000}"/>
    <cellStyle name="40% - Accent6 8 2 4" xfId="12774" xr:uid="{00000000-0005-0000-0000-000024390000}"/>
    <cellStyle name="40% - Accent6 8 2 4 2" xfId="12775" xr:uid="{00000000-0005-0000-0000-000025390000}"/>
    <cellStyle name="40% - Accent6 8 2 4 2 2" xfId="12776" xr:uid="{00000000-0005-0000-0000-000026390000}"/>
    <cellStyle name="40% - Accent6 8 2 4 3" xfId="12777" xr:uid="{00000000-0005-0000-0000-000027390000}"/>
    <cellStyle name="40% - Accent6 8 2 4 4" xfId="12778" xr:uid="{00000000-0005-0000-0000-000028390000}"/>
    <cellStyle name="40% - Accent6 8 2 5" xfId="12779" xr:uid="{00000000-0005-0000-0000-000029390000}"/>
    <cellStyle name="40% - Accent6 8 2 5 2" xfId="12780" xr:uid="{00000000-0005-0000-0000-00002A390000}"/>
    <cellStyle name="40% - Accent6 8 2 5 3" xfId="12781" xr:uid="{00000000-0005-0000-0000-00002B390000}"/>
    <cellStyle name="40% - Accent6 8 2 6" xfId="12782" xr:uid="{00000000-0005-0000-0000-00002C390000}"/>
    <cellStyle name="40% - Accent6 8 2 7" xfId="12783" xr:uid="{00000000-0005-0000-0000-00002D390000}"/>
    <cellStyle name="40% - Accent6 8 2 8" xfId="12784" xr:uid="{00000000-0005-0000-0000-00002E390000}"/>
    <cellStyle name="40% - Accent6 8 3" xfId="12785" xr:uid="{00000000-0005-0000-0000-00002F390000}"/>
    <cellStyle name="40% - Accent6 8 3 2" xfId="12786" xr:uid="{00000000-0005-0000-0000-000030390000}"/>
    <cellStyle name="40% - Accent6 8 3 2 2" xfId="12787" xr:uid="{00000000-0005-0000-0000-000031390000}"/>
    <cellStyle name="40% - Accent6 8 3 3" xfId="12788" xr:uid="{00000000-0005-0000-0000-000032390000}"/>
    <cellStyle name="40% - Accent6 8 3 4" xfId="12789" xr:uid="{00000000-0005-0000-0000-000033390000}"/>
    <cellStyle name="40% - Accent6 8 4" xfId="12790" xr:uid="{00000000-0005-0000-0000-000034390000}"/>
    <cellStyle name="40% - Accent6 8 4 2" xfId="12791" xr:uid="{00000000-0005-0000-0000-000035390000}"/>
    <cellStyle name="40% - Accent6 8 4 2 2" xfId="12792" xr:uid="{00000000-0005-0000-0000-000036390000}"/>
    <cellStyle name="40% - Accent6 8 4 3" xfId="12793" xr:uid="{00000000-0005-0000-0000-000037390000}"/>
    <cellStyle name="40% - Accent6 8 4 4" xfId="12794" xr:uid="{00000000-0005-0000-0000-000038390000}"/>
    <cellStyle name="40% - Accent6 8 5" xfId="12795" xr:uid="{00000000-0005-0000-0000-000039390000}"/>
    <cellStyle name="40% - Accent6 8 5 2" xfId="12796" xr:uid="{00000000-0005-0000-0000-00003A390000}"/>
    <cellStyle name="40% - Accent6 8 5 2 2" xfId="12797" xr:uid="{00000000-0005-0000-0000-00003B390000}"/>
    <cellStyle name="40% - Accent6 8 5 3" xfId="12798" xr:uid="{00000000-0005-0000-0000-00003C390000}"/>
    <cellStyle name="40% - Accent6 8 5 4" xfId="12799" xr:uid="{00000000-0005-0000-0000-00003D390000}"/>
    <cellStyle name="40% - Accent6 8 6" xfId="12800" xr:uid="{00000000-0005-0000-0000-00003E390000}"/>
    <cellStyle name="40% - Accent6 8 6 2" xfId="12801" xr:uid="{00000000-0005-0000-0000-00003F390000}"/>
    <cellStyle name="40% - Accent6 8 6 2 2" xfId="12802" xr:uid="{00000000-0005-0000-0000-000040390000}"/>
    <cellStyle name="40% - Accent6 8 6 3" xfId="12803" xr:uid="{00000000-0005-0000-0000-000041390000}"/>
    <cellStyle name="40% - Accent6 8 7" xfId="12804" xr:uid="{00000000-0005-0000-0000-000042390000}"/>
    <cellStyle name="40% - Accent6 8 7 2" xfId="12805" xr:uid="{00000000-0005-0000-0000-000043390000}"/>
    <cellStyle name="40% - Accent6 8 8" xfId="12806" xr:uid="{00000000-0005-0000-0000-000044390000}"/>
    <cellStyle name="40% - Accent6 8 9" xfId="12807" xr:uid="{00000000-0005-0000-0000-000045390000}"/>
    <cellStyle name="40% - Accent6 9" xfId="12808" xr:uid="{00000000-0005-0000-0000-000046390000}"/>
    <cellStyle name="40% - Accent6 9 2" xfId="12809" xr:uid="{00000000-0005-0000-0000-000047390000}"/>
    <cellStyle name="40% - Accent6 9 2 2" xfId="12810" xr:uid="{00000000-0005-0000-0000-000048390000}"/>
    <cellStyle name="40% - Accent6 9 2 2 2" xfId="12811" xr:uid="{00000000-0005-0000-0000-000049390000}"/>
    <cellStyle name="40% - Accent6 9 2 3" xfId="12812" xr:uid="{00000000-0005-0000-0000-00004A390000}"/>
    <cellStyle name="40% - Accent6 9 2 4" xfId="12813" xr:uid="{00000000-0005-0000-0000-00004B390000}"/>
    <cellStyle name="40% - Accent6 9 3" xfId="12814" xr:uid="{00000000-0005-0000-0000-00004C390000}"/>
    <cellStyle name="40% - Accent6 9 3 2" xfId="12815" xr:uid="{00000000-0005-0000-0000-00004D390000}"/>
    <cellStyle name="40% - Accent6 9 3 2 2" xfId="12816" xr:uid="{00000000-0005-0000-0000-00004E390000}"/>
    <cellStyle name="40% - Accent6 9 3 3" xfId="12817" xr:uid="{00000000-0005-0000-0000-00004F390000}"/>
    <cellStyle name="40% - Accent6 9 3 4" xfId="12818" xr:uid="{00000000-0005-0000-0000-000050390000}"/>
    <cellStyle name="40% - Accent6 9 4" xfId="12819" xr:uid="{00000000-0005-0000-0000-000051390000}"/>
    <cellStyle name="40% - Accent6 9 4 2" xfId="12820" xr:uid="{00000000-0005-0000-0000-000052390000}"/>
    <cellStyle name="40% - Accent6 9 4 2 2" xfId="12821" xr:uid="{00000000-0005-0000-0000-000053390000}"/>
    <cellStyle name="40% - Accent6 9 4 3" xfId="12822" xr:uid="{00000000-0005-0000-0000-000054390000}"/>
    <cellStyle name="40% - Accent6 9 4 4" xfId="12823" xr:uid="{00000000-0005-0000-0000-000055390000}"/>
    <cellStyle name="40% - Accent6 9 5" xfId="12824" xr:uid="{00000000-0005-0000-0000-000056390000}"/>
    <cellStyle name="40% - Accent6 9 5 2" xfId="12825" xr:uid="{00000000-0005-0000-0000-000057390000}"/>
    <cellStyle name="40% - Accent6 9 5 2 2" xfId="12826" xr:uid="{00000000-0005-0000-0000-000058390000}"/>
    <cellStyle name="40% - Accent6 9 5 3" xfId="12827" xr:uid="{00000000-0005-0000-0000-000059390000}"/>
    <cellStyle name="40% - Accent6 9 5 4" xfId="12828" xr:uid="{00000000-0005-0000-0000-00005A390000}"/>
    <cellStyle name="40% - Accent6 9 6" xfId="12829" xr:uid="{00000000-0005-0000-0000-00005B390000}"/>
    <cellStyle name="40% - Accent6 9 6 2" xfId="12830" xr:uid="{00000000-0005-0000-0000-00005C390000}"/>
    <cellStyle name="40% - Accent6 9 6 2 2" xfId="12831" xr:uid="{00000000-0005-0000-0000-00005D390000}"/>
    <cellStyle name="40% - Accent6 9 6 3" xfId="12832" xr:uid="{00000000-0005-0000-0000-00005E390000}"/>
    <cellStyle name="40% - Accent6 9 7" xfId="12833" xr:uid="{00000000-0005-0000-0000-00005F390000}"/>
    <cellStyle name="40% - Accent6 9 7 2" xfId="12834" xr:uid="{00000000-0005-0000-0000-000060390000}"/>
    <cellStyle name="40% - Accent6 9 8" xfId="12835" xr:uid="{00000000-0005-0000-0000-000061390000}"/>
    <cellStyle name="40% - Accent6 9 9" xfId="12836" xr:uid="{00000000-0005-0000-0000-000062390000}"/>
    <cellStyle name="60% - Accent1 10" xfId="12837" xr:uid="{00000000-0005-0000-0000-000063390000}"/>
    <cellStyle name="60% - Accent1 2" xfId="12838" xr:uid="{00000000-0005-0000-0000-000064390000}"/>
    <cellStyle name="60% - Accent1 2 2" xfId="12839" xr:uid="{00000000-0005-0000-0000-000065390000}"/>
    <cellStyle name="60% - Accent1 2 2 2" xfId="12840" xr:uid="{00000000-0005-0000-0000-000066390000}"/>
    <cellStyle name="60% - Accent1 2 2 3" xfId="12841" xr:uid="{00000000-0005-0000-0000-000067390000}"/>
    <cellStyle name="60% - Accent1 2 2 4" xfId="12842" xr:uid="{00000000-0005-0000-0000-000068390000}"/>
    <cellStyle name="60% - Accent1 2 3" xfId="12843" xr:uid="{00000000-0005-0000-0000-000069390000}"/>
    <cellStyle name="60% - Accent1 2 3 2" xfId="12844" xr:uid="{00000000-0005-0000-0000-00006A390000}"/>
    <cellStyle name="60% - Accent1 2 3 3" xfId="12845" xr:uid="{00000000-0005-0000-0000-00006B390000}"/>
    <cellStyle name="60% - Accent1 2 4" xfId="12846" xr:uid="{00000000-0005-0000-0000-00006C390000}"/>
    <cellStyle name="60% - Accent1 2 4 2" xfId="12847" xr:uid="{00000000-0005-0000-0000-00006D390000}"/>
    <cellStyle name="60% - Accent1 2 4 3" xfId="12848" xr:uid="{00000000-0005-0000-0000-00006E390000}"/>
    <cellStyle name="60% - Accent1 2 5" xfId="12849" xr:uid="{00000000-0005-0000-0000-00006F390000}"/>
    <cellStyle name="60% - Accent1 2 6" xfId="12850" xr:uid="{00000000-0005-0000-0000-000070390000}"/>
    <cellStyle name="60% - Accent1 2 7" xfId="12851" xr:uid="{00000000-0005-0000-0000-000071390000}"/>
    <cellStyle name="60% - Accent1 2 8" xfId="12852" xr:uid="{00000000-0005-0000-0000-000072390000}"/>
    <cellStyle name="60% - Accent1 3" xfId="12853" xr:uid="{00000000-0005-0000-0000-000073390000}"/>
    <cellStyle name="60% - Accent1 3 2" xfId="12854" xr:uid="{00000000-0005-0000-0000-000074390000}"/>
    <cellStyle name="60% - Accent1 3 3" xfId="12855" xr:uid="{00000000-0005-0000-0000-000075390000}"/>
    <cellStyle name="60% - Accent1 3 4" xfId="12856" xr:uid="{00000000-0005-0000-0000-000076390000}"/>
    <cellStyle name="60% - Accent1 4" xfId="12857" xr:uid="{00000000-0005-0000-0000-000077390000}"/>
    <cellStyle name="60% - Accent1 4 2" xfId="12858" xr:uid="{00000000-0005-0000-0000-000078390000}"/>
    <cellStyle name="60% - Accent1 4 3" xfId="12859" xr:uid="{00000000-0005-0000-0000-000079390000}"/>
    <cellStyle name="60% - Accent1 4 4" xfId="12860" xr:uid="{00000000-0005-0000-0000-00007A390000}"/>
    <cellStyle name="60% - Accent1 4 5" xfId="12861" xr:uid="{00000000-0005-0000-0000-00007B390000}"/>
    <cellStyle name="60% - Accent1 5" xfId="12862" xr:uid="{00000000-0005-0000-0000-00007C390000}"/>
    <cellStyle name="60% - Accent1 5 2" xfId="12863" xr:uid="{00000000-0005-0000-0000-00007D390000}"/>
    <cellStyle name="60% - Accent1 5 2 2" xfId="12864" xr:uid="{00000000-0005-0000-0000-00007E390000}"/>
    <cellStyle name="60% - Accent1 5 2 3" xfId="12865" xr:uid="{00000000-0005-0000-0000-00007F390000}"/>
    <cellStyle name="60% - Accent1 5 3" xfId="12866" xr:uid="{00000000-0005-0000-0000-000080390000}"/>
    <cellStyle name="60% - Accent1 5 3 2" xfId="12867" xr:uid="{00000000-0005-0000-0000-000081390000}"/>
    <cellStyle name="60% - Accent1 5 3 3" xfId="12868" xr:uid="{00000000-0005-0000-0000-000082390000}"/>
    <cellStyle name="60% - Accent1 5 4" xfId="12869" xr:uid="{00000000-0005-0000-0000-000083390000}"/>
    <cellStyle name="60% - Accent1 5 5" xfId="12870" xr:uid="{00000000-0005-0000-0000-000084390000}"/>
    <cellStyle name="60% - Accent1 5 6" xfId="12871" xr:uid="{00000000-0005-0000-0000-000085390000}"/>
    <cellStyle name="60% - Accent1 5 7" xfId="12872" xr:uid="{00000000-0005-0000-0000-000086390000}"/>
    <cellStyle name="60% - Accent1 6" xfId="12873" xr:uid="{00000000-0005-0000-0000-000087390000}"/>
    <cellStyle name="60% - Accent1 7" xfId="12874" xr:uid="{00000000-0005-0000-0000-000088390000}"/>
    <cellStyle name="60% - Accent1 8" xfId="12875" xr:uid="{00000000-0005-0000-0000-000089390000}"/>
    <cellStyle name="60% - Accent1 9" xfId="12876" xr:uid="{00000000-0005-0000-0000-00008A390000}"/>
    <cellStyle name="60% - Accent2 10" xfId="12877" xr:uid="{00000000-0005-0000-0000-00008B390000}"/>
    <cellStyle name="60% - Accent2 2" xfId="12878" xr:uid="{00000000-0005-0000-0000-00008C390000}"/>
    <cellStyle name="60% - Accent2 2 2" xfId="12879" xr:uid="{00000000-0005-0000-0000-00008D390000}"/>
    <cellStyle name="60% - Accent2 2 2 2" xfId="12880" xr:uid="{00000000-0005-0000-0000-00008E390000}"/>
    <cellStyle name="60% - Accent2 2 2 3" xfId="12881" xr:uid="{00000000-0005-0000-0000-00008F390000}"/>
    <cellStyle name="60% - Accent2 2 2 4" xfId="12882" xr:uid="{00000000-0005-0000-0000-000090390000}"/>
    <cellStyle name="60% - Accent2 2 3" xfId="12883" xr:uid="{00000000-0005-0000-0000-000091390000}"/>
    <cellStyle name="60% - Accent2 2 3 2" xfId="12884" xr:uid="{00000000-0005-0000-0000-000092390000}"/>
    <cellStyle name="60% - Accent2 2 3 3" xfId="12885" xr:uid="{00000000-0005-0000-0000-000093390000}"/>
    <cellStyle name="60% - Accent2 2 4" xfId="12886" xr:uid="{00000000-0005-0000-0000-000094390000}"/>
    <cellStyle name="60% - Accent2 2 4 2" xfId="12887" xr:uid="{00000000-0005-0000-0000-000095390000}"/>
    <cellStyle name="60% - Accent2 2 4 3" xfId="12888" xr:uid="{00000000-0005-0000-0000-000096390000}"/>
    <cellStyle name="60% - Accent2 2 5" xfId="12889" xr:uid="{00000000-0005-0000-0000-000097390000}"/>
    <cellStyle name="60% - Accent2 2 6" xfId="12890" xr:uid="{00000000-0005-0000-0000-000098390000}"/>
    <cellStyle name="60% - Accent2 2 7" xfId="12891" xr:uid="{00000000-0005-0000-0000-000099390000}"/>
    <cellStyle name="60% - Accent2 2 8" xfId="12892" xr:uid="{00000000-0005-0000-0000-00009A390000}"/>
    <cellStyle name="60% - Accent2 3" xfId="12893" xr:uid="{00000000-0005-0000-0000-00009B390000}"/>
    <cellStyle name="60% - Accent2 3 2" xfId="12894" xr:uid="{00000000-0005-0000-0000-00009C390000}"/>
    <cellStyle name="60% - Accent2 3 3" xfId="12895" xr:uid="{00000000-0005-0000-0000-00009D390000}"/>
    <cellStyle name="60% - Accent2 3 4" xfId="12896" xr:uid="{00000000-0005-0000-0000-00009E390000}"/>
    <cellStyle name="60% - Accent2 4" xfId="12897" xr:uid="{00000000-0005-0000-0000-00009F390000}"/>
    <cellStyle name="60% - Accent2 4 2" xfId="12898" xr:uid="{00000000-0005-0000-0000-0000A0390000}"/>
    <cellStyle name="60% - Accent2 4 3" xfId="12899" xr:uid="{00000000-0005-0000-0000-0000A1390000}"/>
    <cellStyle name="60% - Accent2 4 4" xfId="12900" xr:uid="{00000000-0005-0000-0000-0000A2390000}"/>
    <cellStyle name="60% - Accent2 4 5" xfId="12901" xr:uid="{00000000-0005-0000-0000-0000A3390000}"/>
    <cellStyle name="60% - Accent2 5" xfId="12902" xr:uid="{00000000-0005-0000-0000-0000A4390000}"/>
    <cellStyle name="60% - Accent2 5 2" xfId="12903" xr:uid="{00000000-0005-0000-0000-0000A5390000}"/>
    <cellStyle name="60% - Accent2 5 2 2" xfId="12904" xr:uid="{00000000-0005-0000-0000-0000A6390000}"/>
    <cellStyle name="60% - Accent2 5 2 3" xfId="12905" xr:uid="{00000000-0005-0000-0000-0000A7390000}"/>
    <cellStyle name="60% - Accent2 5 3" xfId="12906" xr:uid="{00000000-0005-0000-0000-0000A8390000}"/>
    <cellStyle name="60% - Accent2 5 3 2" xfId="12907" xr:uid="{00000000-0005-0000-0000-0000A9390000}"/>
    <cellStyle name="60% - Accent2 5 3 3" xfId="12908" xr:uid="{00000000-0005-0000-0000-0000AA390000}"/>
    <cellStyle name="60% - Accent2 5 4" xfId="12909" xr:uid="{00000000-0005-0000-0000-0000AB390000}"/>
    <cellStyle name="60% - Accent2 5 5" xfId="12910" xr:uid="{00000000-0005-0000-0000-0000AC390000}"/>
    <cellStyle name="60% - Accent2 5 6" xfId="12911" xr:uid="{00000000-0005-0000-0000-0000AD390000}"/>
    <cellStyle name="60% - Accent2 5 7" xfId="12912" xr:uid="{00000000-0005-0000-0000-0000AE390000}"/>
    <cellStyle name="60% - Accent2 6" xfId="12913" xr:uid="{00000000-0005-0000-0000-0000AF390000}"/>
    <cellStyle name="60% - Accent2 7" xfId="12914" xr:uid="{00000000-0005-0000-0000-0000B0390000}"/>
    <cellStyle name="60% - Accent2 8" xfId="12915" xr:uid="{00000000-0005-0000-0000-0000B1390000}"/>
    <cellStyle name="60% - Accent2 9" xfId="12916" xr:uid="{00000000-0005-0000-0000-0000B2390000}"/>
    <cellStyle name="60% - Accent3 10" xfId="12917" xr:uid="{00000000-0005-0000-0000-0000B3390000}"/>
    <cellStyle name="60% - Accent3 2" xfId="12918" xr:uid="{00000000-0005-0000-0000-0000B4390000}"/>
    <cellStyle name="60% - Accent3 2 2" xfId="12919" xr:uid="{00000000-0005-0000-0000-0000B5390000}"/>
    <cellStyle name="60% - Accent3 2 2 2" xfId="12920" xr:uid="{00000000-0005-0000-0000-0000B6390000}"/>
    <cellStyle name="60% - Accent3 2 2 3" xfId="12921" xr:uid="{00000000-0005-0000-0000-0000B7390000}"/>
    <cellStyle name="60% - Accent3 2 2 4" xfId="12922" xr:uid="{00000000-0005-0000-0000-0000B8390000}"/>
    <cellStyle name="60% - Accent3 2 3" xfId="12923" xr:uid="{00000000-0005-0000-0000-0000B9390000}"/>
    <cellStyle name="60% - Accent3 2 3 2" xfId="12924" xr:uid="{00000000-0005-0000-0000-0000BA390000}"/>
    <cellStyle name="60% - Accent3 2 3 3" xfId="12925" xr:uid="{00000000-0005-0000-0000-0000BB390000}"/>
    <cellStyle name="60% - Accent3 2 4" xfId="12926" xr:uid="{00000000-0005-0000-0000-0000BC390000}"/>
    <cellStyle name="60% - Accent3 2 4 2" xfId="12927" xr:uid="{00000000-0005-0000-0000-0000BD390000}"/>
    <cellStyle name="60% - Accent3 2 4 3" xfId="12928" xr:uid="{00000000-0005-0000-0000-0000BE390000}"/>
    <cellStyle name="60% - Accent3 2 5" xfId="12929" xr:uid="{00000000-0005-0000-0000-0000BF390000}"/>
    <cellStyle name="60% - Accent3 2 6" xfId="12930" xr:uid="{00000000-0005-0000-0000-0000C0390000}"/>
    <cellStyle name="60% - Accent3 2 7" xfId="12931" xr:uid="{00000000-0005-0000-0000-0000C1390000}"/>
    <cellStyle name="60% - Accent3 2 8" xfId="12932" xr:uid="{00000000-0005-0000-0000-0000C2390000}"/>
    <cellStyle name="60% - Accent3 3" xfId="12933" xr:uid="{00000000-0005-0000-0000-0000C3390000}"/>
    <cellStyle name="60% - Accent3 3 2" xfId="12934" xr:uid="{00000000-0005-0000-0000-0000C4390000}"/>
    <cellStyle name="60% - Accent3 3 3" xfId="12935" xr:uid="{00000000-0005-0000-0000-0000C5390000}"/>
    <cellStyle name="60% - Accent3 3 4" xfId="12936" xr:uid="{00000000-0005-0000-0000-0000C6390000}"/>
    <cellStyle name="60% - Accent3 4" xfId="12937" xr:uid="{00000000-0005-0000-0000-0000C7390000}"/>
    <cellStyle name="60% - Accent3 4 2" xfId="12938" xr:uid="{00000000-0005-0000-0000-0000C8390000}"/>
    <cellStyle name="60% - Accent3 4 3" xfId="12939" xr:uid="{00000000-0005-0000-0000-0000C9390000}"/>
    <cellStyle name="60% - Accent3 4 4" xfId="12940" xr:uid="{00000000-0005-0000-0000-0000CA390000}"/>
    <cellStyle name="60% - Accent3 4 5" xfId="12941" xr:uid="{00000000-0005-0000-0000-0000CB390000}"/>
    <cellStyle name="60% - Accent3 5" xfId="12942" xr:uid="{00000000-0005-0000-0000-0000CC390000}"/>
    <cellStyle name="60% - Accent3 5 2" xfId="12943" xr:uid="{00000000-0005-0000-0000-0000CD390000}"/>
    <cellStyle name="60% - Accent3 5 2 2" xfId="12944" xr:uid="{00000000-0005-0000-0000-0000CE390000}"/>
    <cellStyle name="60% - Accent3 5 2 3" xfId="12945" xr:uid="{00000000-0005-0000-0000-0000CF390000}"/>
    <cellStyle name="60% - Accent3 5 3" xfId="12946" xr:uid="{00000000-0005-0000-0000-0000D0390000}"/>
    <cellStyle name="60% - Accent3 5 3 2" xfId="12947" xr:uid="{00000000-0005-0000-0000-0000D1390000}"/>
    <cellStyle name="60% - Accent3 5 3 3" xfId="12948" xr:uid="{00000000-0005-0000-0000-0000D2390000}"/>
    <cellStyle name="60% - Accent3 5 4" xfId="12949" xr:uid="{00000000-0005-0000-0000-0000D3390000}"/>
    <cellStyle name="60% - Accent3 5 5" xfId="12950" xr:uid="{00000000-0005-0000-0000-0000D4390000}"/>
    <cellStyle name="60% - Accent3 5 6" xfId="12951" xr:uid="{00000000-0005-0000-0000-0000D5390000}"/>
    <cellStyle name="60% - Accent3 5 7" xfId="12952" xr:uid="{00000000-0005-0000-0000-0000D6390000}"/>
    <cellStyle name="60% - Accent3 6" xfId="12953" xr:uid="{00000000-0005-0000-0000-0000D7390000}"/>
    <cellStyle name="60% - Accent3 7" xfId="12954" xr:uid="{00000000-0005-0000-0000-0000D8390000}"/>
    <cellStyle name="60% - Accent3 8" xfId="12955" xr:uid="{00000000-0005-0000-0000-0000D9390000}"/>
    <cellStyle name="60% - Accent3 9" xfId="12956" xr:uid="{00000000-0005-0000-0000-0000DA390000}"/>
    <cellStyle name="60% - Accent4 10" xfId="12957" xr:uid="{00000000-0005-0000-0000-0000DB390000}"/>
    <cellStyle name="60% - Accent4 2" xfId="12958" xr:uid="{00000000-0005-0000-0000-0000DC390000}"/>
    <cellStyle name="60% - Accent4 2 2" xfId="12959" xr:uid="{00000000-0005-0000-0000-0000DD390000}"/>
    <cellStyle name="60% - Accent4 2 2 2" xfId="12960" xr:uid="{00000000-0005-0000-0000-0000DE390000}"/>
    <cellStyle name="60% - Accent4 2 2 3" xfId="12961" xr:uid="{00000000-0005-0000-0000-0000DF390000}"/>
    <cellStyle name="60% - Accent4 2 2 4" xfId="12962" xr:uid="{00000000-0005-0000-0000-0000E0390000}"/>
    <cellStyle name="60% - Accent4 2 3" xfId="12963" xr:uid="{00000000-0005-0000-0000-0000E1390000}"/>
    <cellStyle name="60% - Accent4 2 3 2" xfId="12964" xr:uid="{00000000-0005-0000-0000-0000E2390000}"/>
    <cellStyle name="60% - Accent4 2 3 3" xfId="12965" xr:uid="{00000000-0005-0000-0000-0000E3390000}"/>
    <cellStyle name="60% - Accent4 2 4" xfId="12966" xr:uid="{00000000-0005-0000-0000-0000E4390000}"/>
    <cellStyle name="60% - Accent4 2 4 2" xfId="12967" xr:uid="{00000000-0005-0000-0000-0000E5390000}"/>
    <cellStyle name="60% - Accent4 2 4 3" xfId="12968" xr:uid="{00000000-0005-0000-0000-0000E6390000}"/>
    <cellStyle name="60% - Accent4 2 5" xfId="12969" xr:uid="{00000000-0005-0000-0000-0000E7390000}"/>
    <cellStyle name="60% - Accent4 2 6" xfId="12970" xr:uid="{00000000-0005-0000-0000-0000E8390000}"/>
    <cellStyle name="60% - Accent4 2 7" xfId="12971" xr:uid="{00000000-0005-0000-0000-0000E9390000}"/>
    <cellStyle name="60% - Accent4 2 8" xfId="12972" xr:uid="{00000000-0005-0000-0000-0000EA390000}"/>
    <cellStyle name="60% - Accent4 3" xfId="12973" xr:uid="{00000000-0005-0000-0000-0000EB390000}"/>
    <cellStyle name="60% - Accent4 3 2" xfId="12974" xr:uid="{00000000-0005-0000-0000-0000EC390000}"/>
    <cellStyle name="60% - Accent4 3 3" xfId="12975" xr:uid="{00000000-0005-0000-0000-0000ED390000}"/>
    <cellStyle name="60% - Accent4 3 4" xfId="12976" xr:uid="{00000000-0005-0000-0000-0000EE390000}"/>
    <cellStyle name="60% - Accent4 4" xfId="12977" xr:uid="{00000000-0005-0000-0000-0000EF390000}"/>
    <cellStyle name="60% - Accent4 4 2" xfId="12978" xr:uid="{00000000-0005-0000-0000-0000F0390000}"/>
    <cellStyle name="60% - Accent4 4 3" xfId="12979" xr:uid="{00000000-0005-0000-0000-0000F1390000}"/>
    <cellStyle name="60% - Accent4 4 4" xfId="12980" xr:uid="{00000000-0005-0000-0000-0000F2390000}"/>
    <cellStyle name="60% - Accent4 4 5" xfId="12981" xr:uid="{00000000-0005-0000-0000-0000F3390000}"/>
    <cellStyle name="60% - Accent4 5" xfId="12982" xr:uid="{00000000-0005-0000-0000-0000F4390000}"/>
    <cellStyle name="60% - Accent4 5 2" xfId="12983" xr:uid="{00000000-0005-0000-0000-0000F5390000}"/>
    <cellStyle name="60% - Accent4 5 2 2" xfId="12984" xr:uid="{00000000-0005-0000-0000-0000F6390000}"/>
    <cellStyle name="60% - Accent4 5 2 3" xfId="12985" xr:uid="{00000000-0005-0000-0000-0000F7390000}"/>
    <cellStyle name="60% - Accent4 5 3" xfId="12986" xr:uid="{00000000-0005-0000-0000-0000F8390000}"/>
    <cellStyle name="60% - Accent4 5 3 2" xfId="12987" xr:uid="{00000000-0005-0000-0000-0000F9390000}"/>
    <cellStyle name="60% - Accent4 5 3 3" xfId="12988" xr:uid="{00000000-0005-0000-0000-0000FA390000}"/>
    <cellStyle name="60% - Accent4 5 4" xfId="12989" xr:uid="{00000000-0005-0000-0000-0000FB390000}"/>
    <cellStyle name="60% - Accent4 5 5" xfId="12990" xr:uid="{00000000-0005-0000-0000-0000FC390000}"/>
    <cellStyle name="60% - Accent4 5 6" xfId="12991" xr:uid="{00000000-0005-0000-0000-0000FD390000}"/>
    <cellStyle name="60% - Accent4 5 7" xfId="12992" xr:uid="{00000000-0005-0000-0000-0000FE390000}"/>
    <cellStyle name="60% - Accent4 6" xfId="12993" xr:uid="{00000000-0005-0000-0000-0000FF390000}"/>
    <cellStyle name="60% - Accent4 7" xfId="12994" xr:uid="{00000000-0005-0000-0000-0000003A0000}"/>
    <cellStyle name="60% - Accent4 8" xfId="12995" xr:uid="{00000000-0005-0000-0000-0000013A0000}"/>
    <cellStyle name="60% - Accent4 9" xfId="12996" xr:uid="{00000000-0005-0000-0000-0000023A0000}"/>
    <cellStyle name="60% - Accent5 10" xfId="12997" xr:uid="{00000000-0005-0000-0000-0000033A0000}"/>
    <cellStyle name="60% - Accent5 2" xfId="12998" xr:uid="{00000000-0005-0000-0000-0000043A0000}"/>
    <cellStyle name="60% - Accent5 2 2" xfId="12999" xr:uid="{00000000-0005-0000-0000-0000053A0000}"/>
    <cellStyle name="60% - Accent5 2 2 2" xfId="13000" xr:uid="{00000000-0005-0000-0000-0000063A0000}"/>
    <cellStyle name="60% - Accent5 2 2 3" xfId="13001" xr:uid="{00000000-0005-0000-0000-0000073A0000}"/>
    <cellStyle name="60% - Accent5 2 2 4" xfId="13002" xr:uid="{00000000-0005-0000-0000-0000083A0000}"/>
    <cellStyle name="60% - Accent5 2 3" xfId="13003" xr:uid="{00000000-0005-0000-0000-0000093A0000}"/>
    <cellStyle name="60% - Accent5 2 3 2" xfId="13004" xr:uid="{00000000-0005-0000-0000-00000A3A0000}"/>
    <cellStyle name="60% - Accent5 2 3 3" xfId="13005" xr:uid="{00000000-0005-0000-0000-00000B3A0000}"/>
    <cellStyle name="60% - Accent5 2 4" xfId="13006" xr:uid="{00000000-0005-0000-0000-00000C3A0000}"/>
    <cellStyle name="60% - Accent5 2 4 2" xfId="13007" xr:uid="{00000000-0005-0000-0000-00000D3A0000}"/>
    <cellStyle name="60% - Accent5 2 4 3" xfId="13008" xr:uid="{00000000-0005-0000-0000-00000E3A0000}"/>
    <cellStyle name="60% - Accent5 2 5" xfId="13009" xr:uid="{00000000-0005-0000-0000-00000F3A0000}"/>
    <cellStyle name="60% - Accent5 2 6" xfId="13010" xr:uid="{00000000-0005-0000-0000-0000103A0000}"/>
    <cellStyle name="60% - Accent5 2 7" xfId="13011" xr:uid="{00000000-0005-0000-0000-0000113A0000}"/>
    <cellStyle name="60% - Accent5 2 8" xfId="13012" xr:uid="{00000000-0005-0000-0000-0000123A0000}"/>
    <cellStyle name="60% - Accent5 3" xfId="13013" xr:uid="{00000000-0005-0000-0000-0000133A0000}"/>
    <cellStyle name="60% - Accent5 3 2" xfId="13014" xr:uid="{00000000-0005-0000-0000-0000143A0000}"/>
    <cellStyle name="60% - Accent5 3 3" xfId="13015" xr:uid="{00000000-0005-0000-0000-0000153A0000}"/>
    <cellStyle name="60% - Accent5 3 4" xfId="13016" xr:uid="{00000000-0005-0000-0000-0000163A0000}"/>
    <cellStyle name="60% - Accent5 4" xfId="13017" xr:uid="{00000000-0005-0000-0000-0000173A0000}"/>
    <cellStyle name="60% - Accent5 4 2" xfId="13018" xr:uid="{00000000-0005-0000-0000-0000183A0000}"/>
    <cellStyle name="60% - Accent5 4 3" xfId="13019" xr:uid="{00000000-0005-0000-0000-0000193A0000}"/>
    <cellStyle name="60% - Accent5 4 4" xfId="13020" xr:uid="{00000000-0005-0000-0000-00001A3A0000}"/>
    <cellStyle name="60% - Accent5 4 5" xfId="13021" xr:uid="{00000000-0005-0000-0000-00001B3A0000}"/>
    <cellStyle name="60% - Accent5 5" xfId="13022" xr:uid="{00000000-0005-0000-0000-00001C3A0000}"/>
    <cellStyle name="60% - Accent5 5 2" xfId="13023" xr:uid="{00000000-0005-0000-0000-00001D3A0000}"/>
    <cellStyle name="60% - Accent5 5 2 2" xfId="13024" xr:uid="{00000000-0005-0000-0000-00001E3A0000}"/>
    <cellStyle name="60% - Accent5 5 2 3" xfId="13025" xr:uid="{00000000-0005-0000-0000-00001F3A0000}"/>
    <cellStyle name="60% - Accent5 5 3" xfId="13026" xr:uid="{00000000-0005-0000-0000-0000203A0000}"/>
    <cellStyle name="60% - Accent5 5 3 2" xfId="13027" xr:uid="{00000000-0005-0000-0000-0000213A0000}"/>
    <cellStyle name="60% - Accent5 5 3 3" xfId="13028" xr:uid="{00000000-0005-0000-0000-0000223A0000}"/>
    <cellStyle name="60% - Accent5 5 4" xfId="13029" xr:uid="{00000000-0005-0000-0000-0000233A0000}"/>
    <cellStyle name="60% - Accent5 5 5" xfId="13030" xr:uid="{00000000-0005-0000-0000-0000243A0000}"/>
    <cellStyle name="60% - Accent5 5 6" xfId="13031" xr:uid="{00000000-0005-0000-0000-0000253A0000}"/>
    <cellStyle name="60% - Accent5 5 7" xfId="13032" xr:uid="{00000000-0005-0000-0000-0000263A0000}"/>
    <cellStyle name="60% - Accent5 6" xfId="13033" xr:uid="{00000000-0005-0000-0000-0000273A0000}"/>
    <cellStyle name="60% - Accent5 7" xfId="13034" xr:uid="{00000000-0005-0000-0000-0000283A0000}"/>
    <cellStyle name="60% - Accent5 8" xfId="13035" xr:uid="{00000000-0005-0000-0000-0000293A0000}"/>
    <cellStyle name="60% - Accent5 9" xfId="13036" xr:uid="{00000000-0005-0000-0000-00002A3A0000}"/>
    <cellStyle name="60% - Accent6 10" xfId="13037" xr:uid="{00000000-0005-0000-0000-00002B3A0000}"/>
    <cellStyle name="60% - Accent6 2" xfId="13038" xr:uid="{00000000-0005-0000-0000-00002C3A0000}"/>
    <cellStyle name="60% - Accent6 2 2" xfId="13039" xr:uid="{00000000-0005-0000-0000-00002D3A0000}"/>
    <cellStyle name="60% - Accent6 2 2 2" xfId="13040" xr:uid="{00000000-0005-0000-0000-00002E3A0000}"/>
    <cellStyle name="60% - Accent6 2 2 3" xfId="13041" xr:uid="{00000000-0005-0000-0000-00002F3A0000}"/>
    <cellStyle name="60% - Accent6 2 2 4" xfId="13042" xr:uid="{00000000-0005-0000-0000-0000303A0000}"/>
    <cellStyle name="60% - Accent6 2 3" xfId="13043" xr:uid="{00000000-0005-0000-0000-0000313A0000}"/>
    <cellStyle name="60% - Accent6 2 3 2" xfId="13044" xr:uid="{00000000-0005-0000-0000-0000323A0000}"/>
    <cellStyle name="60% - Accent6 2 3 3" xfId="13045" xr:uid="{00000000-0005-0000-0000-0000333A0000}"/>
    <cellStyle name="60% - Accent6 2 4" xfId="13046" xr:uid="{00000000-0005-0000-0000-0000343A0000}"/>
    <cellStyle name="60% - Accent6 2 4 2" xfId="13047" xr:uid="{00000000-0005-0000-0000-0000353A0000}"/>
    <cellStyle name="60% - Accent6 2 4 3" xfId="13048" xr:uid="{00000000-0005-0000-0000-0000363A0000}"/>
    <cellStyle name="60% - Accent6 2 5" xfId="13049" xr:uid="{00000000-0005-0000-0000-0000373A0000}"/>
    <cellStyle name="60% - Accent6 2 6" xfId="13050" xr:uid="{00000000-0005-0000-0000-0000383A0000}"/>
    <cellStyle name="60% - Accent6 2 7" xfId="13051" xr:uid="{00000000-0005-0000-0000-0000393A0000}"/>
    <cellStyle name="60% - Accent6 2 8" xfId="13052" xr:uid="{00000000-0005-0000-0000-00003A3A0000}"/>
    <cellStyle name="60% - Accent6 3" xfId="13053" xr:uid="{00000000-0005-0000-0000-00003B3A0000}"/>
    <cellStyle name="60% - Accent6 3 2" xfId="13054" xr:uid="{00000000-0005-0000-0000-00003C3A0000}"/>
    <cellStyle name="60% - Accent6 3 3" xfId="13055" xr:uid="{00000000-0005-0000-0000-00003D3A0000}"/>
    <cellStyle name="60% - Accent6 3 4" xfId="13056" xr:uid="{00000000-0005-0000-0000-00003E3A0000}"/>
    <cellStyle name="60% - Accent6 4" xfId="13057" xr:uid="{00000000-0005-0000-0000-00003F3A0000}"/>
    <cellStyle name="60% - Accent6 4 2" xfId="13058" xr:uid="{00000000-0005-0000-0000-0000403A0000}"/>
    <cellStyle name="60% - Accent6 4 3" xfId="13059" xr:uid="{00000000-0005-0000-0000-0000413A0000}"/>
    <cellStyle name="60% - Accent6 4 4" xfId="13060" xr:uid="{00000000-0005-0000-0000-0000423A0000}"/>
    <cellStyle name="60% - Accent6 4 5" xfId="13061" xr:uid="{00000000-0005-0000-0000-0000433A0000}"/>
    <cellStyle name="60% - Accent6 5" xfId="13062" xr:uid="{00000000-0005-0000-0000-0000443A0000}"/>
    <cellStyle name="60% - Accent6 5 2" xfId="13063" xr:uid="{00000000-0005-0000-0000-0000453A0000}"/>
    <cellStyle name="60% - Accent6 5 2 2" xfId="13064" xr:uid="{00000000-0005-0000-0000-0000463A0000}"/>
    <cellStyle name="60% - Accent6 5 2 3" xfId="13065" xr:uid="{00000000-0005-0000-0000-0000473A0000}"/>
    <cellStyle name="60% - Accent6 5 3" xfId="13066" xr:uid="{00000000-0005-0000-0000-0000483A0000}"/>
    <cellStyle name="60% - Accent6 5 3 2" xfId="13067" xr:uid="{00000000-0005-0000-0000-0000493A0000}"/>
    <cellStyle name="60% - Accent6 5 3 3" xfId="13068" xr:uid="{00000000-0005-0000-0000-00004A3A0000}"/>
    <cellStyle name="60% - Accent6 5 4" xfId="13069" xr:uid="{00000000-0005-0000-0000-00004B3A0000}"/>
    <cellStyle name="60% - Accent6 5 5" xfId="13070" xr:uid="{00000000-0005-0000-0000-00004C3A0000}"/>
    <cellStyle name="60% - Accent6 5 6" xfId="13071" xr:uid="{00000000-0005-0000-0000-00004D3A0000}"/>
    <cellStyle name="60% - Accent6 5 7" xfId="13072" xr:uid="{00000000-0005-0000-0000-00004E3A0000}"/>
    <cellStyle name="60% - Accent6 6" xfId="13073" xr:uid="{00000000-0005-0000-0000-00004F3A0000}"/>
    <cellStyle name="60% - Accent6 7" xfId="13074" xr:uid="{00000000-0005-0000-0000-0000503A0000}"/>
    <cellStyle name="60% - Accent6 8" xfId="13075" xr:uid="{00000000-0005-0000-0000-0000513A0000}"/>
    <cellStyle name="60% - Accent6 9" xfId="13076" xr:uid="{00000000-0005-0000-0000-0000523A0000}"/>
    <cellStyle name="A3 297 x 420 mm" xfId="60054" xr:uid="{00000000-0005-0000-0000-0000533A0000}"/>
    <cellStyle name="A3 297 x 420 mm 2" xfId="60055" xr:uid="{00000000-0005-0000-0000-0000543A0000}"/>
    <cellStyle name="A3 297 x 420 mm 3" xfId="60056" xr:uid="{00000000-0005-0000-0000-0000553A0000}"/>
    <cellStyle name="Accent1 10" xfId="13077" xr:uid="{00000000-0005-0000-0000-0000563A0000}"/>
    <cellStyle name="Accent1 2" xfId="13078" xr:uid="{00000000-0005-0000-0000-0000573A0000}"/>
    <cellStyle name="Accent1 2 2" xfId="13079" xr:uid="{00000000-0005-0000-0000-0000583A0000}"/>
    <cellStyle name="Accent1 2 2 2" xfId="13080" xr:uid="{00000000-0005-0000-0000-0000593A0000}"/>
    <cellStyle name="Accent1 2 2 3" xfId="13081" xr:uid="{00000000-0005-0000-0000-00005A3A0000}"/>
    <cellStyle name="Accent1 2 2 4" xfId="13082" xr:uid="{00000000-0005-0000-0000-00005B3A0000}"/>
    <cellStyle name="Accent1 2 3" xfId="13083" xr:uid="{00000000-0005-0000-0000-00005C3A0000}"/>
    <cellStyle name="Accent1 2 3 2" xfId="13084" xr:uid="{00000000-0005-0000-0000-00005D3A0000}"/>
    <cellStyle name="Accent1 2 3 3" xfId="13085" xr:uid="{00000000-0005-0000-0000-00005E3A0000}"/>
    <cellStyle name="Accent1 2 4" xfId="13086" xr:uid="{00000000-0005-0000-0000-00005F3A0000}"/>
    <cellStyle name="Accent1 2 4 2" xfId="13087" xr:uid="{00000000-0005-0000-0000-0000603A0000}"/>
    <cellStyle name="Accent1 2 4 3" xfId="13088" xr:uid="{00000000-0005-0000-0000-0000613A0000}"/>
    <cellStyle name="Accent1 2 5" xfId="13089" xr:uid="{00000000-0005-0000-0000-0000623A0000}"/>
    <cellStyle name="Accent1 2 6" xfId="13090" xr:uid="{00000000-0005-0000-0000-0000633A0000}"/>
    <cellStyle name="Accent1 2 7" xfId="13091" xr:uid="{00000000-0005-0000-0000-0000643A0000}"/>
    <cellStyle name="Accent1 2 8" xfId="13092" xr:uid="{00000000-0005-0000-0000-0000653A0000}"/>
    <cellStyle name="Accent1 3" xfId="13093" xr:uid="{00000000-0005-0000-0000-0000663A0000}"/>
    <cellStyle name="Accent1 3 2" xfId="13094" xr:uid="{00000000-0005-0000-0000-0000673A0000}"/>
    <cellStyle name="Accent1 3 3" xfId="13095" xr:uid="{00000000-0005-0000-0000-0000683A0000}"/>
    <cellStyle name="Accent1 3 4" xfId="13096" xr:uid="{00000000-0005-0000-0000-0000693A0000}"/>
    <cellStyle name="Accent1 4" xfId="13097" xr:uid="{00000000-0005-0000-0000-00006A3A0000}"/>
    <cellStyle name="Accent1 4 2" xfId="13098" xr:uid="{00000000-0005-0000-0000-00006B3A0000}"/>
    <cellStyle name="Accent1 4 3" xfId="13099" xr:uid="{00000000-0005-0000-0000-00006C3A0000}"/>
    <cellStyle name="Accent1 4 4" xfId="13100" xr:uid="{00000000-0005-0000-0000-00006D3A0000}"/>
    <cellStyle name="Accent1 4 5" xfId="13101" xr:uid="{00000000-0005-0000-0000-00006E3A0000}"/>
    <cellStyle name="Accent1 5" xfId="13102" xr:uid="{00000000-0005-0000-0000-00006F3A0000}"/>
    <cellStyle name="Accent1 5 2" xfId="13103" xr:uid="{00000000-0005-0000-0000-0000703A0000}"/>
    <cellStyle name="Accent1 5 2 2" xfId="13104" xr:uid="{00000000-0005-0000-0000-0000713A0000}"/>
    <cellStyle name="Accent1 5 2 3" xfId="13105" xr:uid="{00000000-0005-0000-0000-0000723A0000}"/>
    <cellStyle name="Accent1 5 3" xfId="13106" xr:uid="{00000000-0005-0000-0000-0000733A0000}"/>
    <cellStyle name="Accent1 5 3 2" xfId="13107" xr:uid="{00000000-0005-0000-0000-0000743A0000}"/>
    <cellStyle name="Accent1 5 3 3" xfId="13108" xr:uid="{00000000-0005-0000-0000-0000753A0000}"/>
    <cellStyle name="Accent1 5 4" xfId="13109" xr:uid="{00000000-0005-0000-0000-0000763A0000}"/>
    <cellStyle name="Accent1 5 5" xfId="13110" xr:uid="{00000000-0005-0000-0000-0000773A0000}"/>
    <cellStyle name="Accent1 5 6" xfId="13111" xr:uid="{00000000-0005-0000-0000-0000783A0000}"/>
    <cellStyle name="Accent1 5 7" xfId="13112" xr:uid="{00000000-0005-0000-0000-0000793A0000}"/>
    <cellStyle name="Accent1 6" xfId="13113" xr:uid="{00000000-0005-0000-0000-00007A3A0000}"/>
    <cellStyle name="Accent1 7" xfId="13114" xr:uid="{00000000-0005-0000-0000-00007B3A0000}"/>
    <cellStyle name="Accent1 8" xfId="13115" xr:uid="{00000000-0005-0000-0000-00007C3A0000}"/>
    <cellStyle name="Accent1 9" xfId="13116" xr:uid="{00000000-0005-0000-0000-00007D3A0000}"/>
    <cellStyle name="Accent2 10" xfId="13117" xr:uid="{00000000-0005-0000-0000-00007E3A0000}"/>
    <cellStyle name="Accent2 2" xfId="13118" xr:uid="{00000000-0005-0000-0000-00007F3A0000}"/>
    <cellStyle name="Accent2 2 2" xfId="13119" xr:uid="{00000000-0005-0000-0000-0000803A0000}"/>
    <cellStyle name="Accent2 2 2 2" xfId="13120" xr:uid="{00000000-0005-0000-0000-0000813A0000}"/>
    <cellStyle name="Accent2 2 2 3" xfId="13121" xr:uid="{00000000-0005-0000-0000-0000823A0000}"/>
    <cellStyle name="Accent2 2 2 4" xfId="13122" xr:uid="{00000000-0005-0000-0000-0000833A0000}"/>
    <cellStyle name="Accent2 2 3" xfId="13123" xr:uid="{00000000-0005-0000-0000-0000843A0000}"/>
    <cellStyle name="Accent2 2 3 2" xfId="13124" xr:uid="{00000000-0005-0000-0000-0000853A0000}"/>
    <cellStyle name="Accent2 2 3 3" xfId="13125" xr:uid="{00000000-0005-0000-0000-0000863A0000}"/>
    <cellStyle name="Accent2 2 4" xfId="13126" xr:uid="{00000000-0005-0000-0000-0000873A0000}"/>
    <cellStyle name="Accent2 2 4 2" xfId="13127" xr:uid="{00000000-0005-0000-0000-0000883A0000}"/>
    <cellStyle name="Accent2 2 4 3" xfId="13128" xr:uid="{00000000-0005-0000-0000-0000893A0000}"/>
    <cellStyle name="Accent2 2 5" xfId="13129" xr:uid="{00000000-0005-0000-0000-00008A3A0000}"/>
    <cellStyle name="Accent2 2 6" xfId="13130" xr:uid="{00000000-0005-0000-0000-00008B3A0000}"/>
    <cellStyle name="Accent2 2 7" xfId="13131" xr:uid="{00000000-0005-0000-0000-00008C3A0000}"/>
    <cellStyle name="Accent2 2 8" xfId="13132" xr:uid="{00000000-0005-0000-0000-00008D3A0000}"/>
    <cellStyle name="Accent2 3" xfId="13133" xr:uid="{00000000-0005-0000-0000-00008E3A0000}"/>
    <cellStyle name="Accent2 3 2" xfId="13134" xr:uid="{00000000-0005-0000-0000-00008F3A0000}"/>
    <cellStyle name="Accent2 3 3" xfId="13135" xr:uid="{00000000-0005-0000-0000-0000903A0000}"/>
    <cellStyle name="Accent2 3 4" xfId="13136" xr:uid="{00000000-0005-0000-0000-0000913A0000}"/>
    <cellStyle name="Accent2 4" xfId="13137" xr:uid="{00000000-0005-0000-0000-0000923A0000}"/>
    <cellStyle name="Accent2 4 2" xfId="13138" xr:uid="{00000000-0005-0000-0000-0000933A0000}"/>
    <cellStyle name="Accent2 4 3" xfId="13139" xr:uid="{00000000-0005-0000-0000-0000943A0000}"/>
    <cellStyle name="Accent2 4 4" xfId="13140" xr:uid="{00000000-0005-0000-0000-0000953A0000}"/>
    <cellStyle name="Accent2 4 5" xfId="13141" xr:uid="{00000000-0005-0000-0000-0000963A0000}"/>
    <cellStyle name="Accent2 5" xfId="13142" xr:uid="{00000000-0005-0000-0000-0000973A0000}"/>
    <cellStyle name="Accent2 5 2" xfId="13143" xr:uid="{00000000-0005-0000-0000-0000983A0000}"/>
    <cellStyle name="Accent2 5 2 2" xfId="13144" xr:uid="{00000000-0005-0000-0000-0000993A0000}"/>
    <cellStyle name="Accent2 5 2 3" xfId="13145" xr:uid="{00000000-0005-0000-0000-00009A3A0000}"/>
    <cellStyle name="Accent2 5 3" xfId="13146" xr:uid="{00000000-0005-0000-0000-00009B3A0000}"/>
    <cellStyle name="Accent2 5 3 2" xfId="13147" xr:uid="{00000000-0005-0000-0000-00009C3A0000}"/>
    <cellStyle name="Accent2 5 3 3" xfId="13148" xr:uid="{00000000-0005-0000-0000-00009D3A0000}"/>
    <cellStyle name="Accent2 5 4" xfId="13149" xr:uid="{00000000-0005-0000-0000-00009E3A0000}"/>
    <cellStyle name="Accent2 5 5" xfId="13150" xr:uid="{00000000-0005-0000-0000-00009F3A0000}"/>
    <cellStyle name="Accent2 5 6" xfId="13151" xr:uid="{00000000-0005-0000-0000-0000A03A0000}"/>
    <cellStyle name="Accent2 5 7" xfId="13152" xr:uid="{00000000-0005-0000-0000-0000A13A0000}"/>
    <cellStyle name="Accent2 6" xfId="13153" xr:uid="{00000000-0005-0000-0000-0000A23A0000}"/>
    <cellStyle name="Accent2 7" xfId="13154" xr:uid="{00000000-0005-0000-0000-0000A33A0000}"/>
    <cellStyle name="Accent2 8" xfId="13155" xr:uid="{00000000-0005-0000-0000-0000A43A0000}"/>
    <cellStyle name="Accent2 9" xfId="13156" xr:uid="{00000000-0005-0000-0000-0000A53A0000}"/>
    <cellStyle name="Accent3 10" xfId="13157" xr:uid="{00000000-0005-0000-0000-0000A63A0000}"/>
    <cellStyle name="Accent3 2" xfId="13158" xr:uid="{00000000-0005-0000-0000-0000A73A0000}"/>
    <cellStyle name="Accent3 2 2" xfId="13159" xr:uid="{00000000-0005-0000-0000-0000A83A0000}"/>
    <cellStyle name="Accent3 2 2 2" xfId="13160" xr:uid="{00000000-0005-0000-0000-0000A93A0000}"/>
    <cellStyle name="Accent3 2 2 3" xfId="13161" xr:uid="{00000000-0005-0000-0000-0000AA3A0000}"/>
    <cellStyle name="Accent3 2 2 4" xfId="13162" xr:uid="{00000000-0005-0000-0000-0000AB3A0000}"/>
    <cellStyle name="Accent3 2 3" xfId="13163" xr:uid="{00000000-0005-0000-0000-0000AC3A0000}"/>
    <cellStyle name="Accent3 2 3 2" xfId="13164" xr:uid="{00000000-0005-0000-0000-0000AD3A0000}"/>
    <cellStyle name="Accent3 2 3 3" xfId="13165" xr:uid="{00000000-0005-0000-0000-0000AE3A0000}"/>
    <cellStyle name="Accent3 2 4" xfId="13166" xr:uid="{00000000-0005-0000-0000-0000AF3A0000}"/>
    <cellStyle name="Accent3 2 4 2" xfId="13167" xr:uid="{00000000-0005-0000-0000-0000B03A0000}"/>
    <cellStyle name="Accent3 2 4 3" xfId="13168" xr:uid="{00000000-0005-0000-0000-0000B13A0000}"/>
    <cellStyle name="Accent3 2 5" xfId="13169" xr:uid="{00000000-0005-0000-0000-0000B23A0000}"/>
    <cellStyle name="Accent3 2 6" xfId="13170" xr:uid="{00000000-0005-0000-0000-0000B33A0000}"/>
    <cellStyle name="Accent3 2 7" xfId="13171" xr:uid="{00000000-0005-0000-0000-0000B43A0000}"/>
    <cellStyle name="Accent3 2 8" xfId="13172" xr:uid="{00000000-0005-0000-0000-0000B53A0000}"/>
    <cellStyle name="Accent3 3" xfId="13173" xr:uid="{00000000-0005-0000-0000-0000B63A0000}"/>
    <cellStyle name="Accent3 3 2" xfId="13174" xr:uid="{00000000-0005-0000-0000-0000B73A0000}"/>
    <cellStyle name="Accent3 3 3" xfId="13175" xr:uid="{00000000-0005-0000-0000-0000B83A0000}"/>
    <cellStyle name="Accent3 3 4" xfId="13176" xr:uid="{00000000-0005-0000-0000-0000B93A0000}"/>
    <cellStyle name="Accent3 4" xfId="13177" xr:uid="{00000000-0005-0000-0000-0000BA3A0000}"/>
    <cellStyle name="Accent3 4 2" xfId="13178" xr:uid="{00000000-0005-0000-0000-0000BB3A0000}"/>
    <cellStyle name="Accent3 4 3" xfId="13179" xr:uid="{00000000-0005-0000-0000-0000BC3A0000}"/>
    <cellStyle name="Accent3 4 4" xfId="13180" xr:uid="{00000000-0005-0000-0000-0000BD3A0000}"/>
    <cellStyle name="Accent3 4 5" xfId="13181" xr:uid="{00000000-0005-0000-0000-0000BE3A0000}"/>
    <cellStyle name="Accent3 5" xfId="13182" xr:uid="{00000000-0005-0000-0000-0000BF3A0000}"/>
    <cellStyle name="Accent3 5 2" xfId="13183" xr:uid="{00000000-0005-0000-0000-0000C03A0000}"/>
    <cellStyle name="Accent3 5 2 2" xfId="13184" xr:uid="{00000000-0005-0000-0000-0000C13A0000}"/>
    <cellStyle name="Accent3 5 2 3" xfId="13185" xr:uid="{00000000-0005-0000-0000-0000C23A0000}"/>
    <cellStyle name="Accent3 5 3" xfId="13186" xr:uid="{00000000-0005-0000-0000-0000C33A0000}"/>
    <cellStyle name="Accent3 5 3 2" xfId="13187" xr:uid="{00000000-0005-0000-0000-0000C43A0000}"/>
    <cellStyle name="Accent3 5 3 3" xfId="13188" xr:uid="{00000000-0005-0000-0000-0000C53A0000}"/>
    <cellStyle name="Accent3 5 4" xfId="13189" xr:uid="{00000000-0005-0000-0000-0000C63A0000}"/>
    <cellStyle name="Accent3 5 5" xfId="13190" xr:uid="{00000000-0005-0000-0000-0000C73A0000}"/>
    <cellStyle name="Accent3 5 6" xfId="13191" xr:uid="{00000000-0005-0000-0000-0000C83A0000}"/>
    <cellStyle name="Accent3 5 7" xfId="13192" xr:uid="{00000000-0005-0000-0000-0000C93A0000}"/>
    <cellStyle name="Accent3 6" xfId="13193" xr:uid="{00000000-0005-0000-0000-0000CA3A0000}"/>
    <cellStyle name="Accent3 7" xfId="13194" xr:uid="{00000000-0005-0000-0000-0000CB3A0000}"/>
    <cellStyle name="Accent3 8" xfId="13195" xr:uid="{00000000-0005-0000-0000-0000CC3A0000}"/>
    <cellStyle name="Accent3 9" xfId="13196" xr:uid="{00000000-0005-0000-0000-0000CD3A0000}"/>
    <cellStyle name="Accent4 10" xfId="13197" xr:uid="{00000000-0005-0000-0000-0000CE3A0000}"/>
    <cellStyle name="Accent4 2" xfId="13198" xr:uid="{00000000-0005-0000-0000-0000CF3A0000}"/>
    <cellStyle name="Accent4 2 2" xfId="13199" xr:uid="{00000000-0005-0000-0000-0000D03A0000}"/>
    <cellStyle name="Accent4 2 2 2" xfId="13200" xr:uid="{00000000-0005-0000-0000-0000D13A0000}"/>
    <cellStyle name="Accent4 2 2 3" xfId="13201" xr:uid="{00000000-0005-0000-0000-0000D23A0000}"/>
    <cellStyle name="Accent4 2 2 4" xfId="13202" xr:uid="{00000000-0005-0000-0000-0000D33A0000}"/>
    <cellStyle name="Accent4 2 3" xfId="13203" xr:uid="{00000000-0005-0000-0000-0000D43A0000}"/>
    <cellStyle name="Accent4 2 3 2" xfId="13204" xr:uid="{00000000-0005-0000-0000-0000D53A0000}"/>
    <cellStyle name="Accent4 2 3 3" xfId="13205" xr:uid="{00000000-0005-0000-0000-0000D63A0000}"/>
    <cellStyle name="Accent4 2 4" xfId="13206" xr:uid="{00000000-0005-0000-0000-0000D73A0000}"/>
    <cellStyle name="Accent4 2 4 2" xfId="13207" xr:uid="{00000000-0005-0000-0000-0000D83A0000}"/>
    <cellStyle name="Accent4 2 4 3" xfId="13208" xr:uid="{00000000-0005-0000-0000-0000D93A0000}"/>
    <cellStyle name="Accent4 2 5" xfId="13209" xr:uid="{00000000-0005-0000-0000-0000DA3A0000}"/>
    <cellStyle name="Accent4 2 6" xfId="13210" xr:uid="{00000000-0005-0000-0000-0000DB3A0000}"/>
    <cellStyle name="Accent4 2 7" xfId="13211" xr:uid="{00000000-0005-0000-0000-0000DC3A0000}"/>
    <cellStyle name="Accent4 2 8" xfId="13212" xr:uid="{00000000-0005-0000-0000-0000DD3A0000}"/>
    <cellStyle name="Accent4 3" xfId="13213" xr:uid="{00000000-0005-0000-0000-0000DE3A0000}"/>
    <cellStyle name="Accent4 3 2" xfId="13214" xr:uid="{00000000-0005-0000-0000-0000DF3A0000}"/>
    <cellStyle name="Accent4 3 3" xfId="13215" xr:uid="{00000000-0005-0000-0000-0000E03A0000}"/>
    <cellStyle name="Accent4 3 4" xfId="13216" xr:uid="{00000000-0005-0000-0000-0000E13A0000}"/>
    <cellStyle name="Accent4 4" xfId="13217" xr:uid="{00000000-0005-0000-0000-0000E23A0000}"/>
    <cellStyle name="Accent4 4 2" xfId="13218" xr:uid="{00000000-0005-0000-0000-0000E33A0000}"/>
    <cellStyle name="Accent4 4 3" xfId="13219" xr:uid="{00000000-0005-0000-0000-0000E43A0000}"/>
    <cellStyle name="Accent4 4 4" xfId="13220" xr:uid="{00000000-0005-0000-0000-0000E53A0000}"/>
    <cellStyle name="Accent4 4 5" xfId="13221" xr:uid="{00000000-0005-0000-0000-0000E63A0000}"/>
    <cellStyle name="Accent4 5" xfId="13222" xr:uid="{00000000-0005-0000-0000-0000E73A0000}"/>
    <cellStyle name="Accent4 5 2" xfId="13223" xr:uid="{00000000-0005-0000-0000-0000E83A0000}"/>
    <cellStyle name="Accent4 5 2 2" xfId="13224" xr:uid="{00000000-0005-0000-0000-0000E93A0000}"/>
    <cellStyle name="Accent4 5 2 3" xfId="13225" xr:uid="{00000000-0005-0000-0000-0000EA3A0000}"/>
    <cellStyle name="Accent4 5 3" xfId="13226" xr:uid="{00000000-0005-0000-0000-0000EB3A0000}"/>
    <cellStyle name="Accent4 5 3 2" xfId="13227" xr:uid="{00000000-0005-0000-0000-0000EC3A0000}"/>
    <cellStyle name="Accent4 5 3 3" xfId="13228" xr:uid="{00000000-0005-0000-0000-0000ED3A0000}"/>
    <cellStyle name="Accent4 5 4" xfId="13229" xr:uid="{00000000-0005-0000-0000-0000EE3A0000}"/>
    <cellStyle name="Accent4 5 5" xfId="13230" xr:uid="{00000000-0005-0000-0000-0000EF3A0000}"/>
    <cellStyle name="Accent4 5 6" xfId="13231" xr:uid="{00000000-0005-0000-0000-0000F03A0000}"/>
    <cellStyle name="Accent4 5 7" xfId="13232" xr:uid="{00000000-0005-0000-0000-0000F13A0000}"/>
    <cellStyle name="Accent4 6" xfId="13233" xr:uid="{00000000-0005-0000-0000-0000F23A0000}"/>
    <cellStyle name="Accent4 7" xfId="13234" xr:uid="{00000000-0005-0000-0000-0000F33A0000}"/>
    <cellStyle name="Accent4 8" xfId="13235" xr:uid="{00000000-0005-0000-0000-0000F43A0000}"/>
    <cellStyle name="Accent4 9" xfId="13236" xr:uid="{00000000-0005-0000-0000-0000F53A0000}"/>
    <cellStyle name="Accent5 10" xfId="13237" xr:uid="{00000000-0005-0000-0000-0000F63A0000}"/>
    <cellStyle name="Accent5 2" xfId="13238" xr:uid="{00000000-0005-0000-0000-0000F73A0000}"/>
    <cellStyle name="Accent5 2 2" xfId="13239" xr:uid="{00000000-0005-0000-0000-0000F83A0000}"/>
    <cellStyle name="Accent5 2 2 2" xfId="13240" xr:uid="{00000000-0005-0000-0000-0000F93A0000}"/>
    <cellStyle name="Accent5 2 2 3" xfId="13241" xr:uid="{00000000-0005-0000-0000-0000FA3A0000}"/>
    <cellStyle name="Accent5 2 3" xfId="13242" xr:uid="{00000000-0005-0000-0000-0000FB3A0000}"/>
    <cellStyle name="Accent5 2 3 2" xfId="13243" xr:uid="{00000000-0005-0000-0000-0000FC3A0000}"/>
    <cellStyle name="Accent5 2 3 3" xfId="13244" xr:uid="{00000000-0005-0000-0000-0000FD3A0000}"/>
    <cellStyle name="Accent5 2 4" xfId="13245" xr:uid="{00000000-0005-0000-0000-0000FE3A0000}"/>
    <cellStyle name="Accent5 2 5" xfId="13246" xr:uid="{00000000-0005-0000-0000-0000FF3A0000}"/>
    <cellStyle name="Accent5 2 6" xfId="13247" xr:uid="{00000000-0005-0000-0000-0000003B0000}"/>
    <cellStyle name="Accent5 2 7" xfId="13248" xr:uid="{00000000-0005-0000-0000-0000013B0000}"/>
    <cellStyle name="Accent5 3" xfId="13249" xr:uid="{00000000-0005-0000-0000-0000023B0000}"/>
    <cellStyle name="Accent5 3 2" xfId="13250" xr:uid="{00000000-0005-0000-0000-0000033B0000}"/>
    <cellStyle name="Accent5 3 3" xfId="13251" xr:uid="{00000000-0005-0000-0000-0000043B0000}"/>
    <cellStyle name="Accent5 3 4" xfId="13252" xr:uid="{00000000-0005-0000-0000-0000053B0000}"/>
    <cellStyle name="Accent5 3 5" xfId="13253" xr:uid="{00000000-0005-0000-0000-0000063B0000}"/>
    <cellStyle name="Accent5 4" xfId="13254" xr:uid="{00000000-0005-0000-0000-0000073B0000}"/>
    <cellStyle name="Accent5 4 2" xfId="13255" xr:uid="{00000000-0005-0000-0000-0000083B0000}"/>
    <cellStyle name="Accent5 4 2 2" xfId="13256" xr:uid="{00000000-0005-0000-0000-0000093B0000}"/>
    <cellStyle name="Accent5 4 2 3" xfId="13257" xr:uid="{00000000-0005-0000-0000-00000A3B0000}"/>
    <cellStyle name="Accent5 4 3" xfId="13258" xr:uid="{00000000-0005-0000-0000-00000B3B0000}"/>
    <cellStyle name="Accent5 4 3 2" xfId="13259" xr:uid="{00000000-0005-0000-0000-00000C3B0000}"/>
    <cellStyle name="Accent5 4 3 3" xfId="13260" xr:uid="{00000000-0005-0000-0000-00000D3B0000}"/>
    <cellStyle name="Accent5 4 4" xfId="13261" xr:uid="{00000000-0005-0000-0000-00000E3B0000}"/>
    <cellStyle name="Accent5 4 5" xfId="13262" xr:uid="{00000000-0005-0000-0000-00000F3B0000}"/>
    <cellStyle name="Accent5 4 6" xfId="13263" xr:uid="{00000000-0005-0000-0000-0000103B0000}"/>
    <cellStyle name="Accent5 4 7" xfId="13264" xr:uid="{00000000-0005-0000-0000-0000113B0000}"/>
    <cellStyle name="Accent5 5" xfId="13265" xr:uid="{00000000-0005-0000-0000-0000123B0000}"/>
    <cellStyle name="Accent5 6" xfId="13266" xr:uid="{00000000-0005-0000-0000-0000133B0000}"/>
    <cellStyle name="Accent5 7" xfId="13267" xr:uid="{00000000-0005-0000-0000-0000143B0000}"/>
    <cellStyle name="Accent5 8" xfId="13268" xr:uid="{00000000-0005-0000-0000-0000153B0000}"/>
    <cellStyle name="Accent5 9" xfId="13269" xr:uid="{00000000-0005-0000-0000-0000163B0000}"/>
    <cellStyle name="Accent6 10" xfId="13270" xr:uid="{00000000-0005-0000-0000-0000173B0000}"/>
    <cellStyle name="Accent6 2" xfId="13271" xr:uid="{00000000-0005-0000-0000-0000183B0000}"/>
    <cellStyle name="Accent6 2 2" xfId="13272" xr:uid="{00000000-0005-0000-0000-0000193B0000}"/>
    <cellStyle name="Accent6 2 2 2" xfId="13273" xr:uid="{00000000-0005-0000-0000-00001A3B0000}"/>
    <cellStyle name="Accent6 2 2 3" xfId="13274" xr:uid="{00000000-0005-0000-0000-00001B3B0000}"/>
    <cellStyle name="Accent6 2 2 4" xfId="13275" xr:uid="{00000000-0005-0000-0000-00001C3B0000}"/>
    <cellStyle name="Accent6 2 3" xfId="13276" xr:uid="{00000000-0005-0000-0000-00001D3B0000}"/>
    <cellStyle name="Accent6 2 3 2" xfId="13277" xr:uid="{00000000-0005-0000-0000-00001E3B0000}"/>
    <cellStyle name="Accent6 2 3 3" xfId="13278" xr:uid="{00000000-0005-0000-0000-00001F3B0000}"/>
    <cellStyle name="Accent6 2 4" xfId="13279" xr:uid="{00000000-0005-0000-0000-0000203B0000}"/>
    <cellStyle name="Accent6 2 4 2" xfId="13280" xr:uid="{00000000-0005-0000-0000-0000213B0000}"/>
    <cellStyle name="Accent6 2 4 3" xfId="13281" xr:uid="{00000000-0005-0000-0000-0000223B0000}"/>
    <cellStyle name="Accent6 2 5" xfId="13282" xr:uid="{00000000-0005-0000-0000-0000233B0000}"/>
    <cellStyle name="Accent6 2 6" xfId="13283" xr:uid="{00000000-0005-0000-0000-0000243B0000}"/>
    <cellStyle name="Accent6 2 7" xfId="13284" xr:uid="{00000000-0005-0000-0000-0000253B0000}"/>
    <cellStyle name="Accent6 2 8" xfId="13285" xr:uid="{00000000-0005-0000-0000-0000263B0000}"/>
    <cellStyle name="Accent6 3" xfId="13286" xr:uid="{00000000-0005-0000-0000-0000273B0000}"/>
    <cellStyle name="Accent6 3 2" xfId="13287" xr:uid="{00000000-0005-0000-0000-0000283B0000}"/>
    <cellStyle name="Accent6 3 3" xfId="13288" xr:uid="{00000000-0005-0000-0000-0000293B0000}"/>
    <cellStyle name="Accent6 3 4" xfId="13289" xr:uid="{00000000-0005-0000-0000-00002A3B0000}"/>
    <cellStyle name="Accent6 4" xfId="13290" xr:uid="{00000000-0005-0000-0000-00002B3B0000}"/>
    <cellStyle name="Accent6 4 2" xfId="13291" xr:uid="{00000000-0005-0000-0000-00002C3B0000}"/>
    <cellStyle name="Accent6 4 3" xfId="13292" xr:uid="{00000000-0005-0000-0000-00002D3B0000}"/>
    <cellStyle name="Accent6 4 4" xfId="13293" xr:uid="{00000000-0005-0000-0000-00002E3B0000}"/>
    <cellStyle name="Accent6 4 5" xfId="13294" xr:uid="{00000000-0005-0000-0000-00002F3B0000}"/>
    <cellStyle name="Accent6 5" xfId="13295" xr:uid="{00000000-0005-0000-0000-0000303B0000}"/>
    <cellStyle name="Accent6 5 2" xfId="13296" xr:uid="{00000000-0005-0000-0000-0000313B0000}"/>
    <cellStyle name="Accent6 5 2 2" xfId="13297" xr:uid="{00000000-0005-0000-0000-0000323B0000}"/>
    <cellStyle name="Accent6 5 2 3" xfId="13298" xr:uid="{00000000-0005-0000-0000-0000333B0000}"/>
    <cellStyle name="Accent6 5 3" xfId="13299" xr:uid="{00000000-0005-0000-0000-0000343B0000}"/>
    <cellStyle name="Accent6 5 3 2" xfId="13300" xr:uid="{00000000-0005-0000-0000-0000353B0000}"/>
    <cellStyle name="Accent6 5 3 3" xfId="13301" xr:uid="{00000000-0005-0000-0000-0000363B0000}"/>
    <cellStyle name="Accent6 5 4" xfId="13302" xr:uid="{00000000-0005-0000-0000-0000373B0000}"/>
    <cellStyle name="Accent6 5 5" xfId="13303" xr:uid="{00000000-0005-0000-0000-0000383B0000}"/>
    <cellStyle name="Accent6 5 6" xfId="13304" xr:uid="{00000000-0005-0000-0000-0000393B0000}"/>
    <cellStyle name="Accent6 5 7" xfId="13305" xr:uid="{00000000-0005-0000-0000-00003A3B0000}"/>
    <cellStyle name="Accent6 6" xfId="13306" xr:uid="{00000000-0005-0000-0000-00003B3B0000}"/>
    <cellStyle name="Accent6 7" xfId="13307" xr:uid="{00000000-0005-0000-0000-00003C3B0000}"/>
    <cellStyle name="Accent6 8" xfId="13308" xr:uid="{00000000-0005-0000-0000-00003D3B0000}"/>
    <cellStyle name="Accent6 9" xfId="13309" xr:uid="{00000000-0005-0000-0000-00003E3B0000}"/>
    <cellStyle name="ÅëÈ­ [0]_±âÅ¸" xfId="60057" xr:uid="{00000000-0005-0000-0000-00003F3B0000}"/>
    <cellStyle name="ÅëÈ­_±âÅ¸" xfId="60058" xr:uid="{00000000-0005-0000-0000-0000403B0000}"/>
    <cellStyle name="Andre's Title" xfId="314" xr:uid="{00000000-0005-0000-0000-0000413B0000}"/>
    <cellStyle name="Arial8" xfId="60059" xr:uid="{00000000-0005-0000-0000-0000423B0000}"/>
    <cellStyle name="Arial8 10" xfId="60060" xr:uid="{00000000-0005-0000-0000-0000433B0000}"/>
    <cellStyle name="Arial8 11" xfId="60061" xr:uid="{00000000-0005-0000-0000-0000443B0000}"/>
    <cellStyle name="Arial8 12" xfId="60062" xr:uid="{00000000-0005-0000-0000-0000453B0000}"/>
    <cellStyle name="Arial8 13" xfId="60063" xr:uid="{00000000-0005-0000-0000-0000463B0000}"/>
    <cellStyle name="Arial8 14" xfId="60064" xr:uid="{00000000-0005-0000-0000-0000473B0000}"/>
    <cellStyle name="Arial8 2" xfId="60065" xr:uid="{00000000-0005-0000-0000-0000483B0000}"/>
    <cellStyle name="Arial8 3" xfId="60066" xr:uid="{00000000-0005-0000-0000-0000493B0000}"/>
    <cellStyle name="Arial8 4" xfId="60067" xr:uid="{00000000-0005-0000-0000-00004A3B0000}"/>
    <cellStyle name="Arial8 5" xfId="60068" xr:uid="{00000000-0005-0000-0000-00004B3B0000}"/>
    <cellStyle name="Arial8 6" xfId="60069" xr:uid="{00000000-0005-0000-0000-00004C3B0000}"/>
    <cellStyle name="Arial8 7" xfId="60070" xr:uid="{00000000-0005-0000-0000-00004D3B0000}"/>
    <cellStyle name="Arial8 8" xfId="60071" xr:uid="{00000000-0005-0000-0000-00004E3B0000}"/>
    <cellStyle name="Arial8 9" xfId="60072" xr:uid="{00000000-0005-0000-0000-00004F3B0000}"/>
    <cellStyle name="AST_REP.XLS]S_SQL_Parse" xfId="60073" xr:uid="{00000000-0005-0000-0000-0000503B0000}"/>
    <cellStyle name="ÄÞ¸¶ [0]_±âÅ¸" xfId="60074" xr:uid="{00000000-0005-0000-0000-0000513B0000}"/>
    <cellStyle name="ÄÞ¸¶_±âÅ¸" xfId="60075" xr:uid="{00000000-0005-0000-0000-0000523B0000}"/>
    <cellStyle name="Bad 10" xfId="13310" xr:uid="{00000000-0005-0000-0000-0000533B0000}"/>
    <cellStyle name="Bad 2" xfId="13311" xr:uid="{00000000-0005-0000-0000-0000543B0000}"/>
    <cellStyle name="Bad 2 2" xfId="13312" xr:uid="{00000000-0005-0000-0000-0000553B0000}"/>
    <cellStyle name="Bad 2 2 2" xfId="13313" xr:uid="{00000000-0005-0000-0000-0000563B0000}"/>
    <cellStyle name="Bad 2 2 3" xfId="13314" xr:uid="{00000000-0005-0000-0000-0000573B0000}"/>
    <cellStyle name="Bad 2 2 4" xfId="13315" xr:uid="{00000000-0005-0000-0000-0000583B0000}"/>
    <cellStyle name="Bad 2 3" xfId="13316" xr:uid="{00000000-0005-0000-0000-0000593B0000}"/>
    <cellStyle name="Bad 2 3 2" xfId="13317" xr:uid="{00000000-0005-0000-0000-00005A3B0000}"/>
    <cellStyle name="Bad 2 3 3" xfId="13318" xr:uid="{00000000-0005-0000-0000-00005B3B0000}"/>
    <cellStyle name="Bad 2 4" xfId="13319" xr:uid="{00000000-0005-0000-0000-00005C3B0000}"/>
    <cellStyle name="Bad 2 4 2" xfId="13320" xr:uid="{00000000-0005-0000-0000-00005D3B0000}"/>
    <cellStyle name="Bad 2 4 3" xfId="13321" xr:uid="{00000000-0005-0000-0000-00005E3B0000}"/>
    <cellStyle name="Bad 2 5" xfId="13322" xr:uid="{00000000-0005-0000-0000-00005F3B0000}"/>
    <cellStyle name="Bad 2 6" xfId="13323" xr:uid="{00000000-0005-0000-0000-0000603B0000}"/>
    <cellStyle name="Bad 2 7" xfId="13324" xr:uid="{00000000-0005-0000-0000-0000613B0000}"/>
    <cellStyle name="Bad 2 8" xfId="13325" xr:uid="{00000000-0005-0000-0000-0000623B0000}"/>
    <cellStyle name="Bad 3" xfId="13326" xr:uid="{00000000-0005-0000-0000-0000633B0000}"/>
    <cellStyle name="Bad 3 2" xfId="13327" xr:uid="{00000000-0005-0000-0000-0000643B0000}"/>
    <cellStyle name="Bad 3 3" xfId="13328" xr:uid="{00000000-0005-0000-0000-0000653B0000}"/>
    <cellStyle name="Bad 3 4" xfId="13329" xr:uid="{00000000-0005-0000-0000-0000663B0000}"/>
    <cellStyle name="Bad 4" xfId="13330" xr:uid="{00000000-0005-0000-0000-0000673B0000}"/>
    <cellStyle name="Bad 4 2" xfId="13331" xr:uid="{00000000-0005-0000-0000-0000683B0000}"/>
    <cellStyle name="Bad 4 3" xfId="13332" xr:uid="{00000000-0005-0000-0000-0000693B0000}"/>
    <cellStyle name="Bad 4 4" xfId="13333" xr:uid="{00000000-0005-0000-0000-00006A3B0000}"/>
    <cellStyle name="Bad 4 5" xfId="13334" xr:uid="{00000000-0005-0000-0000-00006B3B0000}"/>
    <cellStyle name="Bad 5" xfId="13335" xr:uid="{00000000-0005-0000-0000-00006C3B0000}"/>
    <cellStyle name="Bad 5 2" xfId="13336" xr:uid="{00000000-0005-0000-0000-00006D3B0000}"/>
    <cellStyle name="Bad 5 2 2" xfId="13337" xr:uid="{00000000-0005-0000-0000-00006E3B0000}"/>
    <cellStyle name="Bad 5 2 3" xfId="13338" xr:uid="{00000000-0005-0000-0000-00006F3B0000}"/>
    <cellStyle name="Bad 5 3" xfId="13339" xr:uid="{00000000-0005-0000-0000-0000703B0000}"/>
    <cellStyle name="Bad 5 3 2" xfId="13340" xr:uid="{00000000-0005-0000-0000-0000713B0000}"/>
    <cellStyle name="Bad 5 3 3" xfId="13341" xr:uid="{00000000-0005-0000-0000-0000723B0000}"/>
    <cellStyle name="Bad 5 4" xfId="13342" xr:uid="{00000000-0005-0000-0000-0000733B0000}"/>
    <cellStyle name="Bad 5 5" xfId="13343" xr:uid="{00000000-0005-0000-0000-0000743B0000}"/>
    <cellStyle name="Bad 5 6" xfId="13344" xr:uid="{00000000-0005-0000-0000-0000753B0000}"/>
    <cellStyle name="Bad 5 7" xfId="13345" xr:uid="{00000000-0005-0000-0000-0000763B0000}"/>
    <cellStyle name="Bad 6" xfId="13346" xr:uid="{00000000-0005-0000-0000-0000773B0000}"/>
    <cellStyle name="Bad 7" xfId="13347" xr:uid="{00000000-0005-0000-0000-0000783B0000}"/>
    <cellStyle name="Bad 8" xfId="13348" xr:uid="{00000000-0005-0000-0000-0000793B0000}"/>
    <cellStyle name="Bad 9" xfId="13349" xr:uid="{00000000-0005-0000-0000-00007A3B0000}"/>
    <cellStyle name="Blue" xfId="315" xr:uid="{00000000-0005-0000-0000-00007B3B0000}"/>
    <cellStyle name="Blue 2" xfId="13351" xr:uid="{00000000-0005-0000-0000-00007C3B0000}"/>
    <cellStyle name="Blue 3" xfId="13352" xr:uid="{00000000-0005-0000-0000-00007D3B0000}"/>
    <cellStyle name="Blue 4" xfId="13353" xr:uid="{00000000-0005-0000-0000-00007E3B0000}"/>
    <cellStyle name="Blue 5" xfId="13350" xr:uid="{00000000-0005-0000-0000-00007F3B0000}"/>
    <cellStyle name="Body" xfId="60076" xr:uid="{00000000-0005-0000-0000-0000803B0000}"/>
    <cellStyle name="Business Description" xfId="316" xr:uid="{00000000-0005-0000-0000-0000813B0000}"/>
    <cellStyle name="Business Description 2" xfId="13355" xr:uid="{00000000-0005-0000-0000-0000823B0000}"/>
    <cellStyle name="Business Description 2 2" xfId="13356" xr:uid="{00000000-0005-0000-0000-0000833B0000}"/>
    <cellStyle name="Business Description 2 2 2" xfId="13357" xr:uid="{00000000-0005-0000-0000-0000843B0000}"/>
    <cellStyle name="Business Description 2 2 3" xfId="13358" xr:uid="{00000000-0005-0000-0000-0000853B0000}"/>
    <cellStyle name="Business Description 2 2 4" xfId="13359" xr:uid="{00000000-0005-0000-0000-0000863B0000}"/>
    <cellStyle name="Business Description 2 3" xfId="13360" xr:uid="{00000000-0005-0000-0000-0000873B0000}"/>
    <cellStyle name="Business Description 2 4" xfId="13361" xr:uid="{00000000-0005-0000-0000-0000883B0000}"/>
    <cellStyle name="Business Description 2 5" xfId="13362" xr:uid="{00000000-0005-0000-0000-0000893B0000}"/>
    <cellStyle name="Business Description 3" xfId="13363" xr:uid="{00000000-0005-0000-0000-00008A3B0000}"/>
    <cellStyle name="Business Description 3 2" xfId="13364" xr:uid="{00000000-0005-0000-0000-00008B3B0000}"/>
    <cellStyle name="Business Description 3 3" xfId="13365" xr:uid="{00000000-0005-0000-0000-00008C3B0000}"/>
    <cellStyle name="Business Description 3 4" xfId="13366" xr:uid="{00000000-0005-0000-0000-00008D3B0000}"/>
    <cellStyle name="Business Description 4" xfId="13367" xr:uid="{00000000-0005-0000-0000-00008E3B0000}"/>
    <cellStyle name="Business Description 4 2" xfId="13368" xr:uid="{00000000-0005-0000-0000-00008F3B0000}"/>
    <cellStyle name="Business Description 4 2 2" xfId="13369" xr:uid="{00000000-0005-0000-0000-0000903B0000}"/>
    <cellStyle name="Business Description 4 2 3" xfId="13370" xr:uid="{00000000-0005-0000-0000-0000913B0000}"/>
    <cellStyle name="Business Description 4 3" xfId="13371" xr:uid="{00000000-0005-0000-0000-0000923B0000}"/>
    <cellStyle name="Business Description 4 3 2" xfId="13372" xr:uid="{00000000-0005-0000-0000-0000933B0000}"/>
    <cellStyle name="Business Description 4 3 3" xfId="13373" xr:uid="{00000000-0005-0000-0000-0000943B0000}"/>
    <cellStyle name="Business Description 4 4" xfId="13374" xr:uid="{00000000-0005-0000-0000-0000953B0000}"/>
    <cellStyle name="Business Description 4 5" xfId="13375" xr:uid="{00000000-0005-0000-0000-0000963B0000}"/>
    <cellStyle name="Business Description 5" xfId="13376" xr:uid="{00000000-0005-0000-0000-0000973B0000}"/>
    <cellStyle name="Business Description 6" xfId="13377" xr:uid="{00000000-0005-0000-0000-0000983B0000}"/>
    <cellStyle name="Business Description 7" xfId="13378" xr:uid="{00000000-0005-0000-0000-0000993B0000}"/>
    <cellStyle name="Business Description 8" xfId="13354" xr:uid="{00000000-0005-0000-0000-00009A3B0000}"/>
    <cellStyle name="Ç¥ÁØ_¿ù°£¿ä¾àº¸°í" xfId="60077" xr:uid="{00000000-0005-0000-0000-00009B3B0000}"/>
    <cellStyle name="Calculation 10" xfId="13379" xr:uid="{00000000-0005-0000-0000-00009C3B0000}"/>
    <cellStyle name="Calculation 2" xfId="13380" xr:uid="{00000000-0005-0000-0000-00009D3B0000}"/>
    <cellStyle name="Calculation 2 2" xfId="13381" xr:uid="{00000000-0005-0000-0000-00009E3B0000}"/>
    <cellStyle name="Calculation 2 2 2" xfId="13382" xr:uid="{00000000-0005-0000-0000-00009F3B0000}"/>
    <cellStyle name="Calculation 2 2 3" xfId="13383" xr:uid="{00000000-0005-0000-0000-0000A03B0000}"/>
    <cellStyle name="Calculation 2 2 4" xfId="13384" xr:uid="{00000000-0005-0000-0000-0000A13B0000}"/>
    <cellStyle name="Calculation 2 3" xfId="13385" xr:uid="{00000000-0005-0000-0000-0000A23B0000}"/>
    <cellStyle name="Calculation 2 3 2" xfId="13386" xr:uid="{00000000-0005-0000-0000-0000A33B0000}"/>
    <cellStyle name="Calculation 2 3 3" xfId="13387" xr:uid="{00000000-0005-0000-0000-0000A43B0000}"/>
    <cellStyle name="Calculation 2 4" xfId="13388" xr:uid="{00000000-0005-0000-0000-0000A53B0000}"/>
    <cellStyle name="Calculation 2 4 2" xfId="13389" xr:uid="{00000000-0005-0000-0000-0000A63B0000}"/>
    <cellStyle name="Calculation 2 4 3" xfId="13390" xr:uid="{00000000-0005-0000-0000-0000A73B0000}"/>
    <cellStyle name="Calculation 2 5" xfId="13391" xr:uid="{00000000-0005-0000-0000-0000A83B0000}"/>
    <cellStyle name="Calculation 2 6" xfId="13392" xr:uid="{00000000-0005-0000-0000-0000A93B0000}"/>
    <cellStyle name="Calculation 2 7" xfId="13393" xr:uid="{00000000-0005-0000-0000-0000AA3B0000}"/>
    <cellStyle name="Calculation 2 8" xfId="13394" xr:uid="{00000000-0005-0000-0000-0000AB3B0000}"/>
    <cellStyle name="Calculation 3" xfId="13395" xr:uid="{00000000-0005-0000-0000-0000AC3B0000}"/>
    <cellStyle name="Calculation 3 2" xfId="13396" xr:uid="{00000000-0005-0000-0000-0000AD3B0000}"/>
    <cellStyle name="Calculation 3 3" xfId="13397" xr:uid="{00000000-0005-0000-0000-0000AE3B0000}"/>
    <cellStyle name="Calculation 3 4" xfId="13398" xr:uid="{00000000-0005-0000-0000-0000AF3B0000}"/>
    <cellStyle name="Calculation 4" xfId="13399" xr:uid="{00000000-0005-0000-0000-0000B03B0000}"/>
    <cellStyle name="Calculation 4 2" xfId="13400" xr:uid="{00000000-0005-0000-0000-0000B13B0000}"/>
    <cellStyle name="Calculation 4 3" xfId="13401" xr:uid="{00000000-0005-0000-0000-0000B23B0000}"/>
    <cellStyle name="Calculation 4 4" xfId="13402" xr:uid="{00000000-0005-0000-0000-0000B33B0000}"/>
    <cellStyle name="Calculation 4 5" xfId="13403" xr:uid="{00000000-0005-0000-0000-0000B43B0000}"/>
    <cellStyle name="Calculation 5" xfId="13404" xr:uid="{00000000-0005-0000-0000-0000B53B0000}"/>
    <cellStyle name="Calculation 5 2" xfId="13405" xr:uid="{00000000-0005-0000-0000-0000B63B0000}"/>
    <cellStyle name="Calculation 5 2 2" xfId="13406" xr:uid="{00000000-0005-0000-0000-0000B73B0000}"/>
    <cellStyle name="Calculation 5 2 3" xfId="13407" xr:uid="{00000000-0005-0000-0000-0000B83B0000}"/>
    <cellStyle name="Calculation 5 3" xfId="13408" xr:uid="{00000000-0005-0000-0000-0000B93B0000}"/>
    <cellStyle name="Calculation 5 3 2" xfId="13409" xr:uid="{00000000-0005-0000-0000-0000BA3B0000}"/>
    <cellStyle name="Calculation 5 3 3" xfId="13410" xr:uid="{00000000-0005-0000-0000-0000BB3B0000}"/>
    <cellStyle name="Calculation 5 4" xfId="13411" xr:uid="{00000000-0005-0000-0000-0000BC3B0000}"/>
    <cellStyle name="Calculation 5 5" xfId="13412" xr:uid="{00000000-0005-0000-0000-0000BD3B0000}"/>
    <cellStyle name="Calculation 5 6" xfId="13413" xr:uid="{00000000-0005-0000-0000-0000BE3B0000}"/>
    <cellStyle name="Calculation 5 7" xfId="13414" xr:uid="{00000000-0005-0000-0000-0000BF3B0000}"/>
    <cellStyle name="Calculation 6" xfId="13415" xr:uid="{00000000-0005-0000-0000-0000C03B0000}"/>
    <cellStyle name="Calculation 7" xfId="13416" xr:uid="{00000000-0005-0000-0000-0000C13B0000}"/>
    <cellStyle name="Calculation 8" xfId="13417" xr:uid="{00000000-0005-0000-0000-0000C23B0000}"/>
    <cellStyle name="Calculation 9" xfId="13418" xr:uid="{00000000-0005-0000-0000-0000C33B0000}"/>
    <cellStyle name="CHANGE" xfId="60078" xr:uid="{00000000-0005-0000-0000-0000C43B0000}"/>
    <cellStyle name="CHANGEB" xfId="60079" xr:uid="{00000000-0005-0000-0000-0000C53B0000}"/>
    <cellStyle name="Check Cell 10" xfId="13419" xr:uid="{00000000-0005-0000-0000-0000C63B0000}"/>
    <cellStyle name="Check Cell 2" xfId="13420" xr:uid="{00000000-0005-0000-0000-0000C73B0000}"/>
    <cellStyle name="Check Cell 2 2" xfId="13421" xr:uid="{00000000-0005-0000-0000-0000C83B0000}"/>
    <cellStyle name="Check Cell 2 2 2" xfId="13422" xr:uid="{00000000-0005-0000-0000-0000C93B0000}"/>
    <cellStyle name="Check Cell 2 2 3" xfId="13423" xr:uid="{00000000-0005-0000-0000-0000CA3B0000}"/>
    <cellStyle name="Check Cell 2 3" xfId="13424" xr:uid="{00000000-0005-0000-0000-0000CB3B0000}"/>
    <cellStyle name="Check Cell 2 3 2" xfId="13425" xr:uid="{00000000-0005-0000-0000-0000CC3B0000}"/>
    <cellStyle name="Check Cell 2 3 3" xfId="13426" xr:uid="{00000000-0005-0000-0000-0000CD3B0000}"/>
    <cellStyle name="Check Cell 2 4" xfId="13427" xr:uid="{00000000-0005-0000-0000-0000CE3B0000}"/>
    <cellStyle name="Check Cell 2 5" xfId="13428" xr:uid="{00000000-0005-0000-0000-0000CF3B0000}"/>
    <cellStyle name="Check Cell 2 6" xfId="13429" xr:uid="{00000000-0005-0000-0000-0000D03B0000}"/>
    <cellStyle name="Check Cell 2 7" xfId="13430" xr:uid="{00000000-0005-0000-0000-0000D13B0000}"/>
    <cellStyle name="Check Cell 3" xfId="13431" xr:uid="{00000000-0005-0000-0000-0000D23B0000}"/>
    <cellStyle name="Check Cell 3 2" xfId="13432" xr:uid="{00000000-0005-0000-0000-0000D33B0000}"/>
    <cellStyle name="Check Cell 3 3" xfId="13433" xr:uid="{00000000-0005-0000-0000-0000D43B0000}"/>
    <cellStyle name="Check Cell 3 4" xfId="13434" xr:uid="{00000000-0005-0000-0000-0000D53B0000}"/>
    <cellStyle name="Check Cell 3 5" xfId="13435" xr:uid="{00000000-0005-0000-0000-0000D63B0000}"/>
    <cellStyle name="Check Cell 4" xfId="13436" xr:uid="{00000000-0005-0000-0000-0000D73B0000}"/>
    <cellStyle name="Check Cell 4 2" xfId="13437" xr:uid="{00000000-0005-0000-0000-0000D83B0000}"/>
    <cellStyle name="Check Cell 4 2 2" xfId="13438" xr:uid="{00000000-0005-0000-0000-0000D93B0000}"/>
    <cellStyle name="Check Cell 4 2 3" xfId="13439" xr:uid="{00000000-0005-0000-0000-0000DA3B0000}"/>
    <cellStyle name="Check Cell 4 3" xfId="13440" xr:uid="{00000000-0005-0000-0000-0000DB3B0000}"/>
    <cellStyle name="Check Cell 4 3 2" xfId="13441" xr:uid="{00000000-0005-0000-0000-0000DC3B0000}"/>
    <cellStyle name="Check Cell 4 3 3" xfId="13442" xr:uid="{00000000-0005-0000-0000-0000DD3B0000}"/>
    <cellStyle name="Check Cell 4 4" xfId="13443" xr:uid="{00000000-0005-0000-0000-0000DE3B0000}"/>
    <cellStyle name="Check Cell 4 5" xfId="13444" xr:uid="{00000000-0005-0000-0000-0000DF3B0000}"/>
    <cellStyle name="Check Cell 4 6" xfId="13445" xr:uid="{00000000-0005-0000-0000-0000E03B0000}"/>
    <cellStyle name="Check Cell 4 7" xfId="13446" xr:uid="{00000000-0005-0000-0000-0000E13B0000}"/>
    <cellStyle name="Check Cell 5" xfId="13447" xr:uid="{00000000-0005-0000-0000-0000E23B0000}"/>
    <cellStyle name="Check Cell 6" xfId="13448" xr:uid="{00000000-0005-0000-0000-0000E33B0000}"/>
    <cellStyle name="Check Cell 7" xfId="13449" xr:uid="{00000000-0005-0000-0000-0000E43B0000}"/>
    <cellStyle name="Check Cell 8" xfId="13450" xr:uid="{00000000-0005-0000-0000-0000E53B0000}"/>
    <cellStyle name="Check Cell 9" xfId="13451" xr:uid="{00000000-0005-0000-0000-0000E63B0000}"/>
    <cellStyle name="Co. Names" xfId="317" xr:uid="{00000000-0005-0000-0000-0000E73B0000}"/>
    <cellStyle name="Co. Names - Bold" xfId="318" xr:uid="{00000000-0005-0000-0000-0000E83B0000}"/>
    <cellStyle name="Co. Names - Bold 2" xfId="13454" xr:uid="{00000000-0005-0000-0000-0000E93B0000}"/>
    <cellStyle name="Co. Names - Bold 3" xfId="13455" xr:uid="{00000000-0005-0000-0000-0000EA3B0000}"/>
    <cellStyle name="Co. Names - Bold 4" xfId="13456" xr:uid="{00000000-0005-0000-0000-0000EB3B0000}"/>
    <cellStyle name="Co. Names - Bold 5" xfId="13453" xr:uid="{00000000-0005-0000-0000-0000EC3B0000}"/>
    <cellStyle name="Co. Names 10" xfId="13457" xr:uid="{00000000-0005-0000-0000-0000ED3B0000}"/>
    <cellStyle name="Co. Names 11" xfId="13458" xr:uid="{00000000-0005-0000-0000-0000EE3B0000}"/>
    <cellStyle name="Co. Names 12" xfId="13459" xr:uid="{00000000-0005-0000-0000-0000EF3B0000}"/>
    <cellStyle name="Co. Names 12 2" xfId="13460" xr:uid="{00000000-0005-0000-0000-0000F03B0000}"/>
    <cellStyle name="Co. Names 13" xfId="13461" xr:uid="{00000000-0005-0000-0000-0000F13B0000}"/>
    <cellStyle name="Co. Names 14" xfId="13462" xr:uid="{00000000-0005-0000-0000-0000F23B0000}"/>
    <cellStyle name="Co. Names 15" xfId="13463" xr:uid="{00000000-0005-0000-0000-0000F33B0000}"/>
    <cellStyle name="Co. Names 16" xfId="13464" xr:uid="{00000000-0005-0000-0000-0000F43B0000}"/>
    <cellStyle name="Co. Names 17" xfId="13465" xr:uid="{00000000-0005-0000-0000-0000F53B0000}"/>
    <cellStyle name="Co. Names 18" xfId="13466" xr:uid="{00000000-0005-0000-0000-0000F63B0000}"/>
    <cellStyle name="Co. Names 19" xfId="13467" xr:uid="{00000000-0005-0000-0000-0000F73B0000}"/>
    <cellStyle name="Co. Names 2" xfId="13468" xr:uid="{00000000-0005-0000-0000-0000F83B0000}"/>
    <cellStyle name="Co. Names 20" xfId="13469" xr:uid="{00000000-0005-0000-0000-0000F93B0000}"/>
    <cellStyle name="Co. Names 21" xfId="13452" xr:uid="{00000000-0005-0000-0000-0000FA3B0000}"/>
    <cellStyle name="Co. Names 3" xfId="13470" xr:uid="{00000000-0005-0000-0000-0000FB3B0000}"/>
    <cellStyle name="Co. Names 4" xfId="13471" xr:uid="{00000000-0005-0000-0000-0000FC3B0000}"/>
    <cellStyle name="Co. Names 5" xfId="13472" xr:uid="{00000000-0005-0000-0000-0000FD3B0000}"/>
    <cellStyle name="Co. Names 6" xfId="13473" xr:uid="{00000000-0005-0000-0000-0000FE3B0000}"/>
    <cellStyle name="Co. Names 7" xfId="13474" xr:uid="{00000000-0005-0000-0000-0000FF3B0000}"/>
    <cellStyle name="Co. Names 8" xfId="13475" xr:uid="{00000000-0005-0000-0000-0000003C0000}"/>
    <cellStyle name="Co. Names 9" xfId="13476" xr:uid="{00000000-0005-0000-0000-0000013C0000}"/>
    <cellStyle name="Co. Names_Break-Up" xfId="319" xr:uid="{00000000-0005-0000-0000-0000023C0000}"/>
    <cellStyle name="COL HEADINGS" xfId="320" xr:uid="{00000000-0005-0000-0000-0000033C0000}"/>
    <cellStyle name="COL HEADINGS 2" xfId="13478" xr:uid="{00000000-0005-0000-0000-0000043C0000}"/>
    <cellStyle name="COL HEADINGS 2 2" xfId="13479" xr:uid="{00000000-0005-0000-0000-0000053C0000}"/>
    <cellStyle name="COL HEADINGS 2 2 2" xfId="13480" xr:uid="{00000000-0005-0000-0000-0000063C0000}"/>
    <cellStyle name="COL HEADINGS 2 2 3" xfId="13481" xr:uid="{00000000-0005-0000-0000-0000073C0000}"/>
    <cellStyle name="COL HEADINGS 2 2 4" xfId="13482" xr:uid="{00000000-0005-0000-0000-0000083C0000}"/>
    <cellStyle name="COL HEADINGS 2 3" xfId="13483" xr:uid="{00000000-0005-0000-0000-0000093C0000}"/>
    <cellStyle name="COL HEADINGS 2 4" xfId="13484" xr:uid="{00000000-0005-0000-0000-00000A3C0000}"/>
    <cellStyle name="COL HEADINGS 2 5" xfId="13485" xr:uid="{00000000-0005-0000-0000-00000B3C0000}"/>
    <cellStyle name="COL HEADINGS 3" xfId="13486" xr:uid="{00000000-0005-0000-0000-00000C3C0000}"/>
    <cellStyle name="COL HEADINGS 3 2" xfId="13487" xr:uid="{00000000-0005-0000-0000-00000D3C0000}"/>
    <cellStyle name="COL HEADINGS 3 3" xfId="13488" xr:uid="{00000000-0005-0000-0000-00000E3C0000}"/>
    <cellStyle name="COL HEADINGS 3 4" xfId="13489" xr:uid="{00000000-0005-0000-0000-00000F3C0000}"/>
    <cellStyle name="COL HEADINGS 4" xfId="13490" xr:uid="{00000000-0005-0000-0000-0000103C0000}"/>
    <cellStyle name="COL HEADINGS 4 2" xfId="13491" xr:uid="{00000000-0005-0000-0000-0000113C0000}"/>
    <cellStyle name="COL HEADINGS 4 2 2" xfId="13492" xr:uid="{00000000-0005-0000-0000-0000123C0000}"/>
    <cellStyle name="COL HEADINGS 4 2 3" xfId="13493" xr:uid="{00000000-0005-0000-0000-0000133C0000}"/>
    <cellStyle name="COL HEADINGS 4 3" xfId="13494" xr:uid="{00000000-0005-0000-0000-0000143C0000}"/>
    <cellStyle name="COL HEADINGS 4 3 2" xfId="13495" xr:uid="{00000000-0005-0000-0000-0000153C0000}"/>
    <cellStyle name="COL HEADINGS 4 3 3" xfId="13496" xr:uid="{00000000-0005-0000-0000-0000163C0000}"/>
    <cellStyle name="COL HEADINGS 4 4" xfId="13497" xr:uid="{00000000-0005-0000-0000-0000173C0000}"/>
    <cellStyle name="COL HEADINGS 4 5" xfId="13498" xr:uid="{00000000-0005-0000-0000-0000183C0000}"/>
    <cellStyle name="COL HEADINGS 5" xfId="13499" xr:uid="{00000000-0005-0000-0000-0000193C0000}"/>
    <cellStyle name="COL HEADINGS 6" xfId="13500" xr:uid="{00000000-0005-0000-0000-00001A3C0000}"/>
    <cellStyle name="COL HEADINGS 7" xfId="13501" xr:uid="{00000000-0005-0000-0000-00001B3C0000}"/>
    <cellStyle name="COL HEADINGS 8" xfId="13477" xr:uid="{00000000-0005-0000-0000-00001C3C0000}"/>
    <cellStyle name="Column Title" xfId="60080" xr:uid="{00000000-0005-0000-0000-00001D3C0000}"/>
    <cellStyle name="Comma" xfId="1" builtinId="3"/>
    <cellStyle name="Comma (1)" xfId="60081" xr:uid="{00000000-0005-0000-0000-00001F3C0000}"/>
    <cellStyle name="Comma 10" xfId="13502" xr:uid="{00000000-0005-0000-0000-0000203C0000}"/>
    <cellStyle name="Comma 10 10" xfId="13503" xr:uid="{00000000-0005-0000-0000-0000213C0000}"/>
    <cellStyle name="Comma 10 10 2" xfId="13504" xr:uid="{00000000-0005-0000-0000-0000223C0000}"/>
    <cellStyle name="Comma 10 10 3" xfId="13505" xr:uid="{00000000-0005-0000-0000-0000233C0000}"/>
    <cellStyle name="Comma 10 11" xfId="13506" xr:uid="{00000000-0005-0000-0000-0000243C0000}"/>
    <cellStyle name="Comma 10 11 2" xfId="13507" xr:uid="{00000000-0005-0000-0000-0000253C0000}"/>
    <cellStyle name="Comma 10 11 3" xfId="13508" xr:uid="{00000000-0005-0000-0000-0000263C0000}"/>
    <cellStyle name="Comma 10 12" xfId="13509" xr:uid="{00000000-0005-0000-0000-0000273C0000}"/>
    <cellStyle name="Comma 10 12 2" xfId="13510" xr:uid="{00000000-0005-0000-0000-0000283C0000}"/>
    <cellStyle name="Comma 10 12 3" xfId="13511" xr:uid="{00000000-0005-0000-0000-0000293C0000}"/>
    <cellStyle name="Comma 10 13" xfId="13512" xr:uid="{00000000-0005-0000-0000-00002A3C0000}"/>
    <cellStyle name="Comma 10 13 2" xfId="13513" xr:uid="{00000000-0005-0000-0000-00002B3C0000}"/>
    <cellStyle name="Comma 10 13 3" xfId="52184" xr:uid="{00000000-0005-0000-0000-00002C3C0000}"/>
    <cellStyle name="Comma 10 13 3 2" xfId="52185" xr:uid="{00000000-0005-0000-0000-00002D3C0000}"/>
    <cellStyle name="Comma 10 14" xfId="13514" xr:uid="{00000000-0005-0000-0000-00002E3C0000}"/>
    <cellStyle name="Comma 10 14 2" xfId="52186" xr:uid="{00000000-0005-0000-0000-00002F3C0000}"/>
    <cellStyle name="Comma 10 15" xfId="52187" xr:uid="{00000000-0005-0000-0000-0000303C0000}"/>
    <cellStyle name="Comma 10 15 2" xfId="52188" xr:uid="{00000000-0005-0000-0000-0000313C0000}"/>
    <cellStyle name="Comma 10 16" xfId="52189" xr:uid="{00000000-0005-0000-0000-0000323C0000}"/>
    <cellStyle name="Comma 10 17" xfId="52190" xr:uid="{00000000-0005-0000-0000-0000333C0000}"/>
    <cellStyle name="Comma 10 18" xfId="52191" xr:uid="{00000000-0005-0000-0000-0000343C0000}"/>
    <cellStyle name="Comma 10 2" xfId="13515" xr:uid="{00000000-0005-0000-0000-0000353C0000}"/>
    <cellStyle name="Comma 10 2 10" xfId="13516" xr:uid="{00000000-0005-0000-0000-0000363C0000}"/>
    <cellStyle name="Comma 10 2 10 2" xfId="52192" xr:uid="{00000000-0005-0000-0000-0000373C0000}"/>
    <cellStyle name="Comma 10 2 11" xfId="52193" xr:uid="{00000000-0005-0000-0000-0000383C0000}"/>
    <cellStyle name="Comma 10 2 11 2" xfId="52194" xr:uid="{00000000-0005-0000-0000-0000393C0000}"/>
    <cellStyle name="Comma 10 2 12" xfId="52195" xr:uid="{00000000-0005-0000-0000-00003A3C0000}"/>
    <cellStyle name="Comma 10 2 12 2" xfId="52196" xr:uid="{00000000-0005-0000-0000-00003B3C0000}"/>
    <cellStyle name="Comma 10 2 13" xfId="52197" xr:uid="{00000000-0005-0000-0000-00003C3C0000}"/>
    <cellStyle name="Comma 10 2 14" xfId="52198" xr:uid="{00000000-0005-0000-0000-00003D3C0000}"/>
    <cellStyle name="Comma 10 2 2" xfId="13517" xr:uid="{00000000-0005-0000-0000-00003E3C0000}"/>
    <cellStyle name="Comma 10 2 2 10" xfId="52199" xr:uid="{00000000-0005-0000-0000-00003F3C0000}"/>
    <cellStyle name="Comma 10 2 2 2" xfId="13518" xr:uid="{00000000-0005-0000-0000-0000403C0000}"/>
    <cellStyle name="Comma 10 2 2 3" xfId="13519" xr:uid="{00000000-0005-0000-0000-0000413C0000}"/>
    <cellStyle name="Comma 10 2 2 3 2" xfId="13520" xr:uid="{00000000-0005-0000-0000-0000423C0000}"/>
    <cellStyle name="Comma 10 2 2 3 3" xfId="52200" xr:uid="{00000000-0005-0000-0000-0000433C0000}"/>
    <cellStyle name="Comma 10 2 2 3 3 2" xfId="52201" xr:uid="{00000000-0005-0000-0000-0000443C0000}"/>
    <cellStyle name="Comma 10 2 2 4" xfId="13521" xr:uid="{00000000-0005-0000-0000-0000453C0000}"/>
    <cellStyle name="Comma 10 2 2 4 2" xfId="13522" xr:uid="{00000000-0005-0000-0000-0000463C0000}"/>
    <cellStyle name="Comma 10 2 2 4 3" xfId="13523" xr:uid="{00000000-0005-0000-0000-0000473C0000}"/>
    <cellStyle name="Comma 10 2 2 5" xfId="13524" xr:uid="{00000000-0005-0000-0000-0000483C0000}"/>
    <cellStyle name="Comma 10 2 2 5 2" xfId="13525" xr:uid="{00000000-0005-0000-0000-0000493C0000}"/>
    <cellStyle name="Comma 10 2 2 5 3" xfId="13526" xr:uid="{00000000-0005-0000-0000-00004A3C0000}"/>
    <cellStyle name="Comma 10 2 2 6" xfId="13527" xr:uid="{00000000-0005-0000-0000-00004B3C0000}"/>
    <cellStyle name="Comma 10 2 2 6 2" xfId="13528" xr:uid="{00000000-0005-0000-0000-00004C3C0000}"/>
    <cellStyle name="Comma 10 2 2 6 3" xfId="52202" xr:uid="{00000000-0005-0000-0000-00004D3C0000}"/>
    <cellStyle name="Comma 10 2 2 6 3 2" xfId="52203" xr:uid="{00000000-0005-0000-0000-00004E3C0000}"/>
    <cellStyle name="Comma 10 2 2 7" xfId="52204" xr:uid="{00000000-0005-0000-0000-00004F3C0000}"/>
    <cellStyle name="Comma 10 2 2 7 2" xfId="52205" xr:uid="{00000000-0005-0000-0000-0000503C0000}"/>
    <cellStyle name="Comma 10 2 2 8" xfId="52206" xr:uid="{00000000-0005-0000-0000-0000513C0000}"/>
    <cellStyle name="Comma 10 2 2 9" xfId="52207" xr:uid="{00000000-0005-0000-0000-0000523C0000}"/>
    <cellStyle name="Comma 10 2 3" xfId="13529" xr:uid="{00000000-0005-0000-0000-0000533C0000}"/>
    <cellStyle name="Comma 10 2 4" xfId="13530" xr:uid="{00000000-0005-0000-0000-0000543C0000}"/>
    <cellStyle name="Comma 10 2 4 2" xfId="13531" xr:uid="{00000000-0005-0000-0000-0000553C0000}"/>
    <cellStyle name="Comma 10 2 5" xfId="13532" xr:uid="{00000000-0005-0000-0000-0000563C0000}"/>
    <cellStyle name="Comma 10 2 5 10" xfId="13533" xr:uid="{00000000-0005-0000-0000-0000573C0000}"/>
    <cellStyle name="Comma 10 2 5 10 2" xfId="52208" xr:uid="{00000000-0005-0000-0000-0000583C0000}"/>
    <cellStyle name="Comma 10 2 5 10 3" xfId="52209" xr:uid="{00000000-0005-0000-0000-0000593C0000}"/>
    <cellStyle name="Comma 10 2 5 11" xfId="52210" xr:uid="{00000000-0005-0000-0000-00005A3C0000}"/>
    <cellStyle name="Comma 10 2 5 12" xfId="52211" xr:uid="{00000000-0005-0000-0000-00005B3C0000}"/>
    <cellStyle name="Comma 10 2 5 13" xfId="52212" xr:uid="{00000000-0005-0000-0000-00005C3C0000}"/>
    <cellStyle name="Comma 10 2 5 14" xfId="52213" xr:uid="{00000000-0005-0000-0000-00005D3C0000}"/>
    <cellStyle name="Comma 10 2 5 15" xfId="52214" xr:uid="{00000000-0005-0000-0000-00005E3C0000}"/>
    <cellStyle name="Comma 10 2 5 2" xfId="13534" xr:uid="{00000000-0005-0000-0000-00005F3C0000}"/>
    <cellStyle name="Comma 10 2 5 2 2" xfId="13535" xr:uid="{00000000-0005-0000-0000-0000603C0000}"/>
    <cellStyle name="Comma 10 2 5 2 3" xfId="13536" xr:uid="{00000000-0005-0000-0000-0000613C0000}"/>
    <cellStyle name="Comma 10 2 5 3" xfId="13537" xr:uid="{00000000-0005-0000-0000-0000623C0000}"/>
    <cellStyle name="Comma 10 2 5 3 2" xfId="13538" xr:uid="{00000000-0005-0000-0000-0000633C0000}"/>
    <cellStyle name="Comma 10 2 5 3 3" xfId="13539" xr:uid="{00000000-0005-0000-0000-0000643C0000}"/>
    <cellStyle name="Comma 10 2 5 4" xfId="13540" xr:uid="{00000000-0005-0000-0000-0000653C0000}"/>
    <cellStyle name="Comma 10 2 5 4 2" xfId="13541" xr:uid="{00000000-0005-0000-0000-0000663C0000}"/>
    <cellStyle name="Comma 10 2 5 4 3" xfId="13542" xr:uid="{00000000-0005-0000-0000-0000673C0000}"/>
    <cellStyle name="Comma 10 2 5 5" xfId="13543" xr:uid="{00000000-0005-0000-0000-0000683C0000}"/>
    <cellStyle name="Comma 10 2 5 6" xfId="13544" xr:uid="{00000000-0005-0000-0000-0000693C0000}"/>
    <cellStyle name="Comma 10 2 5 6 2" xfId="52215" xr:uid="{00000000-0005-0000-0000-00006A3C0000}"/>
    <cellStyle name="Comma 10 2 5 7" xfId="13545" xr:uid="{00000000-0005-0000-0000-00006B3C0000}"/>
    <cellStyle name="Comma 10 2 5 7 2" xfId="52216" xr:uid="{00000000-0005-0000-0000-00006C3C0000}"/>
    <cellStyle name="Comma 10 2 5 8" xfId="13546" xr:uid="{00000000-0005-0000-0000-00006D3C0000}"/>
    <cellStyle name="Comma 10 2 5 8 2" xfId="52217" xr:uid="{00000000-0005-0000-0000-00006E3C0000}"/>
    <cellStyle name="Comma 10 2 5 8 2 2" xfId="52218" xr:uid="{00000000-0005-0000-0000-00006F3C0000}"/>
    <cellStyle name="Comma 10 2 5 8 3" xfId="52219" xr:uid="{00000000-0005-0000-0000-0000703C0000}"/>
    <cellStyle name="Comma 10 2 5 8 4" xfId="52220" xr:uid="{00000000-0005-0000-0000-0000713C0000}"/>
    <cellStyle name="Comma 10 2 5 8 5" xfId="52221" xr:uid="{00000000-0005-0000-0000-0000723C0000}"/>
    <cellStyle name="Comma 10 2 5 8 6" xfId="52222" xr:uid="{00000000-0005-0000-0000-0000733C0000}"/>
    <cellStyle name="Comma 10 2 5 9" xfId="13547" xr:uid="{00000000-0005-0000-0000-0000743C0000}"/>
    <cellStyle name="Comma 10 2 5 9 2" xfId="52223" xr:uid="{00000000-0005-0000-0000-0000753C0000}"/>
    <cellStyle name="Comma 10 2 6" xfId="13548" xr:uid="{00000000-0005-0000-0000-0000763C0000}"/>
    <cellStyle name="Comma 10 2 6 2" xfId="13549" xr:uid="{00000000-0005-0000-0000-0000773C0000}"/>
    <cellStyle name="Comma 10 2 6 3" xfId="13550" xr:uid="{00000000-0005-0000-0000-0000783C0000}"/>
    <cellStyle name="Comma 10 2 7" xfId="13551" xr:uid="{00000000-0005-0000-0000-0000793C0000}"/>
    <cellStyle name="Comma 10 2 7 2" xfId="13552" xr:uid="{00000000-0005-0000-0000-00007A3C0000}"/>
    <cellStyle name="Comma 10 2 7 3" xfId="13553" xr:uid="{00000000-0005-0000-0000-00007B3C0000}"/>
    <cellStyle name="Comma 10 2 8" xfId="13554" xr:uid="{00000000-0005-0000-0000-00007C3C0000}"/>
    <cellStyle name="Comma 10 2 8 2" xfId="13555" xr:uid="{00000000-0005-0000-0000-00007D3C0000}"/>
    <cellStyle name="Comma 10 2 8 3" xfId="13556" xr:uid="{00000000-0005-0000-0000-00007E3C0000}"/>
    <cellStyle name="Comma 10 2 9" xfId="13557" xr:uid="{00000000-0005-0000-0000-00007F3C0000}"/>
    <cellStyle name="Comma 10 2 9 2" xfId="13558" xr:uid="{00000000-0005-0000-0000-0000803C0000}"/>
    <cellStyle name="Comma 10 2 9 3" xfId="52224" xr:uid="{00000000-0005-0000-0000-0000813C0000}"/>
    <cellStyle name="Comma 10 2 9 3 2" xfId="52225" xr:uid="{00000000-0005-0000-0000-0000823C0000}"/>
    <cellStyle name="Comma 10 3" xfId="13559" xr:uid="{00000000-0005-0000-0000-0000833C0000}"/>
    <cellStyle name="Comma 10 3 10" xfId="13560" xr:uid="{00000000-0005-0000-0000-0000843C0000}"/>
    <cellStyle name="Comma 10 3 10 2" xfId="52226" xr:uid="{00000000-0005-0000-0000-0000853C0000}"/>
    <cellStyle name="Comma 10 3 11" xfId="52227" xr:uid="{00000000-0005-0000-0000-0000863C0000}"/>
    <cellStyle name="Comma 10 3 11 2" xfId="52228" xr:uid="{00000000-0005-0000-0000-0000873C0000}"/>
    <cellStyle name="Comma 10 3 12" xfId="52229" xr:uid="{00000000-0005-0000-0000-0000883C0000}"/>
    <cellStyle name="Comma 10 3 12 2" xfId="52230" xr:uid="{00000000-0005-0000-0000-0000893C0000}"/>
    <cellStyle name="Comma 10 3 13" xfId="52231" xr:uid="{00000000-0005-0000-0000-00008A3C0000}"/>
    <cellStyle name="Comma 10 3 14" xfId="52232" xr:uid="{00000000-0005-0000-0000-00008B3C0000}"/>
    <cellStyle name="Comma 10 3 2" xfId="13561" xr:uid="{00000000-0005-0000-0000-00008C3C0000}"/>
    <cellStyle name="Comma 10 3 2 10" xfId="52233" xr:uid="{00000000-0005-0000-0000-00008D3C0000}"/>
    <cellStyle name="Comma 10 3 2 2" xfId="13562" xr:uid="{00000000-0005-0000-0000-00008E3C0000}"/>
    <cellStyle name="Comma 10 3 2 3" xfId="13563" xr:uid="{00000000-0005-0000-0000-00008F3C0000}"/>
    <cellStyle name="Comma 10 3 2 3 2" xfId="13564" xr:uid="{00000000-0005-0000-0000-0000903C0000}"/>
    <cellStyle name="Comma 10 3 2 3 3" xfId="52234" xr:uid="{00000000-0005-0000-0000-0000913C0000}"/>
    <cellStyle name="Comma 10 3 2 3 3 2" xfId="52235" xr:uid="{00000000-0005-0000-0000-0000923C0000}"/>
    <cellStyle name="Comma 10 3 2 4" xfId="13565" xr:uid="{00000000-0005-0000-0000-0000933C0000}"/>
    <cellStyle name="Comma 10 3 2 4 2" xfId="13566" xr:uid="{00000000-0005-0000-0000-0000943C0000}"/>
    <cellStyle name="Comma 10 3 2 4 3" xfId="13567" xr:uid="{00000000-0005-0000-0000-0000953C0000}"/>
    <cellStyle name="Comma 10 3 2 5" xfId="13568" xr:uid="{00000000-0005-0000-0000-0000963C0000}"/>
    <cellStyle name="Comma 10 3 2 5 2" xfId="13569" xr:uid="{00000000-0005-0000-0000-0000973C0000}"/>
    <cellStyle name="Comma 10 3 2 5 3" xfId="13570" xr:uid="{00000000-0005-0000-0000-0000983C0000}"/>
    <cellStyle name="Comma 10 3 2 6" xfId="13571" xr:uid="{00000000-0005-0000-0000-0000993C0000}"/>
    <cellStyle name="Comma 10 3 2 6 2" xfId="13572" xr:uid="{00000000-0005-0000-0000-00009A3C0000}"/>
    <cellStyle name="Comma 10 3 2 6 3" xfId="52236" xr:uid="{00000000-0005-0000-0000-00009B3C0000}"/>
    <cellStyle name="Comma 10 3 2 6 3 2" xfId="52237" xr:uid="{00000000-0005-0000-0000-00009C3C0000}"/>
    <cellStyle name="Comma 10 3 2 7" xfId="52238" xr:uid="{00000000-0005-0000-0000-00009D3C0000}"/>
    <cellStyle name="Comma 10 3 2 7 2" xfId="52239" xr:uid="{00000000-0005-0000-0000-00009E3C0000}"/>
    <cellStyle name="Comma 10 3 2 8" xfId="52240" xr:uid="{00000000-0005-0000-0000-00009F3C0000}"/>
    <cellStyle name="Comma 10 3 2 9" xfId="52241" xr:uid="{00000000-0005-0000-0000-0000A03C0000}"/>
    <cellStyle name="Comma 10 3 3" xfId="13573" xr:uid="{00000000-0005-0000-0000-0000A13C0000}"/>
    <cellStyle name="Comma 10 3 4" xfId="13574" xr:uid="{00000000-0005-0000-0000-0000A23C0000}"/>
    <cellStyle name="Comma 10 3 4 2" xfId="13575" xr:uid="{00000000-0005-0000-0000-0000A33C0000}"/>
    <cellStyle name="Comma 10 3 5" xfId="13576" xr:uid="{00000000-0005-0000-0000-0000A43C0000}"/>
    <cellStyle name="Comma 10 3 5 10" xfId="13577" xr:uid="{00000000-0005-0000-0000-0000A53C0000}"/>
    <cellStyle name="Comma 10 3 5 10 2" xfId="52242" xr:uid="{00000000-0005-0000-0000-0000A63C0000}"/>
    <cellStyle name="Comma 10 3 5 10 3" xfId="52243" xr:uid="{00000000-0005-0000-0000-0000A73C0000}"/>
    <cellStyle name="Comma 10 3 5 11" xfId="52244" xr:uid="{00000000-0005-0000-0000-0000A83C0000}"/>
    <cellStyle name="Comma 10 3 5 12" xfId="52245" xr:uid="{00000000-0005-0000-0000-0000A93C0000}"/>
    <cellStyle name="Comma 10 3 5 13" xfId="52246" xr:uid="{00000000-0005-0000-0000-0000AA3C0000}"/>
    <cellStyle name="Comma 10 3 5 14" xfId="52247" xr:uid="{00000000-0005-0000-0000-0000AB3C0000}"/>
    <cellStyle name="Comma 10 3 5 15" xfId="52248" xr:uid="{00000000-0005-0000-0000-0000AC3C0000}"/>
    <cellStyle name="Comma 10 3 5 2" xfId="13578" xr:uid="{00000000-0005-0000-0000-0000AD3C0000}"/>
    <cellStyle name="Comma 10 3 5 2 2" xfId="13579" xr:uid="{00000000-0005-0000-0000-0000AE3C0000}"/>
    <cellStyle name="Comma 10 3 5 2 3" xfId="13580" xr:uid="{00000000-0005-0000-0000-0000AF3C0000}"/>
    <cellStyle name="Comma 10 3 5 3" xfId="13581" xr:uid="{00000000-0005-0000-0000-0000B03C0000}"/>
    <cellStyle name="Comma 10 3 5 3 2" xfId="13582" xr:uid="{00000000-0005-0000-0000-0000B13C0000}"/>
    <cellStyle name="Comma 10 3 5 3 3" xfId="13583" xr:uid="{00000000-0005-0000-0000-0000B23C0000}"/>
    <cellStyle name="Comma 10 3 5 4" xfId="13584" xr:uid="{00000000-0005-0000-0000-0000B33C0000}"/>
    <cellStyle name="Comma 10 3 5 4 2" xfId="13585" xr:uid="{00000000-0005-0000-0000-0000B43C0000}"/>
    <cellStyle name="Comma 10 3 5 4 3" xfId="13586" xr:uid="{00000000-0005-0000-0000-0000B53C0000}"/>
    <cellStyle name="Comma 10 3 5 5" xfId="13587" xr:uid="{00000000-0005-0000-0000-0000B63C0000}"/>
    <cellStyle name="Comma 10 3 5 6" xfId="13588" xr:uid="{00000000-0005-0000-0000-0000B73C0000}"/>
    <cellStyle name="Comma 10 3 5 6 2" xfId="52249" xr:uid="{00000000-0005-0000-0000-0000B83C0000}"/>
    <cellStyle name="Comma 10 3 5 7" xfId="13589" xr:uid="{00000000-0005-0000-0000-0000B93C0000}"/>
    <cellStyle name="Comma 10 3 5 7 2" xfId="52250" xr:uid="{00000000-0005-0000-0000-0000BA3C0000}"/>
    <cellStyle name="Comma 10 3 5 8" xfId="13590" xr:uid="{00000000-0005-0000-0000-0000BB3C0000}"/>
    <cellStyle name="Comma 10 3 5 8 2" xfId="52251" xr:uid="{00000000-0005-0000-0000-0000BC3C0000}"/>
    <cellStyle name="Comma 10 3 5 8 2 2" xfId="52252" xr:uid="{00000000-0005-0000-0000-0000BD3C0000}"/>
    <cellStyle name="Comma 10 3 5 8 3" xfId="52253" xr:uid="{00000000-0005-0000-0000-0000BE3C0000}"/>
    <cellStyle name="Comma 10 3 5 8 4" xfId="52254" xr:uid="{00000000-0005-0000-0000-0000BF3C0000}"/>
    <cellStyle name="Comma 10 3 5 8 5" xfId="52255" xr:uid="{00000000-0005-0000-0000-0000C03C0000}"/>
    <cellStyle name="Comma 10 3 5 8 6" xfId="52256" xr:uid="{00000000-0005-0000-0000-0000C13C0000}"/>
    <cellStyle name="Comma 10 3 5 9" xfId="13591" xr:uid="{00000000-0005-0000-0000-0000C23C0000}"/>
    <cellStyle name="Comma 10 3 5 9 2" xfId="52257" xr:uid="{00000000-0005-0000-0000-0000C33C0000}"/>
    <cellStyle name="Comma 10 3 6" xfId="13592" xr:uid="{00000000-0005-0000-0000-0000C43C0000}"/>
    <cellStyle name="Comma 10 3 6 2" xfId="13593" xr:uid="{00000000-0005-0000-0000-0000C53C0000}"/>
    <cellStyle name="Comma 10 3 6 3" xfId="13594" xr:uid="{00000000-0005-0000-0000-0000C63C0000}"/>
    <cellStyle name="Comma 10 3 7" xfId="13595" xr:uid="{00000000-0005-0000-0000-0000C73C0000}"/>
    <cellStyle name="Comma 10 3 7 2" xfId="13596" xr:uid="{00000000-0005-0000-0000-0000C83C0000}"/>
    <cellStyle name="Comma 10 3 7 3" xfId="13597" xr:uid="{00000000-0005-0000-0000-0000C93C0000}"/>
    <cellStyle name="Comma 10 3 8" xfId="13598" xr:uid="{00000000-0005-0000-0000-0000CA3C0000}"/>
    <cellStyle name="Comma 10 3 8 2" xfId="13599" xr:uid="{00000000-0005-0000-0000-0000CB3C0000}"/>
    <cellStyle name="Comma 10 3 8 3" xfId="13600" xr:uid="{00000000-0005-0000-0000-0000CC3C0000}"/>
    <cellStyle name="Comma 10 3 9" xfId="13601" xr:uid="{00000000-0005-0000-0000-0000CD3C0000}"/>
    <cellStyle name="Comma 10 3 9 2" xfId="13602" xr:uid="{00000000-0005-0000-0000-0000CE3C0000}"/>
    <cellStyle name="Comma 10 3 9 3" xfId="52258" xr:uid="{00000000-0005-0000-0000-0000CF3C0000}"/>
    <cellStyle name="Comma 10 3 9 3 2" xfId="52259" xr:uid="{00000000-0005-0000-0000-0000D03C0000}"/>
    <cellStyle name="Comma 10 4" xfId="13603" xr:uid="{00000000-0005-0000-0000-0000D13C0000}"/>
    <cellStyle name="Comma 10 4 10" xfId="13604" xr:uid="{00000000-0005-0000-0000-0000D23C0000}"/>
    <cellStyle name="Comma 10 4 10 2" xfId="52260" xr:uid="{00000000-0005-0000-0000-0000D33C0000}"/>
    <cellStyle name="Comma 10 4 11" xfId="52261" xr:uid="{00000000-0005-0000-0000-0000D43C0000}"/>
    <cellStyle name="Comma 10 4 11 2" xfId="52262" xr:uid="{00000000-0005-0000-0000-0000D53C0000}"/>
    <cellStyle name="Comma 10 4 12" xfId="52263" xr:uid="{00000000-0005-0000-0000-0000D63C0000}"/>
    <cellStyle name="Comma 10 4 12 2" xfId="52264" xr:uid="{00000000-0005-0000-0000-0000D73C0000}"/>
    <cellStyle name="Comma 10 4 13" xfId="52265" xr:uid="{00000000-0005-0000-0000-0000D83C0000}"/>
    <cellStyle name="Comma 10 4 14" xfId="52266" xr:uid="{00000000-0005-0000-0000-0000D93C0000}"/>
    <cellStyle name="Comma 10 4 2" xfId="13605" xr:uid="{00000000-0005-0000-0000-0000DA3C0000}"/>
    <cellStyle name="Comma 10 4 2 10" xfId="52267" xr:uid="{00000000-0005-0000-0000-0000DB3C0000}"/>
    <cellStyle name="Comma 10 4 2 2" xfId="13606" xr:uid="{00000000-0005-0000-0000-0000DC3C0000}"/>
    <cellStyle name="Comma 10 4 2 3" xfId="13607" xr:uid="{00000000-0005-0000-0000-0000DD3C0000}"/>
    <cellStyle name="Comma 10 4 2 3 2" xfId="13608" xr:uid="{00000000-0005-0000-0000-0000DE3C0000}"/>
    <cellStyle name="Comma 10 4 2 3 3" xfId="52268" xr:uid="{00000000-0005-0000-0000-0000DF3C0000}"/>
    <cellStyle name="Comma 10 4 2 3 3 2" xfId="52269" xr:uid="{00000000-0005-0000-0000-0000E03C0000}"/>
    <cellStyle name="Comma 10 4 2 4" xfId="13609" xr:uid="{00000000-0005-0000-0000-0000E13C0000}"/>
    <cellStyle name="Comma 10 4 2 4 2" xfId="13610" xr:uid="{00000000-0005-0000-0000-0000E23C0000}"/>
    <cellStyle name="Comma 10 4 2 4 3" xfId="13611" xr:uid="{00000000-0005-0000-0000-0000E33C0000}"/>
    <cellStyle name="Comma 10 4 2 5" xfId="13612" xr:uid="{00000000-0005-0000-0000-0000E43C0000}"/>
    <cellStyle name="Comma 10 4 2 5 2" xfId="13613" xr:uid="{00000000-0005-0000-0000-0000E53C0000}"/>
    <cellStyle name="Comma 10 4 2 5 3" xfId="13614" xr:uid="{00000000-0005-0000-0000-0000E63C0000}"/>
    <cellStyle name="Comma 10 4 2 6" xfId="13615" xr:uid="{00000000-0005-0000-0000-0000E73C0000}"/>
    <cellStyle name="Comma 10 4 2 6 2" xfId="13616" xr:uid="{00000000-0005-0000-0000-0000E83C0000}"/>
    <cellStyle name="Comma 10 4 2 6 3" xfId="52270" xr:uid="{00000000-0005-0000-0000-0000E93C0000}"/>
    <cellStyle name="Comma 10 4 2 6 3 2" xfId="52271" xr:uid="{00000000-0005-0000-0000-0000EA3C0000}"/>
    <cellStyle name="Comma 10 4 2 7" xfId="52272" xr:uid="{00000000-0005-0000-0000-0000EB3C0000}"/>
    <cellStyle name="Comma 10 4 2 7 2" xfId="52273" xr:uid="{00000000-0005-0000-0000-0000EC3C0000}"/>
    <cellStyle name="Comma 10 4 2 8" xfId="52274" xr:uid="{00000000-0005-0000-0000-0000ED3C0000}"/>
    <cellStyle name="Comma 10 4 2 9" xfId="52275" xr:uid="{00000000-0005-0000-0000-0000EE3C0000}"/>
    <cellStyle name="Comma 10 4 3" xfId="13617" xr:uid="{00000000-0005-0000-0000-0000EF3C0000}"/>
    <cellStyle name="Comma 10 4 4" xfId="13618" xr:uid="{00000000-0005-0000-0000-0000F03C0000}"/>
    <cellStyle name="Comma 10 4 4 2" xfId="13619" xr:uid="{00000000-0005-0000-0000-0000F13C0000}"/>
    <cellStyle name="Comma 10 4 5" xfId="13620" xr:uid="{00000000-0005-0000-0000-0000F23C0000}"/>
    <cellStyle name="Comma 10 4 5 10" xfId="13621" xr:uid="{00000000-0005-0000-0000-0000F33C0000}"/>
    <cellStyle name="Comma 10 4 5 10 2" xfId="52276" xr:uid="{00000000-0005-0000-0000-0000F43C0000}"/>
    <cellStyle name="Comma 10 4 5 10 3" xfId="52277" xr:uid="{00000000-0005-0000-0000-0000F53C0000}"/>
    <cellStyle name="Comma 10 4 5 11" xfId="52278" xr:uid="{00000000-0005-0000-0000-0000F63C0000}"/>
    <cellStyle name="Comma 10 4 5 12" xfId="52279" xr:uid="{00000000-0005-0000-0000-0000F73C0000}"/>
    <cellStyle name="Comma 10 4 5 13" xfId="52280" xr:uid="{00000000-0005-0000-0000-0000F83C0000}"/>
    <cellStyle name="Comma 10 4 5 14" xfId="52281" xr:uid="{00000000-0005-0000-0000-0000F93C0000}"/>
    <cellStyle name="Comma 10 4 5 15" xfId="52282" xr:uid="{00000000-0005-0000-0000-0000FA3C0000}"/>
    <cellStyle name="Comma 10 4 5 2" xfId="13622" xr:uid="{00000000-0005-0000-0000-0000FB3C0000}"/>
    <cellStyle name="Comma 10 4 5 2 2" xfId="13623" xr:uid="{00000000-0005-0000-0000-0000FC3C0000}"/>
    <cellStyle name="Comma 10 4 5 2 3" xfId="13624" xr:uid="{00000000-0005-0000-0000-0000FD3C0000}"/>
    <cellStyle name="Comma 10 4 5 3" xfId="13625" xr:uid="{00000000-0005-0000-0000-0000FE3C0000}"/>
    <cellStyle name="Comma 10 4 5 3 2" xfId="13626" xr:uid="{00000000-0005-0000-0000-0000FF3C0000}"/>
    <cellStyle name="Comma 10 4 5 3 3" xfId="13627" xr:uid="{00000000-0005-0000-0000-0000003D0000}"/>
    <cellStyle name="Comma 10 4 5 4" xfId="13628" xr:uid="{00000000-0005-0000-0000-0000013D0000}"/>
    <cellStyle name="Comma 10 4 5 4 2" xfId="13629" xr:uid="{00000000-0005-0000-0000-0000023D0000}"/>
    <cellStyle name="Comma 10 4 5 4 3" xfId="13630" xr:uid="{00000000-0005-0000-0000-0000033D0000}"/>
    <cellStyle name="Comma 10 4 5 5" xfId="13631" xr:uid="{00000000-0005-0000-0000-0000043D0000}"/>
    <cellStyle name="Comma 10 4 5 6" xfId="13632" xr:uid="{00000000-0005-0000-0000-0000053D0000}"/>
    <cellStyle name="Comma 10 4 5 6 2" xfId="52283" xr:uid="{00000000-0005-0000-0000-0000063D0000}"/>
    <cellStyle name="Comma 10 4 5 7" xfId="13633" xr:uid="{00000000-0005-0000-0000-0000073D0000}"/>
    <cellStyle name="Comma 10 4 5 7 2" xfId="52284" xr:uid="{00000000-0005-0000-0000-0000083D0000}"/>
    <cellStyle name="Comma 10 4 5 8" xfId="13634" xr:uid="{00000000-0005-0000-0000-0000093D0000}"/>
    <cellStyle name="Comma 10 4 5 8 2" xfId="52285" xr:uid="{00000000-0005-0000-0000-00000A3D0000}"/>
    <cellStyle name="Comma 10 4 5 8 2 2" xfId="52286" xr:uid="{00000000-0005-0000-0000-00000B3D0000}"/>
    <cellStyle name="Comma 10 4 5 8 3" xfId="52287" xr:uid="{00000000-0005-0000-0000-00000C3D0000}"/>
    <cellStyle name="Comma 10 4 5 8 4" xfId="52288" xr:uid="{00000000-0005-0000-0000-00000D3D0000}"/>
    <cellStyle name="Comma 10 4 5 8 5" xfId="52289" xr:uid="{00000000-0005-0000-0000-00000E3D0000}"/>
    <cellStyle name="Comma 10 4 5 8 6" xfId="52290" xr:uid="{00000000-0005-0000-0000-00000F3D0000}"/>
    <cellStyle name="Comma 10 4 5 9" xfId="13635" xr:uid="{00000000-0005-0000-0000-0000103D0000}"/>
    <cellStyle name="Comma 10 4 5 9 2" xfId="52291" xr:uid="{00000000-0005-0000-0000-0000113D0000}"/>
    <cellStyle name="Comma 10 4 6" xfId="13636" xr:uid="{00000000-0005-0000-0000-0000123D0000}"/>
    <cellStyle name="Comma 10 4 6 2" xfId="13637" xr:uid="{00000000-0005-0000-0000-0000133D0000}"/>
    <cellStyle name="Comma 10 4 6 3" xfId="13638" xr:uid="{00000000-0005-0000-0000-0000143D0000}"/>
    <cellStyle name="Comma 10 4 7" xfId="13639" xr:uid="{00000000-0005-0000-0000-0000153D0000}"/>
    <cellStyle name="Comma 10 4 7 2" xfId="13640" xr:uid="{00000000-0005-0000-0000-0000163D0000}"/>
    <cellStyle name="Comma 10 4 7 3" xfId="13641" xr:uid="{00000000-0005-0000-0000-0000173D0000}"/>
    <cellStyle name="Comma 10 4 8" xfId="13642" xr:uid="{00000000-0005-0000-0000-0000183D0000}"/>
    <cellStyle name="Comma 10 4 8 2" xfId="13643" xr:uid="{00000000-0005-0000-0000-0000193D0000}"/>
    <cellStyle name="Comma 10 4 8 3" xfId="13644" xr:uid="{00000000-0005-0000-0000-00001A3D0000}"/>
    <cellStyle name="Comma 10 4 9" xfId="13645" xr:uid="{00000000-0005-0000-0000-00001B3D0000}"/>
    <cellStyle name="Comma 10 4 9 2" xfId="13646" xr:uid="{00000000-0005-0000-0000-00001C3D0000}"/>
    <cellStyle name="Comma 10 4 9 3" xfId="52292" xr:uid="{00000000-0005-0000-0000-00001D3D0000}"/>
    <cellStyle name="Comma 10 4 9 3 2" xfId="52293" xr:uid="{00000000-0005-0000-0000-00001E3D0000}"/>
    <cellStyle name="Comma 10 5" xfId="13647" xr:uid="{00000000-0005-0000-0000-00001F3D0000}"/>
    <cellStyle name="Comma 10 5 10" xfId="13648" xr:uid="{00000000-0005-0000-0000-0000203D0000}"/>
    <cellStyle name="Comma 10 5 10 2" xfId="52294" xr:uid="{00000000-0005-0000-0000-0000213D0000}"/>
    <cellStyle name="Comma 10 5 11" xfId="52295" xr:uid="{00000000-0005-0000-0000-0000223D0000}"/>
    <cellStyle name="Comma 10 5 11 2" xfId="52296" xr:uid="{00000000-0005-0000-0000-0000233D0000}"/>
    <cellStyle name="Comma 10 5 12" xfId="52297" xr:uid="{00000000-0005-0000-0000-0000243D0000}"/>
    <cellStyle name="Comma 10 5 12 2" xfId="52298" xr:uid="{00000000-0005-0000-0000-0000253D0000}"/>
    <cellStyle name="Comma 10 5 13" xfId="52299" xr:uid="{00000000-0005-0000-0000-0000263D0000}"/>
    <cellStyle name="Comma 10 5 14" xfId="52300" xr:uid="{00000000-0005-0000-0000-0000273D0000}"/>
    <cellStyle name="Comma 10 5 2" xfId="13649" xr:uid="{00000000-0005-0000-0000-0000283D0000}"/>
    <cellStyle name="Comma 10 5 2 10" xfId="52301" xr:uid="{00000000-0005-0000-0000-0000293D0000}"/>
    <cellStyle name="Comma 10 5 2 2" xfId="13650" xr:uid="{00000000-0005-0000-0000-00002A3D0000}"/>
    <cellStyle name="Comma 10 5 2 3" xfId="13651" xr:uid="{00000000-0005-0000-0000-00002B3D0000}"/>
    <cellStyle name="Comma 10 5 2 3 2" xfId="13652" xr:uid="{00000000-0005-0000-0000-00002C3D0000}"/>
    <cellStyle name="Comma 10 5 2 3 3" xfId="52302" xr:uid="{00000000-0005-0000-0000-00002D3D0000}"/>
    <cellStyle name="Comma 10 5 2 3 3 2" xfId="52303" xr:uid="{00000000-0005-0000-0000-00002E3D0000}"/>
    <cellStyle name="Comma 10 5 2 4" xfId="13653" xr:uid="{00000000-0005-0000-0000-00002F3D0000}"/>
    <cellStyle name="Comma 10 5 2 4 2" xfId="13654" xr:uid="{00000000-0005-0000-0000-0000303D0000}"/>
    <cellStyle name="Comma 10 5 2 4 3" xfId="13655" xr:uid="{00000000-0005-0000-0000-0000313D0000}"/>
    <cellStyle name="Comma 10 5 2 5" xfId="13656" xr:uid="{00000000-0005-0000-0000-0000323D0000}"/>
    <cellStyle name="Comma 10 5 2 5 2" xfId="13657" xr:uid="{00000000-0005-0000-0000-0000333D0000}"/>
    <cellStyle name="Comma 10 5 2 5 3" xfId="13658" xr:uid="{00000000-0005-0000-0000-0000343D0000}"/>
    <cellStyle name="Comma 10 5 2 6" xfId="13659" xr:uid="{00000000-0005-0000-0000-0000353D0000}"/>
    <cellStyle name="Comma 10 5 2 6 2" xfId="13660" xr:uid="{00000000-0005-0000-0000-0000363D0000}"/>
    <cellStyle name="Comma 10 5 2 6 3" xfId="52304" xr:uid="{00000000-0005-0000-0000-0000373D0000}"/>
    <cellStyle name="Comma 10 5 2 6 3 2" xfId="52305" xr:uid="{00000000-0005-0000-0000-0000383D0000}"/>
    <cellStyle name="Comma 10 5 2 7" xfId="52306" xr:uid="{00000000-0005-0000-0000-0000393D0000}"/>
    <cellStyle name="Comma 10 5 2 7 2" xfId="52307" xr:uid="{00000000-0005-0000-0000-00003A3D0000}"/>
    <cellStyle name="Comma 10 5 2 8" xfId="52308" xr:uid="{00000000-0005-0000-0000-00003B3D0000}"/>
    <cellStyle name="Comma 10 5 2 9" xfId="52309" xr:uid="{00000000-0005-0000-0000-00003C3D0000}"/>
    <cellStyle name="Comma 10 5 3" xfId="13661" xr:uid="{00000000-0005-0000-0000-00003D3D0000}"/>
    <cellStyle name="Comma 10 5 4" xfId="13662" xr:uid="{00000000-0005-0000-0000-00003E3D0000}"/>
    <cellStyle name="Comma 10 5 4 2" xfId="13663" xr:uid="{00000000-0005-0000-0000-00003F3D0000}"/>
    <cellStyle name="Comma 10 5 5" xfId="13664" xr:uid="{00000000-0005-0000-0000-0000403D0000}"/>
    <cellStyle name="Comma 10 5 5 10" xfId="13665" xr:uid="{00000000-0005-0000-0000-0000413D0000}"/>
    <cellStyle name="Comma 10 5 5 10 2" xfId="52310" xr:uid="{00000000-0005-0000-0000-0000423D0000}"/>
    <cellStyle name="Comma 10 5 5 10 3" xfId="52311" xr:uid="{00000000-0005-0000-0000-0000433D0000}"/>
    <cellStyle name="Comma 10 5 5 11" xfId="52312" xr:uid="{00000000-0005-0000-0000-0000443D0000}"/>
    <cellStyle name="Comma 10 5 5 12" xfId="52313" xr:uid="{00000000-0005-0000-0000-0000453D0000}"/>
    <cellStyle name="Comma 10 5 5 13" xfId="52314" xr:uid="{00000000-0005-0000-0000-0000463D0000}"/>
    <cellStyle name="Comma 10 5 5 14" xfId="52315" xr:uid="{00000000-0005-0000-0000-0000473D0000}"/>
    <cellStyle name="Comma 10 5 5 15" xfId="52316" xr:uid="{00000000-0005-0000-0000-0000483D0000}"/>
    <cellStyle name="Comma 10 5 5 2" xfId="13666" xr:uid="{00000000-0005-0000-0000-0000493D0000}"/>
    <cellStyle name="Comma 10 5 5 2 2" xfId="13667" xr:uid="{00000000-0005-0000-0000-00004A3D0000}"/>
    <cellStyle name="Comma 10 5 5 2 3" xfId="13668" xr:uid="{00000000-0005-0000-0000-00004B3D0000}"/>
    <cellStyle name="Comma 10 5 5 3" xfId="13669" xr:uid="{00000000-0005-0000-0000-00004C3D0000}"/>
    <cellStyle name="Comma 10 5 5 3 2" xfId="13670" xr:uid="{00000000-0005-0000-0000-00004D3D0000}"/>
    <cellStyle name="Comma 10 5 5 3 3" xfId="13671" xr:uid="{00000000-0005-0000-0000-00004E3D0000}"/>
    <cellStyle name="Comma 10 5 5 4" xfId="13672" xr:uid="{00000000-0005-0000-0000-00004F3D0000}"/>
    <cellStyle name="Comma 10 5 5 4 2" xfId="13673" xr:uid="{00000000-0005-0000-0000-0000503D0000}"/>
    <cellStyle name="Comma 10 5 5 4 3" xfId="13674" xr:uid="{00000000-0005-0000-0000-0000513D0000}"/>
    <cellStyle name="Comma 10 5 5 5" xfId="13675" xr:uid="{00000000-0005-0000-0000-0000523D0000}"/>
    <cellStyle name="Comma 10 5 5 6" xfId="13676" xr:uid="{00000000-0005-0000-0000-0000533D0000}"/>
    <cellStyle name="Comma 10 5 5 6 2" xfId="52317" xr:uid="{00000000-0005-0000-0000-0000543D0000}"/>
    <cellStyle name="Comma 10 5 5 7" xfId="13677" xr:uid="{00000000-0005-0000-0000-0000553D0000}"/>
    <cellStyle name="Comma 10 5 5 7 2" xfId="52318" xr:uid="{00000000-0005-0000-0000-0000563D0000}"/>
    <cellStyle name="Comma 10 5 5 8" xfId="13678" xr:uid="{00000000-0005-0000-0000-0000573D0000}"/>
    <cellStyle name="Comma 10 5 5 8 2" xfId="52319" xr:uid="{00000000-0005-0000-0000-0000583D0000}"/>
    <cellStyle name="Comma 10 5 5 8 2 2" xfId="52320" xr:uid="{00000000-0005-0000-0000-0000593D0000}"/>
    <cellStyle name="Comma 10 5 5 8 3" xfId="52321" xr:uid="{00000000-0005-0000-0000-00005A3D0000}"/>
    <cellStyle name="Comma 10 5 5 8 4" xfId="52322" xr:uid="{00000000-0005-0000-0000-00005B3D0000}"/>
    <cellStyle name="Comma 10 5 5 8 5" xfId="52323" xr:uid="{00000000-0005-0000-0000-00005C3D0000}"/>
    <cellStyle name="Comma 10 5 5 8 6" xfId="52324" xr:uid="{00000000-0005-0000-0000-00005D3D0000}"/>
    <cellStyle name="Comma 10 5 5 9" xfId="13679" xr:uid="{00000000-0005-0000-0000-00005E3D0000}"/>
    <cellStyle name="Comma 10 5 5 9 2" xfId="52325" xr:uid="{00000000-0005-0000-0000-00005F3D0000}"/>
    <cellStyle name="Comma 10 5 6" xfId="13680" xr:uid="{00000000-0005-0000-0000-0000603D0000}"/>
    <cellStyle name="Comma 10 5 6 2" xfId="13681" xr:uid="{00000000-0005-0000-0000-0000613D0000}"/>
    <cellStyle name="Comma 10 5 6 3" xfId="13682" xr:uid="{00000000-0005-0000-0000-0000623D0000}"/>
    <cellStyle name="Comma 10 5 7" xfId="13683" xr:uid="{00000000-0005-0000-0000-0000633D0000}"/>
    <cellStyle name="Comma 10 5 7 2" xfId="13684" xr:uid="{00000000-0005-0000-0000-0000643D0000}"/>
    <cellStyle name="Comma 10 5 7 3" xfId="13685" xr:uid="{00000000-0005-0000-0000-0000653D0000}"/>
    <cellStyle name="Comma 10 5 8" xfId="13686" xr:uid="{00000000-0005-0000-0000-0000663D0000}"/>
    <cellStyle name="Comma 10 5 8 2" xfId="13687" xr:uid="{00000000-0005-0000-0000-0000673D0000}"/>
    <cellStyle name="Comma 10 5 8 3" xfId="13688" xr:uid="{00000000-0005-0000-0000-0000683D0000}"/>
    <cellStyle name="Comma 10 5 9" xfId="13689" xr:uid="{00000000-0005-0000-0000-0000693D0000}"/>
    <cellStyle name="Comma 10 5 9 2" xfId="13690" xr:uid="{00000000-0005-0000-0000-00006A3D0000}"/>
    <cellStyle name="Comma 10 5 9 3" xfId="52326" xr:uid="{00000000-0005-0000-0000-00006B3D0000}"/>
    <cellStyle name="Comma 10 5 9 3 2" xfId="52327" xr:uid="{00000000-0005-0000-0000-00006C3D0000}"/>
    <cellStyle name="Comma 10 6" xfId="13691" xr:uid="{00000000-0005-0000-0000-00006D3D0000}"/>
    <cellStyle name="Comma 10 6 10" xfId="52328" xr:uid="{00000000-0005-0000-0000-00006E3D0000}"/>
    <cellStyle name="Comma 10 6 2" xfId="13692" xr:uid="{00000000-0005-0000-0000-00006F3D0000}"/>
    <cellStyle name="Comma 10 6 3" xfId="13693" xr:uid="{00000000-0005-0000-0000-0000703D0000}"/>
    <cellStyle name="Comma 10 6 3 2" xfId="13694" xr:uid="{00000000-0005-0000-0000-0000713D0000}"/>
    <cellStyle name="Comma 10 6 3 3" xfId="52329" xr:uid="{00000000-0005-0000-0000-0000723D0000}"/>
    <cellStyle name="Comma 10 6 3 3 2" xfId="52330" xr:uid="{00000000-0005-0000-0000-0000733D0000}"/>
    <cellStyle name="Comma 10 6 4" xfId="13695" xr:uid="{00000000-0005-0000-0000-0000743D0000}"/>
    <cellStyle name="Comma 10 6 4 2" xfId="13696" xr:uid="{00000000-0005-0000-0000-0000753D0000}"/>
    <cellStyle name="Comma 10 6 4 3" xfId="13697" xr:uid="{00000000-0005-0000-0000-0000763D0000}"/>
    <cellStyle name="Comma 10 6 5" xfId="13698" xr:uid="{00000000-0005-0000-0000-0000773D0000}"/>
    <cellStyle name="Comma 10 6 5 2" xfId="13699" xr:uid="{00000000-0005-0000-0000-0000783D0000}"/>
    <cellStyle name="Comma 10 6 5 3" xfId="13700" xr:uid="{00000000-0005-0000-0000-0000793D0000}"/>
    <cellStyle name="Comma 10 6 6" xfId="13701" xr:uid="{00000000-0005-0000-0000-00007A3D0000}"/>
    <cellStyle name="Comma 10 6 6 2" xfId="13702" xr:uid="{00000000-0005-0000-0000-00007B3D0000}"/>
    <cellStyle name="Comma 10 6 6 3" xfId="52331" xr:uid="{00000000-0005-0000-0000-00007C3D0000}"/>
    <cellStyle name="Comma 10 6 6 3 2" xfId="52332" xr:uid="{00000000-0005-0000-0000-00007D3D0000}"/>
    <cellStyle name="Comma 10 6 7" xfId="52333" xr:uid="{00000000-0005-0000-0000-00007E3D0000}"/>
    <cellStyle name="Comma 10 6 7 2" xfId="52334" xr:uid="{00000000-0005-0000-0000-00007F3D0000}"/>
    <cellStyle name="Comma 10 6 8" xfId="52335" xr:uid="{00000000-0005-0000-0000-0000803D0000}"/>
    <cellStyle name="Comma 10 6 9" xfId="52336" xr:uid="{00000000-0005-0000-0000-0000813D0000}"/>
    <cellStyle name="Comma 10 7" xfId="13703" xr:uid="{00000000-0005-0000-0000-0000823D0000}"/>
    <cellStyle name="Comma 10 8" xfId="13704" xr:uid="{00000000-0005-0000-0000-0000833D0000}"/>
    <cellStyle name="Comma 10 8 2" xfId="13705" xr:uid="{00000000-0005-0000-0000-0000843D0000}"/>
    <cellStyle name="Comma 10 9" xfId="13706" xr:uid="{00000000-0005-0000-0000-0000853D0000}"/>
    <cellStyle name="Comma 10 9 10" xfId="13707" xr:uid="{00000000-0005-0000-0000-0000863D0000}"/>
    <cellStyle name="Comma 10 9 10 2" xfId="52337" xr:uid="{00000000-0005-0000-0000-0000873D0000}"/>
    <cellStyle name="Comma 10 9 10 3" xfId="52338" xr:uid="{00000000-0005-0000-0000-0000883D0000}"/>
    <cellStyle name="Comma 10 9 11" xfId="52339" xr:uid="{00000000-0005-0000-0000-0000893D0000}"/>
    <cellStyle name="Comma 10 9 12" xfId="52340" xr:uid="{00000000-0005-0000-0000-00008A3D0000}"/>
    <cellStyle name="Comma 10 9 13" xfId="52341" xr:uid="{00000000-0005-0000-0000-00008B3D0000}"/>
    <cellStyle name="Comma 10 9 14" xfId="52342" xr:uid="{00000000-0005-0000-0000-00008C3D0000}"/>
    <cellStyle name="Comma 10 9 15" xfId="52343" xr:uid="{00000000-0005-0000-0000-00008D3D0000}"/>
    <cellStyle name="Comma 10 9 2" xfId="13708" xr:uid="{00000000-0005-0000-0000-00008E3D0000}"/>
    <cellStyle name="Comma 10 9 2 2" xfId="13709" xr:uid="{00000000-0005-0000-0000-00008F3D0000}"/>
    <cellStyle name="Comma 10 9 2 3" xfId="13710" xr:uid="{00000000-0005-0000-0000-0000903D0000}"/>
    <cellStyle name="Comma 10 9 3" xfId="13711" xr:uid="{00000000-0005-0000-0000-0000913D0000}"/>
    <cellStyle name="Comma 10 9 3 2" xfId="13712" xr:uid="{00000000-0005-0000-0000-0000923D0000}"/>
    <cellStyle name="Comma 10 9 3 3" xfId="13713" xr:uid="{00000000-0005-0000-0000-0000933D0000}"/>
    <cellStyle name="Comma 10 9 4" xfId="13714" xr:uid="{00000000-0005-0000-0000-0000943D0000}"/>
    <cellStyle name="Comma 10 9 4 2" xfId="13715" xr:uid="{00000000-0005-0000-0000-0000953D0000}"/>
    <cellStyle name="Comma 10 9 4 3" xfId="13716" xr:uid="{00000000-0005-0000-0000-0000963D0000}"/>
    <cellStyle name="Comma 10 9 5" xfId="13717" xr:uid="{00000000-0005-0000-0000-0000973D0000}"/>
    <cellStyle name="Comma 10 9 6" xfId="13718" xr:uid="{00000000-0005-0000-0000-0000983D0000}"/>
    <cellStyle name="Comma 10 9 6 2" xfId="52344" xr:uid="{00000000-0005-0000-0000-0000993D0000}"/>
    <cellStyle name="Comma 10 9 7" xfId="13719" xr:uid="{00000000-0005-0000-0000-00009A3D0000}"/>
    <cellStyle name="Comma 10 9 7 2" xfId="52345" xr:uid="{00000000-0005-0000-0000-00009B3D0000}"/>
    <cellStyle name="Comma 10 9 8" xfId="13720" xr:uid="{00000000-0005-0000-0000-00009C3D0000}"/>
    <cellStyle name="Comma 10 9 8 2" xfId="52346" xr:uid="{00000000-0005-0000-0000-00009D3D0000}"/>
    <cellStyle name="Comma 10 9 8 2 2" xfId="52347" xr:uid="{00000000-0005-0000-0000-00009E3D0000}"/>
    <cellStyle name="Comma 10 9 8 3" xfId="52348" xr:uid="{00000000-0005-0000-0000-00009F3D0000}"/>
    <cellStyle name="Comma 10 9 8 4" xfId="52349" xr:uid="{00000000-0005-0000-0000-0000A03D0000}"/>
    <cellStyle name="Comma 10 9 8 5" xfId="52350" xr:uid="{00000000-0005-0000-0000-0000A13D0000}"/>
    <cellStyle name="Comma 10 9 8 6" xfId="52351" xr:uid="{00000000-0005-0000-0000-0000A23D0000}"/>
    <cellStyle name="Comma 10 9 9" xfId="13721" xr:uid="{00000000-0005-0000-0000-0000A33D0000}"/>
    <cellStyle name="Comma 10 9 9 2" xfId="52352" xr:uid="{00000000-0005-0000-0000-0000A43D0000}"/>
    <cellStyle name="Comma 11" xfId="13722" xr:uid="{00000000-0005-0000-0000-0000A53D0000}"/>
    <cellStyle name="Comma 11 2" xfId="13723" xr:uid="{00000000-0005-0000-0000-0000A63D0000}"/>
    <cellStyle name="Comma 11 2 2" xfId="52353" xr:uid="{00000000-0005-0000-0000-0000A73D0000}"/>
    <cellStyle name="Comma 11 3" xfId="13724" xr:uid="{00000000-0005-0000-0000-0000A83D0000}"/>
    <cellStyle name="Comma 11 3 2" xfId="52354" xr:uid="{00000000-0005-0000-0000-0000A93D0000}"/>
    <cellStyle name="Comma 11 4" xfId="52355" xr:uid="{00000000-0005-0000-0000-0000AA3D0000}"/>
    <cellStyle name="Comma 11 4 2" xfId="52356" xr:uid="{00000000-0005-0000-0000-0000AB3D0000}"/>
    <cellStyle name="Comma 11 5" xfId="60082" xr:uid="{00000000-0005-0000-0000-0000AC3D0000}"/>
    <cellStyle name="Comma 11 6" xfId="60083" xr:uid="{00000000-0005-0000-0000-0000AD3D0000}"/>
    <cellStyle name="Comma 12" xfId="13725" xr:uid="{00000000-0005-0000-0000-0000AE3D0000}"/>
    <cellStyle name="Comma 12 2" xfId="13726" xr:uid="{00000000-0005-0000-0000-0000AF3D0000}"/>
    <cellStyle name="Comma 12 2 2" xfId="52357" xr:uid="{00000000-0005-0000-0000-0000B03D0000}"/>
    <cellStyle name="Comma 12 2 3" xfId="52358" xr:uid="{00000000-0005-0000-0000-0000B13D0000}"/>
    <cellStyle name="Comma 12 3" xfId="52359" xr:uid="{00000000-0005-0000-0000-0000B23D0000}"/>
    <cellStyle name="Comma 12 3 2" xfId="52360" xr:uid="{00000000-0005-0000-0000-0000B33D0000}"/>
    <cellStyle name="Comma 13" xfId="13727" xr:uid="{00000000-0005-0000-0000-0000B43D0000}"/>
    <cellStyle name="Comma 13 2" xfId="52361" xr:uid="{00000000-0005-0000-0000-0000B53D0000}"/>
    <cellStyle name="Comma 13 2 2" xfId="52362" xr:uid="{00000000-0005-0000-0000-0000B63D0000}"/>
    <cellStyle name="Comma 13 3" xfId="52363" xr:uid="{00000000-0005-0000-0000-0000B73D0000}"/>
    <cellStyle name="Comma 13 4" xfId="60552" xr:uid="{80EA3CEF-6401-4472-A9FC-B2FFFF1D952A}"/>
    <cellStyle name="Comma 14" xfId="51797" xr:uid="{00000000-0005-0000-0000-0000B83D0000}"/>
    <cellStyle name="Comma 15" xfId="51814" xr:uid="{00000000-0005-0000-0000-0000B93D0000}"/>
    <cellStyle name="Comma 16" xfId="13728" xr:uid="{00000000-0005-0000-0000-0000BA3D0000}"/>
    <cellStyle name="Comma 16 2" xfId="13729" xr:uid="{00000000-0005-0000-0000-0000BB3D0000}"/>
    <cellStyle name="Comma 16 2 2" xfId="13730" xr:uid="{00000000-0005-0000-0000-0000BC3D0000}"/>
    <cellStyle name="Comma 16 2 3" xfId="13731" xr:uid="{00000000-0005-0000-0000-0000BD3D0000}"/>
    <cellStyle name="Comma 16 3" xfId="13732" xr:uid="{00000000-0005-0000-0000-0000BE3D0000}"/>
    <cellStyle name="Comma 16 3 2" xfId="13733" xr:uid="{00000000-0005-0000-0000-0000BF3D0000}"/>
    <cellStyle name="Comma 16 3 3" xfId="13734" xr:uid="{00000000-0005-0000-0000-0000C03D0000}"/>
    <cellStyle name="Comma 16 4" xfId="13735" xr:uid="{00000000-0005-0000-0000-0000C13D0000}"/>
    <cellStyle name="Comma 16 4 2" xfId="13736" xr:uid="{00000000-0005-0000-0000-0000C23D0000}"/>
    <cellStyle name="Comma 16 4 3" xfId="13737" xr:uid="{00000000-0005-0000-0000-0000C33D0000}"/>
    <cellStyle name="Comma 16 5" xfId="13738" xr:uid="{00000000-0005-0000-0000-0000C43D0000}"/>
    <cellStyle name="Comma 16 6" xfId="13739" xr:uid="{00000000-0005-0000-0000-0000C53D0000}"/>
    <cellStyle name="Comma 17" xfId="13740" xr:uid="{00000000-0005-0000-0000-0000C63D0000}"/>
    <cellStyle name="Comma 17 10" xfId="13741" xr:uid="{00000000-0005-0000-0000-0000C73D0000}"/>
    <cellStyle name="Comma 17 10 2" xfId="52364" xr:uid="{00000000-0005-0000-0000-0000C83D0000}"/>
    <cellStyle name="Comma 17 11" xfId="52365" xr:uid="{00000000-0005-0000-0000-0000C93D0000}"/>
    <cellStyle name="Comma 17 11 2" xfId="52366" xr:uid="{00000000-0005-0000-0000-0000CA3D0000}"/>
    <cellStyle name="Comma 17 12" xfId="52367" xr:uid="{00000000-0005-0000-0000-0000CB3D0000}"/>
    <cellStyle name="Comma 17 12 2" xfId="52368" xr:uid="{00000000-0005-0000-0000-0000CC3D0000}"/>
    <cellStyle name="Comma 17 13" xfId="52369" xr:uid="{00000000-0005-0000-0000-0000CD3D0000}"/>
    <cellStyle name="Comma 17 14" xfId="52370" xr:uid="{00000000-0005-0000-0000-0000CE3D0000}"/>
    <cellStyle name="Comma 17 2" xfId="13742" xr:uid="{00000000-0005-0000-0000-0000CF3D0000}"/>
    <cellStyle name="Comma 17 2 10" xfId="52371" xr:uid="{00000000-0005-0000-0000-0000D03D0000}"/>
    <cellStyle name="Comma 17 2 2" xfId="13743" xr:uid="{00000000-0005-0000-0000-0000D13D0000}"/>
    <cellStyle name="Comma 17 2 3" xfId="13744" xr:uid="{00000000-0005-0000-0000-0000D23D0000}"/>
    <cellStyle name="Comma 17 2 3 2" xfId="13745" xr:uid="{00000000-0005-0000-0000-0000D33D0000}"/>
    <cellStyle name="Comma 17 2 3 3" xfId="52372" xr:uid="{00000000-0005-0000-0000-0000D43D0000}"/>
    <cellStyle name="Comma 17 2 3 3 2" xfId="52373" xr:uid="{00000000-0005-0000-0000-0000D53D0000}"/>
    <cellStyle name="Comma 17 2 4" xfId="13746" xr:uid="{00000000-0005-0000-0000-0000D63D0000}"/>
    <cellStyle name="Comma 17 2 4 2" xfId="13747" xr:uid="{00000000-0005-0000-0000-0000D73D0000}"/>
    <cellStyle name="Comma 17 2 4 3" xfId="13748" xr:uid="{00000000-0005-0000-0000-0000D83D0000}"/>
    <cellStyle name="Comma 17 2 5" xfId="13749" xr:uid="{00000000-0005-0000-0000-0000D93D0000}"/>
    <cellStyle name="Comma 17 2 5 2" xfId="13750" xr:uid="{00000000-0005-0000-0000-0000DA3D0000}"/>
    <cellStyle name="Comma 17 2 5 3" xfId="13751" xr:uid="{00000000-0005-0000-0000-0000DB3D0000}"/>
    <cellStyle name="Comma 17 2 6" xfId="13752" xr:uid="{00000000-0005-0000-0000-0000DC3D0000}"/>
    <cellStyle name="Comma 17 2 6 2" xfId="13753" xr:uid="{00000000-0005-0000-0000-0000DD3D0000}"/>
    <cellStyle name="Comma 17 2 6 3" xfId="52374" xr:uid="{00000000-0005-0000-0000-0000DE3D0000}"/>
    <cellStyle name="Comma 17 2 6 3 2" xfId="52375" xr:uid="{00000000-0005-0000-0000-0000DF3D0000}"/>
    <cellStyle name="Comma 17 2 7" xfId="52376" xr:uid="{00000000-0005-0000-0000-0000E03D0000}"/>
    <cellStyle name="Comma 17 2 7 2" xfId="52377" xr:uid="{00000000-0005-0000-0000-0000E13D0000}"/>
    <cellStyle name="Comma 17 2 8" xfId="52378" xr:uid="{00000000-0005-0000-0000-0000E23D0000}"/>
    <cellStyle name="Comma 17 2 9" xfId="52379" xr:uid="{00000000-0005-0000-0000-0000E33D0000}"/>
    <cellStyle name="Comma 17 3" xfId="13754" xr:uid="{00000000-0005-0000-0000-0000E43D0000}"/>
    <cellStyle name="Comma 17 3 2" xfId="52380" xr:uid="{00000000-0005-0000-0000-0000E53D0000}"/>
    <cellStyle name="Comma 17 4" xfId="13755" xr:uid="{00000000-0005-0000-0000-0000E63D0000}"/>
    <cellStyle name="Comma 17 4 2" xfId="13756" xr:uid="{00000000-0005-0000-0000-0000E73D0000}"/>
    <cellStyle name="Comma 17 5" xfId="13757" xr:uid="{00000000-0005-0000-0000-0000E83D0000}"/>
    <cellStyle name="Comma 17 5 10" xfId="13758" xr:uid="{00000000-0005-0000-0000-0000E93D0000}"/>
    <cellStyle name="Comma 17 5 10 2" xfId="52381" xr:uid="{00000000-0005-0000-0000-0000EA3D0000}"/>
    <cellStyle name="Comma 17 5 10 3" xfId="52382" xr:uid="{00000000-0005-0000-0000-0000EB3D0000}"/>
    <cellStyle name="Comma 17 5 11" xfId="52383" xr:uid="{00000000-0005-0000-0000-0000EC3D0000}"/>
    <cellStyle name="Comma 17 5 12" xfId="52384" xr:uid="{00000000-0005-0000-0000-0000ED3D0000}"/>
    <cellStyle name="Comma 17 5 13" xfId="52385" xr:uid="{00000000-0005-0000-0000-0000EE3D0000}"/>
    <cellStyle name="Comma 17 5 14" xfId="52386" xr:uid="{00000000-0005-0000-0000-0000EF3D0000}"/>
    <cellStyle name="Comma 17 5 15" xfId="52387" xr:uid="{00000000-0005-0000-0000-0000F03D0000}"/>
    <cellStyle name="Comma 17 5 2" xfId="13759" xr:uid="{00000000-0005-0000-0000-0000F13D0000}"/>
    <cellStyle name="Comma 17 5 2 2" xfId="13760" xr:uid="{00000000-0005-0000-0000-0000F23D0000}"/>
    <cellStyle name="Comma 17 5 2 3" xfId="13761" xr:uid="{00000000-0005-0000-0000-0000F33D0000}"/>
    <cellStyle name="Comma 17 5 3" xfId="13762" xr:uid="{00000000-0005-0000-0000-0000F43D0000}"/>
    <cellStyle name="Comma 17 5 3 2" xfId="13763" xr:uid="{00000000-0005-0000-0000-0000F53D0000}"/>
    <cellStyle name="Comma 17 5 3 3" xfId="13764" xr:uid="{00000000-0005-0000-0000-0000F63D0000}"/>
    <cellStyle name="Comma 17 5 4" xfId="13765" xr:uid="{00000000-0005-0000-0000-0000F73D0000}"/>
    <cellStyle name="Comma 17 5 4 2" xfId="13766" xr:uid="{00000000-0005-0000-0000-0000F83D0000}"/>
    <cellStyle name="Comma 17 5 4 3" xfId="13767" xr:uid="{00000000-0005-0000-0000-0000F93D0000}"/>
    <cellStyle name="Comma 17 5 5" xfId="13768" xr:uid="{00000000-0005-0000-0000-0000FA3D0000}"/>
    <cellStyle name="Comma 17 5 6" xfId="13769" xr:uid="{00000000-0005-0000-0000-0000FB3D0000}"/>
    <cellStyle name="Comma 17 5 6 2" xfId="52388" xr:uid="{00000000-0005-0000-0000-0000FC3D0000}"/>
    <cellStyle name="Comma 17 5 7" xfId="13770" xr:uid="{00000000-0005-0000-0000-0000FD3D0000}"/>
    <cellStyle name="Comma 17 5 7 2" xfId="52389" xr:uid="{00000000-0005-0000-0000-0000FE3D0000}"/>
    <cellStyle name="Comma 17 5 8" xfId="13771" xr:uid="{00000000-0005-0000-0000-0000FF3D0000}"/>
    <cellStyle name="Comma 17 5 8 2" xfId="52390" xr:uid="{00000000-0005-0000-0000-0000003E0000}"/>
    <cellStyle name="Comma 17 5 8 2 2" xfId="52391" xr:uid="{00000000-0005-0000-0000-0000013E0000}"/>
    <cellStyle name="Comma 17 5 8 3" xfId="52392" xr:uid="{00000000-0005-0000-0000-0000023E0000}"/>
    <cellStyle name="Comma 17 5 8 4" xfId="52393" xr:uid="{00000000-0005-0000-0000-0000033E0000}"/>
    <cellStyle name="Comma 17 5 8 5" xfId="52394" xr:uid="{00000000-0005-0000-0000-0000043E0000}"/>
    <cellStyle name="Comma 17 5 8 6" xfId="52395" xr:uid="{00000000-0005-0000-0000-0000053E0000}"/>
    <cellStyle name="Comma 17 5 9" xfId="13772" xr:uid="{00000000-0005-0000-0000-0000063E0000}"/>
    <cellStyle name="Comma 17 5 9 2" xfId="52396" xr:uid="{00000000-0005-0000-0000-0000073E0000}"/>
    <cellStyle name="Comma 17 6" xfId="13773" xr:uid="{00000000-0005-0000-0000-0000083E0000}"/>
    <cellStyle name="Comma 17 6 2" xfId="13774" xr:uid="{00000000-0005-0000-0000-0000093E0000}"/>
    <cellStyle name="Comma 17 6 3" xfId="13775" xr:uid="{00000000-0005-0000-0000-00000A3E0000}"/>
    <cellStyle name="Comma 17 7" xfId="13776" xr:uid="{00000000-0005-0000-0000-00000B3E0000}"/>
    <cellStyle name="Comma 17 7 2" xfId="13777" xr:uid="{00000000-0005-0000-0000-00000C3E0000}"/>
    <cellStyle name="Comma 17 7 3" xfId="13778" xr:uid="{00000000-0005-0000-0000-00000D3E0000}"/>
    <cellStyle name="Comma 17 8" xfId="13779" xr:uid="{00000000-0005-0000-0000-00000E3E0000}"/>
    <cellStyle name="Comma 17 8 2" xfId="13780" xr:uid="{00000000-0005-0000-0000-00000F3E0000}"/>
    <cellStyle name="Comma 17 8 3" xfId="13781" xr:uid="{00000000-0005-0000-0000-0000103E0000}"/>
    <cellStyle name="Comma 17 9" xfId="13782" xr:uid="{00000000-0005-0000-0000-0000113E0000}"/>
    <cellStyle name="Comma 17 9 2" xfId="13783" xr:uid="{00000000-0005-0000-0000-0000123E0000}"/>
    <cellStyle name="Comma 17 9 3" xfId="52397" xr:uid="{00000000-0005-0000-0000-0000133E0000}"/>
    <cellStyle name="Comma 17 9 3 2" xfId="52398" xr:uid="{00000000-0005-0000-0000-0000143E0000}"/>
    <cellStyle name="Comma 18" xfId="13784" xr:uid="{00000000-0005-0000-0000-0000153E0000}"/>
    <cellStyle name="Comma 18 2" xfId="13785" xr:uid="{00000000-0005-0000-0000-0000163E0000}"/>
    <cellStyle name="Comma 18 2 2" xfId="13786" xr:uid="{00000000-0005-0000-0000-0000173E0000}"/>
    <cellStyle name="Comma 18 2 2 2" xfId="13787" xr:uid="{00000000-0005-0000-0000-0000183E0000}"/>
    <cellStyle name="Comma 18 2 2 3" xfId="13788" xr:uid="{00000000-0005-0000-0000-0000193E0000}"/>
    <cellStyle name="Comma 18 2 3" xfId="13789" xr:uid="{00000000-0005-0000-0000-00001A3E0000}"/>
    <cellStyle name="Comma 18 2 3 2" xfId="13790" xr:uid="{00000000-0005-0000-0000-00001B3E0000}"/>
    <cellStyle name="Comma 18 2 3 3" xfId="13791" xr:uid="{00000000-0005-0000-0000-00001C3E0000}"/>
    <cellStyle name="Comma 18 2 4" xfId="13792" xr:uid="{00000000-0005-0000-0000-00001D3E0000}"/>
    <cellStyle name="Comma 18 2 5" xfId="13793" xr:uid="{00000000-0005-0000-0000-00001E3E0000}"/>
    <cellStyle name="Comma 18 3" xfId="13794" xr:uid="{00000000-0005-0000-0000-00001F3E0000}"/>
    <cellStyle name="Comma 18 4" xfId="13795" xr:uid="{00000000-0005-0000-0000-0000203E0000}"/>
    <cellStyle name="Comma 19" xfId="13796" xr:uid="{00000000-0005-0000-0000-0000213E0000}"/>
    <cellStyle name="Comma 19 2" xfId="13797" xr:uid="{00000000-0005-0000-0000-0000223E0000}"/>
    <cellStyle name="Comma 19 2 2" xfId="13798" xr:uid="{00000000-0005-0000-0000-0000233E0000}"/>
    <cellStyle name="Comma 19 2 3" xfId="13799" xr:uid="{00000000-0005-0000-0000-0000243E0000}"/>
    <cellStyle name="Comma 19 3" xfId="13800" xr:uid="{00000000-0005-0000-0000-0000253E0000}"/>
    <cellStyle name="Comma 19 3 2" xfId="13801" xr:uid="{00000000-0005-0000-0000-0000263E0000}"/>
    <cellStyle name="Comma 19 3 3" xfId="13802" xr:uid="{00000000-0005-0000-0000-0000273E0000}"/>
    <cellStyle name="Comma 19 4" xfId="13803" xr:uid="{00000000-0005-0000-0000-0000283E0000}"/>
    <cellStyle name="Comma 19 5" xfId="13804" xr:uid="{00000000-0005-0000-0000-0000293E0000}"/>
    <cellStyle name="Comma 2" xfId="3" xr:uid="{00000000-0005-0000-0000-00002A3E0000}"/>
    <cellStyle name="Comma 2 10" xfId="13806" xr:uid="{00000000-0005-0000-0000-00002B3E0000}"/>
    <cellStyle name="Comma 2 11" xfId="13805" xr:uid="{00000000-0005-0000-0000-00002C3E0000}"/>
    <cellStyle name="Comma 2 2" xfId="75" xr:uid="{00000000-0005-0000-0000-00002D3E0000}"/>
    <cellStyle name="Comma 2 2 2" xfId="13808" xr:uid="{00000000-0005-0000-0000-00002E3E0000}"/>
    <cellStyle name="Comma 2 2 2 2" xfId="13809" xr:uid="{00000000-0005-0000-0000-00002F3E0000}"/>
    <cellStyle name="Comma 2 2 2 2 2" xfId="13810" xr:uid="{00000000-0005-0000-0000-0000303E0000}"/>
    <cellStyle name="Comma 2 2 2 2 3" xfId="13811" xr:uid="{00000000-0005-0000-0000-0000313E0000}"/>
    <cellStyle name="Comma 2 2 2 3" xfId="13812" xr:uid="{00000000-0005-0000-0000-0000323E0000}"/>
    <cellStyle name="Comma 2 2 2 3 2" xfId="13813" xr:uid="{00000000-0005-0000-0000-0000333E0000}"/>
    <cellStyle name="Comma 2 2 2 3 3" xfId="13814" xr:uid="{00000000-0005-0000-0000-0000343E0000}"/>
    <cellStyle name="Comma 2 2 2 4" xfId="13815" xr:uid="{00000000-0005-0000-0000-0000353E0000}"/>
    <cellStyle name="Comma 2 2 2 5" xfId="13816" xr:uid="{00000000-0005-0000-0000-0000363E0000}"/>
    <cellStyle name="Comma 2 2 2 6" xfId="13817" xr:uid="{00000000-0005-0000-0000-0000373E0000}"/>
    <cellStyle name="Comma 2 2 3" xfId="13818" xr:uid="{00000000-0005-0000-0000-0000383E0000}"/>
    <cellStyle name="Comma 2 2 3 2" xfId="13819" xr:uid="{00000000-0005-0000-0000-0000393E0000}"/>
    <cellStyle name="Comma 2 2 3 3" xfId="13820" xr:uid="{00000000-0005-0000-0000-00003A3E0000}"/>
    <cellStyle name="Comma 2 2 4" xfId="13821" xr:uid="{00000000-0005-0000-0000-00003B3E0000}"/>
    <cellStyle name="Comma 2 2 4 2" xfId="13822" xr:uid="{00000000-0005-0000-0000-00003C3E0000}"/>
    <cellStyle name="Comma 2 2 4 3" xfId="13823" xr:uid="{00000000-0005-0000-0000-00003D3E0000}"/>
    <cellStyle name="Comma 2 2 4 4" xfId="13824" xr:uid="{00000000-0005-0000-0000-00003E3E0000}"/>
    <cellStyle name="Comma 2 2 5" xfId="13825" xr:uid="{00000000-0005-0000-0000-00003F3E0000}"/>
    <cellStyle name="Comma 2 2 6" xfId="13826" xr:uid="{00000000-0005-0000-0000-0000403E0000}"/>
    <cellStyle name="Comma 2 2 7" xfId="13807" xr:uid="{00000000-0005-0000-0000-0000413E0000}"/>
    <cellStyle name="Comma 2 3" xfId="7" xr:uid="{00000000-0005-0000-0000-0000423E0000}"/>
    <cellStyle name="Comma 2 3 2" xfId="13828" xr:uid="{00000000-0005-0000-0000-0000433E0000}"/>
    <cellStyle name="Comma 2 3 2 2" xfId="13829" xr:uid="{00000000-0005-0000-0000-0000443E0000}"/>
    <cellStyle name="Comma 2 3 2 3" xfId="13830" xr:uid="{00000000-0005-0000-0000-0000453E0000}"/>
    <cellStyle name="Comma 2 3 3" xfId="13831" xr:uid="{00000000-0005-0000-0000-0000463E0000}"/>
    <cellStyle name="Comma 2 3 4" xfId="13832" xr:uid="{00000000-0005-0000-0000-0000473E0000}"/>
    <cellStyle name="Comma 2 3 5" xfId="13827" xr:uid="{00000000-0005-0000-0000-0000483E0000}"/>
    <cellStyle name="Comma 2 4" xfId="13833" xr:uid="{00000000-0005-0000-0000-0000493E0000}"/>
    <cellStyle name="Comma 2 4 2" xfId="13834" xr:uid="{00000000-0005-0000-0000-00004A3E0000}"/>
    <cellStyle name="Comma 2 4 2 2" xfId="13835" xr:uid="{00000000-0005-0000-0000-00004B3E0000}"/>
    <cellStyle name="Comma 2 4 2 3" xfId="13836" xr:uid="{00000000-0005-0000-0000-00004C3E0000}"/>
    <cellStyle name="Comma 2 4 2 4" xfId="13837" xr:uid="{00000000-0005-0000-0000-00004D3E0000}"/>
    <cellStyle name="Comma 2 4 2 5" xfId="13838" xr:uid="{00000000-0005-0000-0000-00004E3E0000}"/>
    <cellStyle name="Comma 2 4 3" xfId="13839" xr:uid="{00000000-0005-0000-0000-00004F3E0000}"/>
    <cellStyle name="Comma 2 4 4" xfId="13840" xr:uid="{00000000-0005-0000-0000-0000503E0000}"/>
    <cellStyle name="Comma 2 4 5" xfId="13841" xr:uid="{00000000-0005-0000-0000-0000513E0000}"/>
    <cellStyle name="Comma 2 5" xfId="13842" xr:uid="{00000000-0005-0000-0000-0000523E0000}"/>
    <cellStyle name="Comma 2 5 2" xfId="13843" xr:uid="{00000000-0005-0000-0000-0000533E0000}"/>
    <cellStyle name="Comma 2 5 2 2" xfId="13844" xr:uid="{00000000-0005-0000-0000-0000543E0000}"/>
    <cellStyle name="Comma 2 5 2 3" xfId="13845" xr:uid="{00000000-0005-0000-0000-0000553E0000}"/>
    <cellStyle name="Comma 2 5 3" xfId="13846" xr:uid="{00000000-0005-0000-0000-0000563E0000}"/>
    <cellStyle name="Comma 2 5 3 2" xfId="13847" xr:uid="{00000000-0005-0000-0000-0000573E0000}"/>
    <cellStyle name="Comma 2 5 3 3" xfId="13848" xr:uid="{00000000-0005-0000-0000-0000583E0000}"/>
    <cellStyle name="Comma 2 5 3 3 2" xfId="13849" xr:uid="{00000000-0005-0000-0000-0000593E0000}"/>
    <cellStyle name="Comma 2 5 3 3 3" xfId="13850" xr:uid="{00000000-0005-0000-0000-00005A3E0000}"/>
    <cellStyle name="Comma 2 5 3 4" xfId="13851" xr:uid="{00000000-0005-0000-0000-00005B3E0000}"/>
    <cellStyle name="Comma 2 5 3 4 2" xfId="13852" xr:uid="{00000000-0005-0000-0000-00005C3E0000}"/>
    <cellStyle name="Comma 2 5 3 4 3" xfId="13853" xr:uid="{00000000-0005-0000-0000-00005D3E0000}"/>
    <cellStyle name="Comma 2 5 3 5" xfId="13854" xr:uid="{00000000-0005-0000-0000-00005E3E0000}"/>
    <cellStyle name="Comma 2 5 3 5 2" xfId="13855" xr:uid="{00000000-0005-0000-0000-00005F3E0000}"/>
    <cellStyle name="Comma 2 5 3 5 3" xfId="52399" xr:uid="{00000000-0005-0000-0000-0000603E0000}"/>
    <cellStyle name="Comma 2 5 3 5 3 2" xfId="52400" xr:uid="{00000000-0005-0000-0000-0000613E0000}"/>
    <cellStyle name="Comma 2 5 3 6" xfId="52401" xr:uid="{00000000-0005-0000-0000-0000623E0000}"/>
    <cellStyle name="Comma 2 5 3 6 2" xfId="52402" xr:uid="{00000000-0005-0000-0000-0000633E0000}"/>
    <cellStyle name="Comma 2 5 3 7" xfId="52403" xr:uid="{00000000-0005-0000-0000-0000643E0000}"/>
    <cellStyle name="Comma 2 5 3 8" xfId="52404" xr:uid="{00000000-0005-0000-0000-0000653E0000}"/>
    <cellStyle name="Comma 2 5 4" xfId="13856" xr:uid="{00000000-0005-0000-0000-0000663E0000}"/>
    <cellStyle name="Comma 2 5 5" xfId="13857" xr:uid="{00000000-0005-0000-0000-0000673E0000}"/>
    <cellStyle name="Comma 2 5 5 2" xfId="52405" xr:uid="{00000000-0005-0000-0000-0000683E0000}"/>
    <cellStyle name="Comma 2 6" xfId="13858" xr:uid="{00000000-0005-0000-0000-0000693E0000}"/>
    <cellStyle name="Comma 2 6 2" xfId="13859" xr:uid="{00000000-0005-0000-0000-00006A3E0000}"/>
    <cellStyle name="Comma 2 6 3" xfId="13860" xr:uid="{00000000-0005-0000-0000-00006B3E0000}"/>
    <cellStyle name="Comma 2 6 3 2" xfId="13861" xr:uid="{00000000-0005-0000-0000-00006C3E0000}"/>
    <cellStyle name="Comma 2 6 3 3" xfId="13862" xr:uid="{00000000-0005-0000-0000-00006D3E0000}"/>
    <cellStyle name="Comma 2 6 4" xfId="13863" xr:uid="{00000000-0005-0000-0000-00006E3E0000}"/>
    <cellStyle name="Comma 2 6 4 2" xfId="13864" xr:uid="{00000000-0005-0000-0000-00006F3E0000}"/>
    <cellStyle name="Comma 2 6 4 3" xfId="13865" xr:uid="{00000000-0005-0000-0000-0000703E0000}"/>
    <cellStyle name="Comma 2 6 5" xfId="13866" xr:uid="{00000000-0005-0000-0000-0000713E0000}"/>
    <cellStyle name="Comma 2 6 5 2" xfId="13867" xr:uid="{00000000-0005-0000-0000-0000723E0000}"/>
    <cellStyle name="Comma 2 6 5 3" xfId="52406" xr:uid="{00000000-0005-0000-0000-0000733E0000}"/>
    <cellStyle name="Comma 2 6 5 3 2" xfId="52407" xr:uid="{00000000-0005-0000-0000-0000743E0000}"/>
    <cellStyle name="Comma 2 6 6" xfId="52408" xr:uid="{00000000-0005-0000-0000-0000753E0000}"/>
    <cellStyle name="Comma 2 6 6 2" xfId="52409" xr:uid="{00000000-0005-0000-0000-0000763E0000}"/>
    <cellStyle name="Comma 2 6 7" xfId="52410" xr:uid="{00000000-0005-0000-0000-0000773E0000}"/>
    <cellStyle name="Comma 2 6 7 2" xfId="52411" xr:uid="{00000000-0005-0000-0000-0000783E0000}"/>
    <cellStyle name="Comma 2 6 8" xfId="52412" xr:uid="{00000000-0005-0000-0000-0000793E0000}"/>
    <cellStyle name="Comma 2 6 9" xfId="52413" xr:uid="{00000000-0005-0000-0000-00007A3E0000}"/>
    <cellStyle name="Comma 2 7" xfId="13868" xr:uid="{00000000-0005-0000-0000-00007B3E0000}"/>
    <cellStyle name="Comma 2 7 2" xfId="52414" xr:uid="{00000000-0005-0000-0000-00007C3E0000}"/>
    <cellStyle name="Comma 2 7 3" xfId="52415" xr:uid="{00000000-0005-0000-0000-00007D3E0000}"/>
    <cellStyle name="Comma 2 7 4" xfId="52416" xr:uid="{00000000-0005-0000-0000-00007E3E0000}"/>
    <cellStyle name="Comma 2 8" xfId="13869" xr:uid="{00000000-0005-0000-0000-00007F3E0000}"/>
    <cellStyle name="Comma 2 9" xfId="13870" xr:uid="{00000000-0005-0000-0000-0000803E0000}"/>
    <cellStyle name="Comma 20" xfId="13871" xr:uid="{00000000-0005-0000-0000-0000813E0000}"/>
    <cellStyle name="Comma 20 2" xfId="13872" xr:uid="{00000000-0005-0000-0000-0000823E0000}"/>
    <cellStyle name="Comma 20 2 2" xfId="13873" xr:uid="{00000000-0005-0000-0000-0000833E0000}"/>
    <cellStyle name="Comma 20 2 3" xfId="13874" xr:uid="{00000000-0005-0000-0000-0000843E0000}"/>
    <cellStyle name="Comma 20 3" xfId="13875" xr:uid="{00000000-0005-0000-0000-0000853E0000}"/>
    <cellStyle name="Comma 20 3 2" xfId="13876" xr:uid="{00000000-0005-0000-0000-0000863E0000}"/>
    <cellStyle name="Comma 20 3 3" xfId="13877" xr:uid="{00000000-0005-0000-0000-0000873E0000}"/>
    <cellStyle name="Comma 20 4" xfId="13878" xr:uid="{00000000-0005-0000-0000-0000883E0000}"/>
    <cellStyle name="Comma 20 5" xfId="13879" xr:uid="{00000000-0005-0000-0000-0000893E0000}"/>
    <cellStyle name="Comma 21" xfId="13880" xr:uid="{00000000-0005-0000-0000-00008A3E0000}"/>
    <cellStyle name="Comma 21 2" xfId="13881" xr:uid="{00000000-0005-0000-0000-00008B3E0000}"/>
    <cellStyle name="Comma 21 3" xfId="13882" xr:uid="{00000000-0005-0000-0000-00008C3E0000}"/>
    <cellStyle name="Comma 21 3 2" xfId="13883" xr:uid="{00000000-0005-0000-0000-00008D3E0000}"/>
    <cellStyle name="Comma 21 3 3" xfId="13884" xr:uid="{00000000-0005-0000-0000-00008E3E0000}"/>
    <cellStyle name="Comma 21 4" xfId="13885" xr:uid="{00000000-0005-0000-0000-00008F3E0000}"/>
    <cellStyle name="Comma 21 4 2" xfId="13886" xr:uid="{00000000-0005-0000-0000-0000903E0000}"/>
    <cellStyle name="Comma 21 4 3" xfId="13887" xr:uid="{00000000-0005-0000-0000-0000913E0000}"/>
    <cellStyle name="Comma 21 5" xfId="13888" xr:uid="{00000000-0005-0000-0000-0000923E0000}"/>
    <cellStyle name="Comma 21 5 2" xfId="13889" xr:uid="{00000000-0005-0000-0000-0000933E0000}"/>
    <cellStyle name="Comma 21 5 3" xfId="52417" xr:uid="{00000000-0005-0000-0000-0000943E0000}"/>
    <cellStyle name="Comma 21 5 3 2" xfId="52418" xr:uid="{00000000-0005-0000-0000-0000953E0000}"/>
    <cellStyle name="Comma 21 6" xfId="52419" xr:uid="{00000000-0005-0000-0000-0000963E0000}"/>
    <cellStyle name="Comma 21 6 2" xfId="52420" xr:uid="{00000000-0005-0000-0000-0000973E0000}"/>
    <cellStyle name="Comma 21 7" xfId="52421" xr:uid="{00000000-0005-0000-0000-0000983E0000}"/>
    <cellStyle name="Comma 21 7 2" xfId="52422" xr:uid="{00000000-0005-0000-0000-0000993E0000}"/>
    <cellStyle name="Comma 21 8" xfId="52423" xr:uid="{00000000-0005-0000-0000-00009A3E0000}"/>
    <cellStyle name="Comma 21 9" xfId="52424" xr:uid="{00000000-0005-0000-0000-00009B3E0000}"/>
    <cellStyle name="Comma 22" xfId="13890" xr:uid="{00000000-0005-0000-0000-00009C3E0000}"/>
    <cellStyle name="Comma 22 2" xfId="13891" xr:uid="{00000000-0005-0000-0000-00009D3E0000}"/>
    <cellStyle name="Comma 22 2 2" xfId="13892" xr:uid="{00000000-0005-0000-0000-00009E3E0000}"/>
    <cellStyle name="Comma 22 2 3" xfId="13893" xr:uid="{00000000-0005-0000-0000-00009F3E0000}"/>
    <cellStyle name="Comma 22 3" xfId="13894" xr:uid="{00000000-0005-0000-0000-0000A03E0000}"/>
    <cellStyle name="Comma 22 3 2" xfId="13895" xr:uid="{00000000-0005-0000-0000-0000A13E0000}"/>
    <cellStyle name="Comma 22 3 3" xfId="13896" xr:uid="{00000000-0005-0000-0000-0000A23E0000}"/>
    <cellStyle name="Comma 22 4" xfId="13897" xr:uid="{00000000-0005-0000-0000-0000A33E0000}"/>
    <cellStyle name="Comma 22 4 2" xfId="13898" xr:uid="{00000000-0005-0000-0000-0000A43E0000}"/>
    <cellStyle name="Comma 22 4 3" xfId="52425" xr:uid="{00000000-0005-0000-0000-0000A53E0000}"/>
    <cellStyle name="Comma 22 4 3 2" xfId="52426" xr:uid="{00000000-0005-0000-0000-0000A63E0000}"/>
    <cellStyle name="Comma 22 5" xfId="52427" xr:uid="{00000000-0005-0000-0000-0000A73E0000}"/>
    <cellStyle name="Comma 22 5 2" xfId="52428" xr:uid="{00000000-0005-0000-0000-0000A83E0000}"/>
    <cellStyle name="Comma 22 6" xfId="52429" xr:uid="{00000000-0005-0000-0000-0000A93E0000}"/>
    <cellStyle name="Comma 22 6 2" xfId="52430" xr:uid="{00000000-0005-0000-0000-0000AA3E0000}"/>
    <cellStyle name="Comma 22 7" xfId="52431" xr:uid="{00000000-0005-0000-0000-0000AB3E0000}"/>
    <cellStyle name="Comma 22 8" xfId="52432" xr:uid="{00000000-0005-0000-0000-0000AC3E0000}"/>
    <cellStyle name="Comma 23" xfId="13899" xr:uid="{00000000-0005-0000-0000-0000AD3E0000}"/>
    <cellStyle name="Comma 23 2" xfId="13900" xr:uid="{00000000-0005-0000-0000-0000AE3E0000}"/>
    <cellStyle name="Comma 23 2 2" xfId="13901" xr:uid="{00000000-0005-0000-0000-0000AF3E0000}"/>
    <cellStyle name="Comma 23 2 3" xfId="13902" xr:uid="{00000000-0005-0000-0000-0000B03E0000}"/>
    <cellStyle name="Comma 23 3" xfId="13903" xr:uid="{00000000-0005-0000-0000-0000B13E0000}"/>
    <cellStyle name="Comma 23 4" xfId="13904" xr:uid="{00000000-0005-0000-0000-0000B23E0000}"/>
    <cellStyle name="Comma 24" xfId="13905" xr:uid="{00000000-0005-0000-0000-0000B33E0000}"/>
    <cellStyle name="Comma 24 2" xfId="13906" xr:uid="{00000000-0005-0000-0000-0000B43E0000}"/>
    <cellStyle name="Comma 24 2 2" xfId="13907" xr:uid="{00000000-0005-0000-0000-0000B53E0000}"/>
    <cellStyle name="Comma 24 2 3" xfId="13908" xr:uid="{00000000-0005-0000-0000-0000B63E0000}"/>
    <cellStyle name="Comma 24 3" xfId="13909" xr:uid="{00000000-0005-0000-0000-0000B73E0000}"/>
    <cellStyle name="Comma 24 4" xfId="13910" xr:uid="{00000000-0005-0000-0000-0000B83E0000}"/>
    <cellStyle name="Comma 25" xfId="13911" xr:uid="{00000000-0005-0000-0000-0000B93E0000}"/>
    <cellStyle name="Comma 25 2" xfId="13912" xr:uid="{00000000-0005-0000-0000-0000BA3E0000}"/>
    <cellStyle name="Comma 25 2 2" xfId="13913" xr:uid="{00000000-0005-0000-0000-0000BB3E0000}"/>
    <cellStyle name="Comma 25 2 3" xfId="13914" xr:uid="{00000000-0005-0000-0000-0000BC3E0000}"/>
    <cellStyle name="Comma 25 3" xfId="13915" xr:uid="{00000000-0005-0000-0000-0000BD3E0000}"/>
    <cellStyle name="Comma 25 3 2" xfId="52433" xr:uid="{00000000-0005-0000-0000-0000BE3E0000}"/>
    <cellStyle name="Comma 25 3 3" xfId="52434" xr:uid="{00000000-0005-0000-0000-0000BF3E0000}"/>
    <cellStyle name="Comma 25 4" xfId="13916" xr:uid="{00000000-0005-0000-0000-0000C03E0000}"/>
    <cellStyle name="Comma 25 5" xfId="52435" xr:uid="{00000000-0005-0000-0000-0000C13E0000}"/>
    <cellStyle name="Comma 25 5 2" xfId="52436" xr:uid="{00000000-0005-0000-0000-0000C23E0000}"/>
    <cellStyle name="Comma 25 6" xfId="52437" xr:uid="{00000000-0005-0000-0000-0000C33E0000}"/>
    <cellStyle name="Comma 26" xfId="13917" xr:uid="{00000000-0005-0000-0000-0000C43E0000}"/>
    <cellStyle name="Comma 26 2" xfId="13918" xr:uid="{00000000-0005-0000-0000-0000C53E0000}"/>
    <cellStyle name="Comma 26 3" xfId="13919" xr:uid="{00000000-0005-0000-0000-0000C63E0000}"/>
    <cellStyle name="Comma 27" xfId="13920" xr:uid="{00000000-0005-0000-0000-0000C73E0000}"/>
    <cellStyle name="Comma 27 2" xfId="13921" xr:uid="{00000000-0005-0000-0000-0000C83E0000}"/>
    <cellStyle name="Comma 27 3" xfId="13922" xr:uid="{00000000-0005-0000-0000-0000C93E0000}"/>
    <cellStyle name="Comma 27 3 2" xfId="52438" xr:uid="{00000000-0005-0000-0000-0000CA3E0000}"/>
    <cellStyle name="Comma 27 3 3" xfId="52439" xr:uid="{00000000-0005-0000-0000-0000CB3E0000}"/>
    <cellStyle name="Comma 27 4" xfId="52440" xr:uid="{00000000-0005-0000-0000-0000CC3E0000}"/>
    <cellStyle name="Comma 27 5" xfId="52441" xr:uid="{00000000-0005-0000-0000-0000CD3E0000}"/>
    <cellStyle name="Comma 28" xfId="13923" xr:uid="{00000000-0005-0000-0000-0000CE3E0000}"/>
    <cellStyle name="Comma 28 2" xfId="13924" xr:uid="{00000000-0005-0000-0000-0000CF3E0000}"/>
    <cellStyle name="Comma 28 2 2" xfId="13925" xr:uid="{00000000-0005-0000-0000-0000D03E0000}"/>
    <cellStyle name="Comma 28 2 3" xfId="13926" xr:uid="{00000000-0005-0000-0000-0000D13E0000}"/>
    <cellStyle name="Comma 28 3" xfId="13927" xr:uid="{00000000-0005-0000-0000-0000D23E0000}"/>
    <cellStyle name="Comma 28 3 2" xfId="52442" xr:uid="{00000000-0005-0000-0000-0000D33E0000}"/>
    <cellStyle name="Comma 28 4" xfId="13928" xr:uid="{00000000-0005-0000-0000-0000D43E0000}"/>
    <cellStyle name="Comma 29" xfId="13929" xr:uid="{00000000-0005-0000-0000-0000D53E0000}"/>
    <cellStyle name="Comma 29 2" xfId="13930" xr:uid="{00000000-0005-0000-0000-0000D63E0000}"/>
    <cellStyle name="Comma 29 2 2" xfId="52443" xr:uid="{00000000-0005-0000-0000-0000D73E0000}"/>
    <cellStyle name="Comma 29 3" xfId="52444" xr:uid="{00000000-0005-0000-0000-0000D83E0000}"/>
    <cellStyle name="Comma 3" xfId="76" xr:uid="{00000000-0005-0000-0000-0000D93E0000}"/>
    <cellStyle name="Comma 3 10" xfId="13932" xr:uid="{00000000-0005-0000-0000-0000DA3E0000}"/>
    <cellStyle name="Comma 3 10 2" xfId="13933" xr:uid="{00000000-0005-0000-0000-0000DB3E0000}"/>
    <cellStyle name="Comma 3 10 3" xfId="13934" xr:uid="{00000000-0005-0000-0000-0000DC3E0000}"/>
    <cellStyle name="Comma 3 11" xfId="13935" xr:uid="{00000000-0005-0000-0000-0000DD3E0000}"/>
    <cellStyle name="Comma 3 11 2" xfId="13936" xr:uid="{00000000-0005-0000-0000-0000DE3E0000}"/>
    <cellStyle name="Comma 3 11 3" xfId="52445" xr:uid="{00000000-0005-0000-0000-0000DF3E0000}"/>
    <cellStyle name="Comma 3 11 3 2" xfId="52446" xr:uid="{00000000-0005-0000-0000-0000E03E0000}"/>
    <cellStyle name="Comma 3 12" xfId="13937" xr:uid="{00000000-0005-0000-0000-0000E13E0000}"/>
    <cellStyle name="Comma 3 12 2" xfId="52447" xr:uid="{00000000-0005-0000-0000-0000E23E0000}"/>
    <cellStyle name="Comma 3 12 3" xfId="52448" xr:uid="{00000000-0005-0000-0000-0000E33E0000}"/>
    <cellStyle name="Comma 3 12 4" xfId="52449" xr:uid="{00000000-0005-0000-0000-0000E43E0000}"/>
    <cellStyle name="Comma 3 13" xfId="52450" xr:uid="{00000000-0005-0000-0000-0000E53E0000}"/>
    <cellStyle name="Comma 3 13 2" xfId="52451" xr:uid="{00000000-0005-0000-0000-0000E63E0000}"/>
    <cellStyle name="Comma 3 14" xfId="52452" xr:uid="{00000000-0005-0000-0000-0000E73E0000}"/>
    <cellStyle name="Comma 3 14 2" xfId="52453" xr:uid="{00000000-0005-0000-0000-0000E83E0000}"/>
    <cellStyle name="Comma 3 14 3" xfId="52454" xr:uid="{00000000-0005-0000-0000-0000E93E0000}"/>
    <cellStyle name="Comma 3 14 4" xfId="52455" xr:uid="{00000000-0005-0000-0000-0000EA3E0000}"/>
    <cellStyle name="Comma 3 14 5" xfId="52456" xr:uid="{00000000-0005-0000-0000-0000EB3E0000}"/>
    <cellStyle name="Comma 3 15" xfId="52457" xr:uid="{00000000-0005-0000-0000-0000EC3E0000}"/>
    <cellStyle name="Comma 3 16" xfId="52458" xr:uid="{00000000-0005-0000-0000-0000ED3E0000}"/>
    <cellStyle name="Comma 3 17" xfId="52459" xr:uid="{00000000-0005-0000-0000-0000EE3E0000}"/>
    <cellStyle name="Comma 3 18" xfId="13931" xr:uid="{00000000-0005-0000-0000-0000EF3E0000}"/>
    <cellStyle name="Comma 3 2" xfId="13938" xr:uid="{00000000-0005-0000-0000-0000F03E0000}"/>
    <cellStyle name="Comma 3 2 2" xfId="13939" xr:uid="{00000000-0005-0000-0000-0000F13E0000}"/>
    <cellStyle name="Comma 3 2 2 2" xfId="13940" xr:uid="{00000000-0005-0000-0000-0000F23E0000}"/>
    <cellStyle name="Comma 3 2 2 3" xfId="13941" xr:uid="{00000000-0005-0000-0000-0000F33E0000}"/>
    <cellStyle name="Comma 3 2 3" xfId="13942" xr:uid="{00000000-0005-0000-0000-0000F43E0000}"/>
    <cellStyle name="Comma 3 2 3 2" xfId="13943" xr:uid="{00000000-0005-0000-0000-0000F53E0000}"/>
    <cellStyle name="Comma 3 2 3 3" xfId="13944" xr:uid="{00000000-0005-0000-0000-0000F63E0000}"/>
    <cellStyle name="Comma 3 2 3 3 2" xfId="13945" xr:uid="{00000000-0005-0000-0000-0000F73E0000}"/>
    <cellStyle name="Comma 3 2 3 3 3" xfId="13946" xr:uid="{00000000-0005-0000-0000-0000F83E0000}"/>
    <cellStyle name="Comma 3 2 3 4" xfId="13947" xr:uid="{00000000-0005-0000-0000-0000F93E0000}"/>
    <cellStyle name="Comma 3 2 3 4 2" xfId="13948" xr:uid="{00000000-0005-0000-0000-0000FA3E0000}"/>
    <cellStyle name="Comma 3 2 3 4 3" xfId="13949" xr:uid="{00000000-0005-0000-0000-0000FB3E0000}"/>
    <cellStyle name="Comma 3 2 3 5" xfId="13950" xr:uid="{00000000-0005-0000-0000-0000FC3E0000}"/>
    <cellStyle name="Comma 3 2 3 5 2" xfId="13951" xr:uid="{00000000-0005-0000-0000-0000FD3E0000}"/>
    <cellStyle name="Comma 3 2 3 5 3" xfId="52460" xr:uid="{00000000-0005-0000-0000-0000FE3E0000}"/>
    <cellStyle name="Comma 3 2 3 5 3 2" xfId="52461" xr:uid="{00000000-0005-0000-0000-0000FF3E0000}"/>
    <cellStyle name="Comma 3 2 3 6" xfId="52462" xr:uid="{00000000-0005-0000-0000-0000003F0000}"/>
    <cellStyle name="Comma 3 2 3 6 2" xfId="52463" xr:uid="{00000000-0005-0000-0000-0000013F0000}"/>
    <cellStyle name="Comma 3 2 3 7" xfId="52464" xr:uid="{00000000-0005-0000-0000-0000023F0000}"/>
    <cellStyle name="Comma 3 2 3 8" xfId="52465" xr:uid="{00000000-0005-0000-0000-0000033F0000}"/>
    <cellStyle name="Comma 3 2 4" xfId="13952" xr:uid="{00000000-0005-0000-0000-0000043F0000}"/>
    <cellStyle name="Comma 3 2 5" xfId="13953" xr:uid="{00000000-0005-0000-0000-0000053F0000}"/>
    <cellStyle name="Comma 3 3" xfId="13954" xr:uid="{00000000-0005-0000-0000-0000063F0000}"/>
    <cellStyle name="Comma 3 3 2" xfId="13955" xr:uid="{00000000-0005-0000-0000-0000073F0000}"/>
    <cellStyle name="Comma 3 3 2 2" xfId="13956" xr:uid="{00000000-0005-0000-0000-0000083F0000}"/>
    <cellStyle name="Comma 3 3 2 3" xfId="13957" xr:uid="{00000000-0005-0000-0000-0000093F0000}"/>
    <cellStyle name="Comma 3 3 3" xfId="13958" xr:uid="{00000000-0005-0000-0000-00000A3F0000}"/>
    <cellStyle name="Comma 3 3 4" xfId="13959" xr:uid="{00000000-0005-0000-0000-00000B3F0000}"/>
    <cellStyle name="Comma 3 3 4 2" xfId="52466" xr:uid="{00000000-0005-0000-0000-00000C3F0000}"/>
    <cellStyle name="Comma 3 3 4 3" xfId="52467" xr:uid="{00000000-0005-0000-0000-00000D3F0000}"/>
    <cellStyle name="Comma 3 3 4 4" xfId="52468" xr:uid="{00000000-0005-0000-0000-00000E3F0000}"/>
    <cellStyle name="Comma 3 3 4 5" xfId="52469" xr:uid="{00000000-0005-0000-0000-00000F3F0000}"/>
    <cellStyle name="Comma 3 4" xfId="13960" xr:uid="{00000000-0005-0000-0000-0000103F0000}"/>
    <cellStyle name="Comma 3 4 10" xfId="52470" xr:uid="{00000000-0005-0000-0000-0000113F0000}"/>
    <cellStyle name="Comma 3 4 2" xfId="13961" xr:uid="{00000000-0005-0000-0000-0000123F0000}"/>
    <cellStyle name="Comma 3 4 3" xfId="13962" xr:uid="{00000000-0005-0000-0000-0000133F0000}"/>
    <cellStyle name="Comma 3 4 3 2" xfId="13963" xr:uid="{00000000-0005-0000-0000-0000143F0000}"/>
    <cellStyle name="Comma 3 4 3 3" xfId="52471" xr:uid="{00000000-0005-0000-0000-0000153F0000}"/>
    <cellStyle name="Comma 3 4 3 3 2" xfId="52472" xr:uid="{00000000-0005-0000-0000-0000163F0000}"/>
    <cellStyle name="Comma 3 4 4" xfId="13964" xr:uid="{00000000-0005-0000-0000-0000173F0000}"/>
    <cellStyle name="Comma 3 4 4 2" xfId="13965" xr:uid="{00000000-0005-0000-0000-0000183F0000}"/>
    <cellStyle name="Comma 3 4 4 3" xfId="13966" xr:uid="{00000000-0005-0000-0000-0000193F0000}"/>
    <cellStyle name="Comma 3 4 5" xfId="13967" xr:uid="{00000000-0005-0000-0000-00001A3F0000}"/>
    <cellStyle name="Comma 3 4 5 2" xfId="13968" xr:uid="{00000000-0005-0000-0000-00001B3F0000}"/>
    <cellStyle name="Comma 3 4 5 3" xfId="13969" xr:uid="{00000000-0005-0000-0000-00001C3F0000}"/>
    <cellStyle name="Comma 3 4 6" xfId="13970" xr:uid="{00000000-0005-0000-0000-00001D3F0000}"/>
    <cellStyle name="Comma 3 4 6 2" xfId="13971" xr:uid="{00000000-0005-0000-0000-00001E3F0000}"/>
    <cellStyle name="Comma 3 4 6 3" xfId="52473" xr:uid="{00000000-0005-0000-0000-00001F3F0000}"/>
    <cellStyle name="Comma 3 4 6 3 2" xfId="52474" xr:uid="{00000000-0005-0000-0000-0000203F0000}"/>
    <cellStyle name="Comma 3 4 7" xfId="52475" xr:uid="{00000000-0005-0000-0000-0000213F0000}"/>
    <cellStyle name="Comma 3 4 7 2" xfId="52476" xr:uid="{00000000-0005-0000-0000-0000223F0000}"/>
    <cellStyle name="Comma 3 4 8" xfId="52477" xr:uid="{00000000-0005-0000-0000-0000233F0000}"/>
    <cellStyle name="Comma 3 4 9" xfId="52478" xr:uid="{00000000-0005-0000-0000-0000243F0000}"/>
    <cellStyle name="Comma 3 5" xfId="13972" xr:uid="{00000000-0005-0000-0000-0000253F0000}"/>
    <cellStyle name="Comma 3 6" xfId="13973" xr:uid="{00000000-0005-0000-0000-0000263F0000}"/>
    <cellStyle name="Comma 3 6 2" xfId="13974" xr:uid="{00000000-0005-0000-0000-0000273F0000}"/>
    <cellStyle name="Comma 3 7" xfId="13975" xr:uid="{00000000-0005-0000-0000-0000283F0000}"/>
    <cellStyle name="Comma 3 7 10" xfId="13976" xr:uid="{00000000-0005-0000-0000-0000293F0000}"/>
    <cellStyle name="Comma 3 7 10 2" xfId="52479" xr:uid="{00000000-0005-0000-0000-00002A3F0000}"/>
    <cellStyle name="Comma 3 7 10 3" xfId="52480" xr:uid="{00000000-0005-0000-0000-00002B3F0000}"/>
    <cellStyle name="Comma 3 7 11" xfId="52481" xr:uid="{00000000-0005-0000-0000-00002C3F0000}"/>
    <cellStyle name="Comma 3 7 12" xfId="52482" xr:uid="{00000000-0005-0000-0000-00002D3F0000}"/>
    <cellStyle name="Comma 3 7 13" xfId="52483" xr:uid="{00000000-0005-0000-0000-00002E3F0000}"/>
    <cellStyle name="Comma 3 7 14" xfId="52484" xr:uid="{00000000-0005-0000-0000-00002F3F0000}"/>
    <cellStyle name="Comma 3 7 15" xfId="52485" xr:uid="{00000000-0005-0000-0000-0000303F0000}"/>
    <cellStyle name="Comma 3 7 2" xfId="13977" xr:uid="{00000000-0005-0000-0000-0000313F0000}"/>
    <cellStyle name="Comma 3 7 2 2" xfId="13978" xr:uid="{00000000-0005-0000-0000-0000323F0000}"/>
    <cellStyle name="Comma 3 7 2 3" xfId="13979" xr:uid="{00000000-0005-0000-0000-0000333F0000}"/>
    <cellStyle name="Comma 3 7 3" xfId="13980" xr:uid="{00000000-0005-0000-0000-0000343F0000}"/>
    <cellStyle name="Comma 3 7 3 2" xfId="13981" xr:uid="{00000000-0005-0000-0000-0000353F0000}"/>
    <cellStyle name="Comma 3 7 3 3" xfId="13982" xr:uid="{00000000-0005-0000-0000-0000363F0000}"/>
    <cellStyle name="Comma 3 7 4" xfId="13983" xr:uid="{00000000-0005-0000-0000-0000373F0000}"/>
    <cellStyle name="Comma 3 7 4 2" xfId="13984" xr:uid="{00000000-0005-0000-0000-0000383F0000}"/>
    <cellStyle name="Comma 3 7 4 3" xfId="13985" xr:uid="{00000000-0005-0000-0000-0000393F0000}"/>
    <cellStyle name="Comma 3 7 5" xfId="13986" xr:uid="{00000000-0005-0000-0000-00003A3F0000}"/>
    <cellStyle name="Comma 3 7 6" xfId="13987" xr:uid="{00000000-0005-0000-0000-00003B3F0000}"/>
    <cellStyle name="Comma 3 7 6 2" xfId="52486" xr:uid="{00000000-0005-0000-0000-00003C3F0000}"/>
    <cellStyle name="Comma 3 7 7" xfId="13988" xr:uid="{00000000-0005-0000-0000-00003D3F0000}"/>
    <cellStyle name="Comma 3 7 7 2" xfId="52487" xr:uid="{00000000-0005-0000-0000-00003E3F0000}"/>
    <cellStyle name="Comma 3 7 8" xfId="13989" xr:uid="{00000000-0005-0000-0000-00003F3F0000}"/>
    <cellStyle name="Comma 3 7 8 2" xfId="52488" xr:uid="{00000000-0005-0000-0000-0000403F0000}"/>
    <cellStyle name="Comma 3 7 8 2 2" xfId="52489" xr:uid="{00000000-0005-0000-0000-0000413F0000}"/>
    <cellStyle name="Comma 3 7 8 3" xfId="52490" xr:uid="{00000000-0005-0000-0000-0000423F0000}"/>
    <cellStyle name="Comma 3 7 8 4" xfId="52491" xr:uid="{00000000-0005-0000-0000-0000433F0000}"/>
    <cellStyle name="Comma 3 7 8 5" xfId="52492" xr:uid="{00000000-0005-0000-0000-0000443F0000}"/>
    <cellStyle name="Comma 3 7 8 6" xfId="52493" xr:uid="{00000000-0005-0000-0000-0000453F0000}"/>
    <cellStyle name="Comma 3 7 9" xfId="13990" xr:uid="{00000000-0005-0000-0000-0000463F0000}"/>
    <cellStyle name="Comma 3 7 9 2" xfId="52494" xr:uid="{00000000-0005-0000-0000-0000473F0000}"/>
    <cellStyle name="Comma 3 8" xfId="13991" xr:uid="{00000000-0005-0000-0000-0000483F0000}"/>
    <cellStyle name="Comma 3 8 2" xfId="13992" xr:uid="{00000000-0005-0000-0000-0000493F0000}"/>
    <cellStyle name="Comma 3 8 3" xfId="13993" xr:uid="{00000000-0005-0000-0000-00004A3F0000}"/>
    <cellStyle name="Comma 3 9" xfId="13994" xr:uid="{00000000-0005-0000-0000-00004B3F0000}"/>
    <cellStyle name="Comma 3 9 2" xfId="13995" xr:uid="{00000000-0005-0000-0000-00004C3F0000}"/>
    <cellStyle name="Comma 3 9 3" xfId="13996" xr:uid="{00000000-0005-0000-0000-00004D3F0000}"/>
    <cellStyle name="Comma 30" xfId="13997" xr:uid="{00000000-0005-0000-0000-00004E3F0000}"/>
    <cellStyle name="Comma 30 2" xfId="13998" xr:uid="{00000000-0005-0000-0000-00004F3F0000}"/>
    <cellStyle name="Comma 30 3" xfId="52495" xr:uid="{00000000-0005-0000-0000-0000503F0000}"/>
    <cellStyle name="Comma 30 3 2" xfId="52496" xr:uid="{00000000-0005-0000-0000-0000513F0000}"/>
    <cellStyle name="Comma 31" xfId="13999" xr:uid="{00000000-0005-0000-0000-0000523F0000}"/>
    <cellStyle name="Comma 31 2" xfId="14000" xr:uid="{00000000-0005-0000-0000-0000533F0000}"/>
    <cellStyle name="Comma 31 2 2" xfId="52497" xr:uid="{00000000-0005-0000-0000-0000543F0000}"/>
    <cellStyle name="Comma 31 3" xfId="14001" xr:uid="{00000000-0005-0000-0000-0000553F0000}"/>
    <cellStyle name="Comma 31 3 2" xfId="52498" xr:uid="{00000000-0005-0000-0000-0000563F0000}"/>
    <cellStyle name="Comma 31 4" xfId="52499" xr:uid="{00000000-0005-0000-0000-0000573F0000}"/>
    <cellStyle name="Comma 32" xfId="14002" xr:uid="{00000000-0005-0000-0000-0000583F0000}"/>
    <cellStyle name="Comma 32 2" xfId="14003" xr:uid="{00000000-0005-0000-0000-0000593F0000}"/>
    <cellStyle name="Comma 32 2 2" xfId="52500" xr:uid="{00000000-0005-0000-0000-00005A3F0000}"/>
    <cellStyle name="Comma 32 3" xfId="14004" xr:uid="{00000000-0005-0000-0000-00005B3F0000}"/>
    <cellStyle name="Comma 32 3 2" xfId="14005" xr:uid="{00000000-0005-0000-0000-00005C3F0000}"/>
    <cellStyle name="Comma 32 3 3" xfId="14006" xr:uid="{00000000-0005-0000-0000-00005D3F0000}"/>
    <cellStyle name="Comma 32 4" xfId="14007" xr:uid="{00000000-0005-0000-0000-00005E3F0000}"/>
    <cellStyle name="Comma 32 4 2" xfId="14008" xr:uid="{00000000-0005-0000-0000-00005F3F0000}"/>
    <cellStyle name="Comma 32 5" xfId="14009" xr:uid="{00000000-0005-0000-0000-0000603F0000}"/>
    <cellStyle name="Comma 32 6" xfId="14010" xr:uid="{00000000-0005-0000-0000-0000613F0000}"/>
    <cellStyle name="Comma 33" xfId="51818" xr:uid="{00000000-0005-0000-0000-0000623F0000}"/>
    <cellStyle name="Comma 33 2" xfId="52501" xr:uid="{00000000-0005-0000-0000-0000633F0000}"/>
    <cellStyle name="Comma 33 3" xfId="52502" xr:uid="{00000000-0005-0000-0000-0000643F0000}"/>
    <cellStyle name="Comma 34" xfId="363" xr:uid="{00000000-0005-0000-0000-0000653F0000}"/>
    <cellStyle name="Comma 34 2" xfId="52503" xr:uid="{00000000-0005-0000-0000-0000663F0000}"/>
    <cellStyle name="Comma 35" xfId="52504" xr:uid="{00000000-0005-0000-0000-0000673F0000}"/>
    <cellStyle name="Comma 35 2" xfId="52505" xr:uid="{00000000-0005-0000-0000-0000683F0000}"/>
    <cellStyle name="Comma 35 2 2" xfId="52506" xr:uid="{00000000-0005-0000-0000-0000693F0000}"/>
    <cellStyle name="Comma 35 2 3" xfId="52507" xr:uid="{00000000-0005-0000-0000-00006A3F0000}"/>
    <cellStyle name="Comma 35 2 4" xfId="52508" xr:uid="{00000000-0005-0000-0000-00006B3F0000}"/>
    <cellStyle name="Comma 35 3" xfId="52509" xr:uid="{00000000-0005-0000-0000-00006C3F0000}"/>
    <cellStyle name="Comma 35 4" xfId="52510" xr:uid="{00000000-0005-0000-0000-00006D3F0000}"/>
    <cellStyle name="Comma 35 5" xfId="52511" xr:uid="{00000000-0005-0000-0000-00006E3F0000}"/>
    <cellStyle name="Comma 36" xfId="52512" xr:uid="{00000000-0005-0000-0000-00006F3F0000}"/>
    <cellStyle name="Comma 36 2" xfId="52513" xr:uid="{00000000-0005-0000-0000-0000703F0000}"/>
    <cellStyle name="Comma 36 2 2" xfId="52514" xr:uid="{00000000-0005-0000-0000-0000713F0000}"/>
    <cellStyle name="Comma 36 2 3" xfId="52515" xr:uid="{00000000-0005-0000-0000-0000723F0000}"/>
    <cellStyle name="Comma 36 2 4" xfId="52516" xr:uid="{00000000-0005-0000-0000-0000733F0000}"/>
    <cellStyle name="Comma 36 3" xfId="52517" xr:uid="{00000000-0005-0000-0000-0000743F0000}"/>
    <cellStyle name="Comma 36 4" xfId="52518" xr:uid="{00000000-0005-0000-0000-0000753F0000}"/>
    <cellStyle name="Comma 36 5" xfId="52519" xr:uid="{00000000-0005-0000-0000-0000763F0000}"/>
    <cellStyle name="Comma 37" xfId="14011" xr:uid="{00000000-0005-0000-0000-0000773F0000}"/>
    <cellStyle name="Comma 37 2" xfId="14012" xr:uid="{00000000-0005-0000-0000-0000783F0000}"/>
    <cellStyle name="Comma 37 2 2" xfId="14013" xr:uid="{00000000-0005-0000-0000-0000793F0000}"/>
    <cellStyle name="Comma 37 2 3" xfId="14014" xr:uid="{00000000-0005-0000-0000-00007A3F0000}"/>
    <cellStyle name="Comma 37 3" xfId="14015" xr:uid="{00000000-0005-0000-0000-00007B3F0000}"/>
    <cellStyle name="Comma 37 3 2" xfId="14016" xr:uid="{00000000-0005-0000-0000-00007C3F0000}"/>
    <cellStyle name="Comma 37 4" xfId="14017" xr:uid="{00000000-0005-0000-0000-00007D3F0000}"/>
    <cellStyle name="Comma 37 5" xfId="14018" xr:uid="{00000000-0005-0000-0000-00007E3F0000}"/>
    <cellStyle name="Comma 38" xfId="52520" xr:uid="{00000000-0005-0000-0000-00007F3F0000}"/>
    <cellStyle name="Comma 38 2" xfId="52521" xr:uid="{00000000-0005-0000-0000-0000803F0000}"/>
    <cellStyle name="Comma 38 3" xfId="52522" xr:uid="{00000000-0005-0000-0000-0000813F0000}"/>
    <cellStyle name="Comma 38 4" xfId="52523" xr:uid="{00000000-0005-0000-0000-0000823F0000}"/>
    <cellStyle name="Comma 39" xfId="52524" xr:uid="{00000000-0005-0000-0000-0000833F0000}"/>
    <cellStyle name="Comma 39 2" xfId="52525" xr:uid="{00000000-0005-0000-0000-0000843F0000}"/>
    <cellStyle name="Comma 39 2 2" xfId="52526" xr:uid="{00000000-0005-0000-0000-0000853F0000}"/>
    <cellStyle name="Comma 39 3" xfId="52527" xr:uid="{00000000-0005-0000-0000-0000863F0000}"/>
    <cellStyle name="Comma 39 4" xfId="52528" xr:uid="{00000000-0005-0000-0000-0000873F0000}"/>
    <cellStyle name="Comma 39 5" xfId="52529" xr:uid="{00000000-0005-0000-0000-0000883F0000}"/>
    <cellStyle name="Comma 4" xfId="77" xr:uid="{00000000-0005-0000-0000-0000893F0000}"/>
    <cellStyle name="Comma 4 2" xfId="78" xr:uid="{00000000-0005-0000-0000-00008A3F0000}"/>
    <cellStyle name="Comma 4 2 2" xfId="14021" xr:uid="{00000000-0005-0000-0000-00008B3F0000}"/>
    <cellStyle name="Comma 4 2 3" xfId="14022" xr:uid="{00000000-0005-0000-0000-00008C3F0000}"/>
    <cellStyle name="Comma 4 2 3 2" xfId="52530" xr:uid="{00000000-0005-0000-0000-00008D3F0000}"/>
    <cellStyle name="Comma 4 2 3 3" xfId="52531" xr:uid="{00000000-0005-0000-0000-00008E3F0000}"/>
    <cellStyle name="Comma 4 2 4" xfId="14020" xr:uid="{00000000-0005-0000-0000-00008F3F0000}"/>
    <cellStyle name="Comma 4 3" xfId="79" xr:uid="{00000000-0005-0000-0000-0000903F0000}"/>
    <cellStyle name="Comma 4 3 10" xfId="14023" xr:uid="{00000000-0005-0000-0000-0000913F0000}"/>
    <cellStyle name="Comma 4 3 2" xfId="14024" xr:uid="{00000000-0005-0000-0000-0000923F0000}"/>
    <cellStyle name="Comma 4 3 3" xfId="14025" xr:uid="{00000000-0005-0000-0000-0000933F0000}"/>
    <cellStyle name="Comma 4 3 3 2" xfId="14026" xr:uid="{00000000-0005-0000-0000-0000943F0000}"/>
    <cellStyle name="Comma 4 3 3 3" xfId="14027" xr:uid="{00000000-0005-0000-0000-0000953F0000}"/>
    <cellStyle name="Comma 4 3 4" xfId="14028" xr:uid="{00000000-0005-0000-0000-0000963F0000}"/>
    <cellStyle name="Comma 4 3 4 2" xfId="14029" xr:uid="{00000000-0005-0000-0000-0000973F0000}"/>
    <cellStyle name="Comma 4 3 4 3" xfId="14030" xr:uid="{00000000-0005-0000-0000-0000983F0000}"/>
    <cellStyle name="Comma 4 3 5" xfId="14031" xr:uid="{00000000-0005-0000-0000-0000993F0000}"/>
    <cellStyle name="Comma 4 3 5 2" xfId="14032" xr:uid="{00000000-0005-0000-0000-00009A3F0000}"/>
    <cellStyle name="Comma 4 3 5 3" xfId="52532" xr:uid="{00000000-0005-0000-0000-00009B3F0000}"/>
    <cellStyle name="Comma 4 3 5 3 2" xfId="52533" xr:uid="{00000000-0005-0000-0000-00009C3F0000}"/>
    <cellStyle name="Comma 4 3 6" xfId="14033" xr:uid="{00000000-0005-0000-0000-00009D3F0000}"/>
    <cellStyle name="Comma 4 3 6 2" xfId="52534" xr:uid="{00000000-0005-0000-0000-00009E3F0000}"/>
    <cellStyle name="Comma 4 3 6 3" xfId="52535" xr:uid="{00000000-0005-0000-0000-00009F3F0000}"/>
    <cellStyle name="Comma 4 3 7" xfId="14034" xr:uid="{00000000-0005-0000-0000-0000A03F0000}"/>
    <cellStyle name="Comma 4 3 7 2" xfId="52536" xr:uid="{00000000-0005-0000-0000-0000A13F0000}"/>
    <cellStyle name="Comma 4 3 8" xfId="52537" xr:uid="{00000000-0005-0000-0000-0000A23F0000}"/>
    <cellStyle name="Comma 4 3 9" xfId="52538" xr:uid="{00000000-0005-0000-0000-0000A33F0000}"/>
    <cellStyle name="Comma 4 4" xfId="14035" xr:uid="{00000000-0005-0000-0000-0000A43F0000}"/>
    <cellStyle name="Comma 4 5" xfId="14036" xr:uid="{00000000-0005-0000-0000-0000A53F0000}"/>
    <cellStyle name="Comma 4 6" xfId="14019" xr:uid="{00000000-0005-0000-0000-0000A63F0000}"/>
    <cellStyle name="Comma 40" xfId="52539" xr:uid="{00000000-0005-0000-0000-0000A73F0000}"/>
    <cellStyle name="Comma 41" xfId="360" xr:uid="{00000000-0005-0000-0000-0000A83F0000}"/>
    <cellStyle name="Comma 42" xfId="58256" xr:uid="{00000000-0005-0000-0000-0000A93F0000}"/>
    <cellStyle name="Comma 43" xfId="60555" xr:uid="{39DD0501-FCDE-4D80-9E9E-B95974F0B010}"/>
    <cellStyle name="Comma 44" xfId="60557" xr:uid="{3665C15A-2484-4038-8215-862EDF17082F}"/>
    <cellStyle name="Comma 5" xfId="80" xr:uid="{00000000-0005-0000-0000-0000AA3F0000}"/>
    <cellStyle name="Comma 5 10" xfId="60084" xr:uid="{00000000-0005-0000-0000-0000AB3F0000}"/>
    <cellStyle name="Comma 5 2" xfId="14037" xr:uid="{00000000-0005-0000-0000-0000AC3F0000}"/>
    <cellStyle name="Comma 5 2 10" xfId="14038" xr:uid="{00000000-0005-0000-0000-0000AD3F0000}"/>
    <cellStyle name="Comma 5 2 10 2" xfId="52540" xr:uid="{00000000-0005-0000-0000-0000AE3F0000}"/>
    <cellStyle name="Comma 5 2 11" xfId="14039" xr:uid="{00000000-0005-0000-0000-0000AF3F0000}"/>
    <cellStyle name="Comma 5 2 11 2" xfId="52541" xr:uid="{00000000-0005-0000-0000-0000B03F0000}"/>
    <cellStyle name="Comma 5 2 12" xfId="52542" xr:uid="{00000000-0005-0000-0000-0000B13F0000}"/>
    <cellStyle name="Comma 5 2 12 2" xfId="52543" xr:uid="{00000000-0005-0000-0000-0000B23F0000}"/>
    <cellStyle name="Comma 5 2 13" xfId="52544" xr:uid="{00000000-0005-0000-0000-0000B33F0000}"/>
    <cellStyle name="Comma 5 2 14" xfId="52545" xr:uid="{00000000-0005-0000-0000-0000B43F0000}"/>
    <cellStyle name="Comma 5 2 2" xfId="14040" xr:uid="{00000000-0005-0000-0000-0000B53F0000}"/>
    <cellStyle name="Comma 5 2 2 10" xfId="52546" xr:uid="{00000000-0005-0000-0000-0000B63F0000}"/>
    <cellStyle name="Comma 5 2 2 2" xfId="14041" xr:uid="{00000000-0005-0000-0000-0000B73F0000}"/>
    <cellStyle name="Comma 5 2 2 3" xfId="14042" xr:uid="{00000000-0005-0000-0000-0000B83F0000}"/>
    <cellStyle name="Comma 5 2 2 3 2" xfId="14043" xr:uid="{00000000-0005-0000-0000-0000B93F0000}"/>
    <cellStyle name="Comma 5 2 2 3 3" xfId="52547" xr:uid="{00000000-0005-0000-0000-0000BA3F0000}"/>
    <cellStyle name="Comma 5 2 2 3 3 2" xfId="52548" xr:uid="{00000000-0005-0000-0000-0000BB3F0000}"/>
    <cellStyle name="Comma 5 2 2 4" xfId="14044" xr:uid="{00000000-0005-0000-0000-0000BC3F0000}"/>
    <cellStyle name="Comma 5 2 2 4 2" xfId="14045" xr:uid="{00000000-0005-0000-0000-0000BD3F0000}"/>
    <cellStyle name="Comma 5 2 2 4 3" xfId="14046" xr:uid="{00000000-0005-0000-0000-0000BE3F0000}"/>
    <cellStyle name="Comma 5 2 2 5" xfId="14047" xr:uid="{00000000-0005-0000-0000-0000BF3F0000}"/>
    <cellStyle name="Comma 5 2 2 5 2" xfId="14048" xr:uid="{00000000-0005-0000-0000-0000C03F0000}"/>
    <cellStyle name="Comma 5 2 2 5 3" xfId="14049" xr:uid="{00000000-0005-0000-0000-0000C13F0000}"/>
    <cellStyle name="Comma 5 2 2 6" xfId="14050" xr:uid="{00000000-0005-0000-0000-0000C23F0000}"/>
    <cellStyle name="Comma 5 2 2 6 2" xfId="14051" xr:uid="{00000000-0005-0000-0000-0000C33F0000}"/>
    <cellStyle name="Comma 5 2 2 6 3" xfId="52549" xr:uid="{00000000-0005-0000-0000-0000C43F0000}"/>
    <cellStyle name="Comma 5 2 2 6 3 2" xfId="52550" xr:uid="{00000000-0005-0000-0000-0000C53F0000}"/>
    <cellStyle name="Comma 5 2 2 7" xfId="52551" xr:uid="{00000000-0005-0000-0000-0000C63F0000}"/>
    <cellStyle name="Comma 5 2 2 7 2" xfId="52552" xr:uid="{00000000-0005-0000-0000-0000C73F0000}"/>
    <cellStyle name="Comma 5 2 2 8" xfId="52553" xr:uid="{00000000-0005-0000-0000-0000C83F0000}"/>
    <cellStyle name="Comma 5 2 2 9" xfId="52554" xr:uid="{00000000-0005-0000-0000-0000C93F0000}"/>
    <cellStyle name="Comma 5 2 3" xfId="14052" xr:uid="{00000000-0005-0000-0000-0000CA3F0000}"/>
    <cellStyle name="Comma 5 2 4" xfId="14053" xr:uid="{00000000-0005-0000-0000-0000CB3F0000}"/>
    <cellStyle name="Comma 5 2 4 2" xfId="14054" xr:uid="{00000000-0005-0000-0000-0000CC3F0000}"/>
    <cellStyle name="Comma 5 2 5" xfId="14055" xr:uid="{00000000-0005-0000-0000-0000CD3F0000}"/>
    <cellStyle name="Comma 5 2 5 10" xfId="14056" xr:uid="{00000000-0005-0000-0000-0000CE3F0000}"/>
    <cellStyle name="Comma 5 2 5 10 2" xfId="52555" xr:uid="{00000000-0005-0000-0000-0000CF3F0000}"/>
    <cellStyle name="Comma 5 2 5 10 3" xfId="52556" xr:uid="{00000000-0005-0000-0000-0000D03F0000}"/>
    <cellStyle name="Comma 5 2 5 11" xfId="52557" xr:uid="{00000000-0005-0000-0000-0000D13F0000}"/>
    <cellStyle name="Comma 5 2 5 12" xfId="52558" xr:uid="{00000000-0005-0000-0000-0000D23F0000}"/>
    <cellStyle name="Comma 5 2 5 13" xfId="52559" xr:uid="{00000000-0005-0000-0000-0000D33F0000}"/>
    <cellStyle name="Comma 5 2 5 14" xfId="52560" xr:uid="{00000000-0005-0000-0000-0000D43F0000}"/>
    <cellStyle name="Comma 5 2 5 15" xfId="52561" xr:uid="{00000000-0005-0000-0000-0000D53F0000}"/>
    <cellStyle name="Comma 5 2 5 2" xfId="14057" xr:uid="{00000000-0005-0000-0000-0000D63F0000}"/>
    <cellStyle name="Comma 5 2 5 2 2" xfId="14058" xr:uid="{00000000-0005-0000-0000-0000D73F0000}"/>
    <cellStyle name="Comma 5 2 5 2 3" xfId="14059" xr:uid="{00000000-0005-0000-0000-0000D83F0000}"/>
    <cellStyle name="Comma 5 2 5 3" xfId="14060" xr:uid="{00000000-0005-0000-0000-0000D93F0000}"/>
    <cellStyle name="Comma 5 2 5 3 2" xfId="14061" xr:uid="{00000000-0005-0000-0000-0000DA3F0000}"/>
    <cellStyle name="Comma 5 2 5 3 3" xfId="14062" xr:uid="{00000000-0005-0000-0000-0000DB3F0000}"/>
    <cellStyle name="Comma 5 2 5 4" xfId="14063" xr:uid="{00000000-0005-0000-0000-0000DC3F0000}"/>
    <cellStyle name="Comma 5 2 5 4 2" xfId="14064" xr:uid="{00000000-0005-0000-0000-0000DD3F0000}"/>
    <cellStyle name="Comma 5 2 5 4 3" xfId="14065" xr:uid="{00000000-0005-0000-0000-0000DE3F0000}"/>
    <cellStyle name="Comma 5 2 5 5" xfId="14066" xr:uid="{00000000-0005-0000-0000-0000DF3F0000}"/>
    <cellStyle name="Comma 5 2 5 6" xfId="14067" xr:uid="{00000000-0005-0000-0000-0000E03F0000}"/>
    <cellStyle name="Comma 5 2 5 6 2" xfId="52562" xr:uid="{00000000-0005-0000-0000-0000E13F0000}"/>
    <cellStyle name="Comma 5 2 5 7" xfId="14068" xr:uid="{00000000-0005-0000-0000-0000E23F0000}"/>
    <cellStyle name="Comma 5 2 5 7 2" xfId="52563" xr:uid="{00000000-0005-0000-0000-0000E33F0000}"/>
    <cellStyle name="Comma 5 2 5 8" xfId="14069" xr:uid="{00000000-0005-0000-0000-0000E43F0000}"/>
    <cellStyle name="Comma 5 2 5 8 2" xfId="52564" xr:uid="{00000000-0005-0000-0000-0000E53F0000}"/>
    <cellStyle name="Comma 5 2 5 8 2 2" xfId="52565" xr:uid="{00000000-0005-0000-0000-0000E63F0000}"/>
    <cellStyle name="Comma 5 2 5 8 3" xfId="52566" xr:uid="{00000000-0005-0000-0000-0000E73F0000}"/>
    <cellStyle name="Comma 5 2 5 8 4" xfId="52567" xr:uid="{00000000-0005-0000-0000-0000E83F0000}"/>
    <cellStyle name="Comma 5 2 5 8 5" xfId="52568" xr:uid="{00000000-0005-0000-0000-0000E93F0000}"/>
    <cellStyle name="Comma 5 2 5 8 6" xfId="52569" xr:uid="{00000000-0005-0000-0000-0000EA3F0000}"/>
    <cellStyle name="Comma 5 2 5 9" xfId="14070" xr:uid="{00000000-0005-0000-0000-0000EB3F0000}"/>
    <cellStyle name="Comma 5 2 5 9 2" xfId="52570" xr:uid="{00000000-0005-0000-0000-0000EC3F0000}"/>
    <cellStyle name="Comma 5 2 6" xfId="14071" xr:uid="{00000000-0005-0000-0000-0000ED3F0000}"/>
    <cellStyle name="Comma 5 2 6 2" xfId="14072" xr:uid="{00000000-0005-0000-0000-0000EE3F0000}"/>
    <cellStyle name="Comma 5 2 6 3" xfId="14073" xr:uid="{00000000-0005-0000-0000-0000EF3F0000}"/>
    <cellStyle name="Comma 5 2 7" xfId="14074" xr:uid="{00000000-0005-0000-0000-0000F03F0000}"/>
    <cellStyle name="Comma 5 2 7 2" xfId="14075" xr:uid="{00000000-0005-0000-0000-0000F13F0000}"/>
    <cellStyle name="Comma 5 2 7 3" xfId="14076" xr:uid="{00000000-0005-0000-0000-0000F23F0000}"/>
    <cellStyle name="Comma 5 2 8" xfId="14077" xr:uid="{00000000-0005-0000-0000-0000F33F0000}"/>
    <cellStyle name="Comma 5 2 8 2" xfId="14078" xr:uid="{00000000-0005-0000-0000-0000F43F0000}"/>
    <cellStyle name="Comma 5 2 8 3" xfId="14079" xr:uid="{00000000-0005-0000-0000-0000F53F0000}"/>
    <cellStyle name="Comma 5 2 9" xfId="14080" xr:uid="{00000000-0005-0000-0000-0000F63F0000}"/>
    <cellStyle name="Comma 5 2 9 2" xfId="14081" xr:uid="{00000000-0005-0000-0000-0000F73F0000}"/>
    <cellStyle name="Comma 5 2 9 3" xfId="52571" xr:uid="{00000000-0005-0000-0000-0000F83F0000}"/>
    <cellStyle name="Comma 5 2 9 3 2" xfId="52572" xr:uid="{00000000-0005-0000-0000-0000F93F0000}"/>
    <cellStyle name="Comma 5 3" xfId="14082" xr:uid="{00000000-0005-0000-0000-0000FA3F0000}"/>
    <cellStyle name="Comma 5 3 2" xfId="14083" xr:uid="{00000000-0005-0000-0000-0000FB3F0000}"/>
    <cellStyle name="Comma 5 3 2 2" xfId="14084" xr:uid="{00000000-0005-0000-0000-0000FC3F0000}"/>
    <cellStyle name="Comma 5 3 2 3" xfId="14085" xr:uid="{00000000-0005-0000-0000-0000FD3F0000}"/>
    <cellStyle name="Comma 5 3 3" xfId="14086" xr:uid="{00000000-0005-0000-0000-0000FE3F0000}"/>
    <cellStyle name="Comma 5 3 3 2" xfId="14087" xr:uid="{00000000-0005-0000-0000-0000FF3F0000}"/>
    <cellStyle name="Comma 5 3 3 3" xfId="14088" xr:uid="{00000000-0005-0000-0000-000000400000}"/>
    <cellStyle name="Comma 5 3 4" xfId="14089" xr:uid="{00000000-0005-0000-0000-000001400000}"/>
    <cellStyle name="Comma 5 3 5" xfId="14090" xr:uid="{00000000-0005-0000-0000-000002400000}"/>
    <cellStyle name="Comma 5 3 6" xfId="14091" xr:uid="{00000000-0005-0000-0000-000003400000}"/>
    <cellStyle name="Comma 5 4" xfId="14092" xr:uid="{00000000-0005-0000-0000-000004400000}"/>
    <cellStyle name="Comma 5 4 2" xfId="14093" xr:uid="{00000000-0005-0000-0000-000005400000}"/>
    <cellStyle name="Comma 5 4 3" xfId="14094" xr:uid="{00000000-0005-0000-0000-000006400000}"/>
    <cellStyle name="Comma 5 4 3 2" xfId="52573" xr:uid="{00000000-0005-0000-0000-000007400000}"/>
    <cellStyle name="Comma 5 4 3 3" xfId="52574" xr:uid="{00000000-0005-0000-0000-000008400000}"/>
    <cellStyle name="Comma 5 4 3 4" xfId="52575" xr:uid="{00000000-0005-0000-0000-000009400000}"/>
    <cellStyle name="Comma 5 4 3 5" xfId="52576" xr:uid="{00000000-0005-0000-0000-00000A400000}"/>
    <cellStyle name="Comma 5 5" xfId="14095" xr:uid="{00000000-0005-0000-0000-00000B400000}"/>
    <cellStyle name="Comma 5 5 2" xfId="14096" xr:uid="{00000000-0005-0000-0000-00000C400000}"/>
    <cellStyle name="Comma 5 5 2 2" xfId="14097" xr:uid="{00000000-0005-0000-0000-00000D400000}"/>
    <cellStyle name="Comma 5 5 2 3" xfId="14098" xr:uid="{00000000-0005-0000-0000-00000E400000}"/>
    <cellStyle name="Comma 5 5 3" xfId="14099" xr:uid="{00000000-0005-0000-0000-00000F400000}"/>
    <cellStyle name="Comma 5 5 4" xfId="14100" xr:uid="{00000000-0005-0000-0000-000010400000}"/>
    <cellStyle name="Comma 5 6" xfId="14101" xr:uid="{00000000-0005-0000-0000-000011400000}"/>
    <cellStyle name="Comma 5 6 2" xfId="52577" xr:uid="{00000000-0005-0000-0000-000012400000}"/>
    <cellStyle name="Comma 5 6 2 2" xfId="52578" xr:uid="{00000000-0005-0000-0000-000013400000}"/>
    <cellStyle name="Comma 5 6 3" xfId="52579" xr:uid="{00000000-0005-0000-0000-000014400000}"/>
    <cellStyle name="Comma 5 6 4" xfId="52580" xr:uid="{00000000-0005-0000-0000-000015400000}"/>
    <cellStyle name="Comma 5 7" xfId="14102" xr:uid="{00000000-0005-0000-0000-000016400000}"/>
    <cellStyle name="Comma 5 7 2" xfId="52581" xr:uid="{00000000-0005-0000-0000-000017400000}"/>
    <cellStyle name="Comma 5 7 2 2" xfId="52582" xr:uid="{00000000-0005-0000-0000-000018400000}"/>
    <cellStyle name="Comma 5 7 2 3" xfId="52583" xr:uid="{00000000-0005-0000-0000-000019400000}"/>
    <cellStyle name="Comma 5 7 3" xfId="52584" xr:uid="{00000000-0005-0000-0000-00001A400000}"/>
    <cellStyle name="Comma 5 7 4" xfId="52585" xr:uid="{00000000-0005-0000-0000-00001B400000}"/>
    <cellStyle name="Comma 5 7 5" xfId="52586" xr:uid="{00000000-0005-0000-0000-00001C400000}"/>
    <cellStyle name="Comma 5 7 6" xfId="52587" xr:uid="{00000000-0005-0000-0000-00001D400000}"/>
    <cellStyle name="Comma 5 8" xfId="52588" xr:uid="{00000000-0005-0000-0000-00001E400000}"/>
    <cellStyle name="Comma 5 8 2" xfId="52589" xr:uid="{00000000-0005-0000-0000-00001F400000}"/>
    <cellStyle name="Comma 5 9" xfId="60085" xr:uid="{00000000-0005-0000-0000-000020400000}"/>
    <cellStyle name="Comma 6" xfId="81" xr:uid="{00000000-0005-0000-0000-000021400000}"/>
    <cellStyle name="Comma 6 10" xfId="60086" xr:uid="{00000000-0005-0000-0000-000022400000}"/>
    <cellStyle name="Comma 6 2" xfId="14103" xr:uid="{00000000-0005-0000-0000-000023400000}"/>
    <cellStyle name="Comma 6 2 2" xfId="14104" xr:uid="{00000000-0005-0000-0000-000024400000}"/>
    <cellStyle name="Comma 6 2 2 2" xfId="14105" xr:uid="{00000000-0005-0000-0000-000025400000}"/>
    <cellStyle name="Comma 6 2 2 3" xfId="14106" xr:uid="{00000000-0005-0000-0000-000026400000}"/>
    <cellStyle name="Comma 6 2 3" xfId="14107" xr:uid="{00000000-0005-0000-0000-000027400000}"/>
    <cellStyle name="Comma 6 2 3 2" xfId="14108" xr:uid="{00000000-0005-0000-0000-000028400000}"/>
    <cellStyle name="Comma 6 2 3 3" xfId="14109" xr:uid="{00000000-0005-0000-0000-000029400000}"/>
    <cellStyle name="Comma 6 2 4" xfId="14110" xr:uid="{00000000-0005-0000-0000-00002A400000}"/>
    <cellStyle name="Comma 6 2 5" xfId="14111" xr:uid="{00000000-0005-0000-0000-00002B400000}"/>
    <cellStyle name="Comma 6 2 6" xfId="14112" xr:uid="{00000000-0005-0000-0000-00002C400000}"/>
    <cellStyle name="Comma 6 3" xfId="14113" xr:uid="{00000000-0005-0000-0000-00002D400000}"/>
    <cellStyle name="Comma 6 3 2" xfId="14114" xr:uid="{00000000-0005-0000-0000-00002E400000}"/>
    <cellStyle name="Comma 6 3 3" xfId="14115" xr:uid="{00000000-0005-0000-0000-00002F400000}"/>
    <cellStyle name="Comma 6 3 4" xfId="14116" xr:uid="{00000000-0005-0000-0000-000030400000}"/>
    <cellStyle name="Comma 6 4" xfId="14117" xr:uid="{00000000-0005-0000-0000-000031400000}"/>
    <cellStyle name="Comma 6 4 2" xfId="14118" xr:uid="{00000000-0005-0000-0000-000032400000}"/>
    <cellStyle name="Comma 6 4 2 2" xfId="52590" xr:uid="{00000000-0005-0000-0000-000033400000}"/>
    <cellStyle name="Comma 6 4 3" xfId="14119" xr:uid="{00000000-0005-0000-0000-000034400000}"/>
    <cellStyle name="Comma 6 4 3 2" xfId="52591" xr:uid="{00000000-0005-0000-0000-000035400000}"/>
    <cellStyle name="Comma 6 4 3 3" xfId="52592" xr:uid="{00000000-0005-0000-0000-000036400000}"/>
    <cellStyle name="Comma 6 5" xfId="14120" xr:uid="{00000000-0005-0000-0000-000037400000}"/>
    <cellStyle name="Comma 6 5 2" xfId="52593" xr:uid="{00000000-0005-0000-0000-000038400000}"/>
    <cellStyle name="Comma 6 5 3" xfId="52594" xr:uid="{00000000-0005-0000-0000-000039400000}"/>
    <cellStyle name="Comma 6 5 4" xfId="52595" xr:uid="{00000000-0005-0000-0000-00003A400000}"/>
    <cellStyle name="Comma 6 5 5" xfId="52596" xr:uid="{00000000-0005-0000-0000-00003B400000}"/>
    <cellStyle name="Comma 6 6" xfId="52597" xr:uid="{00000000-0005-0000-0000-00003C400000}"/>
    <cellStyle name="Comma 6 6 2" xfId="52598" xr:uid="{00000000-0005-0000-0000-00003D400000}"/>
    <cellStyle name="Comma 6 6 3" xfId="52599" xr:uid="{00000000-0005-0000-0000-00003E400000}"/>
    <cellStyle name="Comma 6 7" xfId="60087" xr:uid="{00000000-0005-0000-0000-00003F400000}"/>
    <cellStyle name="Comma 6 8" xfId="60088" xr:uid="{00000000-0005-0000-0000-000040400000}"/>
    <cellStyle name="Comma 6 9" xfId="60089" xr:uid="{00000000-0005-0000-0000-000041400000}"/>
    <cellStyle name="Comma 7" xfId="156" xr:uid="{00000000-0005-0000-0000-000042400000}"/>
    <cellStyle name="Comma 7 10" xfId="60090" xr:uid="{00000000-0005-0000-0000-000043400000}"/>
    <cellStyle name="Comma 7 2" xfId="14122" xr:uid="{00000000-0005-0000-0000-000044400000}"/>
    <cellStyle name="Comma 7 2 2" xfId="14123" xr:uid="{00000000-0005-0000-0000-000045400000}"/>
    <cellStyle name="Comma 7 2 3" xfId="14124" xr:uid="{00000000-0005-0000-0000-000046400000}"/>
    <cellStyle name="Comma 7 2 4" xfId="14125" xr:uid="{00000000-0005-0000-0000-000047400000}"/>
    <cellStyle name="Comma 7 3" xfId="52600" xr:uid="{00000000-0005-0000-0000-000048400000}"/>
    <cellStyle name="Comma 7 3 2" xfId="52601" xr:uid="{00000000-0005-0000-0000-000049400000}"/>
    <cellStyle name="Comma 7 3 3" xfId="52602" xr:uid="{00000000-0005-0000-0000-00004A400000}"/>
    <cellStyle name="Comma 7 3 4" xfId="52603" xr:uid="{00000000-0005-0000-0000-00004B400000}"/>
    <cellStyle name="Comma 7 4" xfId="14121" xr:uid="{00000000-0005-0000-0000-00004C400000}"/>
    <cellStyle name="Comma 7 5" xfId="60091" xr:uid="{00000000-0005-0000-0000-00004D400000}"/>
    <cellStyle name="Comma 7 6" xfId="60092" xr:uid="{00000000-0005-0000-0000-00004E400000}"/>
    <cellStyle name="Comma 7 7" xfId="60093" xr:uid="{00000000-0005-0000-0000-00004F400000}"/>
    <cellStyle name="Comma 7 8" xfId="60094" xr:uid="{00000000-0005-0000-0000-000050400000}"/>
    <cellStyle name="Comma 7 9" xfId="60095" xr:uid="{00000000-0005-0000-0000-000051400000}"/>
    <cellStyle name="Comma 8" xfId="14126" xr:uid="{00000000-0005-0000-0000-000052400000}"/>
    <cellStyle name="Comma 8 10" xfId="60096" xr:uid="{00000000-0005-0000-0000-000053400000}"/>
    <cellStyle name="Comma 8 2" xfId="52604" xr:uid="{00000000-0005-0000-0000-000054400000}"/>
    <cellStyle name="Comma 8 2 2" xfId="52605" xr:uid="{00000000-0005-0000-0000-000055400000}"/>
    <cellStyle name="Comma 8 2 3" xfId="52606" xr:uid="{00000000-0005-0000-0000-000056400000}"/>
    <cellStyle name="Comma 8 2 4" xfId="52607" xr:uid="{00000000-0005-0000-0000-000057400000}"/>
    <cellStyle name="Comma 8 2 5" xfId="52608" xr:uid="{00000000-0005-0000-0000-000058400000}"/>
    <cellStyle name="Comma 8 3" xfId="52609" xr:uid="{00000000-0005-0000-0000-000059400000}"/>
    <cellStyle name="Comma 8 4" xfId="52610" xr:uid="{00000000-0005-0000-0000-00005A400000}"/>
    <cellStyle name="Comma 8 5" xfId="60097" xr:uid="{00000000-0005-0000-0000-00005B400000}"/>
    <cellStyle name="Comma 8 6" xfId="60098" xr:uid="{00000000-0005-0000-0000-00005C400000}"/>
    <cellStyle name="Comma 8 7" xfId="60099" xr:uid="{00000000-0005-0000-0000-00005D400000}"/>
    <cellStyle name="Comma 8 8" xfId="60100" xr:uid="{00000000-0005-0000-0000-00005E400000}"/>
    <cellStyle name="Comma 8 9" xfId="60101" xr:uid="{00000000-0005-0000-0000-00005F400000}"/>
    <cellStyle name="Comma 9" xfId="14127" xr:uid="{00000000-0005-0000-0000-000060400000}"/>
    <cellStyle name="Comma 9 2" xfId="52611" xr:uid="{00000000-0005-0000-0000-000061400000}"/>
    <cellStyle name="Comma 9 2 2" xfId="52612" xr:uid="{00000000-0005-0000-0000-000062400000}"/>
    <cellStyle name="Comma 9 3" xfId="52613" xr:uid="{00000000-0005-0000-0000-000063400000}"/>
    <cellStyle name="Comma 9 4" xfId="60102" xr:uid="{00000000-0005-0000-0000-000064400000}"/>
    <cellStyle name="Comma 9 5" xfId="60103" xr:uid="{00000000-0005-0000-0000-000065400000}"/>
    <cellStyle name="Comma 9 6" xfId="60104" xr:uid="{00000000-0005-0000-0000-000066400000}"/>
    <cellStyle name="comma zerodec" xfId="21" xr:uid="{00000000-0005-0000-0000-000067400000}"/>
    <cellStyle name="comma zerodec 2" xfId="14129" xr:uid="{00000000-0005-0000-0000-000068400000}"/>
    <cellStyle name="comma zerodec 3" xfId="14130" xr:uid="{00000000-0005-0000-0000-000069400000}"/>
    <cellStyle name="comma zerodec 4" xfId="14131" xr:uid="{00000000-0005-0000-0000-00006A400000}"/>
    <cellStyle name="comma zerodec 5" xfId="14128" xr:uid="{00000000-0005-0000-0000-00006B400000}"/>
    <cellStyle name="Comma0" xfId="60105" xr:uid="{00000000-0005-0000-0000-00006C400000}"/>
    <cellStyle name="Comment" xfId="60106" xr:uid="{00000000-0005-0000-0000-00006D400000}"/>
    <cellStyle name="ConvVer" xfId="60107" xr:uid="{00000000-0005-0000-0000-00006E400000}"/>
    <cellStyle name="CuBrency [0]_GLOBAL_VARIABLE_All_PriceCats" xfId="60108" xr:uid="{00000000-0005-0000-0000-00006F400000}"/>
    <cellStyle name="CuBrency_GLOBAL_VARIABLE_1_Code Server" xfId="60109" xr:uid="{00000000-0005-0000-0000-000070400000}"/>
    <cellStyle name="Currency [" xfId="60110" xr:uid="{00000000-0005-0000-0000-000071400000}"/>
    <cellStyle name="Currency [ 10" xfId="60111" xr:uid="{00000000-0005-0000-0000-000072400000}"/>
    <cellStyle name="Currency [ 11" xfId="60112" xr:uid="{00000000-0005-0000-0000-000073400000}"/>
    <cellStyle name="Currency [ 12" xfId="60113" xr:uid="{00000000-0005-0000-0000-000074400000}"/>
    <cellStyle name="Currency [ 13" xfId="60114" xr:uid="{00000000-0005-0000-0000-000075400000}"/>
    <cellStyle name="Currency [ 14" xfId="60115" xr:uid="{00000000-0005-0000-0000-000076400000}"/>
    <cellStyle name="Currency [ 2" xfId="60116" xr:uid="{00000000-0005-0000-0000-000077400000}"/>
    <cellStyle name="Currency [ 2 10" xfId="60117" xr:uid="{00000000-0005-0000-0000-000078400000}"/>
    <cellStyle name="Currency [ 2 2" xfId="60118" xr:uid="{00000000-0005-0000-0000-000079400000}"/>
    <cellStyle name="Currency [ 2 3" xfId="60119" xr:uid="{00000000-0005-0000-0000-00007A400000}"/>
    <cellStyle name="Currency [ 2 4" xfId="60120" xr:uid="{00000000-0005-0000-0000-00007B400000}"/>
    <cellStyle name="Currency [ 2 5" xfId="60121" xr:uid="{00000000-0005-0000-0000-00007C400000}"/>
    <cellStyle name="Currency [ 2 6" xfId="60122" xr:uid="{00000000-0005-0000-0000-00007D400000}"/>
    <cellStyle name="Currency [ 2 7" xfId="60123" xr:uid="{00000000-0005-0000-0000-00007E400000}"/>
    <cellStyle name="Currency [ 2 8" xfId="60124" xr:uid="{00000000-0005-0000-0000-00007F400000}"/>
    <cellStyle name="Currency [ 2 9" xfId="60125" xr:uid="{00000000-0005-0000-0000-000080400000}"/>
    <cellStyle name="Currency [ 3" xfId="60126" xr:uid="{00000000-0005-0000-0000-000081400000}"/>
    <cellStyle name="Currency [ 3 10" xfId="60127" xr:uid="{00000000-0005-0000-0000-000082400000}"/>
    <cellStyle name="Currency [ 3 2" xfId="60128" xr:uid="{00000000-0005-0000-0000-000083400000}"/>
    <cellStyle name="Currency [ 3 3" xfId="60129" xr:uid="{00000000-0005-0000-0000-000084400000}"/>
    <cellStyle name="Currency [ 3 4" xfId="60130" xr:uid="{00000000-0005-0000-0000-000085400000}"/>
    <cellStyle name="Currency [ 3 5" xfId="60131" xr:uid="{00000000-0005-0000-0000-000086400000}"/>
    <cellStyle name="Currency [ 3 6" xfId="60132" xr:uid="{00000000-0005-0000-0000-000087400000}"/>
    <cellStyle name="Currency [ 3 7" xfId="60133" xr:uid="{00000000-0005-0000-0000-000088400000}"/>
    <cellStyle name="Currency [ 3 8" xfId="60134" xr:uid="{00000000-0005-0000-0000-000089400000}"/>
    <cellStyle name="Currency [ 3 9" xfId="60135" xr:uid="{00000000-0005-0000-0000-00008A400000}"/>
    <cellStyle name="Currency [ 4" xfId="60136" xr:uid="{00000000-0005-0000-0000-00008B400000}"/>
    <cellStyle name="Currency [ 4 10" xfId="60137" xr:uid="{00000000-0005-0000-0000-00008C400000}"/>
    <cellStyle name="Currency [ 4 2" xfId="60138" xr:uid="{00000000-0005-0000-0000-00008D400000}"/>
    <cellStyle name="Currency [ 4 3" xfId="60139" xr:uid="{00000000-0005-0000-0000-00008E400000}"/>
    <cellStyle name="Currency [ 4 4" xfId="60140" xr:uid="{00000000-0005-0000-0000-00008F400000}"/>
    <cellStyle name="Currency [ 4 5" xfId="60141" xr:uid="{00000000-0005-0000-0000-000090400000}"/>
    <cellStyle name="Currency [ 4 6" xfId="60142" xr:uid="{00000000-0005-0000-0000-000091400000}"/>
    <cellStyle name="Currency [ 4 7" xfId="60143" xr:uid="{00000000-0005-0000-0000-000092400000}"/>
    <cellStyle name="Currency [ 4 8" xfId="60144" xr:uid="{00000000-0005-0000-0000-000093400000}"/>
    <cellStyle name="Currency [ 4 9" xfId="60145" xr:uid="{00000000-0005-0000-0000-000094400000}"/>
    <cellStyle name="Currency [ 5" xfId="60146" xr:uid="{00000000-0005-0000-0000-000095400000}"/>
    <cellStyle name="Currency [ 5 10" xfId="60147" xr:uid="{00000000-0005-0000-0000-000096400000}"/>
    <cellStyle name="Currency [ 5 2" xfId="60148" xr:uid="{00000000-0005-0000-0000-000097400000}"/>
    <cellStyle name="Currency [ 5 3" xfId="60149" xr:uid="{00000000-0005-0000-0000-000098400000}"/>
    <cellStyle name="Currency [ 5 4" xfId="60150" xr:uid="{00000000-0005-0000-0000-000099400000}"/>
    <cellStyle name="Currency [ 5 5" xfId="60151" xr:uid="{00000000-0005-0000-0000-00009A400000}"/>
    <cellStyle name="Currency [ 5 6" xfId="60152" xr:uid="{00000000-0005-0000-0000-00009B400000}"/>
    <cellStyle name="Currency [ 5 7" xfId="60153" xr:uid="{00000000-0005-0000-0000-00009C400000}"/>
    <cellStyle name="Currency [ 5 8" xfId="60154" xr:uid="{00000000-0005-0000-0000-00009D400000}"/>
    <cellStyle name="Currency [ 5 9" xfId="60155" xr:uid="{00000000-0005-0000-0000-00009E400000}"/>
    <cellStyle name="Currency [ 6" xfId="60156" xr:uid="{00000000-0005-0000-0000-00009F400000}"/>
    <cellStyle name="Currency [ 7" xfId="60157" xr:uid="{00000000-0005-0000-0000-0000A0400000}"/>
    <cellStyle name="Currency [ 8" xfId="60158" xr:uid="{00000000-0005-0000-0000-0000A1400000}"/>
    <cellStyle name="Currency [ 9" xfId="60159" xr:uid="{00000000-0005-0000-0000-0000A2400000}"/>
    <cellStyle name="Currency [0]OCode Utilities (2)" xfId="60160" xr:uid="{00000000-0005-0000-0000-0000A3400000}"/>
    <cellStyle name="Currency [0]OCONTENTS (2)_S_NC_Shell" xfId="60161" xr:uid="{00000000-0005-0000-0000-0000A4400000}"/>
    <cellStyle name="Currency [2]" xfId="321" xr:uid="{00000000-0005-0000-0000-0000A5400000}"/>
    <cellStyle name="Currency 10" xfId="14132" xr:uid="{00000000-0005-0000-0000-0000A6400000}"/>
    <cellStyle name="Currency 10 2" xfId="14133" xr:uid="{00000000-0005-0000-0000-0000A7400000}"/>
    <cellStyle name="Currency 10 2 2" xfId="14134" xr:uid="{00000000-0005-0000-0000-0000A8400000}"/>
    <cellStyle name="Currency 10 2 3" xfId="14135" xr:uid="{00000000-0005-0000-0000-0000A9400000}"/>
    <cellStyle name="Currency 10 3" xfId="14136" xr:uid="{00000000-0005-0000-0000-0000AA400000}"/>
    <cellStyle name="Currency 10 4" xfId="14137" xr:uid="{00000000-0005-0000-0000-0000AB400000}"/>
    <cellStyle name="Currency 10 5" xfId="14138" xr:uid="{00000000-0005-0000-0000-0000AC400000}"/>
    <cellStyle name="Currency 11" xfId="14139" xr:uid="{00000000-0005-0000-0000-0000AD400000}"/>
    <cellStyle name="Currency 11 2" xfId="14140" xr:uid="{00000000-0005-0000-0000-0000AE400000}"/>
    <cellStyle name="Currency 11 2 2" xfId="14141" xr:uid="{00000000-0005-0000-0000-0000AF400000}"/>
    <cellStyle name="Currency 11 2 3" xfId="14142" xr:uid="{00000000-0005-0000-0000-0000B0400000}"/>
    <cellStyle name="Currency 11 3" xfId="14143" xr:uid="{00000000-0005-0000-0000-0000B1400000}"/>
    <cellStyle name="Currency 11 3 2" xfId="52614" xr:uid="{00000000-0005-0000-0000-0000B2400000}"/>
    <cellStyle name="Currency 11 4" xfId="14144" xr:uid="{00000000-0005-0000-0000-0000B3400000}"/>
    <cellStyle name="Currency 11 5" xfId="14145" xr:uid="{00000000-0005-0000-0000-0000B4400000}"/>
    <cellStyle name="Currency 12" xfId="14146" xr:uid="{00000000-0005-0000-0000-0000B5400000}"/>
    <cellStyle name="Currency 12 2" xfId="14147" xr:uid="{00000000-0005-0000-0000-0000B6400000}"/>
    <cellStyle name="Currency 12 3" xfId="14148" xr:uid="{00000000-0005-0000-0000-0000B7400000}"/>
    <cellStyle name="Currency 12 3 2" xfId="52615" xr:uid="{00000000-0005-0000-0000-0000B8400000}"/>
    <cellStyle name="Currency 12 3 3" xfId="52616" xr:uid="{00000000-0005-0000-0000-0000B9400000}"/>
    <cellStyle name="Currency 12 3 4" xfId="52617" xr:uid="{00000000-0005-0000-0000-0000BA400000}"/>
    <cellStyle name="Currency 12 3 5" xfId="52618" xr:uid="{00000000-0005-0000-0000-0000BB400000}"/>
    <cellStyle name="Currency 12 3 6" xfId="52619" xr:uid="{00000000-0005-0000-0000-0000BC400000}"/>
    <cellStyle name="Currency 12 4" xfId="14149" xr:uid="{00000000-0005-0000-0000-0000BD400000}"/>
    <cellStyle name="Currency 12 5" xfId="52620" xr:uid="{00000000-0005-0000-0000-0000BE400000}"/>
    <cellStyle name="Currency 12 6" xfId="52621" xr:uid="{00000000-0005-0000-0000-0000BF400000}"/>
    <cellStyle name="Currency 12 7" xfId="52622" xr:uid="{00000000-0005-0000-0000-0000C0400000}"/>
    <cellStyle name="Currency 13" xfId="14150" xr:uid="{00000000-0005-0000-0000-0000C1400000}"/>
    <cellStyle name="Currency 13 2" xfId="14151" xr:uid="{00000000-0005-0000-0000-0000C2400000}"/>
    <cellStyle name="Currency 13 2 2" xfId="52623" xr:uid="{00000000-0005-0000-0000-0000C3400000}"/>
    <cellStyle name="Currency 13 3" xfId="52624" xr:uid="{00000000-0005-0000-0000-0000C4400000}"/>
    <cellStyle name="Currency 14" xfId="14152" xr:uid="{00000000-0005-0000-0000-0000C5400000}"/>
    <cellStyle name="Currency 14 2" xfId="52625" xr:uid="{00000000-0005-0000-0000-0000C6400000}"/>
    <cellStyle name="Currency 14 3" xfId="52626" xr:uid="{00000000-0005-0000-0000-0000C7400000}"/>
    <cellStyle name="Currency 14 4" xfId="52627" xr:uid="{00000000-0005-0000-0000-0000C8400000}"/>
    <cellStyle name="Currency 15" xfId="14153" xr:uid="{00000000-0005-0000-0000-0000C9400000}"/>
    <cellStyle name="Currency 15 2" xfId="52628" xr:uid="{00000000-0005-0000-0000-0000CA400000}"/>
    <cellStyle name="Currency 15 3" xfId="52629" xr:uid="{00000000-0005-0000-0000-0000CB400000}"/>
    <cellStyle name="Currency 16" xfId="14154" xr:uid="{00000000-0005-0000-0000-0000CC400000}"/>
    <cellStyle name="Currency 16 2" xfId="52630" xr:uid="{00000000-0005-0000-0000-0000CD400000}"/>
    <cellStyle name="Currency 16 3" xfId="52631" xr:uid="{00000000-0005-0000-0000-0000CE400000}"/>
    <cellStyle name="Currency 16 4" xfId="52632" xr:uid="{00000000-0005-0000-0000-0000CF400000}"/>
    <cellStyle name="Currency 16 5" xfId="52633" xr:uid="{00000000-0005-0000-0000-0000D0400000}"/>
    <cellStyle name="Currency 16 6" xfId="52634" xr:uid="{00000000-0005-0000-0000-0000D1400000}"/>
    <cellStyle name="Currency 17" xfId="14155" xr:uid="{00000000-0005-0000-0000-0000D2400000}"/>
    <cellStyle name="Currency 17 2" xfId="52635" xr:uid="{00000000-0005-0000-0000-0000D3400000}"/>
    <cellStyle name="Currency 17 3" xfId="52636" xr:uid="{00000000-0005-0000-0000-0000D4400000}"/>
    <cellStyle name="Currency 18" xfId="14156" xr:uid="{00000000-0005-0000-0000-0000D5400000}"/>
    <cellStyle name="Currency 18 2" xfId="52637" xr:uid="{00000000-0005-0000-0000-0000D6400000}"/>
    <cellStyle name="Currency 18 3" xfId="52638" xr:uid="{00000000-0005-0000-0000-0000D7400000}"/>
    <cellStyle name="Currency 19" xfId="14157" xr:uid="{00000000-0005-0000-0000-0000D8400000}"/>
    <cellStyle name="Currency 19 2" xfId="52639" xr:uid="{00000000-0005-0000-0000-0000D9400000}"/>
    <cellStyle name="Currency 19 3" xfId="52640" xr:uid="{00000000-0005-0000-0000-0000DA400000}"/>
    <cellStyle name="Currency 2" xfId="22" xr:uid="{00000000-0005-0000-0000-0000DB400000}"/>
    <cellStyle name="Currency 2 10" xfId="52641" xr:uid="{00000000-0005-0000-0000-0000DC400000}"/>
    <cellStyle name="Currency 2 10 2" xfId="52642" xr:uid="{00000000-0005-0000-0000-0000DD400000}"/>
    <cellStyle name="Currency 2 10 2 2" xfId="52643" xr:uid="{00000000-0005-0000-0000-0000DE400000}"/>
    <cellStyle name="Currency 2 10 2 3" xfId="52644" xr:uid="{00000000-0005-0000-0000-0000DF400000}"/>
    <cellStyle name="Currency 2 10 2 4" xfId="52645" xr:uid="{00000000-0005-0000-0000-0000E0400000}"/>
    <cellStyle name="Currency 2 10 3" xfId="52646" xr:uid="{00000000-0005-0000-0000-0000E1400000}"/>
    <cellStyle name="Currency 2 10 4" xfId="52647" xr:uid="{00000000-0005-0000-0000-0000E2400000}"/>
    <cellStyle name="Currency 2 10 5" xfId="52648" xr:uid="{00000000-0005-0000-0000-0000E3400000}"/>
    <cellStyle name="Currency 2 11" xfId="14158" xr:uid="{00000000-0005-0000-0000-0000E4400000}"/>
    <cellStyle name="Currency 2 2" xfId="14159" xr:uid="{00000000-0005-0000-0000-0000E5400000}"/>
    <cellStyle name="Currency 2 2 2" xfId="14160" xr:uid="{00000000-0005-0000-0000-0000E6400000}"/>
    <cellStyle name="Currency 2 2 2 2" xfId="14161" xr:uid="{00000000-0005-0000-0000-0000E7400000}"/>
    <cellStyle name="Currency 2 2 2 3" xfId="14162" xr:uid="{00000000-0005-0000-0000-0000E8400000}"/>
    <cellStyle name="Currency 2 2 3" xfId="14163" xr:uid="{00000000-0005-0000-0000-0000E9400000}"/>
    <cellStyle name="Currency 2 2 3 2" xfId="14164" xr:uid="{00000000-0005-0000-0000-0000EA400000}"/>
    <cellStyle name="Currency 2 2 3 3" xfId="14165" xr:uid="{00000000-0005-0000-0000-0000EB400000}"/>
    <cellStyle name="Currency 2 2 4" xfId="14166" xr:uid="{00000000-0005-0000-0000-0000EC400000}"/>
    <cellStyle name="Currency 2 2 5" xfId="14167" xr:uid="{00000000-0005-0000-0000-0000ED400000}"/>
    <cellStyle name="Currency 2 2 6" xfId="14168" xr:uid="{00000000-0005-0000-0000-0000EE400000}"/>
    <cellStyle name="Currency 2 3" xfId="14169" xr:uid="{00000000-0005-0000-0000-0000EF400000}"/>
    <cellStyle name="Currency 2 3 2" xfId="14170" xr:uid="{00000000-0005-0000-0000-0000F0400000}"/>
    <cellStyle name="Currency 2 3 2 2" xfId="14171" xr:uid="{00000000-0005-0000-0000-0000F1400000}"/>
    <cellStyle name="Currency 2 3 2 3" xfId="14172" xr:uid="{00000000-0005-0000-0000-0000F2400000}"/>
    <cellStyle name="Currency 2 3 3" xfId="14173" xr:uid="{00000000-0005-0000-0000-0000F3400000}"/>
    <cellStyle name="Currency 2 3 3 2" xfId="14174" xr:uid="{00000000-0005-0000-0000-0000F4400000}"/>
    <cellStyle name="Currency 2 3 3 3" xfId="14175" xr:uid="{00000000-0005-0000-0000-0000F5400000}"/>
    <cellStyle name="Currency 2 3 4" xfId="14176" xr:uid="{00000000-0005-0000-0000-0000F6400000}"/>
    <cellStyle name="Currency 2 3 5" xfId="14177" xr:uid="{00000000-0005-0000-0000-0000F7400000}"/>
    <cellStyle name="Currency 2 4" xfId="14178" xr:uid="{00000000-0005-0000-0000-0000F8400000}"/>
    <cellStyle name="Currency 2 4 10" xfId="52649" xr:uid="{00000000-0005-0000-0000-0000F9400000}"/>
    <cellStyle name="Currency 2 4 2" xfId="14179" xr:uid="{00000000-0005-0000-0000-0000FA400000}"/>
    <cellStyle name="Currency 2 4 3" xfId="14180" xr:uid="{00000000-0005-0000-0000-0000FB400000}"/>
    <cellStyle name="Currency 2 4 3 2" xfId="14181" xr:uid="{00000000-0005-0000-0000-0000FC400000}"/>
    <cellStyle name="Currency 2 4 3 3" xfId="52650" xr:uid="{00000000-0005-0000-0000-0000FD400000}"/>
    <cellStyle name="Currency 2 4 3 3 2" xfId="52651" xr:uid="{00000000-0005-0000-0000-0000FE400000}"/>
    <cellStyle name="Currency 2 4 4" xfId="14182" xr:uid="{00000000-0005-0000-0000-0000FF400000}"/>
    <cellStyle name="Currency 2 4 4 2" xfId="14183" xr:uid="{00000000-0005-0000-0000-000000410000}"/>
    <cellStyle name="Currency 2 4 4 3" xfId="14184" xr:uid="{00000000-0005-0000-0000-000001410000}"/>
    <cellStyle name="Currency 2 4 5" xfId="14185" xr:uid="{00000000-0005-0000-0000-000002410000}"/>
    <cellStyle name="Currency 2 4 5 2" xfId="14186" xr:uid="{00000000-0005-0000-0000-000003410000}"/>
    <cellStyle name="Currency 2 4 5 3" xfId="14187" xr:uid="{00000000-0005-0000-0000-000004410000}"/>
    <cellStyle name="Currency 2 4 6" xfId="14188" xr:uid="{00000000-0005-0000-0000-000005410000}"/>
    <cellStyle name="Currency 2 4 6 2" xfId="14189" xr:uid="{00000000-0005-0000-0000-000006410000}"/>
    <cellStyle name="Currency 2 4 6 3" xfId="52652" xr:uid="{00000000-0005-0000-0000-000007410000}"/>
    <cellStyle name="Currency 2 4 6 3 2" xfId="52653" xr:uid="{00000000-0005-0000-0000-000008410000}"/>
    <cellStyle name="Currency 2 4 7" xfId="52654" xr:uid="{00000000-0005-0000-0000-000009410000}"/>
    <cellStyle name="Currency 2 4 7 2" xfId="52655" xr:uid="{00000000-0005-0000-0000-00000A410000}"/>
    <cellStyle name="Currency 2 4 8" xfId="52656" xr:uid="{00000000-0005-0000-0000-00000B410000}"/>
    <cellStyle name="Currency 2 4 9" xfId="52657" xr:uid="{00000000-0005-0000-0000-00000C410000}"/>
    <cellStyle name="Currency 2 5" xfId="14190" xr:uid="{00000000-0005-0000-0000-00000D410000}"/>
    <cellStyle name="Currency 2 5 2" xfId="14191" xr:uid="{00000000-0005-0000-0000-00000E410000}"/>
    <cellStyle name="Currency 2 5 3" xfId="14192" xr:uid="{00000000-0005-0000-0000-00000F410000}"/>
    <cellStyle name="Currency 2 6" xfId="14193" xr:uid="{00000000-0005-0000-0000-000010410000}"/>
    <cellStyle name="Currency 2 6 2" xfId="14194" xr:uid="{00000000-0005-0000-0000-000011410000}"/>
    <cellStyle name="Currency 2 7" xfId="14195" xr:uid="{00000000-0005-0000-0000-000012410000}"/>
    <cellStyle name="Currency 2 7 2" xfId="14196" xr:uid="{00000000-0005-0000-0000-000013410000}"/>
    <cellStyle name="Currency 2 7 3" xfId="14197" xr:uid="{00000000-0005-0000-0000-000014410000}"/>
    <cellStyle name="Currency 2 8" xfId="14198" xr:uid="{00000000-0005-0000-0000-000015410000}"/>
    <cellStyle name="Currency 2 8 2" xfId="14199" xr:uid="{00000000-0005-0000-0000-000016410000}"/>
    <cellStyle name="Currency 2 8 2 2" xfId="14200" xr:uid="{00000000-0005-0000-0000-000017410000}"/>
    <cellStyle name="Currency 2 8 2 3" xfId="14201" xr:uid="{00000000-0005-0000-0000-000018410000}"/>
    <cellStyle name="Currency 2 8 3" xfId="14202" xr:uid="{00000000-0005-0000-0000-000019410000}"/>
    <cellStyle name="Currency 2 8 4" xfId="14203" xr:uid="{00000000-0005-0000-0000-00001A410000}"/>
    <cellStyle name="Currency 2 9" xfId="14204" xr:uid="{00000000-0005-0000-0000-00001B410000}"/>
    <cellStyle name="Currency 2 9 2" xfId="52658" xr:uid="{00000000-0005-0000-0000-00001C410000}"/>
    <cellStyle name="Currency 2 9 2 2" xfId="52659" xr:uid="{00000000-0005-0000-0000-00001D410000}"/>
    <cellStyle name="Currency 2 9 2 3" xfId="52660" xr:uid="{00000000-0005-0000-0000-00001E410000}"/>
    <cellStyle name="Currency 2 9 2 4" xfId="52661" xr:uid="{00000000-0005-0000-0000-00001F410000}"/>
    <cellStyle name="Currency 2 9 2 5" xfId="52662" xr:uid="{00000000-0005-0000-0000-000020410000}"/>
    <cellStyle name="Currency 2 9 3" xfId="52663" xr:uid="{00000000-0005-0000-0000-000021410000}"/>
    <cellStyle name="Currency 2 9 4" xfId="52664" xr:uid="{00000000-0005-0000-0000-000022410000}"/>
    <cellStyle name="Currency 2 9 5" xfId="52665" xr:uid="{00000000-0005-0000-0000-000023410000}"/>
    <cellStyle name="Currency 2 9 6" xfId="52666" xr:uid="{00000000-0005-0000-0000-000024410000}"/>
    <cellStyle name="Currency 2_Copy of BESA Itisa Debt Mngt report by year as of December10  (2)" xfId="60162" xr:uid="{00000000-0005-0000-0000-000025410000}"/>
    <cellStyle name="Currency 20" xfId="14205" xr:uid="{00000000-0005-0000-0000-000026410000}"/>
    <cellStyle name="Currency 21" xfId="14206" xr:uid="{00000000-0005-0000-0000-000027410000}"/>
    <cellStyle name="Currency 22" xfId="14207" xr:uid="{00000000-0005-0000-0000-000028410000}"/>
    <cellStyle name="Currency 23" xfId="14208" xr:uid="{00000000-0005-0000-0000-000029410000}"/>
    <cellStyle name="Currency 24" xfId="14209" xr:uid="{00000000-0005-0000-0000-00002A410000}"/>
    <cellStyle name="Currency 25" xfId="14210" xr:uid="{00000000-0005-0000-0000-00002B410000}"/>
    <cellStyle name="Currency 25 2" xfId="14211" xr:uid="{00000000-0005-0000-0000-00002C410000}"/>
    <cellStyle name="Currency 25 3" xfId="14212" xr:uid="{00000000-0005-0000-0000-00002D410000}"/>
    <cellStyle name="Currency 26" xfId="14213" xr:uid="{00000000-0005-0000-0000-00002E410000}"/>
    <cellStyle name="Currency 27" xfId="14214" xr:uid="{00000000-0005-0000-0000-00002F410000}"/>
    <cellStyle name="Currency 28" xfId="14215" xr:uid="{00000000-0005-0000-0000-000030410000}"/>
    <cellStyle name="Currency 29" xfId="14216" xr:uid="{00000000-0005-0000-0000-000031410000}"/>
    <cellStyle name="Currency 3" xfId="82" xr:uid="{00000000-0005-0000-0000-000032410000}"/>
    <cellStyle name="Currency 3 2" xfId="14218" xr:uid="{00000000-0005-0000-0000-000033410000}"/>
    <cellStyle name="Currency 3 2 2" xfId="14219" xr:uid="{00000000-0005-0000-0000-000034410000}"/>
    <cellStyle name="Currency 3 2 2 2" xfId="14220" xr:uid="{00000000-0005-0000-0000-000035410000}"/>
    <cellStyle name="Currency 3 2 2 3" xfId="14221" xr:uid="{00000000-0005-0000-0000-000036410000}"/>
    <cellStyle name="Currency 3 2 3" xfId="14222" xr:uid="{00000000-0005-0000-0000-000037410000}"/>
    <cellStyle name="Currency 3 2 4" xfId="14223" xr:uid="{00000000-0005-0000-0000-000038410000}"/>
    <cellStyle name="Currency 3 2 5" xfId="14224" xr:uid="{00000000-0005-0000-0000-000039410000}"/>
    <cellStyle name="Currency 3 3" xfId="14225" xr:uid="{00000000-0005-0000-0000-00003A410000}"/>
    <cellStyle name="Currency 3 3 2" xfId="14226" xr:uid="{00000000-0005-0000-0000-00003B410000}"/>
    <cellStyle name="Currency 3 3 2 2" xfId="14227" xr:uid="{00000000-0005-0000-0000-00003C410000}"/>
    <cellStyle name="Currency 3 3 2 3" xfId="14228" xr:uid="{00000000-0005-0000-0000-00003D410000}"/>
    <cellStyle name="Currency 3 3 3" xfId="14229" xr:uid="{00000000-0005-0000-0000-00003E410000}"/>
    <cellStyle name="Currency 3 3 3 2" xfId="14230" xr:uid="{00000000-0005-0000-0000-00003F410000}"/>
    <cellStyle name="Currency 3 3 3 3" xfId="14231" xr:uid="{00000000-0005-0000-0000-000040410000}"/>
    <cellStyle name="Currency 3 3 4" xfId="14232" xr:uid="{00000000-0005-0000-0000-000041410000}"/>
    <cellStyle name="Currency 3 3 5" xfId="14233" xr:uid="{00000000-0005-0000-0000-000042410000}"/>
    <cellStyle name="Currency 3 4" xfId="14234" xr:uid="{00000000-0005-0000-0000-000043410000}"/>
    <cellStyle name="Currency 3 4 2" xfId="14235" xr:uid="{00000000-0005-0000-0000-000044410000}"/>
    <cellStyle name="Currency 3 4 3" xfId="14236" xr:uid="{00000000-0005-0000-0000-000045410000}"/>
    <cellStyle name="Currency 3 5" xfId="14237" xr:uid="{00000000-0005-0000-0000-000046410000}"/>
    <cellStyle name="Currency 3 6" xfId="14238" xr:uid="{00000000-0005-0000-0000-000047410000}"/>
    <cellStyle name="Currency 3 7" xfId="14239" xr:uid="{00000000-0005-0000-0000-000048410000}"/>
    <cellStyle name="Currency 3 8" xfId="14217" xr:uid="{00000000-0005-0000-0000-000049410000}"/>
    <cellStyle name="Currency 30" xfId="14240" xr:uid="{00000000-0005-0000-0000-00004A410000}"/>
    <cellStyle name="Currency 31" xfId="14241" xr:uid="{00000000-0005-0000-0000-00004B410000}"/>
    <cellStyle name="Currency 32" xfId="14242" xr:uid="{00000000-0005-0000-0000-00004C410000}"/>
    <cellStyle name="Currency 33" xfId="14243" xr:uid="{00000000-0005-0000-0000-00004D410000}"/>
    <cellStyle name="Currency 34" xfId="14244" xr:uid="{00000000-0005-0000-0000-00004E410000}"/>
    <cellStyle name="Currency 34 2" xfId="14245" xr:uid="{00000000-0005-0000-0000-00004F410000}"/>
    <cellStyle name="Currency 35" xfId="14246" xr:uid="{00000000-0005-0000-0000-000050410000}"/>
    <cellStyle name="Currency 36" xfId="14247" xr:uid="{00000000-0005-0000-0000-000051410000}"/>
    <cellStyle name="Currency 37" xfId="14248" xr:uid="{00000000-0005-0000-0000-000052410000}"/>
    <cellStyle name="Currency 38" xfId="14249" xr:uid="{00000000-0005-0000-0000-000053410000}"/>
    <cellStyle name="Currency 39" xfId="52667" xr:uid="{00000000-0005-0000-0000-000054410000}"/>
    <cellStyle name="Currency 4" xfId="14250" xr:uid="{00000000-0005-0000-0000-000055410000}"/>
    <cellStyle name="Currency 4 2" xfId="14251" xr:uid="{00000000-0005-0000-0000-000056410000}"/>
    <cellStyle name="Currency 4 2 2" xfId="14252" xr:uid="{00000000-0005-0000-0000-000057410000}"/>
    <cellStyle name="Currency 4 2 3" xfId="14253" xr:uid="{00000000-0005-0000-0000-000058410000}"/>
    <cellStyle name="Currency 4 2 4" xfId="14254" xr:uid="{00000000-0005-0000-0000-000059410000}"/>
    <cellStyle name="Currency 4 3" xfId="14255" xr:uid="{00000000-0005-0000-0000-00005A410000}"/>
    <cellStyle name="Currency 4 3 2" xfId="14256" xr:uid="{00000000-0005-0000-0000-00005B410000}"/>
    <cellStyle name="Currency 4 3 3" xfId="14257" xr:uid="{00000000-0005-0000-0000-00005C410000}"/>
    <cellStyle name="Currency 4 4" xfId="14258" xr:uid="{00000000-0005-0000-0000-00005D410000}"/>
    <cellStyle name="Currency 4 5" xfId="14259" xr:uid="{00000000-0005-0000-0000-00005E410000}"/>
    <cellStyle name="Currency 4 6" xfId="14260" xr:uid="{00000000-0005-0000-0000-00005F410000}"/>
    <cellStyle name="Currency 40" xfId="52668" xr:uid="{00000000-0005-0000-0000-000060410000}"/>
    <cellStyle name="Currency 41" xfId="52669" xr:uid="{00000000-0005-0000-0000-000061410000}"/>
    <cellStyle name="Currency 42" xfId="52670" xr:uid="{00000000-0005-0000-0000-000062410000}"/>
    <cellStyle name="Currency 43" xfId="52671" xr:uid="{00000000-0005-0000-0000-000063410000}"/>
    <cellStyle name="Currency 44" xfId="52672" xr:uid="{00000000-0005-0000-0000-000064410000}"/>
    <cellStyle name="Currency 45" xfId="52673" xr:uid="{00000000-0005-0000-0000-000065410000}"/>
    <cellStyle name="Currency 46" xfId="52674" xr:uid="{00000000-0005-0000-0000-000066410000}"/>
    <cellStyle name="Currency 47" xfId="52675" xr:uid="{00000000-0005-0000-0000-000067410000}"/>
    <cellStyle name="Currency 48" xfId="52676" xr:uid="{00000000-0005-0000-0000-000068410000}"/>
    <cellStyle name="Currency 49" xfId="52677" xr:uid="{00000000-0005-0000-0000-000069410000}"/>
    <cellStyle name="Currency 5" xfId="14261" xr:uid="{00000000-0005-0000-0000-00006A410000}"/>
    <cellStyle name="Currency 5 10" xfId="52678" xr:uid="{00000000-0005-0000-0000-00006B410000}"/>
    <cellStyle name="Currency 5 2" xfId="14262" xr:uid="{00000000-0005-0000-0000-00006C410000}"/>
    <cellStyle name="Currency 5 3" xfId="14263" xr:uid="{00000000-0005-0000-0000-00006D410000}"/>
    <cellStyle name="Currency 5 3 2" xfId="14264" xr:uid="{00000000-0005-0000-0000-00006E410000}"/>
    <cellStyle name="Currency 5 3 3" xfId="52679" xr:uid="{00000000-0005-0000-0000-00006F410000}"/>
    <cellStyle name="Currency 5 3 3 2" xfId="52680" xr:uid="{00000000-0005-0000-0000-000070410000}"/>
    <cellStyle name="Currency 5 4" xfId="14265" xr:uid="{00000000-0005-0000-0000-000071410000}"/>
    <cellStyle name="Currency 5 4 2" xfId="14266" xr:uid="{00000000-0005-0000-0000-000072410000}"/>
    <cellStyle name="Currency 5 4 3" xfId="14267" xr:uid="{00000000-0005-0000-0000-000073410000}"/>
    <cellStyle name="Currency 5 5" xfId="14268" xr:uid="{00000000-0005-0000-0000-000074410000}"/>
    <cellStyle name="Currency 5 5 2" xfId="14269" xr:uid="{00000000-0005-0000-0000-000075410000}"/>
    <cellStyle name="Currency 5 5 3" xfId="14270" xr:uid="{00000000-0005-0000-0000-000076410000}"/>
    <cellStyle name="Currency 5 6" xfId="14271" xr:uid="{00000000-0005-0000-0000-000077410000}"/>
    <cellStyle name="Currency 5 6 2" xfId="14272" xr:uid="{00000000-0005-0000-0000-000078410000}"/>
    <cellStyle name="Currency 5 6 3" xfId="52681" xr:uid="{00000000-0005-0000-0000-000079410000}"/>
    <cellStyle name="Currency 5 6 3 2" xfId="52682" xr:uid="{00000000-0005-0000-0000-00007A410000}"/>
    <cellStyle name="Currency 5 7" xfId="14273" xr:uid="{00000000-0005-0000-0000-00007B410000}"/>
    <cellStyle name="Currency 5 7 2" xfId="52683" xr:uid="{00000000-0005-0000-0000-00007C410000}"/>
    <cellStyle name="Currency 5 8" xfId="52684" xr:uid="{00000000-0005-0000-0000-00007D410000}"/>
    <cellStyle name="Currency 5 9" xfId="52685" xr:uid="{00000000-0005-0000-0000-00007E410000}"/>
    <cellStyle name="Currency 50" xfId="52686" xr:uid="{00000000-0005-0000-0000-00007F410000}"/>
    <cellStyle name="Currency 51" xfId="52687" xr:uid="{00000000-0005-0000-0000-000080410000}"/>
    <cellStyle name="Currency 52" xfId="52688" xr:uid="{00000000-0005-0000-0000-000081410000}"/>
    <cellStyle name="Currency 53" xfId="52689" xr:uid="{00000000-0005-0000-0000-000082410000}"/>
    <cellStyle name="Currency 54" xfId="361" xr:uid="{00000000-0005-0000-0000-000083410000}"/>
    <cellStyle name="Currency 55" xfId="58254" xr:uid="{00000000-0005-0000-0000-000084410000}"/>
    <cellStyle name="Currency 6" xfId="14274" xr:uid="{00000000-0005-0000-0000-000085410000}"/>
    <cellStyle name="Currency 6 2" xfId="14275" xr:uid="{00000000-0005-0000-0000-000086410000}"/>
    <cellStyle name="Currency 6 2 2" xfId="14276" xr:uid="{00000000-0005-0000-0000-000087410000}"/>
    <cellStyle name="Currency 6 2 3" xfId="14277" xr:uid="{00000000-0005-0000-0000-000088410000}"/>
    <cellStyle name="Currency 6 3" xfId="14278" xr:uid="{00000000-0005-0000-0000-000089410000}"/>
    <cellStyle name="Currency 6 3 2" xfId="14279" xr:uid="{00000000-0005-0000-0000-00008A410000}"/>
    <cellStyle name="Currency 6 3 3" xfId="14280" xr:uid="{00000000-0005-0000-0000-00008B410000}"/>
    <cellStyle name="Currency 6 4" xfId="14281" xr:uid="{00000000-0005-0000-0000-00008C410000}"/>
    <cellStyle name="Currency 6 4 2" xfId="14282" xr:uid="{00000000-0005-0000-0000-00008D410000}"/>
    <cellStyle name="Currency 6 4 3" xfId="52690" xr:uid="{00000000-0005-0000-0000-00008E410000}"/>
    <cellStyle name="Currency 6 4 3 2" xfId="52691" xr:uid="{00000000-0005-0000-0000-00008F410000}"/>
    <cellStyle name="Currency 6 5" xfId="14283" xr:uid="{00000000-0005-0000-0000-000090410000}"/>
    <cellStyle name="Currency 6 5 2" xfId="52692" xr:uid="{00000000-0005-0000-0000-000091410000}"/>
    <cellStyle name="Currency 6 6" xfId="52693" xr:uid="{00000000-0005-0000-0000-000092410000}"/>
    <cellStyle name="Currency 6 6 2" xfId="52694" xr:uid="{00000000-0005-0000-0000-000093410000}"/>
    <cellStyle name="Currency 6 7" xfId="52695" xr:uid="{00000000-0005-0000-0000-000094410000}"/>
    <cellStyle name="Currency 6 8" xfId="52696" xr:uid="{00000000-0005-0000-0000-000095410000}"/>
    <cellStyle name="Currency 6 9" xfId="52697" xr:uid="{00000000-0005-0000-0000-000096410000}"/>
    <cellStyle name="Currency 7" xfId="14284" xr:uid="{00000000-0005-0000-0000-000097410000}"/>
    <cellStyle name="Currency 7 2" xfId="14285" xr:uid="{00000000-0005-0000-0000-000098410000}"/>
    <cellStyle name="Currency 7 2 2" xfId="14286" xr:uid="{00000000-0005-0000-0000-000099410000}"/>
    <cellStyle name="Currency 7 2 3" xfId="14287" xr:uid="{00000000-0005-0000-0000-00009A410000}"/>
    <cellStyle name="Currency 7 3" xfId="14288" xr:uid="{00000000-0005-0000-0000-00009B410000}"/>
    <cellStyle name="Currency 7 4" xfId="14289" xr:uid="{00000000-0005-0000-0000-00009C410000}"/>
    <cellStyle name="Currency 8" xfId="14290" xr:uid="{00000000-0005-0000-0000-00009D410000}"/>
    <cellStyle name="Currency 8 2" xfId="14291" xr:uid="{00000000-0005-0000-0000-00009E410000}"/>
    <cellStyle name="Currency 8 2 2" xfId="14292" xr:uid="{00000000-0005-0000-0000-00009F410000}"/>
    <cellStyle name="Currency 8 2 3" xfId="14293" xr:uid="{00000000-0005-0000-0000-0000A0410000}"/>
    <cellStyle name="Currency 8 3" xfId="14294" xr:uid="{00000000-0005-0000-0000-0000A1410000}"/>
    <cellStyle name="Currency 8 4" xfId="14295" xr:uid="{00000000-0005-0000-0000-0000A2410000}"/>
    <cellStyle name="Currency 8 5" xfId="14296" xr:uid="{00000000-0005-0000-0000-0000A3410000}"/>
    <cellStyle name="Currency 9" xfId="14297" xr:uid="{00000000-0005-0000-0000-0000A4410000}"/>
    <cellStyle name="Currency 9 2" xfId="14298" xr:uid="{00000000-0005-0000-0000-0000A5410000}"/>
    <cellStyle name="Currency 9 2 2" xfId="14299" xr:uid="{00000000-0005-0000-0000-0000A6410000}"/>
    <cellStyle name="Currency 9 2 3" xfId="14300" xr:uid="{00000000-0005-0000-0000-0000A7410000}"/>
    <cellStyle name="Currency 9 3" xfId="14301" xr:uid="{00000000-0005-0000-0000-0000A8410000}"/>
    <cellStyle name="Currency 9 3 2" xfId="14302" xr:uid="{00000000-0005-0000-0000-0000A9410000}"/>
    <cellStyle name="Currency 9 3 3" xfId="14303" xr:uid="{00000000-0005-0000-0000-0000AA410000}"/>
    <cellStyle name="Currency 9 4" xfId="14304" xr:uid="{00000000-0005-0000-0000-0000AB410000}"/>
    <cellStyle name="Currency 9 4 2" xfId="14305" xr:uid="{00000000-0005-0000-0000-0000AC410000}"/>
    <cellStyle name="Currency 9 4 3" xfId="14306" xr:uid="{00000000-0005-0000-0000-0000AD410000}"/>
    <cellStyle name="Currency 9 5" xfId="14307" xr:uid="{00000000-0005-0000-0000-0000AE410000}"/>
    <cellStyle name="Currency 9 6" xfId="14308" xr:uid="{00000000-0005-0000-0000-0000AF410000}"/>
    <cellStyle name="Currency 9 6 2" xfId="52698" xr:uid="{00000000-0005-0000-0000-0000B0410000}"/>
    <cellStyle name="Currency 9 7" xfId="14309" xr:uid="{00000000-0005-0000-0000-0000B1410000}"/>
    <cellStyle name="Currency 9 7 2" xfId="52699" xr:uid="{00000000-0005-0000-0000-0000B2410000}"/>
    <cellStyle name="Currency0" xfId="60163" xr:uid="{00000000-0005-0000-0000-0000B3410000}"/>
    <cellStyle name="Currency1" xfId="23" xr:uid="{00000000-0005-0000-0000-0000B4410000}"/>
    <cellStyle name="Currency1 2" xfId="14311" xr:uid="{00000000-0005-0000-0000-0000B5410000}"/>
    <cellStyle name="Currency1 3" xfId="14312" xr:uid="{00000000-0005-0000-0000-0000B6410000}"/>
    <cellStyle name="Currency1 4" xfId="14313" xr:uid="{00000000-0005-0000-0000-0000B7410000}"/>
    <cellStyle name="Currency1 5" xfId="14310" xr:uid="{00000000-0005-0000-0000-0000B8410000}"/>
    <cellStyle name="data" xfId="322" xr:uid="{00000000-0005-0000-0000-0000B9410000}"/>
    <cellStyle name="data 2" xfId="14315" xr:uid="{00000000-0005-0000-0000-0000BA410000}"/>
    <cellStyle name="data 3" xfId="14316" xr:uid="{00000000-0005-0000-0000-0000BB410000}"/>
    <cellStyle name="data 4" xfId="14317" xr:uid="{00000000-0005-0000-0000-0000BC410000}"/>
    <cellStyle name="data 5" xfId="14314" xr:uid="{00000000-0005-0000-0000-0000BD410000}"/>
    <cellStyle name="Date" xfId="14318" xr:uid="{00000000-0005-0000-0000-0000BE410000}"/>
    <cellStyle name="Date [mmm-d-yyyy]" xfId="60164" xr:uid="{00000000-0005-0000-0000-0000BF410000}"/>
    <cellStyle name="Date [mmm-yyyy]" xfId="60165" xr:uid="{00000000-0005-0000-0000-0000C0410000}"/>
    <cellStyle name="Date 2" xfId="52700" xr:uid="{00000000-0005-0000-0000-0000C1410000}"/>
    <cellStyle name="Date_Triton ROE Model" xfId="60166" xr:uid="{00000000-0005-0000-0000-0000C2410000}"/>
    <cellStyle name="Dollar (zero dec)" xfId="24" xr:uid="{00000000-0005-0000-0000-0000C3410000}"/>
    <cellStyle name="Dollar (zero dec) 2" xfId="14320" xr:uid="{00000000-0005-0000-0000-0000C4410000}"/>
    <cellStyle name="Dollar (zero dec) 3" xfId="14321" xr:uid="{00000000-0005-0000-0000-0000C5410000}"/>
    <cellStyle name="Dollar (zero dec) 4" xfId="14322" xr:uid="{00000000-0005-0000-0000-0000C6410000}"/>
    <cellStyle name="Dollar (zero dec) 5" xfId="14319" xr:uid="{00000000-0005-0000-0000-0000C7410000}"/>
    <cellStyle name="Euro" xfId="60167" xr:uid="{00000000-0005-0000-0000-0000C8410000}"/>
    <cellStyle name="Euro 10" xfId="60168" xr:uid="{00000000-0005-0000-0000-0000C9410000}"/>
    <cellStyle name="Euro 11" xfId="60169" xr:uid="{00000000-0005-0000-0000-0000CA410000}"/>
    <cellStyle name="Euro 12" xfId="60170" xr:uid="{00000000-0005-0000-0000-0000CB410000}"/>
    <cellStyle name="Euro 13" xfId="60171" xr:uid="{00000000-0005-0000-0000-0000CC410000}"/>
    <cellStyle name="Euro 14" xfId="60172" xr:uid="{00000000-0005-0000-0000-0000CD410000}"/>
    <cellStyle name="Euro 2" xfId="60173" xr:uid="{00000000-0005-0000-0000-0000CE410000}"/>
    <cellStyle name="Euro 2 10" xfId="60174" xr:uid="{00000000-0005-0000-0000-0000CF410000}"/>
    <cellStyle name="Euro 2 2" xfId="60175" xr:uid="{00000000-0005-0000-0000-0000D0410000}"/>
    <cellStyle name="Euro 2 3" xfId="60176" xr:uid="{00000000-0005-0000-0000-0000D1410000}"/>
    <cellStyle name="Euro 2 4" xfId="60177" xr:uid="{00000000-0005-0000-0000-0000D2410000}"/>
    <cellStyle name="Euro 2 5" xfId="60178" xr:uid="{00000000-0005-0000-0000-0000D3410000}"/>
    <cellStyle name="Euro 2 6" xfId="60179" xr:uid="{00000000-0005-0000-0000-0000D4410000}"/>
    <cellStyle name="Euro 2 7" xfId="60180" xr:uid="{00000000-0005-0000-0000-0000D5410000}"/>
    <cellStyle name="Euro 2 8" xfId="60181" xr:uid="{00000000-0005-0000-0000-0000D6410000}"/>
    <cellStyle name="Euro 2 9" xfId="60182" xr:uid="{00000000-0005-0000-0000-0000D7410000}"/>
    <cellStyle name="Euro 2_Copy of BESA Itisa Debt Mngt report by year as of December10  (2)" xfId="60183" xr:uid="{00000000-0005-0000-0000-0000D8410000}"/>
    <cellStyle name="Euro 3" xfId="60184" xr:uid="{00000000-0005-0000-0000-0000D9410000}"/>
    <cellStyle name="Euro 3 10" xfId="60185" xr:uid="{00000000-0005-0000-0000-0000DA410000}"/>
    <cellStyle name="Euro 3 2" xfId="60186" xr:uid="{00000000-0005-0000-0000-0000DB410000}"/>
    <cellStyle name="Euro 3 3" xfId="60187" xr:uid="{00000000-0005-0000-0000-0000DC410000}"/>
    <cellStyle name="Euro 3 4" xfId="60188" xr:uid="{00000000-0005-0000-0000-0000DD410000}"/>
    <cellStyle name="Euro 3 5" xfId="60189" xr:uid="{00000000-0005-0000-0000-0000DE410000}"/>
    <cellStyle name="Euro 3 6" xfId="60190" xr:uid="{00000000-0005-0000-0000-0000DF410000}"/>
    <cellStyle name="Euro 3 7" xfId="60191" xr:uid="{00000000-0005-0000-0000-0000E0410000}"/>
    <cellStyle name="Euro 3 8" xfId="60192" xr:uid="{00000000-0005-0000-0000-0000E1410000}"/>
    <cellStyle name="Euro 3 9" xfId="60193" xr:uid="{00000000-0005-0000-0000-0000E2410000}"/>
    <cellStyle name="Euro 3_Copy of BESA Itisa Debt Mngt report by year as of December10  (2)" xfId="60194" xr:uid="{00000000-0005-0000-0000-0000E3410000}"/>
    <cellStyle name="Euro 4" xfId="60195" xr:uid="{00000000-0005-0000-0000-0000E4410000}"/>
    <cellStyle name="Euro 4 10" xfId="60196" xr:uid="{00000000-0005-0000-0000-0000E5410000}"/>
    <cellStyle name="Euro 4 2" xfId="60197" xr:uid="{00000000-0005-0000-0000-0000E6410000}"/>
    <cellStyle name="Euro 4 3" xfId="60198" xr:uid="{00000000-0005-0000-0000-0000E7410000}"/>
    <cellStyle name="Euro 4 4" xfId="60199" xr:uid="{00000000-0005-0000-0000-0000E8410000}"/>
    <cellStyle name="Euro 4 5" xfId="60200" xr:uid="{00000000-0005-0000-0000-0000E9410000}"/>
    <cellStyle name="Euro 4 6" xfId="60201" xr:uid="{00000000-0005-0000-0000-0000EA410000}"/>
    <cellStyle name="Euro 4 7" xfId="60202" xr:uid="{00000000-0005-0000-0000-0000EB410000}"/>
    <cellStyle name="Euro 4 8" xfId="60203" xr:uid="{00000000-0005-0000-0000-0000EC410000}"/>
    <cellStyle name="Euro 4 9" xfId="60204" xr:uid="{00000000-0005-0000-0000-0000ED410000}"/>
    <cellStyle name="Euro 4_Copy of BESA Itisa Debt Mngt report by year as of December10  (2)" xfId="60205" xr:uid="{00000000-0005-0000-0000-0000EE410000}"/>
    <cellStyle name="Euro 5" xfId="60206" xr:uid="{00000000-0005-0000-0000-0000EF410000}"/>
    <cellStyle name="Euro 5 10" xfId="60207" xr:uid="{00000000-0005-0000-0000-0000F0410000}"/>
    <cellStyle name="Euro 5 2" xfId="60208" xr:uid="{00000000-0005-0000-0000-0000F1410000}"/>
    <cellStyle name="Euro 5 3" xfId="60209" xr:uid="{00000000-0005-0000-0000-0000F2410000}"/>
    <cellStyle name="Euro 5 4" xfId="60210" xr:uid="{00000000-0005-0000-0000-0000F3410000}"/>
    <cellStyle name="Euro 5 5" xfId="60211" xr:uid="{00000000-0005-0000-0000-0000F4410000}"/>
    <cellStyle name="Euro 5 6" xfId="60212" xr:uid="{00000000-0005-0000-0000-0000F5410000}"/>
    <cellStyle name="Euro 5 7" xfId="60213" xr:uid="{00000000-0005-0000-0000-0000F6410000}"/>
    <cellStyle name="Euro 5 8" xfId="60214" xr:uid="{00000000-0005-0000-0000-0000F7410000}"/>
    <cellStyle name="Euro 5 9" xfId="60215" xr:uid="{00000000-0005-0000-0000-0000F8410000}"/>
    <cellStyle name="Euro 5_Copy of BESA Itisa Debt Mngt report by year as of December10  (2)" xfId="60216" xr:uid="{00000000-0005-0000-0000-0000F9410000}"/>
    <cellStyle name="Euro 6" xfId="60217" xr:uid="{00000000-0005-0000-0000-0000FA410000}"/>
    <cellStyle name="Euro 7" xfId="60218" xr:uid="{00000000-0005-0000-0000-0000FB410000}"/>
    <cellStyle name="Euro 8" xfId="60219" xr:uid="{00000000-0005-0000-0000-0000FC410000}"/>
    <cellStyle name="Euro 9" xfId="60220" xr:uid="{00000000-0005-0000-0000-0000FD410000}"/>
    <cellStyle name="Euro_Copy of BESA Itisa Debt Mngt report by year as of December10  (2)" xfId="60221" xr:uid="{00000000-0005-0000-0000-0000FE410000}"/>
    <cellStyle name="Explanatory Text 10" xfId="14323" xr:uid="{00000000-0005-0000-0000-0000FF410000}"/>
    <cellStyle name="Explanatory Text 2" xfId="14324" xr:uid="{00000000-0005-0000-0000-000000420000}"/>
    <cellStyle name="Explanatory Text 2 2" xfId="14325" xr:uid="{00000000-0005-0000-0000-000001420000}"/>
    <cellStyle name="Explanatory Text 2 2 2" xfId="14326" xr:uid="{00000000-0005-0000-0000-000002420000}"/>
    <cellStyle name="Explanatory Text 2 2 3" xfId="14327" xr:uid="{00000000-0005-0000-0000-000003420000}"/>
    <cellStyle name="Explanatory Text 2 3" xfId="14328" xr:uid="{00000000-0005-0000-0000-000004420000}"/>
    <cellStyle name="Explanatory Text 2 3 2" xfId="14329" xr:uid="{00000000-0005-0000-0000-000005420000}"/>
    <cellStyle name="Explanatory Text 2 3 3" xfId="14330" xr:uid="{00000000-0005-0000-0000-000006420000}"/>
    <cellStyle name="Explanatory Text 2 4" xfId="14331" xr:uid="{00000000-0005-0000-0000-000007420000}"/>
    <cellStyle name="Explanatory Text 2 5" xfId="14332" xr:uid="{00000000-0005-0000-0000-000008420000}"/>
    <cellStyle name="Explanatory Text 2 6" xfId="14333" xr:uid="{00000000-0005-0000-0000-000009420000}"/>
    <cellStyle name="Explanatory Text 2 7" xfId="14334" xr:uid="{00000000-0005-0000-0000-00000A420000}"/>
    <cellStyle name="Explanatory Text 3" xfId="14335" xr:uid="{00000000-0005-0000-0000-00000B420000}"/>
    <cellStyle name="Explanatory Text 3 2" xfId="14336" xr:uid="{00000000-0005-0000-0000-00000C420000}"/>
    <cellStyle name="Explanatory Text 3 3" xfId="14337" xr:uid="{00000000-0005-0000-0000-00000D420000}"/>
    <cellStyle name="Explanatory Text 3 4" xfId="14338" xr:uid="{00000000-0005-0000-0000-00000E420000}"/>
    <cellStyle name="Explanatory Text 3 5" xfId="14339" xr:uid="{00000000-0005-0000-0000-00000F420000}"/>
    <cellStyle name="Explanatory Text 4" xfId="14340" xr:uid="{00000000-0005-0000-0000-000010420000}"/>
    <cellStyle name="Explanatory Text 4 2" xfId="14341" xr:uid="{00000000-0005-0000-0000-000011420000}"/>
    <cellStyle name="Explanatory Text 4 2 2" xfId="14342" xr:uid="{00000000-0005-0000-0000-000012420000}"/>
    <cellStyle name="Explanatory Text 4 2 3" xfId="14343" xr:uid="{00000000-0005-0000-0000-000013420000}"/>
    <cellStyle name="Explanatory Text 4 3" xfId="14344" xr:uid="{00000000-0005-0000-0000-000014420000}"/>
    <cellStyle name="Explanatory Text 4 3 2" xfId="14345" xr:uid="{00000000-0005-0000-0000-000015420000}"/>
    <cellStyle name="Explanatory Text 4 3 3" xfId="14346" xr:uid="{00000000-0005-0000-0000-000016420000}"/>
    <cellStyle name="Explanatory Text 4 4" xfId="14347" xr:uid="{00000000-0005-0000-0000-000017420000}"/>
    <cellStyle name="Explanatory Text 4 5" xfId="14348" xr:uid="{00000000-0005-0000-0000-000018420000}"/>
    <cellStyle name="Explanatory Text 4 6" xfId="14349" xr:uid="{00000000-0005-0000-0000-000019420000}"/>
    <cellStyle name="Explanatory Text 4 7" xfId="14350" xr:uid="{00000000-0005-0000-0000-00001A420000}"/>
    <cellStyle name="Explanatory Text 5" xfId="14351" xr:uid="{00000000-0005-0000-0000-00001B420000}"/>
    <cellStyle name="Explanatory Text 6" xfId="14352" xr:uid="{00000000-0005-0000-0000-00001C420000}"/>
    <cellStyle name="Explanatory Text 7" xfId="14353" xr:uid="{00000000-0005-0000-0000-00001D420000}"/>
    <cellStyle name="Explanatory Text 8" xfId="14354" xr:uid="{00000000-0005-0000-0000-00001E420000}"/>
    <cellStyle name="Explanatory Text 9" xfId="14355" xr:uid="{00000000-0005-0000-0000-00001F420000}"/>
    <cellStyle name="Filler" xfId="60222" xr:uid="{00000000-0005-0000-0000-000020420000}"/>
    <cellStyle name="Fixed" xfId="60223" xr:uid="{00000000-0005-0000-0000-000021420000}"/>
    <cellStyle name="Footnotes" xfId="323" xr:uid="{00000000-0005-0000-0000-000022420000}"/>
    <cellStyle name="Footnotes 2" xfId="14357" xr:uid="{00000000-0005-0000-0000-000023420000}"/>
    <cellStyle name="Footnotes 2 2" xfId="14358" xr:uid="{00000000-0005-0000-0000-000024420000}"/>
    <cellStyle name="Footnotes 2 2 2" xfId="14359" xr:uid="{00000000-0005-0000-0000-000025420000}"/>
    <cellStyle name="Footnotes 2 2 3" xfId="14360" xr:uid="{00000000-0005-0000-0000-000026420000}"/>
    <cellStyle name="Footnotes 2 2 4" xfId="14361" xr:uid="{00000000-0005-0000-0000-000027420000}"/>
    <cellStyle name="Footnotes 2 3" xfId="14362" xr:uid="{00000000-0005-0000-0000-000028420000}"/>
    <cellStyle name="Footnotes 2 4" xfId="14363" xr:uid="{00000000-0005-0000-0000-000029420000}"/>
    <cellStyle name="Footnotes 2 5" xfId="14364" xr:uid="{00000000-0005-0000-0000-00002A420000}"/>
    <cellStyle name="Footnotes 3" xfId="14365" xr:uid="{00000000-0005-0000-0000-00002B420000}"/>
    <cellStyle name="Footnotes 3 2" xfId="14366" xr:uid="{00000000-0005-0000-0000-00002C420000}"/>
    <cellStyle name="Footnotes 3 3" xfId="14367" xr:uid="{00000000-0005-0000-0000-00002D420000}"/>
    <cellStyle name="Footnotes 3 4" xfId="14368" xr:uid="{00000000-0005-0000-0000-00002E420000}"/>
    <cellStyle name="Footnotes 4" xfId="14369" xr:uid="{00000000-0005-0000-0000-00002F420000}"/>
    <cellStyle name="Footnotes 4 2" xfId="14370" xr:uid="{00000000-0005-0000-0000-000030420000}"/>
    <cellStyle name="Footnotes 4 2 2" xfId="14371" xr:uid="{00000000-0005-0000-0000-000031420000}"/>
    <cellStyle name="Footnotes 4 2 3" xfId="14372" xr:uid="{00000000-0005-0000-0000-000032420000}"/>
    <cellStyle name="Footnotes 4 3" xfId="14373" xr:uid="{00000000-0005-0000-0000-000033420000}"/>
    <cellStyle name="Footnotes 4 3 2" xfId="14374" xr:uid="{00000000-0005-0000-0000-000034420000}"/>
    <cellStyle name="Footnotes 4 3 3" xfId="14375" xr:uid="{00000000-0005-0000-0000-000035420000}"/>
    <cellStyle name="Footnotes 4 4" xfId="14376" xr:uid="{00000000-0005-0000-0000-000036420000}"/>
    <cellStyle name="Footnotes 4 5" xfId="14377" xr:uid="{00000000-0005-0000-0000-000037420000}"/>
    <cellStyle name="Footnotes 5" xfId="14378" xr:uid="{00000000-0005-0000-0000-000038420000}"/>
    <cellStyle name="Footnotes 6" xfId="14379" xr:uid="{00000000-0005-0000-0000-000039420000}"/>
    <cellStyle name="Footnotes 7" xfId="14380" xr:uid="{00000000-0005-0000-0000-00003A420000}"/>
    <cellStyle name="Footnotes 8" xfId="14356" xr:uid="{00000000-0005-0000-0000-00003B420000}"/>
    <cellStyle name="Good 10" xfId="14381" xr:uid="{00000000-0005-0000-0000-00003C420000}"/>
    <cellStyle name="Good 2" xfId="14382" xr:uid="{00000000-0005-0000-0000-00003D420000}"/>
    <cellStyle name="Good 2 2" xfId="14383" xr:uid="{00000000-0005-0000-0000-00003E420000}"/>
    <cellStyle name="Good 2 2 2" xfId="14384" xr:uid="{00000000-0005-0000-0000-00003F420000}"/>
    <cellStyle name="Good 2 2 3" xfId="14385" xr:uid="{00000000-0005-0000-0000-000040420000}"/>
    <cellStyle name="Good 2 2 4" xfId="14386" xr:uid="{00000000-0005-0000-0000-000041420000}"/>
    <cellStyle name="Good 2 3" xfId="14387" xr:uid="{00000000-0005-0000-0000-000042420000}"/>
    <cellStyle name="Good 2 3 2" xfId="14388" xr:uid="{00000000-0005-0000-0000-000043420000}"/>
    <cellStyle name="Good 2 3 3" xfId="14389" xr:uid="{00000000-0005-0000-0000-000044420000}"/>
    <cellStyle name="Good 2 4" xfId="14390" xr:uid="{00000000-0005-0000-0000-000045420000}"/>
    <cellStyle name="Good 2 4 2" xfId="14391" xr:uid="{00000000-0005-0000-0000-000046420000}"/>
    <cellStyle name="Good 2 4 3" xfId="14392" xr:uid="{00000000-0005-0000-0000-000047420000}"/>
    <cellStyle name="Good 2 5" xfId="14393" xr:uid="{00000000-0005-0000-0000-000048420000}"/>
    <cellStyle name="Good 2 6" xfId="14394" xr:uid="{00000000-0005-0000-0000-000049420000}"/>
    <cellStyle name="Good 2 7" xfId="14395" xr:uid="{00000000-0005-0000-0000-00004A420000}"/>
    <cellStyle name="Good 2 8" xfId="14396" xr:uid="{00000000-0005-0000-0000-00004B420000}"/>
    <cellStyle name="Good 3" xfId="14397" xr:uid="{00000000-0005-0000-0000-00004C420000}"/>
    <cellStyle name="Good 3 2" xfId="14398" xr:uid="{00000000-0005-0000-0000-00004D420000}"/>
    <cellStyle name="Good 3 3" xfId="14399" xr:uid="{00000000-0005-0000-0000-00004E420000}"/>
    <cellStyle name="Good 3 4" xfId="14400" xr:uid="{00000000-0005-0000-0000-00004F420000}"/>
    <cellStyle name="Good 4" xfId="14401" xr:uid="{00000000-0005-0000-0000-000050420000}"/>
    <cellStyle name="Good 4 2" xfId="14402" xr:uid="{00000000-0005-0000-0000-000051420000}"/>
    <cellStyle name="Good 4 3" xfId="14403" xr:uid="{00000000-0005-0000-0000-000052420000}"/>
    <cellStyle name="Good 4 4" xfId="14404" xr:uid="{00000000-0005-0000-0000-000053420000}"/>
    <cellStyle name="Good 4 5" xfId="14405" xr:uid="{00000000-0005-0000-0000-000054420000}"/>
    <cellStyle name="Good 5" xfId="14406" xr:uid="{00000000-0005-0000-0000-000055420000}"/>
    <cellStyle name="Good 5 2" xfId="14407" xr:uid="{00000000-0005-0000-0000-000056420000}"/>
    <cellStyle name="Good 5 2 2" xfId="14408" xr:uid="{00000000-0005-0000-0000-000057420000}"/>
    <cellStyle name="Good 5 2 3" xfId="14409" xr:uid="{00000000-0005-0000-0000-000058420000}"/>
    <cellStyle name="Good 5 3" xfId="14410" xr:uid="{00000000-0005-0000-0000-000059420000}"/>
    <cellStyle name="Good 5 3 2" xfId="14411" xr:uid="{00000000-0005-0000-0000-00005A420000}"/>
    <cellStyle name="Good 5 3 3" xfId="14412" xr:uid="{00000000-0005-0000-0000-00005B420000}"/>
    <cellStyle name="Good 5 4" xfId="14413" xr:uid="{00000000-0005-0000-0000-00005C420000}"/>
    <cellStyle name="Good 5 5" xfId="14414" xr:uid="{00000000-0005-0000-0000-00005D420000}"/>
    <cellStyle name="Good 5 6" xfId="14415" xr:uid="{00000000-0005-0000-0000-00005E420000}"/>
    <cellStyle name="Good 5 7" xfId="14416" xr:uid="{00000000-0005-0000-0000-00005F420000}"/>
    <cellStyle name="Good 6" xfId="14417" xr:uid="{00000000-0005-0000-0000-000060420000}"/>
    <cellStyle name="Good 7" xfId="14418" xr:uid="{00000000-0005-0000-0000-000061420000}"/>
    <cellStyle name="Good 8" xfId="14419" xr:uid="{00000000-0005-0000-0000-000062420000}"/>
    <cellStyle name="Good 9" xfId="14420" xr:uid="{00000000-0005-0000-0000-000063420000}"/>
    <cellStyle name="Grey" xfId="25" xr:uid="{00000000-0005-0000-0000-000064420000}"/>
    <cellStyle name="Grey 10" xfId="60224" xr:uid="{00000000-0005-0000-0000-000065420000}"/>
    <cellStyle name="Grey 11" xfId="60225" xr:uid="{00000000-0005-0000-0000-000066420000}"/>
    <cellStyle name="Grey 12" xfId="60226" xr:uid="{00000000-0005-0000-0000-000067420000}"/>
    <cellStyle name="Grey 13" xfId="60227" xr:uid="{00000000-0005-0000-0000-000068420000}"/>
    <cellStyle name="Grey 14" xfId="60228" xr:uid="{00000000-0005-0000-0000-000069420000}"/>
    <cellStyle name="Grey 2" xfId="14421" xr:uid="{00000000-0005-0000-0000-00006A420000}"/>
    <cellStyle name="Grey 2 2" xfId="14422" xr:uid="{00000000-0005-0000-0000-00006B420000}"/>
    <cellStyle name="Grey 2 2 2" xfId="52701" xr:uid="{00000000-0005-0000-0000-00006C420000}"/>
    <cellStyle name="Grey 3" xfId="52702" xr:uid="{00000000-0005-0000-0000-00006D420000}"/>
    <cellStyle name="Grey 4" xfId="60229" xr:uid="{00000000-0005-0000-0000-00006E420000}"/>
    <cellStyle name="Grey 5" xfId="60230" xr:uid="{00000000-0005-0000-0000-00006F420000}"/>
    <cellStyle name="Grey 6" xfId="60231" xr:uid="{00000000-0005-0000-0000-000070420000}"/>
    <cellStyle name="Grey 7" xfId="60232" xr:uid="{00000000-0005-0000-0000-000071420000}"/>
    <cellStyle name="Grey 8" xfId="60233" xr:uid="{00000000-0005-0000-0000-000072420000}"/>
    <cellStyle name="Grey 9" xfId="60234" xr:uid="{00000000-0005-0000-0000-000073420000}"/>
    <cellStyle name="Header1" xfId="26" xr:uid="{00000000-0005-0000-0000-000074420000}"/>
    <cellStyle name="Header1 2" xfId="14424" xr:uid="{00000000-0005-0000-0000-000075420000}"/>
    <cellStyle name="Header1 3" xfId="14425" xr:uid="{00000000-0005-0000-0000-000076420000}"/>
    <cellStyle name="Header1 4" xfId="14426" xr:uid="{00000000-0005-0000-0000-000077420000}"/>
    <cellStyle name="Header1 5" xfId="14423" xr:uid="{00000000-0005-0000-0000-000078420000}"/>
    <cellStyle name="Header2" xfId="27" xr:uid="{00000000-0005-0000-0000-000079420000}"/>
    <cellStyle name="Header2 2" xfId="14428" xr:uid="{00000000-0005-0000-0000-00007A420000}"/>
    <cellStyle name="Header2 3" xfId="14429" xr:uid="{00000000-0005-0000-0000-00007B420000}"/>
    <cellStyle name="Header2 4" xfId="14430" xr:uid="{00000000-0005-0000-0000-00007C420000}"/>
    <cellStyle name="Header2 5" xfId="14427" xr:uid="{00000000-0005-0000-0000-00007D420000}"/>
    <cellStyle name="headers" xfId="324" xr:uid="{00000000-0005-0000-0000-00007E420000}"/>
    <cellStyle name="headers 2" xfId="14432" xr:uid="{00000000-0005-0000-0000-00007F420000}"/>
    <cellStyle name="headers 3" xfId="14433" xr:uid="{00000000-0005-0000-0000-000080420000}"/>
    <cellStyle name="headers 4" xfId="14434" xr:uid="{00000000-0005-0000-0000-000081420000}"/>
    <cellStyle name="headers 5" xfId="14431" xr:uid="{00000000-0005-0000-0000-000082420000}"/>
    <cellStyle name="heading" xfId="325" xr:uid="{00000000-0005-0000-0000-000083420000}"/>
    <cellStyle name="Heading 1 10" xfId="14436" xr:uid="{00000000-0005-0000-0000-000084420000}"/>
    <cellStyle name="Heading 1 2" xfId="14437" xr:uid="{00000000-0005-0000-0000-000085420000}"/>
    <cellStyle name="Heading 1 2 2" xfId="14438" xr:uid="{00000000-0005-0000-0000-000086420000}"/>
    <cellStyle name="Heading 1 2 2 2" xfId="14439" xr:uid="{00000000-0005-0000-0000-000087420000}"/>
    <cellStyle name="Heading 1 2 2 3" xfId="14440" xr:uid="{00000000-0005-0000-0000-000088420000}"/>
    <cellStyle name="Heading 1 2 2 4" xfId="14441" xr:uid="{00000000-0005-0000-0000-000089420000}"/>
    <cellStyle name="Heading 1 2 3" xfId="14442" xr:uid="{00000000-0005-0000-0000-00008A420000}"/>
    <cellStyle name="Heading 1 2 3 2" xfId="14443" xr:uid="{00000000-0005-0000-0000-00008B420000}"/>
    <cellStyle name="Heading 1 2 3 3" xfId="14444" xr:uid="{00000000-0005-0000-0000-00008C420000}"/>
    <cellStyle name="Heading 1 2 4" xfId="14445" xr:uid="{00000000-0005-0000-0000-00008D420000}"/>
    <cellStyle name="Heading 1 2 4 2" xfId="14446" xr:uid="{00000000-0005-0000-0000-00008E420000}"/>
    <cellStyle name="Heading 1 2 4 3" xfId="14447" xr:uid="{00000000-0005-0000-0000-00008F420000}"/>
    <cellStyle name="Heading 1 2 5" xfId="14448" xr:uid="{00000000-0005-0000-0000-000090420000}"/>
    <cellStyle name="Heading 1 2 6" xfId="14449" xr:uid="{00000000-0005-0000-0000-000091420000}"/>
    <cellStyle name="Heading 1 2 7" xfId="14450" xr:uid="{00000000-0005-0000-0000-000092420000}"/>
    <cellStyle name="Heading 1 2 8" xfId="14451" xr:uid="{00000000-0005-0000-0000-000093420000}"/>
    <cellStyle name="Heading 1 3" xfId="14452" xr:uid="{00000000-0005-0000-0000-000094420000}"/>
    <cellStyle name="Heading 1 3 2" xfId="14453" xr:uid="{00000000-0005-0000-0000-000095420000}"/>
    <cellStyle name="Heading 1 3 3" xfId="14454" xr:uid="{00000000-0005-0000-0000-000096420000}"/>
    <cellStyle name="Heading 1 3 4" xfId="14455" xr:uid="{00000000-0005-0000-0000-000097420000}"/>
    <cellStyle name="Heading 1 4" xfId="14456" xr:uid="{00000000-0005-0000-0000-000098420000}"/>
    <cellStyle name="Heading 1 4 2" xfId="14457" xr:uid="{00000000-0005-0000-0000-000099420000}"/>
    <cellStyle name="Heading 1 4 3" xfId="14458" xr:uid="{00000000-0005-0000-0000-00009A420000}"/>
    <cellStyle name="Heading 1 4 4" xfId="14459" xr:uid="{00000000-0005-0000-0000-00009B420000}"/>
    <cellStyle name="Heading 1 4 5" xfId="14460" xr:uid="{00000000-0005-0000-0000-00009C420000}"/>
    <cellStyle name="Heading 1 5" xfId="14461" xr:uid="{00000000-0005-0000-0000-00009D420000}"/>
    <cellStyle name="Heading 1 5 2" xfId="14462" xr:uid="{00000000-0005-0000-0000-00009E420000}"/>
    <cellStyle name="Heading 1 5 2 2" xfId="14463" xr:uid="{00000000-0005-0000-0000-00009F420000}"/>
    <cellStyle name="Heading 1 5 2 3" xfId="14464" xr:uid="{00000000-0005-0000-0000-0000A0420000}"/>
    <cellStyle name="Heading 1 5 3" xfId="14465" xr:uid="{00000000-0005-0000-0000-0000A1420000}"/>
    <cellStyle name="Heading 1 5 3 2" xfId="14466" xr:uid="{00000000-0005-0000-0000-0000A2420000}"/>
    <cellStyle name="Heading 1 5 3 3" xfId="14467" xr:uid="{00000000-0005-0000-0000-0000A3420000}"/>
    <cellStyle name="Heading 1 5 4" xfId="14468" xr:uid="{00000000-0005-0000-0000-0000A4420000}"/>
    <cellStyle name="Heading 1 5 5" xfId="14469" xr:uid="{00000000-0005-0000-0000-0000A5420000}"/>
    <cellStyle name="Heading 1 5 6" xfId="14470" xr:uid="{00000000-0005-0000-0000-0000A6420000}"/>
    <cellStyle name="Heading 1 5 7" xfId="14471" xr:uid="{00000000-0005-0000-0000-0000A7420000}"/>
    <cellStyle name="Heading 1 6" xfId="14472" xr:uid="{00000000-0005-0000-0000-0000A8420000}"/>
    <cellStyle name="Heading 1 7" xfId="14473" xr:uid="{00000000-0005-0000-0000-0000A9420000}"/>
    <cellStyle name="Heading 1 8" xfId="14474" xr:uid="{00000000-0005-0000-0000-0000AA420000}"/>
    <cellStyle name="Heading 1 9" xfId="14475" xr:uid="{00000000-0005-0000-0000-0000AB420000}"/>
    <cellStyle name="heading 10" xfId="14476" xr:uid="{00000000-0005-0000-0000-0000AC420000}"/>
    <cellStyle name="heading 11" xfId="14477" xr:uid="{00000000-0005-0000-0000-0000AD420000}"/>
    <cellStyle name="heading 12" xfId="14478" xr:uid="{00000000-0005-0000-0000-0000AE420000}"/>
    <cellStyle name="heading 13" xfId="14479" xr:uid="{00000000-0005-0000-0000-0000AF420000}"/>
    <cellStyle name="heading 14" xfId="14480" xr:uid="{00000000-0005-0000-0000-0000B0420000}"/>
    <cellStyle name="heading 15" xfId="14481" xr:uid="{00000000-0005-0000-0000-0000B1420000}"/>
    <cellStyle name="heading 15 2" xfId="14482" xr:uid="{00000000-0005-0000-0000-0000B2420000}"/>
    <cellStyle name="heading 16" xfId="14483" xr:uid="{00000000-0005-0000-0000-0000B3420000}"/>
    <cellStyle name="heading 17" xfId="14484" xr:uid="{00000000-0005-0000-0000-0000B4420000}"/>
    <cellStyle name="heading 18" xfId="14485" xr:uid="{00000000-0005-0000-0000-0000B5420000}"/>
    <cellStyle name="heading 19" xfId="14486" xr:uid="{00000000-0005-0000-0000-0000B6420000}"/>
    <cellStyle name="Heading 2 10" xfId="14487" xr:uid="{00000000-0005-0000-0000-0000B7420000}"/>
    <cellStyle name="Heading 2 2" xfId="14488" xr:uid="{00000000-0005-0000-0000-0000B8420000}"/>
    <cellStyle name="Heading 2 2 2" xfId="14489" xr:uid="{00000000-0005-0000-0000-0000B9420000}"/>
    <cellStyle name="Heading 2 2 2 2" xfId="14490" xr:uid="{00000000-0005-0000-0000-0000BA420000}"/>
    <cellStyle name="Heading 2 2 2 3" xfId="14491" xr:uid="{00000000-0005-0000-0000-0000BB420000}"/>
    <cellStyle name="Heading 2 2 2 4" xfId="14492" xr:uid="{00000000-0005-0000-0000-0000BC420000}"/>
    <cellStyle name="Heading 2 2 3" xfId="14493" xr:uid="{00000000-0005-0000-0000-0000BD420000}"/>
    <cellStyle name="Heading 2 2 3 2" xfId="14494" xr:uid="{00000000-0005-0000-0000-0000BE420000}"/>
    <cellStyle name="Heading 2 2 3 3" xfId="14495" xr:uid="{00000000-0005-0000-0000-0000BF420000}"/>
    <cellStyle name="Heading 2 2 4" xfId="14496" xr:uid="{00000000-0005-0000-0000-0000C0420000}"/>
    <cellStyle name="Heading 2 2 4 2" xfId="14497" xr:uid="{00000000-0005-0000-0000-0000C1420000}"/>
    <cellStyle name="Heading 2 2 4 3" xfId="14498" xr:uid="{00000000-0005-0000-0000-0000C2420000}"/>
    <cellStyle name="Heading 2 2 5" xfId="14499" xr:uid="{00000000-0005-0000-0000-0000C3420000}"/>
    <cellStyle name="Heading 2 2 6" xfId="14500" xr:uid="{00000000-0005-0000-0000-0000C4420000}"/>
    <cellStyle name="Heading 2 2 7" xfId="14501" xr:uid="{00000000-0005-0000-0000-0000C5420000}"/>
    <cellStyle name="Heading 2 2 8" xfId="14502" xr:uid="{00000000-0005-0000-0000-0000C6420000}"/>
    <cellStyle name="Heading 2 3" xfId="14503" xr:uid="{00000000-0005-0000-0000-0000C7420000}"/>
    <cellStyle name="Heading 2 3 2" xfId="14504" xr:uid="{00000000-0005-0000-0000-0000C8420000}"/>
    <cellStyle name="Heading 2 3 3" xfId="14505" xr:uid="{00000000-0005-0000-0000-0000C9420000}"/>
    <cellStyle name="Heading 2 3 4" xfId="14506" xr:uid="{00000000-0005-0000-0000-0000CA420000}"/>
    <cellStyle name="Heading 2 4" xfId="14507" xr:uid="{00000000-0005-0000-0000-0000CB420000}"/>
    <cellStyle name="Heading 2 4 2" xfId="14508" xr:uid="{00000000-0005-0000-0000-0000CC420000}"/>
    <cellStyle name="Heading 2 4 3" xfId="14509" xr:uid="{00000000-0005-0000-0000-0000CD420000}"/>
    <cellStyle name="Heading 2 4 4" xfId="14510" xr:uid="{00000000-0005-0000-0000-0000CE420000}"/>
    <cellStyle name="Heading 2 4 5" xfId="14511" xr:uid="{00000000-0005-0000-0000-0000CF420000}"/>
    <cellStyle name="Heading 2 5" xfId="14512" xr:uid="{00000000-0005-0000-0000-0000D0420000}"/>
    <cellStyle name="Heading 2 5 2" xfId="14513" xr:uid="{00000000-0005-0000-0000-0000D1420000}"/>
    <cellStyle name="Heading 2 5 2 2" xfId="14514" xr:uid="{00000000-0005-0000-0000-0000D2420000}"/>
    <cellStyle name="Heading 2 5 2 3" xfId="14515" xr:uid="{00000000-0005-0000-0000-0000D3420000}"/>
    <cellStyle name="Heading 2 5 3" xfId="14516" xr:uid="{00000000-0005-0000-0000-0000D4420000}"/>
    <cellStyle name="Heading 2 5 3 2" xfId="14517" xr:uid="{00000000-0005-0000-0000-0000D5420000}"/>
    <cellStyle name="Heading 2 5 3 3" xfId="14518" xr:uid="{00000000-0005-0000-0000-0000D6420000}"/>
    <cellStyle name="Heading 2 5 4" xfId="14519" xr:uid="{00000000-0005-0000-0000-0000D7420000}"/>
    <cellStyle name="Heading 2 5 5" xfId="14520" xr:uid="{00000000-0005-0000-0000-0000D8420000}"/>
    <cellStyle name="Heading 2 5 6" xfId="14521" xr:uid="{00000000-0005-0000-0000-0000D9420000}"/>
    <cellStyle name="Heading 2 5 7" xfId="14522" xr:uid="{00000000-0005-0000-0000-0000DA420000}"/>
    <cellStyle name="Heading 2 6" xfId="14523" xr:uid="{00000000-0005-0000-0000-0000DB420000}"/>
    <cellStyle name="Heading 2 7" xfId="14524" xr:uid="{00000000-0005-0000-0000-0000DC420000}"/>
    <cellStyle name="Heading 2 8" xfId="14525" xr:uid="{00000000-0005-0000-0000-0000DD420000}"/>
    <cellStyle name="Heading 2 9" xfId="14526" xr:uid="{00000000-0005-0000-0000-0000DE420000}"/>
    <cellStyle name="heading 20" xfId="14527" xr:uid="{00000000-0005-0000-0000-0000DF420000}"/>
    <cellStyle name="heading 21" xfId="14528" xr:uid="{00000000-0005-0000-0000-0000E0420000}"/>
    <cellStyle name="heading 22" xfId="14529" xr:uid="{00000000-0005-0000-0000-0000E1420000}"/>
    <cellStyle name="heading 23" xfId="14530" xr:uid="{00000000-0005-0000-0000-0000E2420000}"/>
    <cellStyle name="heading 24" xfId="14435" xr:uid="{00000000-0005-0000-0000-0000E3420000}"/>
    <cellStyle name="Heading 3 10" xfId="14531" xr:uid="{00000000-0005-0000-0000-0000E4420000}"/>
    <cellStyle name="Heading 3 2" xfId="14532" xr:uid="{00000000-0005-0000-0000-0000E5420000}"/>
    <cellStyle name="Heading 3 2 2" xfId="14533" xr:uid="{00000000-0005-0000-0000-0000E6420000}"/>
    <cellStyle name="Heading 3 2 2 2" xfId="14534" xr:uid="{00000000-0005-0000-0000-0000E7420000}"/>
    <cellStyle name="Heading 3 2 2 3" xfId="14535" xr:uid="{00000000-0005-0000-0000-0000E8420000}"/>
    <cellStyle name="Heading 3 2 2 4" xfId="14536" xr:uid="{00000000-0005-0000-0000-0000E9420000}"/>
    <cellStyle name="Heading 3 2 3" xfId="14537" xr:uid="{00000000-0005-0000-0000-0000EA420000}"/>
    <cellStyle name="Heading 3 2 3 2" xfId="14538" xr:uid="{00000000-0005-0000-0000-0000EB420000}"/>
    <cellStyle name="Heading 3 2 3 3" xfId="14539" xr:uid="{00000000-0005-0000-0000-0000EC420000}"/>
    <cellStyle name="Heading 3 2 4" xfId="14540" xr:uid="{00000000-0005-0000-0000-0000ED420000}"/>
    <cellStyle name="Heading 3 2 4 2" xfId="14541" xr:uid="{00000000-0005-0000-0000-0000EE420000}"/>
    <cellStyle name="Heading 3 2 4 3" xfId="14542" xr:uid="{00000000-0005-0000-0000-0000EF420000}"/>
    <cellStyle name="Heading 3 2 5" xfId="14543" xr:uid="{00000000-0005-0000-0000-0000F0420000}"/>
    <cellStyle name="Heading 3 2 6" xfId="14544" xr:uid="{00000000-0005-0000-0000-0000F1420000}"/>
    <cellStyle name="Heading 3 2 7" xfId="14545" xr:uid="{00000000-0005-0000-0000-0000F2420000}"/>
    <cellStyle name="Heading 3 2 8" xfId="14546" xr:uid="{00000000-0005-0000-0000-0000F3420000}"/>
    <cellStyle name="Heading 3 3" xfId="14547" xr:uid="{00000000-0005-0000-0000-0000F4420000}"/>
    <cellStyle name="Heading 3 3 2" xfId="14548" xr:uid="{00000000-0005-0000-0000-0000F5420000}"/>
    <cellStyle name="Heading 3 3 3" xfId="14549" xr:uid="{00000000-0005-0000-0000-0000F6420000}"/>
    <cellStyle name="Heading 3 3 4" xfId="14550" xr:uid="{00000000-0005-0000-0000-0000F7420000}"/>
    <cellStyle name="Heading 3 4" xfId="14551" xr:uid="{00000000-0005-0000-0000-0000F8420000}"/>
    <cellStyle name="Heading 3 4 2" xfId="14552" xr:uid="{00000000-0005-0000-0000-0000F9420000}"/>
    <cellStyle name="Heading 3 4 3" xfId="14553" xr:uid="{00000000-0005-0000-0000-0000FA420000}"/>
    <cellStyle name="Heading 3 4 4" xfId="14554" xr:uid="{00000000-0005-0000-0000-0000FB420000}"/>
    <cellStyle name="Heading 3 4 5" xfId="14555" xr:uid="{00000000-0005-0000-0000-0000FC420000}"/>
    <cellStyle name="Heading 3 5" xfId="14556" xr:uid="{00000000-0005-0000-0000-0000FD420000}"/>
    <cellStyle name="Heading 3 5 2" xfId="14557" xr:uid="{00000000-0005-0000-0000-0000FE420000}"/>
    <cellStyle name="Heading 3 5 2 2" xfId="14558" xr:uid="{00000000-0005-0000-0000-0000FF420000}"/>
    <cellStyle name="Heading 3 5 2 3" xfId="14559" xr:uid="{00000000-0005-0000-0000-000000430000}"/>
    <cellStyle name="Heading 3 5 3" xfId="14560" xr:uid="{00000000-0005-0000-0000-000001430000}"/>
    <cellStyle name="Heading 3 5 3 2" xfId="14561" xr:uid="{00000000-0005-0000-0000-000002430000}"/>
    <cellStyle name="Heading 3 5 3 3" xfId="14562" xr:uid="{00000000-0005-0000-0000-000003430000}"/>
    <cellStyle name="Heading 3 5 4" xfId="14563" xr:uid="{00000000-0005-0000-0000-000004430000}"/>
    <cellStyle name="Heading 3 5 5" xfId="14564" xr:uid="{00000000-0005-0000-0000-000005430000}"/>
    <cellStyle name="Heading 3 5 6" xfId="14565" xr:uid="{00000000-0005-0000-0000-000006430000}"/>
    <cellStyle name="Heading 3 5 7" xfId="14566" xr:uid="{00000000-0005-0000-0000-000007430000}"/>
    <cellStyle name="Heading 3 6" xfId="14567" xr:uid="{00000000-0005-0000-0000-000008430000}"/>
    <cellStyle name="Heading 3 7" xfId="14568" xr:uid="{00000000-0005-0000-0000-000009430000}"/>
    <cellStyle name="Heading 3 8" xfId="14569" xr:uid="{00000000-0005-0000-0000-00000A430000}"/>
    <cellStyle name="Heading 3 9" xfId="14570" xr:uid="{00000000-0005-0000-0000-00000B430000}"/>
    <cellStyle name="Heading 4 10" xfId="14571" xr:uid="{00000000-0005-0000-0000-00000C430000}"/>
    <cellStyle name="Heading 4 2" xfId="14572" xr:uid="{00000000-0005-0000-0000-00000D430000}"/>
    <cellStyle name="Heading 4 2 2" xfId="14573" xr:uid="{00000000-0005-0000-0000-00000E430000}"/>
    <cellStyle name="Heading 4 2 2 2" xfId="14574" xr:uid="{00000000-0005-0000-0000-00000F430000}"/>
    <cellStyle name="Heading 4 2 2 3" xfId="14575" xr:uid="{00000000-0005-0000-0000-000010430000}"/>
    <cellStyle name="Heading 4 2 2 4" xfId="14576" xr:uid="{00000000-0005-0000-0000-000011430000}"/>
    <cellStyle name="Heading 4 2 3" xfId="14577" xr:uid="{00000000-0005-0000-0000-000012430000}"/>
    <cellStyle name="Heading 4 2 4" xfId="14578" xr:uid="{00000000-0005-0000-0000-000013430000}"/>
    <cellStyle name="Heading 4 2 5" xfId="14579" xr:uid="{00000000-0005-0000-0000-000014430000}"/>
    <cellStyle name="Heading 4 3" xfId="14580" xr:uid="{00000000-0005-0000-0000-000015430000}"/>
    <cellStyle name="Heading 4 3 2" xfId="14581" xr:uid="{00000000-0005-0000-0000-000016430000}"/>
    <cellStyle name="Heading 4 3 3" xfId="14582" xr:uid="{00000000-0005-0000-0000-000017430000}"/>
    <cellStyle name="Heading 4 3 4" xfId="14583" xr:uid="{00000000-0005-0000-0000-000018430000}"/>
    <cellStyle name="Heading 4 4" xfId="14584" xr:uid="{00000000-0005-0000-0000-000019430000}"/>
    <cellStyle name="Heading 4 4 2" xfId="14585" xr:uid="{00000000-0005-0000-0000-00001A430000}"/>
    <cellStyle name="Heading 4 4 2 2" xfId="14586" xr:uid="{00000000-0005-0000-0000-00001B430000}"/>
    <cellStyle name="Heading 4 4 2 3" xfId="14587" xr:uid="{00000000-0005-0000-0000-00001C430000}"/>
    <cellStyle name="Heading 4 4 3" xfId="14588" xr:uid="{00000000-0005-0000-0000-00001D430000}"/>
    <cellStyle name="Heading 4 4 3 2" xfId="14589" xr:uid="{00000000-0005-0000-0000-00001E430000}"/>
    <cellStyle name="Heading 4 4 3 3" xfId="14590" xr:uid="{00000000-0005-0000-0000-00001F430000}"/>
    <cellStyle name="Heading 4 4 4" xfId="14591" xr:uid="{00000000-0005-0000-0000-000020430000}"/>
    <cellStyle name="Heading 4 4 5" xfId="14592" xr:uid="{00000000-0005-0000-0000-000021430000}"/>
    <cellStyle name="Heading 4 4 6" xfId="14593" xr:uid="{00000000-0005-0000-0000-000022430000}"/>
    <cellStyle name="Heading 4 4 7" xfId="14594" xr:uid="{00000000-0005-0000-0000-000023430000}"/>
    <cellStyle name="Heading 4 5" xfId="14595" xr:uid="{00000000-0005-0000-0000-000024430000}"/>
    <cellStyle name="Heading 4 6" xfId="14596" xr:uid="{00000000-0005-0000-0000-000025430000}"/>
    <cellStyle name="Heading 4 7" xfId="14597" xr:uid="{00000000-0005-0000-0000-000026430000}"/>
    <cellStyle name="Heading 4 8" xfId="14598" xr:uid="{00000000-0005-0000-0000-000027430000}"/>
    <cellStyle name="Heading 4 9" xfId="14599" xr:uid="{00000000-0005-0000-0000-000028430000}"/>
    <cellStyle name="heading 5" xfId="14600" xr:uid="{00000000-0005-0000-0000-000029430000}"/>
    <cellStyle name="heading 6" xfId="14601" xr:uid="{00000000-0005-0000-0000-00002A430000}"/>
    <cellStyle name="heading 7" xfId="14602" xr:uid="{00000000-0005-0000-0000-00002B430000}"/>
    <cellStyle name="heading 8" xfId="14603" xr:uid="{00000000-0005-0000-0000-00002C430000}"/>
    <cellStyle name="heading 9" xfId="14604" xr:uid="{00000000-0005-0000-0000-00002D430000}"/>
    <cellStyle name="Hyperlink 10" xfId="14605" xr:uid="{00000000-0005-0000-0000-00002E430000}"/>
    <cellStyle name="Hyperlink 10 2" xfId="14606" xr:uid="{00000000-0005-0000-0000-00002F430000}"/>
    <cellStyle name="Hyperlink 11" xfId="365" xr:uid="{00000000-0005-0000-0000-000030430000}"/>
    <cellStyle name="Hyperlink 2" xfId="14607" xr:uid="{00000000-0005-0000-0000-000031430000}"/>
    <cellStyle name="Hyperlink 2 2" xfId="14608" xr:uid="{00000000-0005-0000-0000-000032430000}"/>
    <cellStyle name="Hyperlink 2 3" xfId="14609" xr:uid="{00000000-0005-0000-0000-000033430000}"/>
    <cellStyle name="Hyperlink 2 4" xfId="14610" xr:uid="{00000000-0005-0000-0000-000034430000}"/>
    <cellStyle name="Hyperlink 2 5" xfId="14611" xr:uid="{00000000-0005-0000-0000-000035430000}"/>
    <cellStyle name="Hyperlink 3" xfId="14612" xr:uid="{00000000-0005-0000-0000-000036430000}"/>
    <cellStyle name="Hyperlink 3 2" xfId="14613" xr:uid="{00000000-0005-0000-0000-000037430000}"/>
    <cellStyle name="Hyperlink 3 3" xfId="14614" xr:uid="{00000000-0005-0000-0000-000038430000}"/>
    <cellStyle name="Hyperlink 3 4" xfId="14615" xr:uid="{00000000-0005-0000-0000-000039430000}"/>
    <cellStyle name="Hyperlink 3 5" xfId="14616" xr:uid="{00000000-0005-0000-0000-00003A430000}"/>
    <cellStyle name="Hyperlink 4" xfId="14617" xr:uid="{00000000-0005-0000-0000-00003B430000}"/>
    <cellStyle name="Hyperlink 4 2" xfId="14618" xr:uid="{00000000-0005-0000-0000-00003C430000}"/>
    <cellStyle name="Hyperlink 4 2 2" xfId="14619" xr:uid="{00000000-0005-0000-0000-00003D430000}"/>
    <cellStyle name="Hyperlink 4 2 3" xfId="14620" xr:uid="{00000000-0005-0000-0000-00003E430000}"/>
    <cellStyle name="Hyperlink 4 3" xfId="14621" xr:uid="{00000000-0005-0000-0000-00003F430000}"/>
    <cellStyle name="Hyperlink 4 4" xfId="14622" xr:uid="{00000000-0005-0000-0000-000040430000}"/>
    <cellStyle name="Hyperlink 4 5" xfId="14623" xr:uid="{00000000-0005-0000-0000-000041430000}"/>
    <cellStyle name="Hyperlink 5" xfId="14624" xr:uid="{00000000-0005-0000-0000-000042430000}"/>
    <cellStyle name="Hyperlink 5 2" xfId="14625" xr:uid="{00000000-0005-0000-0000-000043430000}"/>
    <cellStyle name="Hyperlink 5 3" xfId="14626" xr:uid="{00000000-0005-0000-0000-000044430000}"/>
    <cellStyle name="Hyperlink 5 4" xfId="14627" xr:uid="{00000000-0005-0000-0000-000045430000}"/>
    <cellStyle name="Hyperlink 6" xfId="14628" xr:uid="{00000000-0005-0000-0000-000046430000}"/>
    <cellStyle name="Hyperlink 6 2" xfId="14629" xr:uid="{00000000-0005-0000-0000-000047430000}"/>
    <cellStyle name="Hyperlink 6 3" xfId="14630" xr:uid="{00000000-0005-0000-0000-000048430000}"/>
    <cellStyle name="Hyperlink 6 4" xfId="14631" xr:uid="{00000000-0005-0000-0000-000049430000}"/>
    <cellStyle name="Hyperlink 7" xfId="14632" xr:uid="{00000000-0005-0000-0000-00004A430000}"/>
    <cellStyle name="Hyperlink 7 2" xfId="14633" xr:uid="{00000000-0005-0000-0000-00004B430000}"/>
    <cellStyle name="Hyperlink 7 3" xfId="14634" xr:uid="{00000000-0005-0000-0000-00004C430000}"/>
    <cellStyle name="Hyperlink 8" xfId="14635" xr:uid="{00000000-0005-0000-0000-00004D430000}"/>
    <cellStyle name="Hyperlink 9" xfId="14636" xr:uid="{00000000-0005-0000-0000-00004E430000}"/>
    <cellStyle name="Indefinido" xfId="60235" xr:uid="{00000000-0005-0000-0000-00004F430000}"/>
    <cellStyle name="Input [yellow]" xfId="28" xr:uid="{00000000-0005-0000-0000-000050430000}"/>
    <cellStyle name="Input [yellow] 10" xfId="60236" xr:uid="{00000000-0005-0000-0000-000051430000}"/>
    <cellStyle name="Input [yellow] 11" xfId="60237" xr:uid="{00000000-0005-0000-0000-000052430000}"/>
    <cellStyle name="Input [yellow] 12" xfId="60238" xr:uid="{00000000-0005-0000-0000-000053430000}"/>
    <cellStyle name="Input [yellow] 13" xfId="60239" xr:uid="{00000000-0005-0000-0000-000054430000}"/>
    <cellStyle name="Input [yellow] 14" xfId="60240" xr:uid="{00000000-0005-0000-0000-000055430000}"/>
    <cellStyle name="Input [yellow] 2" xfId="14637" xr:uid="{00000000-0005-0000-0000-000056430000}"/>
    <cellStyle name="Input [yellow] 3" xfId="60241" xr:uid="{00000000-0005-0000-0000-000057430000}"/>
    <cellStyle name="Input [yellow] 4" xfId="60242" xr:uid="{00000000-0005-0000-0000-000058430000}"/>
    <cellStyle name="Input [yellow] 5" xfId="60243" xr:uid="{00000000-0005-0000-0000-000059430000}"/>
    <cellStyle name="Input [yellow] 6" xfId="60244" xr:uid="{00000000-0005-0000-0000-00005A430000}"/>
    <cellStyle name="Input [yellow] 7" xfId="60245" xr:uid="{00000000-0005-0000-0000-00005B430000}"/>
    <cellStyle name="Input [yellow] 8" xfId="60246" xr:uid="{00000000-0005-0000-0000-00005C430000}"/>
    <cellStyle name="Input [yellow] 9" xfId="60247" xr:uid="{00000000-0005-0000-0000-00005D430000}"/>
    <cellStyle name="INPUT 10" xfId="14638" xr:uid="{00000000-0005-0000-0000-00005E430000}"/>
    <cellStyle name="INPUT 10 10" xfId="14639" xr:uid="{00000000-0005-0000-0000-00005F430000}"/>
    <cellStyle name="Input 10 11" xfId="14640" xr:uid="{00000000-0005-0000-0000-000060430000}"/>
    <cellStyle name="INPUT 10 11 2" xfId="14641" xr:uid="{00000000-0005-0000-0000-000061430000}"/>
    <cellStyle name="Input 10 12" xfId="52703" xr:uid="{00000000-0005-0000-0000-000062430000}"/>
    <cellStyle name="Input 10 13" xfId="52704" xr:uid="{00000000-0005-0000-0000-000063430000}"/>
    <cellStyle name="Input 10 14" xfId="52705" xr:uid="{00000000-0005-0000-0000-000064430000}"/>
    <cellStyle name="Input 10 15" xfId="52706" xr:uid="{00000000-0005-0000-0000-000065430000}"/>
    <cellStyle name="Input 10 16" xfId="52707" xr:uid="{00000000-0005-0000-0000-000066430000}"/>
    <cellStyle name="Input 10 17" xfId="52708" xr:uid="{00000000-0005-0000-0000-000067430000}"/>
    <cellStyle name="Input 10 18" xfId="52709" xr:uid="{00000000-0005-0000-0000-000068430000}"/>
    <cellStyle name="Input 10 19" xfId="52710" xr:uid="{00000000-0005-0000-0000-000069430000}"/>
    <cellStyle name="Input 10 2" xfId="14642" xr:uid="{00000000-0005-0000-0000-00006A430000}"/>
    <cellStyle name="Input 10 20" xfId="52711" xr:uid="{00000000-0005-0000-0000-00006B430000}"/>
    <cellStyle name="Input 10 21" xfId="52712" xr:uid="{00000000-0005-0000-0000-00006C430000}"/>
    <cellStyle name="Input 10 22" xfId="52713" xr:uid="{00000000-0005-0000-0000-00006D430000}"/>
    <cellStyle name="Input 10 23" xfId="52714" xr:uid="{00000000-0005-0000-0000-00006E430000}"/>
    <cellStyle name="Input 10 24" xfId="52715" xr:uid="{00000000-0005-0000-0000-00006F430000}"/>
    <cellStyle name="Input 10 25" xfId="52716" xr:uid="{00000000-0005-0000-0000-000070430000}"/>
    <cellStyle name="Input 10 26" xfId="52717" xr:uid="{00000000-0005-0000-0000-000071430000}"/>
    <cellStyle name="Input 10 27" xfId="52718" xr:uid="{00000000-0005-0000-0000-000072430000}"/>
    <cellStyle name="Input 10 28" xfId="52719" xr:uid="{00000000-0005-0000-0000-000073430000}"/>
    <cellStyle name="Input 10 29" xfId="52720" xr:uid="{00000000-0005-0000-0000-000074430000}"/>
    <cellStyle name="INPUT 10 3" xfId="14643" xr:uid="{00000000-0005-0000-0000-000075430000}"/>
    <cellStyle name="Input 10 30" xfId="52721" xr:uid="{00000000-0005-0000-0000-000076430000}"/>
    <cellStyle name="Input 10 31" xfId="52722" xr:uid="{00000000-0005-0000-0000-000077430000}"/>
    <cellStyle name="INPUT 10 4" xfId="14644" xr:uid="{00000000-0005-0000-0000-000078430000}"/>
    <cellStyle name="INPUT 10 5" xfId="14645" xr:uid="{00000000-0005-0000-0000-000079430000}"/>
    <cellStyle name="INPUT 10 6" xfId="14646" xr:uid="{00000000-0005-0000-0000-00007A430000}"/>
    <cellStyle name="INPUT 10 7" xfId="14647" xr:uid="{00000000-0005-0000-0000-00007B430000}"/>
    <cellStyle name="INPUT 10 8" xfId="14648" xr:uid="{00000000-0005-0000-0000-00007C430000}"/>
    <cellStyle name="INPUT 10 9" xfId="14649" xr:uid="{00000000-0005-0000-0000-00007D430000}"/>
    <cellStyle name="Input 100" xfId="52723" xr:uid="{00000000-0005-0000-0000-00007E430000}"/>
    <cellStyle name="Input 101" xfId="52724" xr:uid="{00000000-0005-0000-0000-00007F430000}"/>
    <cellStyle name="Input 102" xfId="52725" xr:uid="{00000000-0005-0000-0000-000080430000}"/>
    <cellStyle name="Input 103" xfId="52726" xr:uid="{00000000-0005-0000-0000-000081430000}"/>
    <cellStyle name="Input 104" xfId="52727" xr:uid="{00000000-0005-0000-0000-000082430000}"/>
    <cellStyle name="Input 105" xfId="52728" xr:uid="{00000000-0005-0000-0000-000083430000}"/>
    <cellStyle name="Input 106" xfId="52729" xr:uid="{00000000-0005-0000-0000-000084430000}"/>
    <cellStyle name="Input 107" xfId="52730" xr:uid="{00000000-0005-0000-0000-000085430000}"/>
    <cellStyle name="Input 108" xfId="52731" xr:uid="{00000000-0005-0000-0000-000086430000}"/>
    <cellStyle name="Input 109" xfId="52732" xr:uid="{00000000-0005-0000-0000-000087430000}"/>
    <cellStyle name="INPUT 11" xfId="14650" xr:uid="{00000000-0005-0000-0000-000088430000}"/>
    <cellStyle name="INPUT 11 10" xfId="14651" xr:uid="{00000000-0005-0000-0000-000089430000}"/>
    <cellStyle name="Input 11 11" xfId="14652" xr:uid="{00000000-0005-0000-0000-00008A430000}"/>
    <cellStyle name="INPUT 11 11 2" xfId="14653" xr:uid="{00000000-0005-0000-0000-00008B430000}"/>
    <cellStyle name="Input 11 12" xfId="52733" xr:uid="{00000000-0005-0000-0000-00008C430000}"/>
    <cellStyle name="Input 11 13" xfId="52734" xr:uid="{00000000-0005-0000-0000-00008D430000}"/>
    <cellStyle name="Input 11 14" xfId="52735" xr:uid="{00000000-0005-0000-0000-00008E430000}"/>
    <cellStyle name="Input 11 15" xfId="52736" xr:uid="{00000000-0005-0000-0000-00008F430000}"/>
    <cellStyle name="Input 11 16" xfId="52737" xr:uid="{00000000-0005-0000-0000-000090430000}"/>
    <cellStyle name="Input 11 17" xfId="52738" xr:uid="{00000000-0005-0000-0000-000091430000}"/>
    <cellStyle name="Input 11 18" xfId="52739" xr:uid="{00000000-0005-0000-0000-000092430000}"/>
    <cellStyle name="Input 11 19" xfId="52740" xr:uid="{00000000-0005-0000-0000-000093430000}"/>
    <cellStyle name="Input 11 2" xfId="14654" xr:uid="{00000000-0005-0000-0000-000094430000}"/>
    <cellStyle name="Input 11 20" xfId="52741" xr:uid="{00000000-0005-0000-0000-000095430000}"/>
    <cellStyle name="Input 11 21" xfId="52742" xr:uid="{00000000-0005-0000-0000-000096430000}"/>
    <cellStyle name="Input 11 22" xfId="52743" xr:uid="{00000000-0005-0000-0000-000097430000}"/>
    <cellStyle name="Input 11 23" xfId="52744" xr:uid="{00000000-0005-0000-0000-000098430000}"/>
    <cellStyle name="Input 11 24" xfId="52745" xr:uid="{00000000-0005-0000-0000-000099430000}"/>
    <cellStyle name="Input 11 25" xfId="52746" xr:uid="{00000000-0005-0000-0000-00009A430000}"/>
    <cellStyle name="Input 11 26" xfId="52747" xr:uid="{00000000-0005-0000-0000-00009B430000}"/>
    <cellStyle name="Input 11 27" xfId="52748" xr:uid="{00000000-0005-0000-0000-00009C430000}"/>
    <cellStyle name="Input 11 28" xfId="52749" xr:uid="{00000000-0005-0000-0000-00009D430000}"/>
    <cellStyle name="Input 11 29" xfId="52750" xr:uid="{00000000-0005-0000-0000-00009E430000}"/>
    <cellStyle name="INPUT 11 3" xfId="14655" xr:uid="{00000000-0005-0000-0000-00009F430000}"/>
    <cellStyle name="Input 11 30" xfId="52751" xr:uid="{00000000-0005-0000-0000-0000A0430000}"/>
    <cellStyle name="Input 11 31" xfId="52752" xr:uid="{00000000-0005-0000-0000-0000A1430000}"/>
    <cellStyle name="INPUT 11 4" xfId="14656" xr:uid="{00000000-0005-0000-0000-0000A2430000}"/>
    <cellStyle name="INPUT 11 5" xfId="14657" xr:uid="{00000000-0005-0000-0000-0000A3430000}"/>
    <cellStyle name="INPUT 11 6" xfId="14658" xr:uid="{00000000-0005-0000-0000-0000A4430000}"/>
    <cellStyle name="INPUT 11 7" xfId="14659" xr:uid="{00000000-0005-0000-0000-0000A5430000}"/>
    <cellStyle name="INPUT 11 8" xfId="14660" xr:uid="{00000000-0005-0000-0000-0000A6430000}"/>
    <cellStyle name="INPUT 11 9" xfId="14661" xr:uid="{00000000-0005-0000-0000-0000A7430000}"/>
    <cellStyle name="Input 110" xfId="52753" xr:uid="{00000000-0005-0000-0000-0000A8430000}"/>
    <cellStyle name="Input 111" xfId="52754" xr:uid="{00000000-0005-0000-0000-0000A9430000}"/>
    <cellStyle name="Input 112" xfId="52755" xr:uid="{00000000-0005-0000-0000-0000AA430000}"/>
    <cellStyle name="Input 113" xfId="52756" xr:uid="{00000000-0005-0000-0000-0000AB430000}"/>
    <cellStyle name="Input 114" xfId="52757" xr:uid="{00000000-0005-0000-0000-0000AC430000}"/>
    <cellStyle name="Input 115" xfId="52758" xr:uid="{00000000-0005-0000-0000-0000AD430000}"/>
    <cellStyle name="INPUT 116" xfId="357" xr:uid="{00000000-0005-0000-0000-0000AE430000}"/>
    <cellStyle name="INPUT 12" xfId="14662" xr:uid="{00000000-0005-0000-0000-0000AF430000}"/>
    <cellStyle name="INPUT 12 10" xfId="14663" xr:uid="{00000000-0005-0000-0000-0000B0430000}"/>
    <cellStyle name="Input 12 11" xfId="14664" xr:uid="{00000000-0005-0000-0000-0000B1430000}"/>
    <cellStyle name="INPUT 12 11 2" xfId="14665" xr:uid="{00000000-0005-0000-0000-0000B2430000}"/>
    <cellStyle name="Input 12 12" xfId="52759" xr:uid="{00000000-0005-0000-0000-0000B3430000}"/>
    <cellStyle name="Input 12 13" xfId="52760" xr:uid="{00000000-0005-0000-0000-0000B4430000}"/>
    <cellStyle name="Input 12 14" xfId="52761" xr:uid="{00000000-0005-0000-0000-0000B5430000}"/>
    <cellStyle name="Input 12 15" xfId="52762" xr:uid="{00000000-0005-0000-0000-0000B6430000}"/>
    <cellStyle name="Input 12 16" xfId="52763" xr:uid="{00000000-0005-0000-0000-0000B7430000}"/>
    <cellStyle name="Input 12 17" xfId="52764" xr:uid="{00000000-0005-0000-0000-0000B8430000}"/>
    <cellStyle name="Input 12 18" xfId="52765" xr:uid="{00000000-0005-0000-0000-0000B9430000}"/>
    <cellStyle name="Input 12 19" xfId="52766" xr:uid="{00000000-0005-0000-0000-0000BA430000}"/>
    <cellStyle name="Input 12 2" xfId="14666" xr:uid="{00000000-0005-0000-0000-0000BB430000}"/>
    <cellStyle name="Input 12 20" xfId="52767" xr:uid="{00000000-0005-0000-0000-0000BC430000}"/>
    <cellStyle name="Input 12 21" xfId="52768" xr:uid="{00000000-0005-0000-0000-0000BD430000}"/>
    <cellStyle name="Input 12 22" xfId="52769" xr:uid="{00000000-0005-0000-0000-0000BE430000}"/>
    <cellStyle name="Input 12 23" xfId="52770" xr:uid="{00000000-0005-0000-0000-0000BF430000}"/>
    <cellStyle name="Input 12 24" xfId="52771" xr:uid="{00000000-0005-0000-0000-0000C0430000}"/>
    <cellStyle name="Input 12 25" xfId="52772" xr:uid="{00000000-0005-0000-0000-0000C1430000}"/>
    <cellStyle name="Input 12 26" xfId="52773" xr:uid="{00000000-0005-0000-0000-0000C2430000}"/>
    <cellStyle name="Input 12 27" xfId="52774" xr:uid="{00000000-0005-0000-0000-0000C3430000}"/>
    <cellStyle name="Input 12 28" xfId="52775" xr:uid="{00000000-0005-0000-0000-0000C4430000}"/>
    <cellStyle name="Input 12 29" xfId="52776" xr:uid="{00000000-0005-0000-0000-0000C5430000}"/>
    <cellStyle name="INPUT 12 3" xfId="14667" xr:uid="{00000000-0005-0000-0000-0000C6430000}"/>
    <cellStyle name="Input 12 30" xfId="52777" xr:uid="{00000000-0005-0000-0000-0000C7430000}"/>
    <cellStyle name="Input 12 31" xfId="52778" xr:uid="{00000000-0005-0000-0000-0000C8430000}"/>
    <cellStyle name="INPUT 12 4" xfId="14668" xr:uid="{00000000-0005-0000-0000-0000C9430000}"/>
    <cellStyle name="INPUT 12 5" xfId="14669" xr:uid="{00000000-0005-0000-0000-0000CA430000}"/>
    <cellStyle name="INPUT 12 6" xfId="14670" xr:uid="{00000000-0005-0000-0000-0000CB430000}"/>
    <cellStyle name="INPUT 12 7" xfId="14671" xr:uid="{00000000-0005-0000-0000-0000CC430000}"/>
    <cellStyle name="INPUT 12 8" xfId="14672" xr:uid="{00000000-0005-0000-0000-0000CD430000}"/>
    <cellStyle name="INPUT 12 9" xfId="14673" xr:uid="{00000000-0005-0000-0000-0000CE430000}"/>
    <cellStyle name="INPUT 13" xfId="14674" xr:uid="{00000000-0005-0000-0000-0000CF430000}"/>
    <cellStyle name="INPUT 13 10" xfId="14675" xr:uid="{00000000-0005-0000-0000-0000D0430000}"/>
    <cellStyle name="Input 13 11" xfId="14676" xr:uid="{00000000-0005-0000-0000-0000D1430000}"/>
    <cellStyle name="INPUT 13 11 2" xfId="14677" xr:uid="{00000000-0005-0000-0000-0000D2430000}"/>
    <cellStyle name="Input 13 12" xfId="52779" xr:uid="{00000000-0005-0000-0000-0000D3430000}"/>
    <cellStyle name="Input 13 13" xfId="52780" xr:uid="{00000000-0005-0000-0000-0000D4430000}"/>
    <cellStyle name="Input 13 14" xfId="52781" xr:uid="{00000000-0005-0000-0000-0000D5430000}"/>
    <cellStyle name="Input 13 15" xfId="52782" xr:uid="{00000000-0005-0000-0000-0000D6430000}"/>
    <cellStyle name="Input 13 16" xfId="52783" xr:uid="{00000000-0005-0000-0000-0000D7430000}"/>
    <cellStyle name="Input 13 17" xfId="52784" xr:uid="{00000000-0005-0000-0000-0000D8430000}"/>
    <cellStyle name="Input 13 18" xfId="52785" xr:uid="{00000000-0005-0000-0000-0000D9430000}"/>
    <cellStyle name="Input 13 19" xfId="52786" xr:uid="{00000000-0005-0000-0000-0000DA430000}"/>
    <cellStyle name="Input 13 2" xfId="14678" xr:uid="{00000000-0005-0000-0000-0000DB430000}"/>
    <cellStyle name="Input 13 20" xfId="52787" xr:uid="{00000000-0005-0000-0000-0000DC430000}"/>
    <cellStyle name="Input 13 21" xfId="52788" xr:uid="{00000000-0005-0000-0000-0000DD430000}"/>
    <cellStyle name="Input 13 22" xfId="52789" xr:uid="{00000000-0005-0000-0000-0000DE430000}"/>
    <cellStyle name="Input 13 23" xfId="52790" xr:uid="{00000000-0005-0000-0000-0000DF430000}"/>
    <cellStyle name="Input 13 24" xfId="52791" xr:uid="{00000000-0005-0000-0000-0000E0430000}"/>
    <cellStyle name="Input 13 25" xfId="52792" xr:uid="{00000000-0005-0000-0000-0000E1430000}"/>
    <cellStyle name="Input 13 26" xfId="52793" xr:uid="{00000000-0005-0000-0000-0000E2430000}"/>
    <cellStyle name="Input 13 27" xfId="52794" xr:uid="{00000000-0005-0000-0000-0000E3430000}"/>
    <cellStyle name="Input 13 28" xfId="52795" xr:uid="{00000000-0005-0000-0000-0000E4430000}"/>
    <cellStyle name="Input 13 29" xfId="52796" xr:uid="{00000000-0005-0000-0000-0000E5430000}"/>
    <cellStyle name="INPUT 13 3" xfId="14679" xr:uid="{00000000-0005-0000-0000-0000E6430000}"/>
    <cellStyle name="Input 13 30" xfId="52797" xr:uid="{00000000-0005-0000-0000-0000E7430000}"/>
    <cellStyle name="Input 13 31" xfId="52798" xr:uid="{00000000-0005-0000-0000-0000E8430000}"/>
    <cellStyle name="INPUT 13 4" xfId="14680" xr:uid="{00000000-0005-0000-0000-0000E9430000}"/>
    <cellStyle name="INPUT 13 5" xfId="14681" xr:uid="{00000000-0005-0000-0000-0000EA430000}"/>
    <cellStyle name="INPUT 13 6" xfId="14682" xr:uid="{00000000-0005-0000-0000-0000EB430000}"/>
    <cellStyle name="INPUT 13 7" xfId="14683" xr:uid="{00000000-0005-0000-0000-0000EC430000}"/>
    <cellStyle name="INPUT 13 8" xfId="14684" xr:uid="{00000000-0005-0000-0000-0000ED430000}"/>
    <cellStyle name="INPUT 13 9" xfId="14685" xr:uid="{00000000-0005-0000-0000-0000EE430000}"/>
    <cellStyle name="INPUT 14" xfId="14686" xr:uid="{00000000-0005-0000-0000-0000EF430000}"/>
    <cellStyle name="INPUT 14 10" xfId="14687" xr:uid="{00000000-0005-0000-0000-0000F0430000}"/>
    <cellStyle name="Input 14 11" xfId="14688" xr:uid="{00000000-0005-0000-0000-0000F1430000}"/>
    <cellStyle name="INPUT 14 11 2" xfId="14689" xr:uid="{00000000-0005-0000-0000-0000F2430000}"/>
    <cellStyle name="Input 14 12" xfId="52799" xr:uid="{00000000-0005-0000-0000-0000F3430000}"/>
    <cellStyle name="Input 14 13" xfId="52800" xr:uid="{00000000-0005-0000-0000-0000F4430000}"/>
    <cellStyle name="Input 14 14" xfId="52801" xr:uid="{00000000-0005-0000-0000-0000F5430000}"/>
    <cellStyle name="Input 14 15" xfId="52802" xr:uid="{00000000-0005-0000-0000-0000F6430000}"/>
    <cellStyle name="Input 14 16" xfId="52803" xr:uid="{00000000-0005-0000-0000-0000F7430000}"/>
    <cellStyle name="Input 14 17" xfId="52804" xr:uid="{00000000-0005-0000-0000-0000F8430000}"/>
    <cellStyle name="Input 14 18" xfId="52805" xr:uid="{00000000-0005-0000-0000-0000F9430000}"/>
    <cellStyle name="Input 14 19" xfId="52806" xr:uid="{00000000-0005-0000-0000-0000FA430000}"/>
    <cellStyle name="Input 14 2" xfId="14690" xr:uid="{00000000-0005-0000-0000-0000FB430000}"/>
    <cellStyle name="Input 14 20" xfId="52807" xr:uid="{00000000-0005-0000-0000-0000FC430000}"/>
    <cellStyle name="Input 14 21" xfId="52808" xr:uid="{00000000-0005-0000-0000-0000FD430000}"/>
    <cellStyle name="Input 14 22" xfId="52809" xr:uid="{00000000-0005-0000-0000-0000FE430000}"/>
    <cellStyle name="Input 14 23" xfId="52810" xr:uid="{00000000-0005-0000-0000-0000FF430000}"/>
    <cellStyle name="Input 14 24" xfId="52811" xr:uid="{00000000-0005-0000-0000-000000440000}"/>
    <cellStyle name="Input 14 25" xfId="52812" xr:uid="{00000000-0005-0000-0000-000001440000}"/>
    <cellStyle name="Input 14 26" xfId="52813" xr:uid="{00000000-0005-0000-0000-000002440000}"/>
    <cellStyle name="Input 14 27" xfId="52814" xr:uid="{00000000-0005-0000-0000-000003440000}"/>
    <cellStyle name="Input 14 28" xfId="52815" xr:uid="{00000000-0005-0000-0000-000004440000}"/>
    <cellStyle name="Input 14 29" xfId="52816" xr:uid="{00000000-0005-0000-0000-000005440000}"/>
    <cellStyle name="INPUT 14 3" xfId="14691" xr:uid="{00000000-0005-0000-0000-000006440000}"/>
    <cellStyle name="Input 14 30" xfId="52817" xr:uid="{00000000-0005-0000-0000-000007440000}"/>
    <cellStyle name="Input 14 31" xfId="52818" xr:uid="{00000000-0005-0000-0000-000008440000}"/>
    <cellStyle name="INPUT 14 4" xfId="14692" xr:uid="{00000000-0005-0000-0000-000009440000}"/>
    <cellStyle name="INPUT 14 5" xfId="14693" xr:uid="{00000000-0005-0000-0000-00000A440000}"/>
    <cellStyle name="INPUT 14 6" xfId="14694" xr:uid="{00000000-0005-0000-0000-00000B440000}"/>
    <cellStyle name="INPUT 14 7" xfId="14695" xr:uid="{00000000-0005-0000-0000-00000C440000}"/>
    <cellStyle name="INPUT 14 8" xfId="14696" xr:uid="{00000000-0005-0000-0000-00000D440000}"/>
    <cellStyle name="INPUT 14 9" xfId="14697" xr:uid="{00000000-0005-0000-0000-00000E440000}"/>
    <cellStyle name="INPUT 15" xfId="14698" xr:uid="{00000000-0005-0000-0000-00000F440000}"/>
    <cellStyle name="INPUT 15 10" xfId="14699" xr:uid="{00000000-0005-0000-0000-000010440000}"/>
    <cellStyle name="Input 15 11" xfId="14700" xr:uid="{00000000-0005-0000-0000-000011440000}"/>
    <cellStyle name="INPUT 15 11 2" xfId="14701" xr:uid="{00000000-0005-0000-0000-000012440000}"/>
    <cellStyle name="Input 15 12" xfId="52819" xr:uid="{00000000-0005-0000-0000-000013440000}"/>
    <cellStyle name="Input 15 13" xfId="52820" xr:uid="{00000000-0005-0000-0000-000014440000}"/>
    <cellStyle name="Input 15 14" xfId="52821" xr:uid="{00000000-0005-0000-0000-000015440000}"/>
    <cellStyle name="Input 15 15" xfId="52822" xr:uid="{00000000-0005-0000-0000-000016440000}"/>
    <cellStyle name="Input 15 16" xfId="52823" xr:uid="{00000000-0005-0000-0000-000017440000}"/>
    <cellStyle name="Input 15 17" xfId="52824" xr:uid="{00000000-0005-0000-0000-000018440000}"/>
    <cellStyle name="Input 15 18" xfId="52825" xr:uid="{00000000-0005-0000-0000-000019440000}"/>
    <cellStyle name="Input 15 19" xfId="52826" xr:uid="{00000000-0005-0000-0000-00001A440000}"/>
    <cellStyle name="Input 15 2" xfId="14702" xr:uid="{00000000-0005-0000-0000-00001B440000}"/>
    <cellStyle name="Input 15 20" xfId="52827" xr:uid="{00000000-0005-0000-0000-00001C440000}"/>
    <cellStyle name="Input 15 21" xfId="52828" xr:uid="{00000000-0005-0000-0000-00001D440000}"/>
    <cellStyle name="Input 15 22" xfId="52829" xr:uid="{00000000-0005-0000-0000-00001E440000}"/>
    <cellStyle name="Input 15 23" xfId="52830" xr:uid="{00000000-0005-0000-0000-00001F440000}"/>
    <cellStyle name="Input 15 24" xfId="52831" xr:uid="{00000000-0005-0000-0000-000020440000}"/>
    <cellStyle name="Input 15 25" xfId="52832" xr:uid="{00000000-0005-0000-0000-000021440000}"/>
    <cellStyle name="Input 15 26" xfId="52833" xr:uid="{00000000-0005-0000-0000-000022440000}"/>
    <cellStyle name="Input 15 27" xfId="52834" xr:uid="{00000000-0005-0000-0000-000023440000}"/>
    <cellStyle name="Input 15 28" xfId="52835" xr:uid="{00000000-0005-0000-0000-000024440000}"/>
    <cellStyle name="Input 15 29" xfId="52836" xr:uid="{00000000-0005-0000-0000-000025440000}"/>
    <cellStyle name="INPUT 15 3" xfId="14703" xr:uid="{00000000-0005-0000-0000-000026440000}"/>
    <cellStyle name="Input 15 30" xfId="52837" xr:uid="{00000000-0005-0000-0000-000027440000}"/>
    <cellStyle name="Input 15 31" xfId="52838" xr:uid="{00000000-0005-0000-0000-000028440000}"/>
    <cellStyle name="INPUT 15 4" xfId="14704" xr:uid="{00000000-0005-0000-0000-000029440000}"/>
    <cellStyle name="INPUT 15 5" xfId="14705" xr:uid="{00000000-0005-0000-0000-00002A440000}"/>
    <cellStyle name="INPUT 15 6" xfId="14706" xr:uid="{00000000-0005-0000-0000-00002B440000}"/>
    <cellStyle name="INPUT 15 7" xfId="14707" xr:uid="{00000000-0005-0000-0000-00002C440000}"/>
    <cellStyle name="INPUT 15 8" xfId="14708" xr:uid="{00000000-0005-0000-0000-00002D440000}"/>
    <cellStyle name="INPUT 15 9" xfId="14709" xr:uid="{00000000-0005-0000-0000-00002E440000}"/>
    <cellStyle name="INPUT 16" xfId="14710" xr:uid="{00000000-0005-0000-0000-00002F440000}"/>
    <cellStyle name="INPUT 16 10" xfId="14711" xr:uid="{00000000-0005-0000-0000-000030440000}"/>
    <cellStyle name="Input 16 11" xfId="14712" xr:uid="{00000000-0005-0000-0000-000031440000}"/>
    <cellStyle name="INPUT 16 11 2" xfId="14713" xr:uid="{00000000-0005-0000-0000-000032440000}"/>
    <cellStyle name="Input 16 12" xfId="52839" xr:uid="{00000000-0005-0000-0000-000033440000}"/>
    <cellStyle name="Input 16 13" xfId="52840" xr:uid="{00000000-0005-0000-0000-000034440000}"/>
    <cellStyle name="Input 16 14" xfId="52841" xr:uid="{00000000-0005-0000-0000-000035440000}"/>
    <cellStyle name="Input 16 15" xfId="52842" xr:uid="{00000000-0005-0000-0000-000036440000}"/>
    <cellStyle name="Input 16 16" xfId="52843" xr:uid="{00000000-0005-0000-0000-000037440000}"/>
    <cellStyle name="Input 16 17" xfId="52844" xr:uid="{00000000-0005-0000-0000-000038440000}"/>
    <cellStyle name="Input 16 18" xfId="52845" xr:uid="{00000000-0005-0000-0000-000039440000}"/>
    <cellStyle name="Input 16 19" xfId="52846" xr:uid="{00000000-0005-0000-0000-00003A440000}"/>
    <cellStyle name="Input 16 2" xfId="14714" xr:uid="{00000000-0005-0000-0000-00003B440000}"/>
    <cellStyle name="Input 16 20" xfId="52847" xr:uid="{00000000-0005-0000-0000-00003C440000}"/>
    <cellStyle name="Input 16 21" xfId="52848" xr:uid="{00000000-0005-0000-0000-00003D440000}"/>
    <cellStyle name="Input 16 22" xfId="52849" xr:uid="{00000000-0005-0000-0000-00003E440000}"/>
    <cellStyle name="Input 16 23" xfId="52850" xr:uid="{00000000-0005-0000-0000-00003F440000}"/>
    <cellStyle name="Input 16 24" xfId="52851" xr:uid="{00000000-0005-0000-0000-000040440000}"/>
    <cellStyle name="Input 16 25" xfId="52852" xr:uid="{00000000-0005-0000-0000-000041440000}"/>
    <cellStyle name="Input 16 26" xfId="52853" xr:uid="{00000000-0005-0000-0000-000042440000}"/>
    <cellStyle name="Input 16 27" xfId="52854" xr:uid="{00000000-0005-0000-0000-000043440000}"/>
    <cellStyle name="Input 16 28" xfId="52855" xr:uid="{00000000-0005-0000-0000-000044440000}"/>
    <cellStyle name="Input 16 29" xfId="52856" xr:uid="{00000000-0005-0000-0000-000045440000}"/>
    <cellStyle name="INPUT 16 3" xfId="14715" xr:uid="{00000000-0005-0000-0000-000046440000}"/>
    <cellStyle name="Input 16 30" xfId="52857" xr:uid="{00000000-0005-0000-0000-000047440000}"/>
    <cellStyle name="Input 16 31" xfId="52858" xr:uid="{00000000-0005-0000-0000-000048440000}"/>
    <cellStyle name="INPUT 16 4" xfId="14716" xr:uid="{00000000-0005-0000-0000-000049440000}"/>
    <cellStyle name="INPUT 16 5" xfId="14717" xr:uid="{00000000-0005-0000-0000-00004A440000}"/>
    <cellStyle name="INPUT 16 6" xfId="14718" xr:uid="{00000000-0005-0000-0000-00004B440000}"/>
    <cellStyle name="INPUT 16 7" xfId="14719" xr:uid="{00000000-0005-0000-0000-00004C440000}"/>
    <cellStyle name="INPUT 16 8" xfId="14720" xr:uid="{00000000-0005-0000-0000-00004D440000}"/>
    <cellStyle name="INPUT 16 9" xfId="14721" xr:uid="{00000000-0005-0000-0000-00004E440000}"/>
    <cellStyle name="INPUT 17" xfId="14722" xr:uid="{00000000-0005-0000-0000-00004F440000}"/>
    <cellStyle name="INPUT 17 10" xfId="14723" xr:uid="{00000000-0005-0000-0000-000050440000}"/>
    <cellStyle name="Input 17 11" xfId="14724" xr:uid="{00000000-0005-0000-0000-000051440000}"/>
    <cellStyle name="INPUT 17 11 2" xfId="14725" xr:uid="{00000000-0005-0000-0000-000052440000}"/>
    <cellStyle name="Input 17 12" xfId="52859" xr:uid="{00000000-0005-0000-0000-000053440000}"/>
    <cellStyle name="Input 17 13" xfId="52860" xr:uid="{00000000-0005-0000-0000-000054440000}"/>
    <cellStyle name="Input 17 14" xfId="52861" xr:uid="{00000000-0005-0000-0000-000055440000}"/>
    <cellStyle name="Input 17 15" xfId="52862" xr:uid="{00000000-0005-0000-0000-000056440000}"/>
    <cellStyle name="Input 17 16" xfId="52863" xr:uid="{00000000-0005-0000-0000-000057440000}"/>
    <cellStyle name="Input 17 17" xfId="52864" xr:uid="{00000000-0005-0000-0000-000058440000}"/>
    <cellStyle name="Input 17 18" xfId="52865" xr:uid="{00000000-0005-0000-0000-000059440000}"/>
    <cellStyle name="Input 17 19" xfId="52866" xr:uid="{00000000-0005-0000-0000-00005A440000}"/>
    <cellStyle name="Input 17 2" xfId="14726" xr:uid="{00000000-0005-0000-0000-00005B440000}"/>
    <cellStyle name="Input 17 20" xfId="52867" xr:uid="{00000000-0005-0000-0000-00005C440000}"/>
    <cellStyle name="Input 17 21" xfId="52868" xr:uid="{00000000-0005-0000-0000-00005D440000}"/>
    <cellStyle name="Input 17 22" xfId="52869" xr:uid="{00000000-0005-0000-0000-00005E440000}"/>
    <cellStyle name="Input 17 23" xfId="52870" xr:uid="{00000000-0005-0000-0000-00005F440000}"/>
    <cellStyle name="Input 17 24" xfId="52871" xr:uid="{00000000-0005-0000-0000-000060440000}"/>
    <cellStyle name="Input 17 25" xfId="52872" xr:uid="{00000000-0005-0000-0000-000061440000}"/>
    <cellStyle name="Input 17 26" xfId="52873" xr:uid="{00000000-0005-0000-0000-000062440000}"/>
    <cellStyle name="Input 17 27" xfId="52874" xr:uid="{00000000-0005-0000-0000-000063440000}"/>
    <cellStyle name="Input 17 28" xfId="52875" xr:uid="{00000000-0005-0000-0000-000064440000}"/>
    <cellStyle name="Input 17 29" xfId="52876" xr:uid="{00000000-0005-0000-0000-000065440000}"/>
    <cellStyle name="INPUT 17 3" xfId="14727" xr:uid="{00000000-0005-0000-0000-000066440000}"/>
    <cellStyle name="Input 17 30" xfId="52877" xr:uid="{00000000-0005-0000-0000-000067440000}"/>
    <cellStyle name="Input 17 31" xfId="52878" xr:uid="{00000000-0005-0000-0000-000068440000}"/>
    <cellStyle name="INPUT 17 4" xfId="14728" xr:uid="{00000000-0005-0000-0000-000069440000}"/>
    <cellStyle name="INPUT 17 5" xfId="14729" xr:uid="{00000000-0005-0000-0000-00006A440000}"/>
    <cellStyle name="INPUT 17 6" xfId="14730" xr:uid="{00000000-0005-0000-0000-00006B440000}"/>
    <cellStyle name="INPUT 17 7" xfId="14731" xr:uid="{00000000-0005-0000-0000-00006C440000}"/>
    <cellStyle name="INPUT 17 8" xfId="14732" xr:uid="{00000000-0005-0000-0000-00006D440000}"/>
    <cellStyle name="INPUT 17 9" xfId="14733" xr:uid="{00000000-0005-0000-0000-00006E440000}"/>
    <cellStyle name="INPUT 18" xfId="14734" xr:uid="{00000000-0005-0000-0000-00006F440000}"/>
    <cellStyle name="INPUT 18 10" xfId="14735" xr:uid="{00000000-0005-0000-0000-000070440000}"/>
    <cellStyle name="Input 18 11" xfId="14736" xr:uid="{00000000-0005-0000-0000-000071440000}"/>
    <cellStyle name="INPUT 18 11 2" xfId="14737" xr:uid="{00000000-0005-0000-0000-000072440000}"/>
    <cellStyle name="Input 18 12" xfId="52879" xr:uid="{00000000-0005-0000-0000-000073440000}"/>
    <cellStyle name="Input 18 13" xfId="52880" xr:uid="{00000000-0005-0000-0000-000074440000}"/>
    <cellStyle name="Input 18 14" xfId="52881" xr:uid="{00000000-0005-0000-0000-000075440000}"/>
    <cellStyle name="Input 18 15" xfId="52882" xr:uid="{00000000-0005-0000-0000-000076440000}"/>
    <cellStyle name="Input 18 16" xfId="52883" xr:uid="{00000000-0005-0000-0000-000077440000}"/>
    <cellStyle name="Input 18 17" xfId="52884" xr:uid="{00000000-0005-0000-0000-000078440000}"/>
    <cellStyle name="Input 18 18" xfId="52885" xr:uid="{00000000-0005-0000-0000-000079440000}"/>
    <cellStyle name="Input 18 19" xfId="52886" xr:uid="{00000000-0005-0000-0000-00007A440000}"/>
    <cellStyle name="Input 18 2" xfId="14738" xr:uid="{00000000-0005-0000-0000-00007B440000}"/>
    <cellStyle name="Input 18 20" xfId="52887" xr:uid="{00000000-0005-0000-0000-00007C440000}"/>
    <cellStyle name="Input 18 21" xfId="52888" xr:uid="{00000000-0005-0000-0000-00007D440000}"/>
    <cellStyle name="Input 18 22" xfId="52889" xr:uid="{00000000-0005-0000-0000-00007E440000}"/>
    <cellStyle name="Input 18 23" xfId="52890" xr:uid="{00000000-0005-0000-0000-00007F440000}"/>
    <cellStyle name="Input 18 24" xfId="52891" xr:uid="{00000000-0005-0000-0000-000080440000}"/>
    <cellStyle name="Input 18 25" xfId="52892" xr:uid="{00000000-0005-0000-0000-000081440000}"/>
    <cellStyle name="Input 18 26" xfId="52893" xr:uid="{00000000-0005-0000-0000-000082440000}"/>
    <cellStyle name="Input 18 27" xfId="52894" xr:uid="{00000000-0005-0000-0000-000083440000}"/>
    <cellStyle name="Input 18 28" xfId="52895" xr:uid="{00000000-0005-0000-0000-000084440000}"/>
    <cellStyle name="Input 18 29" xfId="52896" xr:uid="{00000000-0005-0000-0000-000085440000}"/>
    <cellStyle name="INPUT 18 3" xfId="14739" xr:uid="{00000000-0005-0000-0000-000086440000}"/>
    <cellStyle name="Input 18 30" xfId="52897" xr:uid="{00000000-0005-0000-0000-000087440000}"/>
    <cellStyle name="Input 18 31" xfId="52898" xr:uid="{00000000-0005-0000-0000-000088440000}"/>
    <cellStyle name="INPUT 18 4" xfId="14740" xr:uid="{00000000-0005-0000-0000-000089440000}"/>
    <cellStyle name="INPUT 18 5" xfId="14741" xr:uid="{00000000-0005-0000-0000-00008A440000}"/>
    <cellStyle name="INPUT 18 6" xfId="14742" xr:uid="{00000000-0005-0000-0000-00008B440000}"/>
    <cellStyle name="INPUT 18 7" xfId="14743" xr:uid="{00000000-0005-0000-0000-00008C440000}"/>
    <cellStyle name="INPUT 18 8" xfId="14744" xr:uid="{00000000-0005-0000-0000-00008D440000}"/>
    <cellStyle name="INPUT 18 9" xfId="14745" xr:uid="{00000000-0005-0000-0000-00008E440000}"/>
    <cellStyle name="INPUT 19" xfId="14746" xr:uid="{00000000-0005-0000-0000-00008F440000}"/>
    <cellStyle name="INPUT 19 10" xfId="14747" xr:uid="{00000000-0005-0000-0000-000090440000}"/>
    <cellStyle name="Input 19 11" xfId="14748" xr:uid="{00000000-0005-0000-0000-000091440000}"/>
    <cellStyle name="INPUT 19 11 2" xfId="14749" xr:uid="{00000000-0005-0000-0000-000092440000}"/>
    <cellStyle name="Input 19 12" xfId="52899" xr:uid="{00000000-0005-0000-0000-000093440000}"/>
    <cellStyle name="Input 19 13" xfId="52900" xr:uid="{00000000-0005-0000-0000-000094440000}"/>
    <cellStyle name="Input 19 14" xfId="52901" xr:uid="{00000000-0005-0000-0000-000095440000}"/>
    <cellStyle name="Input 19 15" xfId="52902" xr:uid="{00000000-0005-0000-0000-000096440000}"/>
    <cellStyle name="Input 19 16" xfId="52903" xr:uid="{00000000-0005-0000-0000-000097440000}"/>
    <cellStyle name="Input 19 17" xfId="52904" xr:uid="{00000000-0005-0000-0000-000098440000}"/>
    <cellStyle name="Input 19 18" xfId="52905" xr:uid="{00000000-0005-0000-0000-000099440000}"/>
    <cellStyle name="Input 19 19" xfId="52906" xr:uid="{00000000-0005-0000-0000-00009A440000}"/>
    <cellStyle name="Input 19 2" xfId="14750" xr:uid="{00000000-0005-0000-0000-00009B440000}"/>
    <cellStyle name="Input 19 20" xfId="52907" xr:uid="{00000000-0005-0000-0000-00009C440000}"/>
    <cellStyle name="Input 19 21" xfId="52908" xr:uid="{00000000-0005-0000-0000-00009D440000}"/>
    <cellStyle name="Input 19 22" xfId="52909" xr:uid="{00000000-0005-0000-0000-00009E440000}"/>
    <cellStyle name="Input 19 23" xfId="52910" xr:uid="{00000000-0005-0000-0000-00009F440000}"/>
    <cellStyle name="Input 19 24" xfId="52911" xr:uid="{00000000-0005-0000-0000-0000A0440000}"/>
    <cellStyle name="Input 19 25" xfId="52912" xr:uid="{00000000-0005-0000-0000-0000A1440000}"/>
    <cellStyle name="Input 19 26" xfId="52913" xr:uid="{00000000-0005-0000-0000-0000A2440000}"/>
    <cellStyle name="Input 19 27" xfId="52914" xr:uid="{00000000-0005-0000-0000-0000A3440000}"/>
    <cellStyle name="Input 19 28" xfId="52915" xr:uid="{00000000-0005-0000-0000-0000A4440000}"/>
    <cellStyle name="Input 19 29" xfId="52916" xr:uid="{00000000-0005-0000-0000-0000A5440000}"/>
    <cellStyle name="INPUT 19 3" xfId="14751" xr:uid="{00000000-0005-0000-0000-0000A6440000}"/>
    <cellStyle name="Input 19 30" xfId="52917" xr:uid="{00000000-0005-0000-0000-0000A7440000}"/>
    <cellStyle name="Input 19 31" xfId="52918" xr:uid="{00000000-0005-0000-0000-0000A8440000}"/>
    <cellStyle name="INPUT 19 4" xfId="14752" xr:uid="{00000000-0005-0000-0000-0000A9440000}"/>
    <cellStyle name="INPUT 19 5" xfId="14753" xr:uid="{00000000-0005-0000-0000-0000AA440000}"/>
    <cellStyle name="INPUT 19 6" xfId="14754" xr:uid="{00000000-0005-0000-0000-0000AB440000}"/>
    <cellStyle name="INPUT 19 7" xfId="14755" xr:uid="{00000000-0005-0000-0000-0000AC440000}"/>
    <cellStyle name="INPUT 19 8" xfId="14756" xr:uid="{00000000-0005-0000-0000-0000AD440000}"/>
    <cellStyle name="INPUT 19 9" xfId="14757" xr:uid="{00000000-0005-0000-0000-0000AE440000}"/>
    <cellStyle name="INPUT 2" xfId="326" xr:uid="{00000000-0005-0000-0000-0000AF440000}"/>
    <cellStyle name="Input 2 10" xfId="14758" xr:uid="{00000000-0005-0000-0000-0000B0440000}"/>
    <cellStyle name="Input 2 2" xfId="14759" xr:uid="{00000000-0005-0000-0000-0000B1440000}"/>
    <cellStyle name="Input 2 2 2" xfId="14760" xr:uid="{00000000-0005-0000-0000-0000B2440000}"/>
    <cellStyle name="Input 2 2 3" xfId="14761" xr:uid="{00000000-0005-0000-0000-0000B3440000}"/>
    <cellStyle name="Input 2 2 4" xfId="14762" xr:uid="{00000000-0005-0000-0000-0000B4440000}"/>
    <cellStyle name="Input 2 3" xfId="14763" xr:uid="{00000000-0005-0000-0000-0000B5440000}"/>
    <cellStyle name="Input 2 3 2" xfId="14764" xr:uid="{00000000-0005-0000-0000-0000B6440000}"/>
    <cellStyle name="Input 2 3 3" xfId="14765" xr:uid="{00000000-0005-0000-0000-0000B7440000}"/>
    <cellStyle name="Input 2 3 4" xfId="14766" xr:uid="{00000000-0005-0000-0000-0000B8440000}"/>
    <cellStyle name="Input 2 4" xfId="14767" xr:uid="{00000000-0005-0000-0000-0000B9440000}"/>
    <cellStyle name="Input 2 4 2" xfId="14768" xr:uid="{00000000-0005-0000-0000-0000BA440000}"/>
    <cellStyle name="Input 2 4 3" xfId="14769" xr:uid="{00000000-0005-0000-0000-0000BB440000}"/>
    <cellStyle name="Input 2 5" xfId="14770" xr:uid="{00000000-0005-0000-0000-0000BC440000}"/>
    <cellStyle name="Input 2 5 2" xfId="14771" xr:uid="{00000000-0005-0000-0000-0000BD440000}"/>
    <cellStyle name="Input 2 5 3" xfId="14772" xr:uid="{00000000-0005-0000-0000-0000BE440000}"/>
    <cellStyle name="Input 2 6" xfId="14773" xr:uid="{00000000-0005-0000-0000-0000BF440000}"/>
    <cellStyle name="Input 2 7" xfId="14774" xr:uid="{00000000-0005-0000-0000-0000C0440000}"/>
    <cellStyle name="Input 2 8" xfId="14775" xr:uid="{00000000-0005-0000-0000-0000C1440000}"/>
    <cellStyle name="Input 2 9" xfId="14776" xr:uid="{00000000-0005-0000-0000-0000C2440000}"/>
    <cellStyle name="INPUT 20" xfId="14777" xr:uid="{00000000-0005-0000-0000-0000C3440000}"/>
    <cellStyle name="INPUT 20 10" xfId="14778" xr:uid="{00000000-0005-0000-0000-0000C4440000}"/>
    <cellStyle name="Input 20 11" xfId="14779" xr:uid="{00000000-0005-0000-0000-0000C5440000}"/>
    <cellStyle name="INPUT 20 11 2" xfId="14780" xr:uid="{00000000-0005-0000-0000-0000C6440000}"/>
    <cellStyle name="Input 20 12" xfId="52919" xr:uid="{00000000-0005-0000-0000-0000C7440000}"/>
    <cellStyle name="Input 20 13" xfId="52920" xr:uid="{00000000-0005-0000-0000-0000C8440000}"/>
    <cellStyle name="Input 20 14" xfId="52921" xr:uid="{00000000-0005-0000-0000-0000C9440000}"/>
    <cellStyle name="Input 20 15" xfId="52922" xr:uid="{00000000-0005-0000-0000-0000CA440000}"/>
    <cellStyle name="Input 20 16" xfId="52923" xr:uid="{00000000-0005-0000-0000-0000CB440000}"/>
    <cellStyle name="Input 20 17" xfId="52924" xr:uid="{00000000-0005-0000-0000-0000CC440000}"/>
    <cellStyle name="Input 20 18" xfId="52925" xr:uid="{00000000-0005-0000-0000-0000CD440000}"/>
    <cellStyle name="Input 20 19" xfId="52926" xr:uid="{00000000-0005-0000-0000-0000CE440000}"/>
    <cellStyle name="Input 20 2" xfId="14781" xr:uid="{00000000-0005-0000-0000-0000CF440000}"/>
    <cellStyle name="Input 20 20" xfId="52927" xr:uid="{00000000-0005-0000-0000-0000D0440000}"/>
    <cellStyle name="Input 20 21" xfId="52928" xr:uid="{00000000-0005-0000-0000-0000D1440000}"/>
    <cellStyle name="Input 20 22" xfId="52929" xr:uid="{00000000-0005-0000-0000-0000D2440000}"/>
    <cellStyle name="Input 20 23" xfId="52930" xr:uid="{00000000-0005-0000-0000-0000D3440000}"/>
    <cellStyle name="Input 20 24" xfId="52931" xr:uid="{00000000-0005-0000-0000-0000D4440000}"/>
    <cellStyle name="Input 20 25" xfId="52932" xr:uid="{00000000-0005-0000-0000-0000D5440000}"/>
    <cellStyle name="Input 20 26" xfId="52933" xr:uid="{00000000-0005-0000-0000-0000D6440000}"/>
    <cellStyle name="Input 20 27" xfId="52934" xr:uid="{00000000-0005-0000-0000-0000D7440000}"/>
    <cellStyle name="Input 20 28" xfId="52935" xr:uid="{00000000-0005-0000-0000-0000D8440000}"/>
    <cellStyle name="Input 20 29" xfId="52936" xr:uid="{00000000-0005-0000-0000-0000D9440000}"/>
    <cellStyle name="INPUT 20 3" xfId="14782" xr:uid="{00000000-0005-0000-0000-0000DA440000}"/>
    <cellStyle name="Input 20 30" xfId="52937" xr:uid="{00000000-0005-0000-0000-0000DB440000}"/>
    <cellStyle name="Input 20 31" xfId="52938" xr:uid="{00000000-0005-0000-0000-0000DC440000}"/>
    <cellStyle name="INPUT 20 4" xfId="14783" xr:uid="{00000000-0005-0000-0000-0000DD440000}"/>
    <cellStyle name="INPUT 20 5" xfId="14784" xr:uid="{00000000-0005-0000-0000-0000DE440000}"/>
    <cellStyle name="INPUT 20 6" xfId="14785" xr:uid="{00000000-0005-0000-0000-0000DF440000}"/>
    <cellStyle name="INPUT 20 7" xfId="14786" xr:uid="{00000000-0005-0000-0000-0000E0440000}"/>
    <cellStyle name="INPUT 20 8" xfId="14787" xr:uid="{00000000-0005-0000-0000-0000E1440000}"/>
    <cellStyle name="INPUT 20 9" xfId="14788" xr:uid="{00000000-0005-0000-0000-0000E2440000}"/>
    <cellStyle name="INPUT 21" xfId="14789" xr:uid="{00000000-0005-0000-0000-0000E3440000}"/>
    <cellStyle name="INPUT 21 10" xfId="14790" xr:uid="{00000000-0005-0000-0000-0000E4440000}"/>
    <cellStyle name="Input 21 11" xfId="14791" xr:uid="{00000000-0005-0000-0000-0000E5440000}"/>
    <cellStyle name="INPUT 21 11 2" xfId="14792" xr:uid="{00000000-0005-0000-0000-0000E6440000}"/>
    <cellStyle name="INPUT 21 12" xfId="14793" xr:uid="{00000000-0005-0000-0000-0000E7440000}"/>
    <cellStyle name="Input 21 13" xfId="52939" xr:uid="{00000000-0005-0000-0000-0000E8440000}"/>
    <cellStyle name="Input 21 14" xfId="52940" xr:uid="{00000000-0005-0000-0000-0000E9440000}"/>
    <cellStyle name="Input 21 15" xfId="52941" xr:uid="{00000000-0005-0000-0000-0000EA440000}"/>
    <cellStyle name="Input 21 16" xfId="52942" xr:uid="{00000000-0005-0000-0000-0000EB440000}"/>
    <cellStyle name="Input 21 17" xfId="52943" xr:uid="{00000000-0005-0000-0000-0000EC440000}"/>
    <cellStyle name="Input 21 18" xfId="52944" xr:uid="{00000000-0005-0000-0000-0000ED440000}"/>
    <cellStyle name="Input 21 19" xfId="52945" xr:uid="{00000000-0005-0000-0000-0000EE440000}"/>
    <cellStyle name="INPUT 21 2" xfId="14794" xr:uid="{00000000-0005-0000-0000-0000EF440000}"/>
    <cellStyle name="INPUT 21 2 10" xfId="14795" xr:uid="{00000000-0005-0000-0000-0000F0440000}"/>
    <cellStyle name="Input 21 2 11" xfId="14796" xr:uid="{00000000-0005-0000-0000-0000F1440000}"/>
    <cellStyle name="INPUT 21 2 11 2" xfId="14797" xr:uid="{00000000-0005-0000-0000-0000F2440000}"/>
    <cellStyle name="Input 21 2 12" xfId="14798" xr:uid="{00000000-0005-0000-0000-0000F3440000}"/>
    <cellStyle name="INPUT 21 2 2" xfId="14799" xr:uid="{00000000-0005-0000-0000-0000F4440000}"/>
    <cellStyle name="Input 21 2 3" xfId="14800" xr:uid="{00000000-0005-0000-0000-0000F5440000}"/>
    <cellStyle name="INPUT 21 2 4" xfId="14801" xr:uid="{00000000-0005-0000-0000-0000F6440000}"/>
    <cellStyle name="INPUT 21 2 5" xfId="14802" xr:uid="{00000000-0005-0000-0000-0000F7440000}"/>
    <cellStyle name="INPUT 21 2 6" xfId="14803" xr:uid="{00000000-0005-0000-0000-0000F8440000}"/>
    <cellStyle name="INPUT 21 2 7" xfId="14804" xr:uid="{00000000-0005-0000-0000-0000F9440000}"/>
    <cellStyle name="INPUT 21 2 8" xfId="14805" xr:uid="{00000000-0005-0000-0000-0000FA440000}"/>
    <cellStyle name="INPUT 21 2 9" xfId="14806" xr:uid="{00000000-0005-0000-0000-0000FB440000}"/>
    <cellStyle name="Input 21 20" xfId="52946" xr:uid="{00000000-0005-0000-0000-0000FC440000}"/>
    <cellStyle name="Input 21 21" xfId="52947" xr:uid="{00000000-0005-0000-0000-0000FD440000}"/>
    <cellStyle name="Input 21 22" xfId="52948" xr:uid="{00000000-0005-0000-0000-0000FE440000}"/>
    <cellStyle name="Input 21 23" xfId="52949" xr:uid="{00000000-0005-0000-0000-0000FF440000}"/>
    <cellStyle name="Input 21 24" xfId="52950" xr:uid="{00000000-0005-0000-0000-000000450000}"/>
    <cellStyle name="Input 21 25" xfId="52951" xr:uid="{00000000-0005-0000-0000-000001450000}"/>
    <cellStyle name="Input 21 26" xfId="52952" xr:uid="{00000000-0005-0000-0000-000002450000}"/>
    <cellStyle name="Input 21 27" xfId="52953" xr:uid="{00000000-0005-0000-0000-000003450000}"/>
    <cellStyle name="Input 21 28" xfId="52954" xr:uid="{00000000-0005-0000-0000-000004450000}"/>
    <cellStyle name="Input 21 29" xfId="52955" xr:uid="{00000000-0005-0000-0000-000005450000}"/>
    <cellStyle name="INPUT 21 3" xfId="14807" xr:uid="{00000000-0005-0000-0000-000006450000}"/>
    <cellStyle name="Input 21 30" xfId="52956" xr:uid="{00000000-0005-0000-0000-000007450000}"/>
    <cellStyle name="Input 21 31" xfId="52957" xr:uid="{00000000-0005-0000-0000-000008450000}"/>
    <cellStyle name="INPUT 21 4" xfId="14808" xr:uid="{00000000-0005-0000-0000-000009450000}"/>
    <cellStyle name="INPUT 21 5" xfId="14809" xr:uid="{00000000-0005-0000-0000-00000A450000}"/>
    <cellStyle name="INPUT 21 6" xfId="14810" xr:uid="{00000000-0005-0000-0000-00000B450000}"/>
    <cellStyle name="INPUT 21 7" xfId="14811" xr:uid="{00000000-0005-0000-0000-00000C450000}"/>
    <cellStyle name="INPUT 21 8" xfId="14812" xr:uid="{00000000-0005-0000-0000-00000D450000}"/>
    <cellStyle name="INPUT 21 9" xfId="14813" xr:uid="{00000000-0005-0000-0000-00000E450000}"/>
    <cellStyle name="INPUT 22" xfId="14814" xr:uid="{00000000-0005-0000-0000-00000F450000}"/>
    <cellStyle name="INPUT 22 10" xfId="14815" xr:uid="{00000000-0005-0000-0000-000010450000}"/>
    <cellStyle name="Input 22 11" xfId="14816" xr:uid="{00000000-0005-0000-0000-000011450000}"/>
    <cellStyle name="INPUT 22 11 2" xfId="14817" xr:uid="{00000000-0005-0000-0000-000012450000}"/>
    <cellStyle name="Input 22 12" xfId="52958" xr:uid="{00000000-0005-0000-0000-000013450000}"/>
    <cellStyle name="Input 22 13" xfId="52959" xr:uid="{00000000-0005-0000-0000-000014450000}"/>
    <cellStyle name="Input 22 2" xfId="14818" xr:uid="{00000000-0005-0000-0000-000015450000}"/>
    <cellStyle name="INPUT 22 3" xfId="14819" xr:uid="{00000000-0005-0000-0000-000016450000}"/>
    <cellStyle name="INPUT 22 4" xfId="14820" xr:uid="{00000000-0005-0000-0000-000017450000}"/>
    <cellStyle name="INPUT 22 5" xfId="14821" xr:uid="{00000000-0005-0000-0000-000018450000}"/>
    <cellStyle name="INPUT 22 6" xfId="14822" xr:uid="{00000000-0005-0000-0000-000019450000}"/>
    <cellStyle name="INPUT 22 7" xfId="14823" xr:uid="{00000000-0005-0000-0000-00001A450000}"/>
    <cellStyle name="INPUT 22 8" xfId="14824" xr:uid="{00000000-0005-0000-0000-00001B450000}"/>
    <cellStyle name="INPUT 22 9" xfId="14825" xr:uid="{00000000-0005-0000-0000-00001C450000}"/>
    <cellStyle name="INPUT 23" xfId="14826" xr:uid="{00000000-0005-0000-0000-00001D450000}"/>
    <cellStyle name="INPUT 23 10" xfId="14827" xr:uid="{00000000-0005-0000-0000-00001E450000}"/>
    <cellStyle name="Input 23 11" xfId="14828" xr:uid="{00000000-0005-0000-0000-00001F450000}"/>
    <cellStyle name="INPUT 23 11 2" xfId="14829" xr:uid="{00000000-0005-0000-0000-000020450000}"/>
    <cellStyle name="Input 23 12" xfId="52960" xr:uid="{00000000-0005-0000-0000-000021450000}"/>
    <cellStyle name="Input 23 13" xfId="52961" xr:uid="{00000000-0005-0000-0000-000022450000}"/>
    <cellStyle name="Input 23 2" xfId="14830" xr:uid="{00000000-0005-0000-0000-000023450000}"/>
    <cellStyle name="INPUT 23 3" xfId="14831" xr:uid="{00000000-0005-0000-0000-000024450000}"/>
    <cellStyle name="INPUT 23 4" xfId="14832" xr:uid="{00000000-0005-0000-0000-000025450000}"/>
    <cellStyle name="INPUT 23 5" xfId="14833" xr:uid="{00000000-0005-0000-0000-000026450000}"/>
    <cellStyle name="INPUT 23 6" xfId="14834" xr:uid="{00000000-0005-0000-0000-000027450000}"/>
    <cellStyle name="INPUT 23 7" xfId="14835" xr:uid="{00000000-0005-0000-0000-000028450000}"/>
    <cellStyle name="INPUT 23 8" xfId="14836" xr:uid="{00000000-0005-0000-0000-000029450000}"/>
    <cellStyle name="INPUT 23 9" xfId="14837" xr:uid="{00000000-0005-0000-0000-00002A450000}"/>
    <cellStyle name="INPUT 24" xfId="14838" xr:uid="{00000000-0005-0000-0000-00002B450000}"/>
    <cellStyle name="INPUT 24 10" xfId="14839" xr:uid="{00000000-0005-0000-0000-00002C450000}"/>
    <cellStyle name="Input 24 11" xfId="14840" xr:uid="{00000000-0005-0000-0000-00002D450000}"/>
    <cellStyle name="INPUT 24 11 2" xfId="14841" xr:uid="{00000000-0005-0000-0000-00002E450000}"/>
    <cellStyle name="Input 24 12" xfId="52962" xr:uid="{00000000-0005-0000-0000-00002F450000}"/>
    <cellStyle name="Input 24 13" xfId="52963" xr:uid="{00000000-0005-0000-0000-000030450000}"/>
    <cellStyle name="Input 24 2" xfId="14842" xr:uid="{00000000-0005-0000-0000-000031450000}"/>
    <cellStyle name="INPUT 24 3" xfId="14843" xr:uid="{00000000-0005-0000-0000-000032450000}"/>
    <cellStyle name="INPUT 24 4" xfId="14844" xr:uid="{00000000-0005-0000-0000-000033450000}"/>
    <cellStyle name="INPUT 24 5" xfId="14845" xr:uid="{00000000-0005-0000-0000-000034450000}"/>
    <cellStyle name="INPUT 24 6" xfId="14846" xr:uid="{00000000-0005-0000-0000-000035450000}"/>
    <cellStyle name="INPUT 24 7" xfId="14847" xr:uid="{00000000-0005-0000-0000-000036450000}"/>
    <cellStyle name="INPUT 24 8" xfId="14848" xr:uid="{00000000-0005-0000-0000-000037450000}"/>
    <cellStyle name="INPUT 24 9" xfId="14849" xr:uid="{00000000-0005-0000-0000-000038450000}"/>
    <cellStyle name="INPUT 25" xfId="14850" xr:uid="{00000000-0005-0000-0000-000039450000}"/>
    <cellStyle name="INPUT 25 10" xfId="14851" xr:uid="{00000000-0005-0000-0000-00003A450000}"/>
    <cellStyle name="Input 25 11" xfId="14852" xr:uid="{00000000-0005-0000-0000-00003B450000}"/>
    <cellStyle name="INPUT 25 11 2" xfId="14853" xr:uid="{00000000-0005-0000-0000-00003C450000}"/>
    <cellStyle name="Input 25 12" xfId="14854" xr:uid="{00000000-0005-0000-0000-00003D450000}"/>
    <cellStyle name="INPUT 25 2" xfId="14855" xr:uid="{00000000-0005-0000-0000-00003E450000}"/>
    <cellStyle name="Input 25 3" xfId="14856" xr:uid="{00000000-0005-0000-0000-00003F450000}"/>
    <cellStyle name="INPUT 25 4" xfId="14857" xr:uid="{00000000-0005-0000-0000-000040450000}"/>
    <cellStyle name="INPUT 25 5" xfId="14858" xr:uid="{00000000-0005-0000-0000-000041450000}"/>
    <cellStyle name="INPUT 25 6" xfId="14859" xr:uid="{00000000-0005-0000-0000-000042450000}"/>
    <cellStyle name="INPUT 25 7" xfId="14860" xr:uid="{00000000-0005-0000-0000-000043450000}"/>
    <cellStyle name="INPUT 25 8" xfId="14861" xr:uid="{00000000-0005-0000-0000-000044450000}"/>
    <cellStyle name="INPUT 25 9" xfId="14862" xr:uid="{00000000-0005-0000-0000-000045450000}"/>
    <cellStyle name="Input 26" xfId="14863" xr:uid="{00000000-0005-0000-0000-000046450000}"/>
    <cellStyle name="Input 26 2" xfId="14864" xr:uid="{00000000-0005-0000-0000-000047450000}"/>
    <cellStyle name="Input 26 3" xfId="14865" xr:uid="{00000000-0005-0000-0000-000048450000}"/>
    <cellStyle name="Input 26 4" xfId="14866" xr:uid="{00000000-0005-0000-0000-000049450000}"/>
    <cellStyle name="Input 26 5" xfId="14867" xr:uid="{00000000-0005-0000-0000-00004A450000}"/>
    <cellStyle name="Input 27" xfId="14868" xr:uid="{00000000-0005-0000-0000-00004B450000}"/>
    <cellStyle name="Input 27 2" xfId="14869" xr:uid="{00000000-0005-0000-0000-00004C450000}"/>
    <cellStyle name="Input 27 2 2" xfId="14870" xr:uid="{00000000-0005-0000-0000-00004D450000}"/>
    <cellStyle name="Input 27 2 3" xfId="14871" xr:uid="{00000000-0005-0000-0000-00004E450000}"/>
    <cellStyle name="Input 27 3" xfId="14872" xr:uid="{00000000-0005-0000-0000-00004F450000}"/>
    <cellStyle name="Input 27 3 2" xfId="14873" xr:uid="{00000000-0005-0000-0000-000050450000}"/>
    <cellStyle name="Input 27 3 3" xfId="14874" xr:uid="{00000000-0005-0000-0000-000051450000}"/>
    <cellStyle name="Input 27 4" xfId="14875" xr:uid="{00000000-0005-0000-0000-000052450000}"/>
    <cellStyle name="Input 27 5" xfId="14876" xr:uid="{00000000-0005-0000-0000-000053450000}"/>
    <cellStyle name="Input 27 6" xfId="14877" xr:uid="{00000000-0005-0000-0000-000054450000}"/>
    <cellStyle name="Input 27 7" xfId="14878" xr:uid="{00000000-0005-0000-0000-000055450000}"/>
    <cellStyle name="Input 28" xfId="14879" xr:uid="{00000000-0005-0000-0000-000056450000}"/>
    <cellStyle name="Input 28 2" xfId="14880" xr:uid="{00000000-0005-0000-0000-000057450000}"/>
    <cellStyle name="Input 28 3" xfId="14881" xr:uid="{00000000-0005-0000-0000-000058450000}"/>
    <cellStyle name="Input 28 4" xfId="14882" xr:uid="{00000000-0005-0000-0000-000059450000}"/>
    <cellStyle name="Input 28 5" xfId="14883" xr:uid="{00000000-0005-0000-0000-00005A450000}"/>
    <cellStyle name="Input 29" xfId="14884" xr:uid="{00000000-0005-0000-0000-00005B450000}"/>
    <cellStyle name="Input 29 2" xfId="14885" xr:uid="{00000000-0005-0000-0000-00005C450000}"/>
    <cellStyle name="Input 29 3" xfId="14886" xr:uid="{00000000-0005-0000-0000-00005D450000}"/>
    <cellStyle name="Input 29 4" xfId="14887" xr:uid="{00000000-0005-0000-0000-00005E450000}"/>
    <cellStyle name="Input 29 5" xfId="14888" xr:uid="{00000000-0005-0000-0000-00005F450000}"/>
    <cellStyle name="Input 3" xfId="14889" xr:uid="{00000000-0005-0000-0000-000060450000}"/>
    <cellStyle name="Input 3 2" xfId="14890" xr:uid="{00000000-0005-0000-0000-000061450000}"/>
    <cellStyle name="Input 3 2 2" xfId="14891" xr:uid="{00000000-0005-0000-0000-000062450000}"/>
    <cellStyle name="Input 3 2 3" xfId="14892" xr:uid="{00000000-0005-0000-0000-000063450000}"/>
    <cellStyle name="Input 3 2 4" xfId="14893" xr:uid="{00000000-0005-0000-0000-000064450000}"/>
    <cellStyle name="Input 3 3" xfId="14894" xr:uid="{00000000-0005-0000-0000-000065450000}"/>
    <cellStyle name="Input 3 3 2" xfId="14895" xr:uid="{00000000-0005-0000-0000-000066450000}"/>
    <cellStyle name="Input 3 3 3" xfId="14896" xr:uid="{00000000-0005-0000-0000-000067450000}"/>
    <cellStyle name="Input 3 3 4" xfId="14897" xr:uid="{00000000-0005-0000-0000-000068450000}"/>
    <cellStyle name="Input 3 4" xfId="14898" xr:uid="{00000000-0005-0000-0000-000069450000}"/>
    <cellStyle name="Input 3 4 2" xfId="14899" xr:uid="{00000000-0005-0000-0000-00006A450000}"/>
    <cellStyle name="Input 3 4 3" xfId="14900" xr:uid="{00000000-0005-0000-0000-00006B450000}"/>
    <cellStyle name="Input 3 5" xfId="14901" xr:uid="{00000000-0005-0000-0000-00006C450000}"/>
    <cellStyle name="Input 3 5 2" xfId="14902" xr:uid="{00000000-0005-0000-0000-00006D450000}"/>
    <cellStyle name="Input 3 5 3" xfId="14903" xr:uid="{00000000-0005-0000-0000-00006E450000}"/>
    <cellStyle name="Input 3 6" xfId="14904" xr:uid="{00000000-0005-0000-0000-00006F450000}"/>
    <cellStyle name="Input 3 7" xfId="14905" xr:uid="{00000000-0005-0000-0000-000070450000}"/>
    <cellStyle name="Input 3 8" xfId="14906" xr:uid="{00000000-0005-0000-0000-000071450000}"/>
    <cellStyle name="Input 3 9" xfId="14907" xr:uid="{00000000-0005-0000-0000-000072450000}"/>
    <cellStyle name="Input 30" xfId="14908" xr:uid="{00000000-0005-0000-0000-000073450000}"/>
    <cellStyle name="Input 30 2" xfId="14909" xr:uid="{00000000-0005-0000-0000-000074450000}"/>
    <cellStyle name="Input 30 3" xfId="14910" xr:uid="{00000000-0005-0000-0000-000075450000}"/>
    <cellStyle name="Input 30 4" xfId="14911" xr:uid="{00000000-0005-0000-0000-000076450000}"/>
    <cellStyle name="Input 30 5" xfId="14912" xr:uid="{00000000-0005-0000-0000-000077450000}"/>
    <cellStyle name="Input 31" xfId="14913" xr:uid="{00000000-0005-0000-0000-000078450000}"/>
    <cellStyle name="Input 31 2" xfId="14914" xr:uid="{00000000-0005-0000-0000-000079450000}"/>
    <cellStyle name="Input 31 3" xfId="14915" xr:uid="{00000000-0005-0000-0000-00007A450000}"/>
    <cellStyle name="Input 31 4" xfId="14916" xr:uid="{00000000-0005-0000-0000-00007B450000}"/>
    <cellStyle name="Input 31 5" xfId="14917" xr:uid="{00000000-0005-0000-0000-00007C450000}"/>
    <cellStyle name="Input 32" xfId="14918" xr:uid="{00000000-0005-0000-0000-00007D450000}"/>
    <cellStyle name="Input 32 2" xfId="14919" xr:uid="{00000000-0005-0000-0000-00007E450000}"/>
    <cellStyle name="Input 32 3" xfId="14920" xr:uid="{00000000-0005-0000-0000-00007F450000}"/>
    <cellStyle name="Input 32 4" xfId="14921" xr:uid="{00000000-0005-0000-0000-000080450000}"/>
    <cellStyle name="Input 32 5" xfId="14922" xr:uid="{00000000-0005-0000-0000-000081450000}"/>
    <cellStyle name="INPUT 33" xfId="14923" xr:uid="{00000000-0005-0000-0000-000082450000}"/>
    <cellStyle name="INPUT 33 10" xfId="14924" xr:uid="{00000000-0005-0000-0000-000083450000}"/>
    <cellStyle name="Input 33 11" xfId="14925" xr:uid="{00000000-0005-0000-0000-000084450000}"/>
    <cellStyle name="INPUT 33 11 2" xfId="14926" xr:uid="{00000000-0005-0000-0000-000085450000}"/>
    <cellStyle name="Input 33 12" xfId="14927" xr:uid="{00000000-0005-0000-0000-000086450000}"/>
    <cellStyle name="INPUT 33 2" xfId="14928" xr:uid="{00000000-0005-0000-0000-000087450000}"/>
    <cellStyle name="Input 33 3" xfId="14929" xr:uid="{00000000-0005-0000-0000-000088450000}"/>
    <cellStyle name="INPUT 33 4" xfId="14930" xr:uid="{00000000-0005-0000-0000-000089450000}"/>
    <cellStyle name="INPUT 33 5" xfId="14931" xr:uid="{00000000-0005-0000-0000-00008A450000}"/>
    <cellStyle name="INPUT 33 6" xfId="14932" xr:uid="{00000000-0005-0000-0000-00008B450000}"/>
    <cellStyle name="INPUT 33 7" xfId="14933" xr:uid="{00000000-0005-0000-0000-00008C450000}"/>
    <cellStyle name="INPUT 33 8" xfId="14934" xr:uid="{00000000-0005-0000-0000-00008D450000}"/>
    <cellStyle name="INPUT 33 9" xfId="14935" xr:uid="{00000000-0005-0000-0000-00008E450000}"/>
    <cellStyle name="INPUT 34" xfId="14936" xr:uid="{00000000-0005-0000-0000-00008F450000}"/>
    <cellStyle name="INPUT 34 2" xfId="14937" xr:uid="{00000000-0005-0000-0000-000090450000}"/>
    <cellStyle name="INPUT 34 3" xfId="14938" xr:uid="{00000000-0005-0000-0000-000091450000}"/>
    <cellStyle name="Input 34 4" xfId="52964" xr:uid="{00000000-0005-0000-0000-000092450000}"/>
    <cellStyle name="INPUT 35" xfId="14939" xr:uid="{00000000-0005-0000-0000-000093450000}"/>
    <cellStyle name="INPUT 35 2" xfId="14940" xr:uid="{00000000-0005-0000-0000-000094450000}"/>
    <cellStyle name="INPUT 35 3" xfId="14941" xr:uid="{00000000-0005-0000-0000-000095450000}"/>
    <cellStyle name="Input 35 4" xfId="52965" xr:uid="{00000000-0005-0000-0000-000096450000}"/>
    <cellStyle name="Input 36" xfId="14942" xr:uid="{00000000-0005-0000-0000-000097450000}"/>
    <cellStyle name="Input 36 2" xfId="14943" xr:uid="{00000000-0005-0000-0000-000098450000}"/>
    <cellStyle name="Input 36 3" xfId="14944" xr:uid="{00000000-0005-0000-0000-000099450000}"/>
    <cellStyle name="Input 37" xfId="14945" xr:uid="{00000000-0005-0000-0000-00009A450000}"/>
    <cellStyle name="Input 37 2" xfId="14946" xr:uid="{00000000-0005-0000-0000-00009B450000}"/>
    <cellStyle name="Input 37 3" xfId="14947" xr:uid="{00000000-0005-0000-0000-00009C450000}"/>
    <cellStyle name="Input 38" xfId="14948" xr:uid="{00000000-0005-0000-0000-00009D450000}"/>
    <cellStyle name="Input 38 2" xfId="14949" xr:uid="{00000000-0005-0000-0000-00009E450000}"/>
    <cellStyle name="Input 38 2 2" xfId="14950" xr:uid="{00000000-0005-0000-0000-00009F450000}"/>
    <cellStyle name="Input 38 2 3" xfId="14951" xr:uid="{00000000-0005-0000-0000-0000A0450000}"/>
    <cellStyle name="Input 38 3" xfId="14952" xr:uid="{00000000-0005-0000-0000-0000A1450000}"/>
    <cellStyle name="Input 38 3 2" xfId="14953" xr:uid="{00000000-0005-0000-0000-0000A2450000}"/>
    <cellStyle name="Input 38 3 3" xfId="14954" xr:uid="{00000000-0005-0000-0000-0000A3450000}"/>
    <cellStyle name="Input 38 4" xfId="14955" xr:uid="{00000000-0005-0000-0000-0000A4450000}"/>
    <cellStyle name="Input 38 5" xfId="14956" xr:uid="{00000000-0005-0000-0000-0000A5450000}"/>
    <cellStyle name="Input 39" xfId="14957" xr:uid="{00000000-0005-0000-0000-0000A6450000}"/>
    <cellStyle name="Input 39 2" xfId="14958" xr:uid="{00000000-0005-0000-0000-0000A7450000}"/>
    <cellStyle name="Input 39 2 2" xfId="14959" xr:uid="{00000000-0005-0000-0000-0000A8450000}"/>
    <cellStyle name="Input 39 2 3" xfId="14960" xr:uid="{00000000-0005-0000-0000-0000A9450000}"/>
    <cellStyle name="Input 39 3" xfId="14961" xr:uid="{00000000-0005-0000-0000-0000AA450000}"/>
    <cellStyle name="Input 39 3 2" xfId="14962" xr:uid="{00000000-0005-0000-0000-0000AB450000}"/>
    <cellStyle name="Input 39 3 3" xfId="14963" xr:uid="{00000000-0005-0000-0000-0000AC450000}"/>
    <cellStyle name="Input 39 4" xfId="14964" xr:uid="{00000000-0005-0000-0000-0000AD450000}"/>
    <cellStyle name="Input 39 5" xfId="14965" xr:uid="{00000000-0005-0000-0000-0000AE450000}"/>
    <cellStyle name="Input 4" xfId="14966" xr:uid="{00000000-0005-0000-0000-0000AF450000}"/>
    <cellStyle name="Input 4 2" xfId="14967" xr:uid="{00000000-0005-0000-0000-0000B0450000}"/>
    <cellStyle name="Input 4 2 2" xfId="14968" xr:uid="{00000000-0005-0000-0000-0000B1450000}"/>
    <cellStyle name="Input 4 2 3" xfId="14969" xr:uid="{00000000-0005-0000-0000-0000B2450000}"/>
    <cellStyle name="Input 4 3" xfId="14970" xr:uid="{00000000-0005-0000-0000-0000B3450000}"/>
    <cellStyle name="Input 4 3 2" xfId="14971" xr:uid="{00000000-0005-0000-0000-0000B4450000}"/>
    <cellStyle name="Input 4 3 3" xfId="14972" xr:uid="{00000000-0005-0000-0000-0000B5450000}"/>
    <cellStyle name="Input 4 4" xfId="14973" xr:uid="{00000000-0005-0000-0000-0000B6450000}"/>
    <cellStyle name="Input 4 5" xfId="14974" xr:uid="{00000000-0005-0000-0000-0000B7450000}"/>
    <cellStyle name="Input 4 6" xfId="14975" xr:uid="{00000000-0005-0000-0000-0000B8450000}"/>
    <cellStyle name="Input 4 7" xfId="14976" xr:uid="{00000000-0005-0000-0000-0000B9450000}"/>
    <cellStyle name="Input 40" xfId="14977" xr:uid="{00000000-0005-0000-0000-0000BA450000}"/>
    <cellStyle name="Input 40 2" xfId="14978" xr:uid="{00000000-0005-0000-0000-0000BB450000}"/>
    <cellStyle name="Input 40 3" xfId="14979" xr:uid="{00000000-0005-0000-0000-0000BC450000}"/>
    <cellStyle name="INPUT 41" xfId="14980" xr:uid="{00000000-0005-0000-0000-0000BD450000}"/>
    <cellStyle name="INPUT 41 2" xfId="14981" xr:uid="{00000000-0005-0000-0000-0000BE450000}"/>
    <cellStyle name="INPUT 41 3" xfId="14982" xr:uid="{00000000-0005-0000-0000-0000BF450000}"/>
    <cellStyle name="Input 41 4" xfId="52966" xr:uid="{00000000-0005-0000-0000-0000C0450000}"/>
    <cellStyle name="INPUT 42" xfId="14983" xr:uid="{00000000-0005-0000-0000-0000C1450000}"/>
    <cellStyle name="INPUT 42 2" xfId="14984" xr:uid="{00000000-0005-0000-0000-0000C2450000}"/>
    <cellStyle name="INPUT 42 3" xfId="14985" xr:uid="{00000000-0005-0000-0000-0000C3450000}"/>
    <cellStyle name="Input 42 4" xfId="52967" xr:uid="{00000000-0005-0000-0000-0000C4450000}"/>
    <cellStyle name="INPUT 43" xfId="14986" xr:uid="{00000000-0005-0000-0000-0000C5450000}"/>
    <cellStyle name="INPUT 43 2" xfId="14987" xr:uid="{00000000-0005-0000-0000-0000C6450000}"/>
    <cellStyle name="INPUT 43 3" xfId="14988" xr:uid="{00000000-0005-0000-0000-0000C7450000}"/>
    <cellStyle name="Input 43 4" xfId="52968" xr:uid="{00000000-0005-0000-0000-0000C8450000}"/>
    <cellStyle name="Input 44" xfId="14989" xr:uid="{00000000-0005-0000-0000-0000C9450000}"/>
    <cellStyle name="Input 44 2" xfId="14990" xr:uid="{00000000-0005-0000-0000-0000CA450000}"/>
    <cellStyle name="Input 44 3" xfId="14991" xr:uid="{00000000-0005-0000-0000-0000CB450000}"/>
    <cellStyle name="INPUT 45" xfId="14992" xr:uid="{00000000-0005-0000-0000-0000CC450000}"/>
    <cellStyle name="INPUT 45 10" xfId="14993" xr:uid="{00000000-0005-0000-0000-0000CD450000}"/>
    <cellStyle name="Input 45 11" xfId="14994" xr:uid="{00000000-0005-0000-0000-0000CE450000}"/>
    <cellStyle name="Input 45 12" xfId="14995" xr:uid="{00000000-0005-0000-0000-0000CF450000}"/>
    <cellStyle name="Input 45 13" xfId="14996" xr:uid="{00000000-0005-0000-0000-0000D0450000}"/>
    <cellStyle name="INPUT 45 2" xfId="14997" xr:uid="{00000000-0005-0000-0000-0000D1450000}"/>
    <cellStyle name="Input 45 3" xfId="14998" xr:uid="{00000000-0005-0000-0000-0000D2450000}"/>
    <cellStyle name="Input 45 4" xfId="14999" xr:uid="{00000000-0005-0000-0000-0000D3450000}"/>
    <cellStyle name="Input 45 5" xfId="15000" xr:uid="{00000000-0005-0000-0000-0000D4450000}"/>
    <cellStyle name="Input 45 6" xfId="15001" xr:uid="{00000000-0005-0000-0000-0000D5450000}"/>
    <cellStyle name="Input 45 7" xfId="15002" xr:uid="{00000000-0005-0000-0000-0000D6450000}"/>
    <cellStyle name="Input 45 8" xfId="15003" xr:uid="{00000000-0005-0000-0000-0000D7450000}"/>
    <cellStyle name="Input 45 9" xfId="15004" xr:uid="{00000000-0005-0000-0000-0000D8450000}"/>
    <cellStyle name="Input 46" xfId="15005" xr:uid="{00000000-0005-0000-0000-0000D9450000}"/>
    <cellStyle name="Input 46 2" xfId="15006" xr:uid="{00000000-0005-0000-0000-0000DA450000}"/>
    <cellStyle name="Input 46 3" xfId="15007" xr:uid="{00000000-0005-0000-0000-0000DB450000}"/>
    <cellStyle name="Input 47" xfId="15008" xr:uid="{00000000-0005-0000-0000-0000DC450000}"/>
    <cellStyle name="Input 47 2" xfId="15009" xr:uid="{00000000-0005-0000-0000-0000DD450000}"/>
    <cellStyle name="Input 47 3" xfId="15010" xr:uid="{00000000-0005-0000-0000-0000DE450000}"/>
    <cellStyle name="INPUT 48" xfId="15011" xr:uid="{00000000-0005-0000-0000-0000DF450000}"/>
    <cellStyle name="Input 48 2" xfId="15012" xr:uid="{00000000-0005-0000-0000-0000E0450000}"/>
    <cellStyle name="INPUT 48 3" xfId="15013" xr:uid="{00000000-0005-0000-0000-0000E1450000}"/>
    <cellStyle name="INPUT 48 4" xfId="15014" xr:uid="{00000000-0005-0000-0000-0000E2450000}"/>
    <cellStyle name="INPUT 48 5" xfId="15015" xr:uid="{00000000-0005-0000-0000-0000E3450000}"/>
    <cellStyle name="INPUT 48 6" xfId="15016" xr:uid="{00000000-0005-0000-0000-0000E4450000}"/>
    <cellStyle name="Input 49" xfId="15017" xr:uid="{00000000-0005-0000-0000-0000E5450000}"/>
    <cellStyle name="Input 49 2" xfId="15018" xr:uid="{00000000-0005-0000-0000-0000E6450000}"/>
    <cellStyle name="Input 49 3" xfId="15019" xr:uid="{00000000-0005-0000-0000-0000E7450000}"/>
    <cellStyle name="INPUT 5" xfId="15020" xr:uid="{00000000-0005-0000-0000-0000E8450000}"/>
    <cellStyle name="Input 5 10" xfId="15021" xr:uid="{00000000-0005-0000-0000-0000E9450000}"/>
    <cellStyle name="Input 5 10 2" xfId="15022" xr:uid="{00000000-0005-0000-0000-0000EA450000}"/>
    <cellStyle name="Input 5 10 3" xfId="15023" xr:uid="{00000000-0005-0000-0000-0000EB450000}"/>
    <cellStyle name="INPUT 5 11" xfId="15024" xr:uid="{00000000-0005-0000-0000-0000EC450000}"/>
    <cellStyle name="INPUT 5 11 2" xfId="15025" xr:uid="{00000000-0005-0000-0000-0000ED450000}"/>
    <cellStyle name="INPUT 5 11 3" xfId="15026" xr:uid="{00000000-0005-0000-0000-0000EE450000}"/>
    <cellStyle name="INPUT 5 12" xfId="15027" xr:uid="{00000000-0005-0000-0000-0000EF450000}"/>
    <cellStyle name="INPUT 5 12 2" xfId="15028" xr:uid="{00000000-0005-0000-0000-0000F0450000}"/>
    <cellStyle name="INPUT 5 12 3" xfId="15029" xr:uid="{00000000-0005-0000-0000-0000F1450000}"/>
    <cellStyle name="Input 5 13" xfId="15030" xr:uid="{00000000-0005-0000-0000-0000F2450000}"/>
    <cellStyle name="Input 5 13 2" xfId="15031" xr:uid="{00000000-0005-0000-0000-0000F3450000}"/>
    <cellStyle name="Input 5 13 3" xfId="15032" xr:uid="{00000000-0005-0000-0000-0000F4450000}"/>
    <cellStyle name="Input 5 14" xfId="15033" xr:uid="{00000000-0005-0000-0000-0000F5450000}"/>
    <cellStyle name="Input 5 14 2" xfId="15034" xr:uid="{00000000-0005-0000-0000-0000F6450000}"/>
    <cellStyle name="Input 5 14 3" xfId="15035" xr:uid="{00000000-0005-0000-0000-0000F7450000}"/>
    <cellStyle name="INPUT 5 15" xfId="15036" xr:uid="{00000000-0005-0000-0000-0000F8450000}"/>
    <cellStyle name="INPUT 5 15 2" xfId="15037" xr:uid="{00000000-0005-0000-0000-0000F9450000}"/>
    <cellStyle name="INPUT 5 15 3" xfId="15038" xr:uid="{00000000-0005-0000-0000-0000FA450000}"/>
    <cellStyle name="INPUT 5 16" xfId="15039" xr:uid="{00000000-0005-0000-0000-0000FB450000}"/>
    <cellStyle name="INPUT 5 16 2" xfId="15040" xr:uid="{00000000-0005-0000-0000-0000FC450000}"/>
    <cellStyle name="INPUT 5 16 3" xfId="15041" xr:uid="{00000000-0005-0000-0000-0000FD450000}"/>
    <cellStyle name="INPUT 5 17" xfId="15042" xr:uid="{00000000-0005-0000-0000-0000FE450000}"/>
    <cellStyle name="Input 5 18" xfId="15043" xr:uid="{00000000-0005-0000-0000-0000FF450000}"/>
    <cellStyle name="Input 5 19" xfId="15044" xr:uid="{00000000-0005-0000-0000-000000460000}"/>
    <cellStyle name="Input 5 2" xfId="15045" xr:uid="{00000000-0005-0000-0000-000001460000}"/>
    <cellStyle name="Input 5 2 2" xfId="15046" xr:uid="{00000000-0005-0000-0000-000002460000}"/>
    <cellStyle name="Input 5 2 3" xfId="15047" xr:uid="{00000000-0005-0000-0000-000003460000}"/>
    <cellStyle name="Input 5 2 4" xfId="15048" xr:uid="{00000000-0005-0000-0000-000004460000}"/>
    <cellStyle name="Input 5 20" xfId="15049" xr:uid="{00000000-0005-0000-0000-000005460000}"/>
    <cellStyle name="INPUT 5 20 2" xfId="15050" xr:uid="{00000000-0005-0000-0000-000006460000}"/>
    <cellStyle name="Input 5 21" xfId="15051" xr:uid="{00000000-0005-0000-0000-000007460000}"/>
    <cellStyle name="INPUT 5 21 2" xfId="15052" xr:uid="{00000000-0005-0000-0000-000008460000}"/>
    <cellStyle name="INPUT 5 22" xfId="15053" xr:uid="{00000000-0005-0000-0000-000009460000}"/>
    <cellStyle name="INPUT 5 23" xfId="15054" xr:uid="{00000000-0005-0000-0000-00000A460000}"/>
    <cellStyle name="Input 5 24" xfId="15055" xr:uid="{00000000-0005-0000-0000-00000B460000}"/>
    <cellStyle name="INPUT 5 3" xfId="15056" xr:uid="{00000000-0005-0000-0000-00000C460000}"/>
    <cellStyle name="INPUT 5 3 2" xfId="15057" xr:uid="{00000000-0005-0000-0000-00000D460000}"/>
    <cellStyle name="INPUT 5 3 3" xfId="15058" xr:uid="{00000000-0005-0000-0000-00000E460000}"/>
    <cellStyle name="INPUT 5 3 4" xfId="15059" xr:uid="{00000000-0005-0000-0000-00000F460000}"/>
    <cellStyle name="INPUT 5 4" xfId="15060" xr:uid="{00000000-0005-0000-0000-000010460000}"/>
    <cellStyle name="INPUT 5 4 2" xfId="15061" xr:uid="{00000000-0005-0000-0000-000011460000}"/>
    <cellStyle name="INPUT 5 4 3" xfId="15062" xr:uid="{00000000-0005-0000-0000-000012460000}"/>
    <cellStyle name="INPUT 5 5" xfId="15063" xr:uid="{00000000-0005-0000-0000-000013460000}"/>
    <cellStyle name="INPUT 5 5 2" xfId="15064" xr:uid="{00000000-0005-0000-0000-000014460000}"/>
    <cellStyle name="INPUT 5 5 3" xfId="15065" xr:uid="{00000000-0005-0000-0000-000015460000}"/>
    <cellStyle name="INPUT 5 6" xfId="15066" xr:uid="{00000000-0005-0000-0000-000016460000}"/>
    <cellStyle name="INPUT 5 6 2" xfId="15067" xr:uid="{00000000-0005-0000-0000-000017460000}"/>
    <cellStyle name="INPUT 5 6 3" xfId="15068" xr:uid="{00000000-0005-0000-0000-000018460000}"/>
    <cellStyle name="INPUT 5 7" xfId="15069" xr:uid="{00000000-0005-0000-0000-000019460000}"/>
    <cellStyle name="INPUT 5 7 2" xfId="15070" xr:uid="{00000000-0005-0000-0000-00001A460000}"/>
    <cellStyle name="INPUT 5 7 3" xfId="15071" xr:uid="{00000000-0005-0000-0000-00001B460000}"/>
    <cellStyle name="INPUT 5 8" xfId="15072" xr:uid="{00000000-0005-0000-0000-00001C460000}"/>
    <cellStyle name="INPUT 5 8 2" xfId="15073" xr:uid="{00000000-0005-0000-0000-00001D460000}"/>
    <cellStyle name="INPUT 5 8 3" xfId="15074" xr:uid="{00000000-0005-0000-0000-00001E460000}"/>
    <cellStyle name="INPUT 5 9" xfId="15075" xr:uid="{00000000-0005-0000-0000-00001F460000}"/>
    <cellStyle name="INPUT 5 9 2" xfId="15076" xr:uid="{00000000-0005-0000-0000-000020460000}"/>
    <cellStyle name="INPUT 5 9 3" xfId="15077" xr:uid="{00000000-0005-0000-0000-000021460000}"/>
    <cellStyle name="Input 50" xfId="15078" xr:uid="{00000000-0005-0000-0000-000022460000}"/>
    <cellStyle name="Input 50 2" xfId="15079" xr:uid="{00000000-0005-0000-0000-000023460000}"/>
    <cellStyle name="Input 50 3" xfId="15080" xr:uid="{00000000-0005-0000-0000-000024460000}"/>
    <cellStyle name="Input 51" xfId="15081" xr:uid="{00000000-0005-0000-0000-000025460000}"/>
    <cellStyle name="Input 51 2" xfId="15082" xr:uid="{00000000-0005-0000-0000-000026460000}"/>
    <cellStyle name="Input 51 3" xfId="15083" xr:uid="{00000000-0005-0000-0000-000027460000}"/>
    <cellStyle name="Input 52" xfId="15084" xr:uid="{00000000-0005-0000-0000-000028460000}"/>
    <cellStyle name="Input 53" xfId="15085" xr:uid="{00000000-0005-0000-0000-000029460000}"/>
    <cellStyle name="Input 54" xfId="15086" xr:uid="{00000000-0005-0000-0000-00002A460000}"/>
    <cellStyle name="Input 55" xfId="15087" xr:uid="{00000000-0005-0000-0000-00002B460000}"/>
    <cellStyle name="INPUT 56" xfId="15088" xr:uid="{00000000-0005-0000-0000-00002C460000}"/>
    <cellStyle name="Input 56 2" xfId="52969" xr:uid="{00000000-0005-0000-0000-00002D460000}"/>
    <cellStyle name="INPUT 57" xfId="15089" xr:uid="{00000000-0005-0000-0000-00002E460000}"/>
    <cellStyle name="Input 57 2" xfId="52970" xr:uid="{00000000-0005-0000-0000-00002F460000}"/>
    <cellStyle name="INPUT 58" xfId="15090" xr:uid="{00000000-0005-0000-0000-000030460000}"/>
    <cellStyle name="Input 58 2" xfId="52971" xr:uid="{00000000-0005-0000-0000-000031460000}"/>
    <cellStyle name="INPUT 59" xfId="15091" xr:uid="{00000000-0005-0000-0000-000032460000}"/>
    <cellStyle name="Input 59 2" xfId="52972" xr:uid="{00000000-0005-0000-0000-000033460000}"/>
    <cellStyle name="INPUT 6" xfId="15092" xr:uid="{00000000-0005-0000-0000-000034460000}"/>
    <cellStyle name="Input 6 10" xfId="15093" xr:uid="{00000000-0005-0000-0000-000035460000}"/>
    <cellStyle name="Input 6 10 2" xfId="15094" xr:uid="{00000000-0005-0000-0000-000036460000}"/>
    <cellStyle name="Input 6 10 3" xfId="15095" xr:uid="{00000000-0005-0000-0000-000037460000}"/>
    <cellStyle name="INPUT 6 11" xfId="15096" xr:uid="{00000000-0005-0000-0000-000038460000}"/>
    <cellStyle name="INPUT 6 11 2" xfId="15097" xr:uid="{00000000-0005-0000-0000-000039460000}"/>
    <cellStyle name="INPUT 6 11 3" xfId="15098" xr:uid="{00000000-0005-0000-0000-00003A460000}"/>
    <cellStyle name="INPUT 6 12" xfId="15099" xr:uid="{00000000-0005-0000-0000-00003B460000}"/>
    <cellStyle name="INPUT 6 12 2" xfId="15100" xr:uid="{00000000-0005-0000-0000-00003C460000}"/>
    <cellStyle name="INPUT 6 12 3" xfId="15101" xr:uid="{00000000-0005-0000-0000-00003D460000}"/>
    <cellStyle name="Input 6 13" xfId="15102" xr:uid="{00000000-0005-0000-0000-00003E460000}"/>
    <cellStyle name="Input 6 13 2" xfId="15103" xr:uid="{00000000-0005-0000-0000-00003F460000}"/>
    <cellStyle name="Input 6 13 3" xfId="15104" xr:uid="{00000000-0005-0000-0000-000040460000}"/>
    <cellStyle name="Input 6 14" xfId="15105" xr:uid="{00000000-0005-0000-0000-000041460000}"/>
    <cellStyle name="Input 6 14 2" xfId="15106" xr:uid="{00000000-0005-0000-0000-000042460000}"/>
    <cellStyle name="Input 6 14 3" xfId="15107" xr:uid="{00000000-0005-0000-0000-000043460000}"/>
    <cellStyle name="INPUT 6 15" xfId="15108" xr:uid="{00000000-0005-0000-0000-000044460000}"/>
    <cellStyle name="INPUT 6 15 2" xfId="15109" xr:uid="{00000000-0005-0000-0000-000045460000}"/>
    <cellStyle name="INPUT 6 15 3" xfId="15110" xr:uid="{00000000-0005-0000-0000-000046460000}"/>
    <cellStyle name="INPUT 6 16" xfId="15111" xr:uid="{00000000-0005-0000-0000-000047460000}"/>
    <cellStyle name="INPUT 6 16 2" xfId="15112" xr:uid="{00000000-0005-0000-0000-000048460000}"/>
    <cellStyle name="INPUT 6 16 3" xfId="15113" xr:uid="{00000000-0005-0000-0000-000049460000}"/>
    <cellStyle name="INPUT 6 17" xfId="15114" xr:uid="{00000000-0005-0000-0000-00004A460000}"/>
    <cellStyle name="Input 6 18" xfId="15115" xr:uid="{00000000-0005-0000-0000-00004B460000}"/>
    <cellStyle name="Input 6 19" xfId="15116" xr:uid="{00000000-0005-0000-0000-00004C460000}"/>
    <cellStyle name="Input 6 2" xfId="15117" xr:uid="{00000000-0005-0000-0000-00004D460000}"/>
    <cellStyle name="Input 6 2 2" xfId="15118" xr:uid="{00000000-0005-0000-0000-00004E460000}"/>
    <cellStyle name="Input 6 2 3" xfId="15119" xr:uid="{00000000-0005-0000-0000-00004F460000}"/>
    <cellStyle name="Input 6 2 4" xfId="15120" xr:uid="{00000000-0005-0000-0000-000050460000}"/>
    <cellStyle name="Input 6 20" xfId="15121" xr:uid="{00000000-0005-0000-0000-000051460000}"/>
    <cellStyle name="INPUT 6 20 2" xfId="15122" xr:uid="{00000000-0005-0000-0000-000052460000}"/>
    <cellStyle name="Input 6 21" xfId="15123" xr:uid="{00000000-0005-0000-0000-000053460000}"/>
    <cellStyle name="INPUT 6 21 2" xfId="15124" xr:uid="{00000000-0005-0000-0000-000054460000}"/>
    <cellStyle name="INPUT 6 22" xfId="15125" xr:uid="{00000000-0005-0000-0000-000055460000}"/>
    <cellStyle name="INPUT 6 23" xfId="15126" xr:uid="{00000000-0005-0000-0000-000056460000}"/>
    <cellStyle name="Input 6 24" xfId="15127" xr:uid="{00000000-0005-0000-0000-000057460000}"/>
    <cellStyle name="INPUT 6 3" xfId="15128" xr:uid="{00000000-0005-0000-0000-000058460000}"/>
    <cellStyle name="INPUT 6 3 2" xfId="15129" xr:uid="{00000000-0005-0000-0000-000059460000}"/>
    <cellStyle name="INPUT 6 3 3" xfId="15130" xr:uid="{00000000-0005-0000-0000-00005A460000}"/>
    <cellStyle name="INPUT 6 3 4" xfId="15131" xr:uid="{00000000-0005-0000-0000-00005B460000}"/>
    <cellStyle name="INPUT 6 4" xfId="15132" xr:uid="{00000000-0005-0000-0000-00005C460000}"/>
    <cellStyle name="INPUT 6 4 2" xfId="15133" xr:uid="{00000000-0005-0000-0000-00005D460000}"/>
    <cellStyle name="INPUT 6 4 3" xfId="15134" xr:uid="{00000000-0005-0000-0000-00005E460000}"/>
    <cellStyle name="INPUT 6 5" xfId="15135" xr:uid="{00000000-0005-0000-0000-00005F460000}"/>
    <cellStyle name="INPUT 6 5 2" xfId="15136" xr:uid="{00000000-0005-0000-0000-000060460000}"/>
    <cellStyle name="INPUT 6 5 3" xfId="15137" xr:uid="{00000000-0005-0000-0000-000061460000}"/>
    <cellStyle name="INPUT 6 6" xfId="15138" xr:uid="{00000000-0005-0000-0000-000062460000}"/>
    <cellStyle name="INPUT 6 6 2" xfId="15139" xr:uid="{00000000-0005-0000-0000-000063460000}"/>
    <cellStyle name="INPUT 6 6 3" xfId="15140" xr:uid="{00000000-0005-0000-0000-000064460000}"/>
    <cellStyle name="INPUT 6 7" xfId="15141" xr:uid="{00000000-0005-0000-0000-000065460000}"/>
    <cellStyle name="INPUT 6 7 2" xfId="15142" xr:uid="{00000000-0005-0000-0000-000066460000}"/>
    <cellStyle name="INPUT 6 7 3" xfId="15143" xr:uid="{00000000-0005-0000-0000-000067460000}"/>
    <cellStyle name="INPUT 6 8" xfId="15144" xr:uid="{00000000-0005-0000-0000-000068460000}"/>
    <cellStyle name="INPUT 6 8 2" xfId="15145" xr:uid="{00000000-0005-0000-0000-000069460000}"/>
    <cellStyle name="INPUT 6 8 3" xfId="15146" xr:uid="{00000000-0005-0000-0000-00006A460000}"/>
    <cellStyle name="INPUT 6 9" xfId="15147" xr:uid="{00000000-0005-0000-0000-00006B460000}"/>
    <cellStyle name="INPUT 6 9 2" xfId="15148" xr:uid="{00000000-0005-0000-0000-00006C460000}"/>
    <cellStyle name="INPUT 6 9 3" xfId="15149" xr:uid="{00000000-0005-0000-0000-00006D460000}"/>
    <cellStyle name="INPUT 60" xfId="15150" xr:uid="{00000000-0005-0000-0000-00006E460000}"/>
    <cellStyle name="Input 60 2" xfId="52973" xr:uid="{00000000-0005-0000-0000-00006F460000}"/>
    <cellStyle name="INPUT 61" xfId="15151" xr:uid="{00000000-0005-0000-0000-000070460000}"/>
    <cellStyle name="Input 61 2" xfId="52974" xr:uid="{00000000-0005-0000-0000-000071460000}"/>
    <cellStyle name="INPUT 62" xfId="15152" xr:uid="{00000000-0005-0000-0000-000072460000}"/>
    <cellStyle name="Input 62 2" xfId="52975" xr:uid="{00000000-0005-0000-0000-000073460000}"/>
    <cellStyle name="INPUT 63" xfId="15153" xr:uid="{00000000-0005-0000-0000-000074460000}"/>
    <cellStyle name="Input 63 2" xfId="15154" xr:uid="{00000000-0005-0000-0000-000075460000}"/>
    <cellStyle name="Input 64" xfId="15155" xr:uid="{00000000-0005-0000-0000-000076460000}"/>
    <cellStyle name="Input 64 2" xfId="15156" xr:uid="{00000000-0005-0000-0000-000077460000}"/>
    <cellStyle name="Input 65" xfId="15157" xr:uid="{00000000-0005-0000-0000-000078460000}"/>
    <cellStyle name="Input 65 2" xfId="15158" xr:uid="{00000000-0005-0000-0000-000079460000}"/>
    <cellStyle name="Input 66" xfId="15159" xr:uid="{00000000-0005-0000-0000-00007A460000}"/>
    <cellStyle name="INPUT 66 2" xfId="15160" xr:uid="{00000000-0005-0000-0000-00007B460000}"/>
    <cellStyle name="Input 67" xfId="15161" xr:uid="{00000000-0005-0000-0000-00007C460000}"/>
    <cellStyle name="INPUT 67 2" xfId="15162" xr:uid="{00000000-0005-0000-0000-00007D460000}"/>
    <cellStyle name="Input 68" xfId="15163" xr:uid="{00000000-0005-0000-0000-00007E460000}"/>
    <cellStyle name="Input 68 2" xfId="15164" xr:uid="{00000000-0005-0000-0000-00007F460000}"/>
    <cellStyle name="INPUT 69" xfId="15165" xr:uid="{00000000-0005-0000-0000-000080460000}"/>
    <cellStyle name="Input 69 2" xfId="52976" xr:uid="{00000000-0005-0000-0000-000081460000}"/>
    <cellStyle name="INPUT 7" xfId="15166" xr:uid="{00000000-0005-0000-0000-000082460000}"/>
    <cellStyle name="INPUT 7 10" xfId="15167" xr:uid="{00000000-0005-0000-0000-000083460000}"/>
    <cellStyle name="Input 7 11" xfId="15168" xr:uid="{00000000-0005-0000-0000-000084460000}"/>
    <cellStyle name="Input 7 12" xfId="15169" xr:uid="{00000000-0005-0000-0000-000085460000}"/>
    <cellStyle name="Input 7 13" xfId="15170" xr:uid="{00000000-0005-0000-0000-000086460000}"/>
    <cellStyle name="Input 7 14" xfId="15171" xr:uid="{00000000-0005-0000-0000-000087460000}"/>
    <cellStyle name="Input 7 15" xfId="15172" xr:uid="{00000000-0005-0000-0000-000088460000}"/>
    <cellStyle name="Input 7 16" xfId="15173" xr:uid="{00000000-0005-0000-0000-000089460000}"/>
    <cellStyle name="Input 7 17" xfId="15174" xr:uid="{00000000-0005-0000-0000-00008A460000}"/>
    <cellStyle name="Input 7 18" xfId="15175" xr:uid="{00000000-0005-0000-0000-00008B460000}"/>
    <cellStyle name="INPUT 7 18 2" xfId="15176" xr:uid="{00000000-0005-0000-0000-00008C460000}"/>
    <cellStyle name="INPUT 7 19" xfId="15177" xr:uid="{00000000-0005-0000-0000-00008D460000}"/>
    <cellStyle name="INPUT 7 2" xfId="15178" xr:uid="{00000000-0005-0000-0000-00008E460000}"/>
    <cellStyle name="INPUT 7 2 10" xfId="15179" xr:uid="{00000000-0005-0000-0000-00008F460000}"/>
    <cellStyle name="Input 7 2 11" xfId="15180" xr:uid="{00000000-0005-0000-0000-000090460000}"/>
    <cellStyle name="INPUT 7 2 11 2" xfId="15181" xr:uid="{00000000-0005-0000-0000-000091460000}"/>
    <cellStyle name="Input 7 2 12" xfId="15182" xr:uid="{00000000-0005-0000-0000-000092460000}"/>
    <cellStyle name="INPUT 7 2 2" xfId="15183" xr:uid="{00000000-0005-0000-0000-000093460000}"/>
    <cellStyle name="Input 7 2 3" xfId="15184" xr:uid="{00000000-0005-0000-0000-000094460000}"/>
    <cellStyle name="INPUT 7 2 4" xfId="15185" xr:uid="{00000000-0005-0000-0000-000095460000}"/>
    <cellStyle name="INPUT 7 2 5" xfId="15186" xr:uid="{00000000-0005-0000-0000-000096460000}"/>
    <cellStyle name="INPUT 7 2 6" xfId="15187" xr:uid="{00000000-0005-0000-0000-000097460000}"/>
    <cellStyle name="INPUT 7 2 7" xfId="15188" xr:uid="{00000000-0005-0000-0000-000098460000}"/>
    <cellStyle name="INPUT 7 2 8" xfId="15189" xr:uid="{00000000-0005-0000-0000-000099460000}"/>
    <cellStyle name="INPUT 7 2 9" xfId="15190" xr:uid="{00000000-0005-0000-0000-00009A460000}"/>
    <cellStyle name="INPUT 7 20" xfId="15191" xr:uid="{00000000-0005-0000-0000-00009B460000}"/>
    <cellStyle name="Input 7 21" xfId="15192" xr:uid="{00000000-0005-0000-0000-00009C460000}"/>
    <cellStyle name="Input 7 22" xfId="15193" xr:uid="{00000000-0005-0000-0000-00009D460000}"/>
    <cellStyle name="INPUT 7 23" xfId="15194" xr:uid="{00000000-0005-0000-0000-00009E460000}"/>
    <cellStyle name="Input 7 24" xfId="15195" xr:uid="{00000000-0005-0000-0000-00009F460000}"/>
    <cellStyle name="Input 7 25" xfId="52977" xr:uid="{00000000-0005-0000-0000-0000A0460000}"/>
    <cellStyle name="Input 7 26" xfId="52978" xr:uid="{00000000-0005-0000-0000-0000A1460000}"/>
    <cellStyle name="Input 7 27" xfId="52979" xr:uid="{00000000-0005-0000-0000-0000A2460000}"/>
    <cellStyle name="Input 7 28" xfId="52980" xr:uid="{00000000-0005-0000-0000-0000A3460000}"/>
    <cellStyle name="Input 7 29" xfId="52981" xr:uid="{00000000-0005-0000-0000-0000A4460000}"/>
    <cellStyle name="Input 7 3" xfId="15196" xr:uid="{00000000-0005-0000-0000-0000A5460000}"/>
    <cellStyle name="Input 7 3 2" xfId="15197" xr:uid="{00000000-0005-0000-0000-0000A6460000}"/>
    <cellStyle name="Input 7 3 3" xfId="15198" xr:uid="{00000000-0005-0000-0000-0000A7460000}"/>
    <cellStyle name="Input 7 30" xfId="52982" xr:uid="{00000000-0005-0000-0000-0000A8460000}"/>
    <cellStyle name="Input 7 31" xfId="52983" xr:uid="{00000000-0005-0000-0000-0000A9460000}"/>
    <cellStyle name="Input 7 32" xfId="52984" xr:uid="{00000000-0005-0000-0000-0000AA460000}"/>
    <cellStyle name="Input 7 33" xfId="52985" xr:uid="{00000000-0005-0000-0000-0000AB460000}"/>
    <cellStyle name="Input 7 34" xfId="52986" xr:uid="{00000000-0005-0000-0000-0000AC460000}"/>
    <cellStyle name="Input 7 35" xfId="52987" xr:uid="{00000000-0005-0000-0000-0000AD460000}"/>
    <cellStyle name="Input 7 36" xfId="52988" xr:uid="{00000000-0005-0000-0000-0000AE460000}"/>
    <cellStyle name="Input 7 37" xfId="52989" xr:uid="{00000000-0005-0000-0000-0000AF460000}"/>
    <cellStyle name="Input 7 38" xfId="52990" xr:uid="{00000000-0005-0000-0000-0000B0460000}"/>
    <cellStyle name="Input 7 4" xfId="15199" xr:uid="{00000000-0005-0000-0000-0000B1460000}"/>
    <cellStyle name="Input 7 4 2" xfId="15200" xr:uid="{00000000-0005-0000-0000-0000B2460000}"/>
    <cellStyle name="Input 7 4 3" xfId="15201" xr:uid="{00000000-0005-0000-0000-0000B3460000}"/>
    <cellStyle name="Input 7 5" xfId="15202" xr:uid="{00000000-0005-0000-0000-0000B4460000}"/>
    <cellStyle name="Input 7 5 2" xfId="15203" xr:uid="{00000000-0005-0000-0000-0000B5460000}"/>
    <cellStyle name="Input 7 5 3" xfId="15204" xr:uid="{00000000-0005-0000-0000-0000B6460000}"/>
    <cellStyle name="Input 7 6" xfId="15205" xr:uid="{00000000-0005-0000-0000-0000B7460000}"/>
    <cellStyle name="Input 7 6 2" xfId="15206" xr:uid="{00000000-0005-0000-0000-0000B8460000}"/>
    <cellStyle name="Input 7 6 3" xfId="15207" xr:uid="{00000000-0005-0000-0000-0000B9460000}"/>
    <cellStyle name="Input 7 7" xfId="15208" xr:uid="{00000000-0005-0000-0000-0000BA460000}"/>
    <cellStyle name="Input 7 7 2" xfId="15209" xr:uid="{00000000-0005-0000-0000-0000BB460000}"/>
    <cellStyle name="Input 7 7 3" xfId="15210" xr:uid="{00000000-0005-0000-0000-0000BC460000}"/>
    <cellStyle name="INPUT 7 8" xfId="15211" xr:uid="{00000000-0005-0000-0000-0000BD460000}"/>
    <cellStyle name="INPUT 7 9" xfId="15212" xr:uid="{00000000-0005-0000-0000-0000BE460000}"/>
    <cellStyle name="INPUT 70" xfId="52991" xr:uid="{00000000-0005-0000-0000-0000BF460000}"/>
    <cellStyle name="Input 70 2" xfId="52992" xr:uid="{00000000-0005-0000-0000-0000C0460000}"/>
    <cellStyle name="INPUT 71" xfId="52993" xr:uid="{00000000-0005-0000-0000-0000C1460000}"/>
    <cellStyle name="Input 71 2" xfId="52994" xr:uid="{00000000-0005-0000-0000-0000C2460000}"/>
    <cellStyle name="INPUT 72" xfId="52995" xr:uid="{00000000-0005-0000-0000-0000C3460000}"/>
    <cellStyle name="Input 72 2" xfId="52996" xr:uid="{00000000-0005-0000-0000-0000C4460000}"/>
    <cellStyle name="INPUT 73" xfId="52997" xr:uid="{00000000-0005-0000-0000-0000C5460000}"/>
    <cellStyle name="Input 73 2" xfId="52998" xr:uid="{00000000-0005-0000-0000-0000C6460000}"/>
    <cellStyle name="INPUT 74" xfId="52999" xr:uid="{00000000-0005-0000-0000-0000C7460000}"/>
    <cellStyle name="Input 74 2" xfId="53000" xr:uid="{00000000-0005-0000-0000-0000C8460000}"/>
    <cellStyle name="INPUT 75" xfId="53001" xr:uid="{00000000-0005-0000-0000-0000C9460000}"/>
    <cellStyle name="Input 75 2" xfId="53002" xr:uid="{00000000-0005-0000-0000-0000CA460000}"/>
    <cellStyle name="INPUT 76" xfId="53003" xr:uid="{00000000-0005-0000-0000-0000CB460000}"/>
    <cellStyle name="Input 76 2" xfId="53004" xr:uid="{00000000-0005-0000-0000-0000CC460000}"/>
    <cellStyle name="INPUT 77" xfId="53005" xr:uid="{00000000-0005-0000-0000-0000CD460000}"/>
    <cellStyle name="Input 77 2" xfId="53006" xr:uid="{00000000-0005-0000-0000-0000CE460000}"/>
    <cellStyle name="INPUT 78" xfId="53007" xr:uid="{00000000-0005-0000-0000-0000CF460000}"/>
    <cellStyle name="Input 78 2" xfId="53008" xr:uid="{00000000-0005-0000-0000-0000D0460000}"/>
    <cellStyle name="INPUT 79" xfId="53009" xr:uid="{00000000-0005-0000-0000-0000D1460000}"/>
    <cellStyle name="Input 79 2" xfId="53010" xr:uid="{00000000-0005-0000-0000-0000D2460000}"/>
    <cellStyle name="INPUT 8" xfId="15213" xr:uid="{00000000-0005-0000-0000-0000D3460000}"/>
    <cellStyle name="INPUT 8 10" xfId="15214" xr:uid="{00000000-0005-0000-0000-0000D4460000}"/>
    <cellStyle name="Input 8 11" xfId="15215" xr:uid="{00000000-0005-0000-0000-0000D5460000}"/>
    <cellStyle name="Input 8 12" xfId="15216" xr:uid="{00000000-0005-0000-0000-0000D6460000}"/>
    <cellStyle name="Input 8 13" xfId="15217" xr:uid="{00000000-0005-0000-0000-0000D7460000}"/>
    <cellStyle name="Input 8 14" xfId="15218" xr:uid="{00000000-0005-0000-0000-0000D8460000}"/>
    <cellStyle name="Input 8 15" xfId="15219" xr:uid="{00000000-0005-0000-0000-0000D9460000}"/>
    <cellStyle name="Input 8 16" xfId="15220" xr:uid="{00000000-0005-0000-0000-0000DA460000}"/>
    <cellStyle name="Input 8 17" xfId="15221" xr:uid="{00000000-0005-0000-0000-0000DB460000}"/>
    <cellStyle name="Input 8 18" xfId="15222" xr:uid="{00000000-0005-0000-0000-0000DC460000}"/>
    <cellStyle name="INPUT 8 18 2" xfId="15223" xr:uid="{00000000-0005-0000-0000-0000DD460000}"/>
    <cellStyle name="INPUT 8 19" xfId="15224" xr:uid="{00000000-0005-0000-0000-0000DE460000}"/>
    <cellStyle name="INPUT 8 2" xfId="15225" xr:uid="{00000000-0005-0000-0000-0000DF460000}"/>
    <cellStyle name="INPUT 8 2 10" xfId="15226" xr:uid="{00000000-0005-0000-0000-0000E0460000}"/>
    <cellStyle name="Input 8 2 11" xfId="15227" xr:uid="{00000000-0005-0000-0000-0000E1460000}"/>
    <cellStyle name="INPUT 8 2 11 2" xfId="15228" xr:uid="{00000000-0005-0000-0000-0000E2460000}"/>
    <cellStyle name="Input 8 2 12" xfId="15229" xr:uid="{00000000-0005-0000-0000-0000E3460000}"/>
    <cellStyle name="INPUT 8 2 2" xfId="15230" xr:uid="{00000000-0005-0000-0000-0000E4460000}"/>
    <cellStyle name="Input 8 2 3" xfId="15231" xr:uid="{00000000-0005-0000-0000-0000E5460000}"/>
    <cellStyle name="INPUT 8 2 4" xfId="15232" xr:uid="{00000000-0005-0000-0000-0000E6460000}"/>
    <cellStyle name="INPUT 8 2 5" xfId="15233" xr:uid="{00000000-0005-0000-0000-0000E7460000}"/>
    <cellStyle name="INPUT 8 2 6" xfId="15234" xr:uid="{00000000-0005-0000-0000-0000E8460000}"/>
    <cellStyle name="INPUT 8 2 7" xfId="15235" xr:uid="{00000000-0005-0000-0000-0000E9460000}"/>
    <cellStyle name="INPUT 8 2 8" xfId="15236" xr:uid="{00000000-0005-0000-0000-0000EA460000}"/>
    <cellStyle name="INPUT 8 2 9" xfId="15237" xr:uid="{00000000-0005-0000-0000-0000EB460000}"/>
    <cellStyle name="INPUT 8 20" xfId="15238" xr:uid="{00000000-0005-0000-0000-0000EC460000}"/>
    <cellStyle name="Input 8 21" xfId="15239" xr:uid="{00000000-0005-0000-0000-0000ED460000}"/>
    <cellStyle name="Input 8 22" xfId="15240" xr:uid="{00000000-0005-0000-0000-0000EE460000}"/>
    <cellStyle name="INPUT 8 23" xfId="15241" xr:uid="{00000000-0005-0000-0000-0000EF460000}"/>
    <cellStyle name="Input 8 24" xfId="15242" xr:uid="{00000000-0005-0000-0000-0000F0460000}"/>
    <cellStyle name="Input 8 25" xfId="53011" xr:uid="{00000000-0005-0000-0000-0000F1460000}"/>
    <cellStyle name="Input 8 26" xfId="53012" xr:uid="{00000000-0005-0000-0000-0000F2460000}"/>
    <cellStyle name="Input 8 27" xfId="53013" xr:uid="{00000000-0005-0000-0000-0000F3460000}"/>
    <cellStyle name="Input 8 28" xfId="53014" xr:uid="{00000000-0005-0000-0000-0000F4460000}"/>
    <cellStyle name="Input 8 29" xfId="53015" xr:uid="{00000000-0005-0000-0000-0000F5460000}"/>
    <cellStyle name="Input 8 3" xfId="15243" xr:uid="{00000000-0005-0000-0000-0000F6460000}"/>
    <cellStyle name="Input 8 3 2" xfId="15244" xr:uid="{00000000-0005-0000-0000-0000F7460000}"/>
    <cellStyle name="Input 8 3 3" xfId="15245" xr:uid="{00000000-0005-0000-0000-0000F8460000}"/>
    <cellStyle name="Input 8 30" xfId="53016" xr:uid="{00000000-0005-0000-0000-0000F9460000}"/>
    <cellStyle name="Input 8 31" xfId="53017" xr:uid="{00000000-0005-0000-0000-0000FA460000}"/>
    <cellStyle name="Input 8 32" xfId="53018" xr:uid="{00000000-0005-0000-0000-0000FB460000}"/>
    <cellStyle name="Input 8 33" xfId="53019" xr:uid="{00000000-0005-0000-0000-0000FC460000}"/>
    <cellStyle name="Input 8 34" xfId="53020" xr:uid="{00000000-0005-0000-0000-0000FD460000}"/>
    <cellStyle name="Input 8 35" xfId="53021" xr:uid="{00000000-0005-0000-0000-0000FE460000}"/>
    <cellStyle name="Input 8 36" xfId="53022" xr:uid="{00000000-0005-0000-0000-0000FF460000}"/>
    <cellStyle name="Input 8 37" xfId="53023" xr:uid="{00000000-0005-0000-0000-000000470000}"/>
    <cellStyle name="Input 8 38" xfId="53024" xr:uid="{00000000-0005-0000-0000-000001470000}"/>
    <cellStyle name="Input 8 4" xfId="15246" xr:uid="{00000000-0005-0000-0000-000002470000}"/>
    <cellStyle name="Input 8 4 2" xfId="15247" xr:uid="{00000000-0005-0000-0000-000003470000}"/>
    <cellStyle name="Input 8 4 3" xfId="15248" xr:uid="{00000000-0005-0000-0000-000004470000}"/>
    <cellStyle name="Input 8 5" xfId="15249" xr:uid="{00000000-0005-0000-0000-000005470000}"/>
    <cellStyle name="Input 8 5 2" xfId="15250" xr:uid="{00000000-0005-0000-0000-000006470000}"/>
    <cellStyle name="Input 8 5 3" xfId="15251" xr:uid="{00000000-0005-0000-0000-000007470000}"/>
    <cellStyle name="Input 8 6" xfId="15252" xr:uid="{00000000-0005-0000-0000-000008470000}"/>
    <cellStyle name="Input 8 6 2" xfId="15253" xr:uid="{00000000-0005-0000-0000-000009470000}"/>
    <cellStyle name="Input 8 6 3" xfId="15254" xr:uid="{00000000-0005-0000-0000-00000A470000}"/>
    <cellStyle name="Input 8 7" xfId="15255" xr:uid="{00000000-0005-0000-0000-00000B470000}"/>
    <cellStyle name="Input 8 7 2" xfId="15256" xr:uid="{00000000-0005-0000-0000-00000C470000}"/>
    <cellStyle name="Input 8 7 3" xfId="15257" xr:uid="{00000000-0005-0000-0000-00000D470000}"/>
    <cellStyle name="INPUT 8 8" xfId="15258" xr:uid="{00000000-0005-0000-0000-00000E470000}"/>
    <cellStyle name="INPUT 8 9" xfId="15259" xr:uid="{00000000-0005-0000-0000-00000F470000}"/>
    <cellStyle name="INPUT 80" xfId="53025" xr:uid="{00000000-0005-0000-0000-000010470000}"/>
    <cellStyle name="Input 80 2" xfId="53026" xr:uid="{00000000-0005-0000-0000-000011470000}"/>
    <cellStyle name="INPUT 81" xfId="53027" xr:uid="{00000000-0005-0000-0000-000012470000}"/>
    <cellStyle name="Input 81 2" xfId="53028" xr:uid="{00000000-0005-0000-0000-000013470000}"/>
    <cellStyle name="INPUT 82" xfId="53029" xr:uid="{00000000-0005-0000-0000-000014470000}"/>
    <cellStyle name="Input 82 2" xfId="53030" xr:uid="{00000000-0005-0000-0000-000015470000}"/>
    <cellStyle name="Input 83" xfId="53031" xr:uid="{00000000-0005-0000-0000-000016470000}"/>
    <cellStyle name="Input 84" xfId="53032" xr:uid="{00000000-0005-0000-0000-000017470000}"/>
    <cellStyle name="Input 85" xfId="53033" xr:uid="{00000000-0005-0000-0000-000018470000}"/>
    <cellStyle name="Input 86" xfId="53034" xr:uid="{00000000-0005-0000-0000-000019470000}"/>
    <cellStyle name="Input 87" xfId="53035" xr:uid="{00000000-0005-0000-0000-00001A470000}"/>
    <cellStyle name="Input 88" xfId="53036" xr:uid="{00000000-0005-0000-0000-00001B470000}"/>
    <cellStyle name="Input 89" xfId="53037" xr:uid="{00000000-0005-0000-0000-00001C470000}"/>
    <cellStyle name="INPUT 9" xfId="15260" xr:uid="{00000000-0005-0000-0000-00001D470000}"/>
    <cellStyle name="INPUT 9 10" xfId="15261" xr:uid="{00000000-0005-0000-0000-00001E470000}"/>
    <cellStyle name="Input 9 11" xfId="15262" xr:uid="{00000000-0005-0000-0000-00001F470000}"/>
    <cellStyle name="Input 9 12" xfId="15263" xr:uid="{00000000-0005-0000-0000-000020470000}"/>
    <cellStyle name="Input 9 13" xfId="15264" xr:uid="{00000000-0005-0000-0000-000021470000}"/>
    <cellStyle name="Input 9 14" xfId="15265" xr:uid="{00000000-0005-0000-0000-000022470000}"/>
    <cellStyle name="Input 9 15" xfId="15266" xr:uid="{00000000-0005-0000-0000-000023470000}"/>
    <cellStyle name="Input 9 16" xfId="15267" xr:uid="{00000000-0005-0000-0000-000024470000}"/>
    <cellStyle name="Input 9 17" xfId="15268" xr:uid="{00000000-0005-0000-0000-000025470000}"/>
    <cellStyle name="Input 9 18" xfId="15269" xr:uid="{00000000-0005-0000-0000-000026470000}"/>
    <cellStyle name="INPUT 9 18 2" xfId="15270" xr:uid="{00000000-0005-0000-0000-000027470000}"/>
    <cellStyle name="INPUT 9 19" xfId="15271" xr:uid="{00000000-0005-0000-0000-000028470000}"/>
    <cellStyle name="INPUT 9 2" xfId="15272" xr:uid="{00000000-0005-0000-0000-000029470000}"/>
    <cellStyle name="INPUT 9 2 10" xfId="15273" xr:uid="{00000000-0005-0000-0000-00002A470000}"/>
    <cellStyle name="Input 9 2 11" xfId="15274" xr:uid="{00000000-0005-0000-0000-00002B470000}"/>
    <cellStyle name="INPUT 9 2 11 2" xfId="15275" xr:uid="{00000000-0005-0000-0000-00002C470000}"/>
    <cellStyle name="Input 9 2 12" xfId="15276" xr:uid="{00000000-0005-0000-0000-00002D470000}"/>
    <cellStyle name="INPUT 9 2 2" xfId="15277" xr:uid="{00000000-0005-0000-0000-00002E470000}"/>
    <cellStyle name="Input 9 2 3" xfId="15278" xr:uid="{00000000-0005-0000-0000-00002F470000}"/>
    <cellStyle name="INPUT 9 2 4" xfId="15279" xr:uid="{00000000-0005-0000-0000-000030470000}"/>
    <cellStyle name="INPUT 9 2 5" xfId="15280" xr:uid="{00000000-0005-0000-0000-000031470000}"/>
    <cellStyle name="INPUT 9 2 6" xfId="15281" xr:uid="{00000000-0005-0000-0000-000032470000}"/>
    <cellStyle name="INPUT 9 2 7" xfId="15282" xr:uid="{00000000-0005-0000-0000-000033470000}"/>
    <cellStyle name="INPUT 9 2 8" xfId="15283" xr:uid="{00000000-0005-0000-0000-000034470000}"/>
    <cellStyle name="INPUT 9 2 9" xfId="15284" xr:uid="{00000000-0005-0000-0000-000035470000}"/>
    <cellStyle name="INPUT 9 20" xfId="15285" xr:uid="{00000000-0005-0000-0000-000036470000}"/>
    <cellStyle name="Input 9 21" xfId="15286" xr:uid="{00000000-0005-0000-0000-000037470000}"/>
    <cellStyle name="Input 9 22" xfId="15287" xr:uid="{00000000-0005-0000-0000-000038470000}"/>
    <cellStyle name="INPUT 9 23" xfId="15288" xr:uid="{00000000-0005-0000-0000-000039470000}"/>
    <cellStyle name="Input 9 24" xfId="15289" xr:uid="{00000000-0005-0000-0000-00003A470000}"/>
    <cellStyle name="Input 9 25" xfId="53038" xr:uid="{00000000-0005-0000-0000-00003B470000}"/>
    <cellStyle name="Input 9 26" xfId="53039" xr:uid="{00000000-0005-0000-0000-00003C470000}"/>
    <cellStyle name="Input 9 27" xfId="53040" xr:uid="{00000000-0005-0000-0000-00003D470000}"/>
    <cellStyle name="Input 9 28" xfId="53041" xr:uid="{00000000-0005-0000-0000-00003E470000}"/>
    <cellStyle name="Input 9 29" xfId="53042" xr:uid="{00000000-0005-0000-0000-00003F470000}"/>
    <cellStyle name="Input 9 3" xfId="15290" xr:uid="{00000000-0005-0000-0000-000040470000}"/>
    <cellStyle name="Input 9 3 2" xfId="15291" xr:uid="{00000000-0005-0000-0000-000041470000}"/>
    <cellStyle name="Input 9 3 3" xfId="15292" xr:uid="{00000000-0005-0000-0000-000042470000}"/>
    <cellStyle name="Input 9 30" xfId="53043" xr:uid="{00000000-0005-0000-0000-000043470000}"/>
    <cellStyle name="Input 9 31" xfId="53044" xr:uid="{00000000-0005-0000-0000-000044470000}"/>
    <cellStyle name="Input 9 32" xfId="53045" xr:uid="{00000000-0005-0000-0000-000045470000}"/>
    <cellStyle name="Input 9 33" xfId="53046" xr:uid="{00000000-0005-0000-0000-000046470000}"/>
    <cellStyle name="Input 9 34" xfId="53047" xr:uid="{00000000-0005-0000-0000-000047470000}"/>
    <cellStyle name="Input 9 35" xfId="53048" xr:uid="{00000000-0005-0000-0000-000048470000}"/>
    <cellStyle name="Input 9 36" xfId="53049" xr:uid="{00000000-0005-0000-0000-000049470000}"/>
    <cellStyle name="Input 9 37" xfId="53050" xr:uid="{00000000-0005-0000-0000-00004A470000}"/>
    <cellStyle name="Input 9 38" xfId="53051" xr:uid="{00000000-0005-0000-0000-00004B470000}"/>
    <cellStyle name="Input 9 4" xfId="15293" xr:uid="{00000000-0005-0000-0000-00004C470000}"/>
    <cellStyle name="Input 9 4 2" xfId="15294" xr:uid="{00000000-0005-0000-0000-00004D470000}"/>
    <cellStyle name="Input 9 4 3" xfId="15295" xr:uid="{00000000-0005-0000-0000-00004E470000}"/>
    <cellStyle name="Input 9 5" xfId="15296" xr:uid="{00000000-0005-0000-0000-00004F470000}"/>
    <cellStyle name="Input 9 5 2" xfId="15297" xr:uid="{00000000-0005-0000-0000-000050470000}"/>
    <cellStyle name="Input 9 5 3" xfId="15298" xr:uid="{00000000-0005-0000-0000-000051470000}"/>
    <cellStyle name="Input 9 6" xfId="15299" xr:uid="{00000000-0005-0000-0000-000052470000}"/>
    <cellStyle name="Input 9 6 2" xfId="15300" xr:uid="{00000000-0005-0000-0000-000053470000}"/>
    <cellStyle name="Input 9 6 3" xfId="15301" xr:uid="{00000000-0005-0000-0000-000054470000}"/>
    <cellStyle name="Input 9 7" xfId="15302" xr:uid="{00000000-0005-0000-0000-000055470000}"/>
    <cellStyle name="Input 9 7 2" xfId="15303" xr:uid="{00000000-0005-0000-0000-000056470000}"/>
    <cellStyle name="Input 9 7 3" xfId="15304" xr:uid="{00000000-0005-0000-0000-000057470000}"/>
    <cellStyle name="INPUT 9 8" xfId="15305" xr:uid="{00000000-0005-0000-0000-000058470000}"/>
    <cellStyle name="INPUT 9 9" xfId="15306" xr:uid="{00000000-0005-0000-0000-000059470000}"/>
    <cellStyle name="Input 90" xfId="53052" xr:uid="{00000000-0005-0000-0000-00005A470000}"/>
    <cellStyle name="Input 91" xfId="53053" xr:uid="{00000000-0005-0000-0000-00005B470000}"/>
    <cellStyle name="Input 92" xfId="53054" xr:uid="{00000000-0005-0000-0000-00005C470000}"/>
    <cellStyle name="Input 93" xfId="53055" xr:uid="{00000000-0005-0000-0000-00005D470000}"/>
    <cellStyle name="Input 94" xfId="53056" xr:uid="{00000000-0005-0000-0000-00005E470000}"/>
    <cellStyle name="Input 95" xfId="53057" xr:uid="{00000000-0005-0000-0000-00005F470000}"/>
    <cellStyle name="Input 96" xfId="53058" xr:uid="{00000000-0005-0000-0000-000060470000}"/>
    <cellStyle name="Input 97" xfId="53059" xr:uid="{00000000-0005-0000-0000-000061470000}"/>
    <cellStyle name="Input 98" xfId="53060" xr:uid="{00000000-0005-0000-0000-000062470000}"/>
    <cellStyle name="Input 99" xfId="53061" xr:uid="{00000000-0005-0000-0000-000063470000}"/>
    <cellStyle name="Input Value" xfId="60248" xr:uid="{00000000-0005-0000-0000-000064470000}"/>
    <cellStyle name="Item Descriptions" xfId="327" xr:uid="{00000000-0005-0000-0000-000065470000}"/>
    <cellStyle name="Item Descriptions - Bold" xfId="328" xr:uid="{00000000-0005-0000-0000-000066470000}"/>
    <cellStyle name="Item Descriptions - Bold 2" xfId="15309" xr:uid="{00000000-0005-0000-0000-000067470000}"/>
    <cellStyle name="Item Descriptions - Bold 2 2" xfId="15310" xr:uid="{00000000-0005-0000-0000-000068470000}"/>
    <cellStyle name="Item Descriptions - Bold 2 3" xfId="15311" xr:uid="{00000000-0005-0000-0000-000069470000}"/>
    <cellStyle name="Item Descriptions - Bold 2 4" xfId="15312" xr:uid="{00000000-0005-0000-0000-00006A470000}"/>
    <cellStyle name="Item Descriptions - Bold 3" xfId="15313" xr:uid="{00000000-0005-0000-0000-00006B470000}"/>
    <cellStyle name="Item Descriptions - Bold 3 2" xfId="15314" xr:uid="{00000000-0005-0000-0000-00006C470000}"/>
    <cellStyle name="Item Descriptions - Bold 3 2 2" xfId="15315" xr:uid="{00000000-0005-0000-0000-00006D470000}"/>
    <cellStyle name="Item Descriptions - Bold 3 2 3" xfId="15316" xr:uid="{00000000-0005-0000-0000-00006E470000}"/>
    <cellStyle name="Item Descriptions - Bold 3 2 4" xfId="15317" xr:uid="{00000000-0005-0000-0000-00006F470000}"/>
    <cellStyle name="Item Descriptions - Bold 3 3" xfId="15318" xr:uid="{00000000-0005-0000-0000-000070470000}"/>
    <cellStyle name="Item Descriptions - Bold 3 4" xfId="15319" xr:uid="{00000000-0005-0000-0000-000071470000}"/>
    <cellStyle name="Item Descriptions - Bold 3 5" xfId="15320" xr:uid="{00000000-0005-0000-0000-000072470000}"/>
    <cellStyle name="Item Descriptions - Bold 4" xfId="15321" xr:uid="{00000000-0005-0000-0000-000073470000}"/>
    <cellStyle name="Item Descriptions - Bold 4 2" xfId="15322" xr:uid="{00000000-0005-0000-0000-000074470000}"/>
    <cellStyle name="Item Descriptions - Bold 4 3" xfId="15323" xr:uid="{00000000-0005-0000-0000-000075470000}"/>
    <cellStyle name="Item Descriptions - Bold 5" xfId="15324" xr:uid="{00000000-0005-0000-0000-000076470000}"/>
    <cellStyle name="Item Descriptions - Bold 5 2" xfId="15325" xr:uid="{00000000-0005-0000-0000-000077470000}"/>
    <cellStyle name="Item Descriptions - Bold 5 2 2" xfId="15326" xr:uid="{00000000-0005-0000-0000-000078470000}"/>
    <cellStyle name="Item Descriptions - Bold 5 2 3" xfId="15327" xr:uid="{00000000-0005-0000-0000-000079470000}"/>
    <cellStyle name="Item Descriptions - Bold 5 3" xfId="15328" xr:uid="{00000000-0005-0000-0000-00007A470000}"/>
    <cellStyle name="Item Descriptions - Bold 5 3 2" xfId="15329" xr:uid="{00000000-0005-0000-0000-00007B470000}"/>
    <cellStyle name="Item Descriptions - Bold 5 3 3" xfId="15330" xr:uid="{00000000-0005-0000-0000-00007C470000}"/>
    <cellStyle name="Item Descriptions - Bold 5 4" xfId="15331" xr:uid="{00000000-0005-0000-0000-00007D470000}"/>
    <cellStyle name="Item Descriptions - Bold 5 5" xfId="15332" xr:uid="{00000000-0005-0000-0000-00007E470000}"/>
    <cellStyle name="Item Descriptions - Bold 6" xfId="15333" xr:uid="{00000000-0005-0000-0000-00007F470000}"/>
    <cellStyle name="Item Descriptions - Bold 7" xfId="15334" xr:uid="{00000000-0005-0000-0000-000080470000}"/>
    <cellStyle name="Item Descriptions - Bold 8" xfId="15335" xr:uid="{00000000-0005-0000-0000-000081470000}"/>
    <cellStyle name="Item Descriptions - Bold 9" xfId="15308" xr:uid="{00000000-0005-0000-0000-000082470000}"/>
    <cellStyle name="Item Descriptions 10" xfId="15336" xr:uid="{00000000-0005-0000-0000-000083470000}"/>
    <cellStyle name="Item Descriptions 10 2" xfId="15337" xr:uid="{00000000-0005-0000-0000-000084470000}"/>
    <cellStyle name="Item Descriptions 10 3" xfId="15338" xr:uid="{00000000-0005-0000-0000-000085470000}"/>
    <cellStyle name="Item Descriptions 10 4" xfId="15339" xr:uid="{00000000-0005-0000-0000-000086470000}"/>
    <cellStyle name="Item Descriptions 100" xfId="15340" xr:uid="{00000000-0005-0000-0000-000087470000}"/>
    <cellStyle name="Item Descriptions 101" xfId="15341" xr:uid="{00000000-0005-0000-0000-000088470000}"/>
    <cellStyle name="Item Descriptions 102" xfId="15342" xr:uid="{00000000-0005-0000-0000-000089470000}"/>
    <cellStyle name="Item Descriptions 103" xfId="15307" xr:uid="{00000000-0005-0000-0000-00008A470000}"/>
    <cellStyle name="Item Descriptions 104" xfId="53062" xr:uid="{00000000-0005-0000-0000-00008B470000}"/>
    <cellStyle name="Item Descriptions 105" xfId="53063" xr:uid="{00000000-0005-0000-0000-00008C470000}"/>
    <cellStyle name="Item Descriptions 106" xfId="53064" xr:uid="{00000000-0005-0000-0000-00008D470000}"/>
    <cellStyle name="Item Descriptions 107" xfId="53065" xr:uid="{00000000-0005-0000-0000-00008E470000}"/>
    <cellStyle name="Item Descriptions 108" xfId="53066" xr:uid="{00000000-0005-0000-0000-00008F470000}"/>
    <cellStyle name="Item Descriptions 109" xfId="53067" xr:uid="{00000000-0005-0000-0000-000090470000}"/>
    <cellStyle name="Item Descriptions 11" xfId="15343" xr:uid="{00000000-0005-0000-0000-000091470000}"/>
    <cellStyle name="Item Descriptions 11 2" xfId="15344" xr:uid="{00000000-0005-0000-0000-000092470000}"/>
    <cellStyle name="Item Descriptions 11 3" xfId="15345" xr:uid="{00000000-0005-0000-0000-000093470000}"/>
    <cellStyle name="Item Descriptions 11 4" xfId="15346" xr:uid="{00000000-0005-0000-0000-000094470000}"/>
    <cellStyle name="Item Descriptions 110" xfId="53068" xr:uid="{00000000-0005-0000-0000-000095470000}"/>
    <cellStyle name="Item Descriptions 111" xfId="53069" xr:uid="{00000000-0005-0000-0000-000096470000}"/>
    <cellStyle name="Item Descriptions 112" xfId="53070" xr:uid="{00000000-0005-0000-0000-000097470000}"/>
    <cellStyle name="Item Descriptions 113" xfId="53071" xr:uid="{00000000-0005-0000-0000-000098470000}"/>
    <cellStyle name="Item Descriptions 114" xfId="53072" xr:uid="{00000000-0005-0000-0000-000099470000}"/>
    <cellStyle name="Item Descriptions 12" xfId="15347" xr:uid="{00000000-0005-0000-0000-00009A470000}"/>
    <cellStyle name="Item Descriptions 12 2" xfId="15348" xr:uid="{00000000-0005-0000-0000-00009B470000}"/>
    <cellStyle name="Item Descriptions 12 3" xfId="15349" xr:uid="{00000000-0005-0000-0000-00009C470000}"/>
    <cellStyle name="Item Descriptions 12 4" xfId="15350" xr:uid="{00000000-0005-0000-0000-00009D470000}"/>
    <cellStyle name="Item Descriptions 13" xfId="15351" xr:uid="{00000000-0005-0000-0000-00009E470000}"/>
    <cellStyle name="Item Descriptions 13 2" xfId="15352" xr:uid="{00000000-0005-0000-0000-00009F470000}"/>
    <cellStyle name="Item Descriptions 13 3" xfId="15353" xr:uid="{00000000-0005-0000-0000-0000A0470000}"/>
    <cellStyle name="Item Descriptions 13 4" xfId="15354" xr:uid="{00000000-0005-0000-0000-0000A1470000}"/>
    <cellStyle name="Item Descriptions 14" xfId="15355" xr:uid="{00000000-0005-0000-0000-0000A2470000}"/>
    <cellStyle name="Item Descriptions 14 2" xfId="15356" xr:uid="{00000000-0005-0000-0000-0000A3470000}"/>
    <cellStyle name="Item Descriptions 14 3" xfId="15357" xr:uid="{00000000-0005-0000-0000-0000A4470000}"/>
    <cellStyle name="Item Descriptions 14 4" xfId="15358" xr:uid="{00000000-0005-0000-0000-0000A5470000}"/>
    <cellStyle name="Item Descriptions 15" xfId="15359" xr:uid="{00000000-0005-0000-0000-0000A6470000}"/>
    <cellStyle name="Item Descriptions 15 2" xfId="15360" xr:uid="{00000000-0005-0000-0000-0000A7470000}"/>
    <cellStyle name="Item Descriptions 15 3" xfId="15361" xr:uid="{00000000-0005-0000-0000-0000A8470000}"/>
    <cellStyle name="Item Descriptions 15 4" xfId="15362" xr:uid="{00000000-0005-0000-0000-0000A9470000}"/>
    <cellStyle name="Item Descriptions 16" xfId="15363" xr:uid="{00000000-0005-0000-0000-0000AA470000}"/>
    <cellStyle name="Item Descriptions 16 2" xfId="15364" xr:uid="{00000000-0005-0000-0000-0000AB470000}"/>
    <cellStyle name="Item Descriptions 16 3" xfId="15365" xr:uid="{00000000-0005-0000-0000-0000AC470000}"/>
    <cellStyle name="Item Descriptions 16 4" xfId="15366" xr:uid="{00000000-0005-0000-0000-0000AD470000}"/>
    <cellStyle name="Item Descriptions 17" xfId="15367" xr:uid="{00000000-0005-0000-0000-0000AE470000}"/>
    <cellStyle name="Item Descriptions 17 2" xfId="15368" xr:uid="{00000000-0005-0000-0000-0000AF470000}"/>
    <cellStyle name="Item Descriptions 17 3" xfId="15369" xr:uid="{00000000-0005-0000-0000-0000B0470000}"/>
    <cellStyle name="Item Descriptions 17 4" xfId="15370" xr:uid="{00000000-0005-0000-0000-0000B1470000}"/>
    <cellStyle name="Item Descriptions 18" xfId="15371" xr:uid="{00000000-0005-0000-0000-0000B2470000}"/>
    <cellStyle name="Item Descriptions 18 2" xfId="15372" xr:uid="{00000000-0005-0000-0000-0000B3470000}"/>
    <cellStyle name="Item Descriptions 18 3" xfId="15373" xr:uid="{00000000-0005-0000-0000-0000B4470000}"/>
    <cellStyle name="Item Descriptions 18 4" xfId="15374" xr:uid="{00000000-0005-0000-0000-0000B5470000}"/>
    <cellStyle name="Item Descriptions 19" xfId="15375" xr:uid="{00000000-0005-0000-0000-0000B6470000}"/>
    <cellStyle name="Item Descriptions 19 2" xfId="15376" xr:uid="{00000000-0005-0000-0000-0000B7470000}"/>
    <cellStyle name="Item Descriptions 19 3" xfId="15377" xr:uid="{00000000-0005-0000-0000-0000B8470000}"/>
    <cellStyle name="Item Descriptions 19 4" xfId="15378" xr:uid="{00000000-0005-0000-0000-0000B9470000}"/>
    <cellStyle name="Item Descriptions 2" xfId="15379" xr:uid="{00000000-0005-0000-0000-0000BA470000}"/>
    <cellStyle name="Item Descriptions 2 2" xfId="15380" xr:uid="{00000000-0005-0000-0000-0000BB470000}"/>
    <cellStyle name="Item Descriptions 2 3" xfId="15381" xr:uid="{00000000-0005-0000-0000-0000BC470000}"/>
    <cellStyle name="Item Descriptions 2 4" xfId="15382" xr:uid="{00000000-0005-0000-0000-0000BD470000}"/>
    <cellStyle name="Item Descriptions 20" xfId="15383" xr:uid="{00000000-0005-0000-0000-0000BE470000}"/>
    <cellStyle name="Item Descriptions 20 2" xfId="15384" xr:uid="{00000000-0005-0000-0000-0000BF470000}"/>
    <cellStyle name="Item Descriptions 20 3" xfId="15385" xr:uid="{00000000-0005-0000-0000-0000C0470000}"/>
    <cellStyle name="Item Descriptions 20 4" xfId="15386" xr:uid="{00000000-0005-0000-0000-0000C1470000}"/>
    <cellStyle name="Item Descriptions 21" xfId="15387" xr:uid="{00000000-0005-0000-0000-0000C2470000}"/>
    <cellStyle name="Item Descriptions 21 2" xfId="15388" xr:uid="{00000000-0005-0000-0000-0000C3470000}"/>
    <cellStyle name="Item Descriptions 21 3" xfId="15389" xr:uid="{00000000-0005-0000-0000-0000C4470000}"/>
    <cellStyle name="Item Descriptions 21 4" xfId="15390" xr:uid="{00000000-0005-0000-0000-0000C5470000}"/>
    <cellStyle name="Item Descriptions 22" xfId="15391" xr:uid="{00000000-0005-0000-0000-0000C6470000}"/>
    <cellStyle name="Item Descriptions 22 2" xfId="15392" xr:uid="{00000000-0005-0000-0000-0000C7470000}"/>
    <cellStyle name="Item Descriptions 22 3" xfId="15393" xr:uid="{00000000-0005-0000-0000-0000C8470000}"/>
    <cellStyle name="Item Descriptions 22 4" xfId="15394" xr:uid="{00000000-0005-0000-0000-0000C9470000}"/>
    <cellStyle name="Item Descriptions 23" xfId="15395" xr:uid="{00000000-0005-0000-0000-0000CA470000}"/>
    <cellStyle name="Item Descriptions 23 2" xfId="15396" xr:uid="{00000000-0005-0000-0000-0000CB470000}"/>
    <cellStyle name="Item Descriptions 23 3" xfId="15397" xr:uid="{00000000-0005-0000-0000-0000CC470000}"/>
    <cellStyle name="Item Descriptions 23 4" xfId="15398" xr:uid="{00000000-0005-0000-0000-0000CD470000}"/>
    <cellStyle name="Item Descriptions 24" xfId="15399" xr:uid="{00000000-0005-0000-0000-0000CE470000}"/>
    <cellStyle name="Item Descriptions 24 2" xfId="15400" xr:uid="{00000000-0005-0000-0000-0000CF470000}"/>
    <cellStyle name="Item Descriptions 24 3" xfId="15401" xr:uid="{00000000-0005-0000-0000-0000D0470000}"/>
    <cellStyle name="Item Descriptions 24 4" xfId="15402" xr:uid="{00000000-0005-0000-0000-0000D1470000}"/>
    <cellStyle name="Item Descriptions 25" xfId="15403" xr:uid="{00000000-0005-0000-0000-0000D2470000}"/>
    <cellStyle name="Item Descriptions 25 2" xfId="15404" xr:uid="{00000000-0005-0000-0000-0000D3470000}"/>
    <cellStyle name="Item Descriptions 25 3" xfId="15405" xr:uid="{00000000-0005-0000-0000-0000D4470000}"/>
    <cellStyle name="Item Descriptions 25 4" xfId="15406" xr:uid="{00000000-0005-0000-0000-0000D5470000}"/>
    <cellStyle name="Item Descriptions 26" xfId="15407" xr:uid="{00000000-0005-0000-0000-0000D6470000}"/>
    <cellStyle name="Item Descriptions 26 2" xfId="15408" xr:uid="{00000000-0005-0000-0000-0000D7470000}"/>
    <cellStyle name="Item Descriptions 26 3" xfId="15409" xr:uid="{00000000-0005-0000-0000-0000D8470000}"/>
    <cellStyle name="Item Descriptions 26 4" xfId="15410" xr:uid="{00000000-0005-0000-0000-0000D9470000}"/>
    <cellStyle name="Item Descriptions 27" xfId="15411" xr:uid="{00000000-0005-0000-0000-0000DA470000}"/>
    <cellStyle name="Item Descriptions 27 2" xfId="15412" xr:uid="{00000000-0005-0000-0000-0000DB470000}"/>
    <cellStyle name="Item Descriptions 27 3" xfId="15413" xr:uid="{00000000-0005-0000-0000-0000DC470000}"/>
    <cellStyle name="Item Descriptions 27 4" xfId="15414" xr:uid="{00000000-0005-0000-0000-0000DD470000}"/>
    <cellStyle name="Item Descriptions 28" xfId="15415" xr:uid="{00000000-0005-0000-0000-0000DE470000}"/>
    <cellStyle name="Item Descriptions 28 2" xfId="15416" xr:uid="{00000000-0005-0000-0000-0000DF470000}"/>
    <cellStyle name="Item Descriptions 28 3" xfId="15417" xr:uid="{00000000-0005-0000-0000-0000E0470000}"/>
    <cellStyle name="Item Descriptions 28 4" xfId="15418" xr:uid="{00000000-0005-0000-0000-0000E1470000}"/>
    <cellStyle name="Item Descriptions 29" xfId="15419" xr:uid="{00000000-0005-0000-0000-0000E2470000}"/>
    <cellStyle name="Item Descriptions 29 2" xfId="15420" xr:uid="{00000000-0005-0000-0000-0000E3470000}"/>
    <cellStyle name="Item Descriptions 29 2 2" xfId="15421" xr:uid="{00000000-0005-0000-0000-0000E4470000}"/>
    <cellStyle name="Item Descriptions 29 2 3" xfId="15422" xr:uid="{00000000-0005-0000-0000-0000E5470000}"/>
    <cellStyle name="Item Descriptions 29 2 4" xfId="15423" xr:uid="{00000000-0005-0000-0000-0000E6470000}"/>
    <cellStyle name="Item Descriptions 29 3" xfId="15424" xr:uid="{00000000-0005-0000-0000-0000E7470000}"/>
    <cellStyle name="Item Descriptions 29 4" xfId="15425" xr:uid="{00000000-0005-0000-0000-0000E8470000}"/>
    <cellStyle name="Item Descriptions 29 5" xfId="15426" xr:uid="{00000000-0005-0000-0000-0000E9470000}"/>
    <cellStyle name="Item Descriptions 3" xfId="15427" xr:uid="{00000000-0005-0000-0000-0000EA470000}"/>
    <cellStyle name="Item Descriptions 3 2" xfId="15428" xr:uid="{00000000-0005-0000-0000-0000EB470000}"/>
    <cellStyle name="Item Descriptions 3 3" xfId="15429" xr:uid="{00000000-0005-0000-0000-0000EC470000}"/>
    <cellStyle name="Item Descriptions 3 4" xfId="15430" xr:uid="{00000000-0005-0000-0000-0000ED470000}"/>
    <cellStyle name="Item Descriptions 30" xfId="15431" xr:uid="{00000000-0005-0000-0000-0000EE470000}"/>
    <cellStyle name="Item Descriptions 30 2" xfId="15432" xr:uid="{00000000-0005-0000-0000-0000EF470000}"/>
    <cellStyle name="Item Descriptions 30 3" xfId="15433" xr:uid="{00000000-0005-0000-0000-0000F0470000}"/>
    <cellStyle name="Item Descriptions 30 4" xfId="15434" xr:uid="{00000000-0005-0000-0000-0000F1470000}"/>
    <cellStyle name="Item Descriptions 31" xfId="15435" xr:uid="{00000000-0005-0000-0000-0000F2470000}"/>
    <cellStyle name="Item Descriptions 31 2" xfId="15436" xr:uid="{00000000-0005-0000-0000-0000F3470000}"/>
    <cellStyle name="Item Descriptions 31 3" xfId="15437" xr:uid="{00000000-0005-0000-0000-0000F4470000}"/>
    <cellStyle name="Item Descriptions 31 4" xfId="15438" xr:uid="{00000000-0005-0000-0000-0000F5470000}"/>
    <cellStyle name="Item Descriptions 32" xfId="15439" xr:uid="{00000000-0005-0000-0000-0000F6470000}"/>
    <cellStyle name="Item Descriptions 32 2" xfId="15440" xr:uid="{00000000-0005-0000-0000-0000F7470000}"/>
    <cellStyle name="Item Descriptions 32 3" xfId="15441" xr:uid="{00000000-0005-0000-0000-0000F8470000}"/>
    <cellStyle name="Item Descriptions 32 4" xfId="15442" xr:uid="{00000000-0005-0000-0000-0000F9470000}"/>
    <cellStyle name="Item Descriptions 33" xfId="15443" xr:uid="{00000000-0005-0000-0000-0000FA470000}"/>
    <cellStyle name="Item Descriptions 33 2" xfId="15444" xr:uid="{00000000-0005-0000-0000-0000FB470000}"/>
    <cellStyle name="Item Descriptions 33 3" xfId="15445" xr:uid="{00000000-0005-0000-0000-0000FC470000}"/>
    <cellStyle name="Item Descriptions 33 4" xfId="15446" xr:uid="{00000000-0005-0000-0000-0000FD470000}"/>
    <cellStyle name="Item Descriptions 34" xfId="15447" xr:uid="{00000000-0005-0000-0000-0000FE470000}"/>
    <cellStyle name="Item Descriptions 34 2" xfId="15448" xr:uid="{00000000-0005-0000-0000-0000FF470000}"/>
    <cellStyle name="Item Descriptions 34 3" xfId="15449" xr:uid="{00000000-0005-0000-0000-000000480000}"/>
    <cellStyle name="Item Descriptions 34 4" xfId="15450" xr:uid="{00000000-0005-0000-0000-000001480000}"/>
    <cellStyle name="Item Descriptions 35" xfId="15451" xr:uid="{00000000-0005-0000-0000-000002480000}"/>
    <cellStyle name="Item Descriptions 35 2" xfId="15452" xr:uid="{00000000-0005-0000-0000-000003480000}"/>
    <cellStyle name="Item Descriptions 35 3" xfId="15453" xr:uid="{00000000-0005-0000-0000-000004480000}"/>
    <cellStyle name="Item Descriptions 35 4" xfId="15454" xr:uid="{00000000-0005-0000-0000-000005480000}"/>
    <cellStyle name="Item Descriptions 36" xfId="15455" xr:uid="{00000000-0005-0000-0000-000006480000}"/>
    <cellStyle name="Item Descriptions 36 2" xfId="15456" xr:uid="{00000000-0005-0000-0000-000007480000}"/>
    <cellStyle name="Item Descriptions 36 3" xfId="15457" xr:uid="{00000000-0005-0000-0000-000008480000}"/>
    <cellStyle name="Item Descriptions 36 4" xfId="15458" xr:uid="{00000000-0005-0000-0000-000009480000}"/>
    <cellStyle name="Item Descriptions 37" xfId="15459" xr:uid="{00000000-0005-0000-0000-00000A480000}"/>
    <cellStyle name="Item Descriptions 37 2" xfId="15460" xr:uid="{00000000-0005-0000-0000-00000B480000}"/>
    <cellStyle name="Item Descriptions 37 3" xfId="15461" xr:uid="{00000000-0005-0000-0000-00000C480000}"/>
    <cellStyle name="Item Descriptions 37 4" xfId="15462" xr:uid="{00000000-0005-0000-0000-00000D480000}"/>
    <cellStyle name="Item Descriptions 38" xfId="15463" xr:uid="{00000000-0005-0000-0000-00000E480000}"/>
    <cellStyle name="Item Descriptions 38 2" xfId="15464" xr:uid="{00000000-0005-0000-0000-00000F480000}"/>
    <cellStyle name="Item Descriptions 38 3" xfId="15465" xr:uid="{00000000-0005-0000-0000-000010480000}"/>
    <cellStyle name="Item Descriptions 38 4" xfId="15466" xr:uid="{00000000-0005-0000-0000-000011480000}"/>
    <cellStyle name="Item Descriptions 39" xfId="15467" xr:uid="{00000000-0005-0000-0000-000012480000}"/>
    <cellStyle name="Item Descriptions 39 2" xfId="15468" xr:uid="{00000000-0005-0000-0000-000013480000}"/>
    <cellStyle name="Item Descriptions 39 3" xfId="15469" xr:uid="{00000000-0005-0000-0000-000014480000}"/>
    <cellStyle name="Item Descriptions 39 4" xfId="15470" xr:uid="{00000000-0005-0000-0000-000015480000}"/>
    <cellStyle name="Item Descriptions 4" xfId="15471" xr:uid="{00000000-0005-0000-0000-000016480000}"/>
    <cellStyle name="Item Descriptions 4 2" xfId="15472" xr:uid="{00000000-0005-0000-0000-000017480000}"/>
    <cellStyle name="Item Descriptions 4 3" xfId="15473" xr:uid="{00000000-0005-0000-0000-000018480000}"/>
    <cellStyle name="Item Descriptions 4 4" xfId="15474" xr:uid="{00000000-0005-0000-0000-000019480000}"/>
    <cellStyle name="Item Descriptions 40" xfId="15475" xr:uid="{00000000-0005-0000-0000-00001A480000}"/>
    <cellStyle name="Item Descriptions 40 2" xfId="15476" xr:uid="{00000000-0005-0000-0000-00001B480000}"/>
    <cellStyle name="Item Descriptions 40 3" xfId="15477" xr:uid="{00000000-0005-0000-0000-00001C480000}"/>
    <cellStyle name="Item Descriptions 40 4" xfId="15478" xr:uid="{00000000-0005-0000-0000-00001D480000}"/>
    <cellStyle name="Item Descriptions 41" xfId="15479" xr:uid="{00000000-0005-0000-0000-00001E480000}"/>
    <cellStyle name="Item Descriptions 41 2" xfId="15480" xr:uid="{00000000-0005-0000-0000-00001F480000}"/>
    <cellStyle name="Item Descriptions 41 3" xfId="15481" xr:uid="{00000000-0005-0000-0000-000020480000}"/>
    <cellStyle name="Item Descriptions 41 4" xfId="15482" xr:uid="{00000000-0005-0000-0000-000021480000}"/>
    <cellStyle name="Item Descriptions 42" xfId="15483" xr:uid="{00000000-0005-0000-0000-000022480000}"/>
    <cellStyle name="Item Descriptions 42 2" xfId="15484" xr:uid="{00000000-0005-0000-0000-000023480000}"/>
    <cellStyle name="Item Descriptions 42 3" xfId="15485" xr:uid="{00000000-0005-0000-0000-000024480000}"/>
    <cellStyle name="Item Descriptions 42 4" xfId="15486" xr:uid="{00000000-0005-0000-0000-000025480000}"/>
    <cellStyle name="Item Descriptions 43" xfId="15487" xr:uid="{00000000-0005-0000-0000-000026480000}"/>
    <cellStyle name="Item Descriptions 43 2" xfId="15488" xr:uid="{00000000-0005-0000-0000-000027480000}"/>
    <cellStyle name="Item Descriptions 43 3" xfId="15489" xr:uid="{00000000-0005-0000-0000-000028480000}"/>
    <cellStyle name="Item Descriptions 43 4" xfId="15490" xr:uid="{00000000-0005-0000-0000-000029480000}"/>
    <cellStyle name="Item Descriptions 44" xfId="15491" xr:uid="{00000000-0005-0000-0000-00002A480000}"/>
    <cellStyle name="Item Descriptions 44 2" xfId="15492" xr:uid="{00000000-0005-0000-0000-00002B480000}"/>
    <cellStyle name="Item Descriptions 44 3" xfId="15493" xr:uid="{00000000-0005-0000-0000-00002C480000}"/>
    <cellStyle name="Item Descriptions 45" xfId="15494" xr:uid="{00000000-0005-0000-0000-00002D480000}"/>
    <cellStyle name="Item Descriptions 45 2" xfId="15495" xr:uid="{00000000-0005-0000-0000-00002E480000}"/>
    <cellStyle name="Item Descriptions 45 3" xfId="15496" xr:uid="{00000000-0005-0000-0000-00002F480000}"/>
    <cellStyle name="Item Descriptions 46" xfId="15497" xr:uid="{00000000-0005-0000-0000-000030480000}"/>
    <cellStyle name="Item Descriptions 46 2" xfId="15498" xr:uid="{00000000-0005-0000-0000-000031480000}"/>
    <cellStyle name="Item Descriptions 46 3" xfId="15499" xr:uid="{00000000-0005-0000-0000-000032480000}"/>
    <cellStyle name="Item Descriptions 47" xfId="15500" xr:uid="{00000000-0005-0000-0000-000033480000}"/>
    <cellStyle name="Item Descriptions 47 2" xfId="15501" xr:uid="{00000000-0005-0000-0000-000034480000}"/>
    <cellStyle name="Item Descriptions 47 3" xfId="15502" xr:uid="{00000000-0005-0000-0000-000035480000}"/>
    <cellStyle name="Item Descriptions 48" xfId="15503" xr:uid="{00000000-0005-0000-0000-000036480000}"/>
    <cellStyle name="Item Descriptions 48 2" xfId="15504" xr:uid="{00000000-0005-0000-0000-000037480000}"/>
    <cellStyle name="Item Descriptions 48 3" xfId="15505" xr:uid="{00000000-0005-0000-0000-000038480000}"/>
    <cellStyle name="Item Descriptions 49" xfId="15506" xr:uid="{00000000-0005-0000-0000-000039480000}"/>
    <cellStyle name="Item Descriptions 49 2" xfId="15507" xr:uid="{00000000-0005-0000-0000-00003A480000}"/>
    <cellStyle name="Item Descriptions 49 3" xfId="15508" xr:uid="{00000000-0005-0000-0000-00003B480000}"/>
    <cellStyle name="Item Descriptions 5" xfId="15509" xr:uid="{00000000-0005-0000-0000-00003C480000}"/>
    <cellStyle name="Item Descriptions 5 2" xfId="15510" xr:uid="{00000000-0005-0000-0000-00003D480000}"/>
    <cellStyle name="Item Descriptions 5 3" xfId="15511" xr:uid="{00000000-0005-0000-0000-00003E480000}"/>
    <cellStyle name="Item Descriptions 5 4" xfId="15512" xr:uid="{00000000-0005-0000-0000-00003F480000}"/>
    <cellStyle name="Item Descriptions 50" xfId="15513" xr:uid="{00000000-0005-0000-0000-000040480000}"/>
    <cellStyle name="Item Descriptions 50 2" xfId="15514" xr:uid="{00000000-0005-0000-0000-000041480000}"/>
    <cellStyle name="Item Descriptions 50 3" xfId="15515" xr:uid="{00000000-0005-0000-0000-000042480000}"/>
    <cellStyle name="Item Descriptions 51" xfId="15516" xr:uid="{00000000-0005-0000-0000-000043480000}"/>
    <cellStyle name="Item Descriptions 51 2" xfId="15517" xr:uid="{00000000-0005-0000-0000-000044480000}"/>
    <cellStyle name="Item Descriptions 51 3" xfId="15518" xr:uid="{00000000-0005-0000-0000-000045480000}"/>
    <cellStyle name="Item Descriptions 52" xfId="15519" xr:uid="{00000000-0005-0000-0000-000046480000}"/>
    <cellStyle name="Item Descriptions 52 2" xfId="15520" xr:uid="{00000000-0005-0000-0000-000047480000}"/>
    <cellStyle name="Item Descriptions 52 3" xfId="15521" xr:uid="{00000000-0005-0000-0000-000048480000}"/>
    <cellStyle name="Item Descriptions 53" xfId="15522" xr:uid="{00000000-0005-0000-0000-000049480000}"/>
    <cellStyle name="Item Descriptions 53 2" xfId="15523" xr:uid="{00000000-0005-0000-0000-00004A480000}"/>
    <cellStyle name="Item Descriptions 53 3" xfId="15524" xr:uid="{00000000-0005-0000-0000-00004B480000}"/>
    <cellStyle name="Item Descriptions 54" xfId="15525" xr:uid="{00000000-0005-0000-0000-00004C480000}"/>
    <cellStyle name="Item Descriptions 54 2" xfId="15526" xr:uid="{00000000-0005-0000-0000-00004D480000}"/>
    <cellStyle name="Item Descriptions 54 3" xfId="15527" xr:uid="{00000000-0005-0000-0000-00004E480000}"/>
    <cellStyle name="Item Descriptions 55" xfId="15528" xr:uid="{00000000-0005-0000-0000-00004F480000}"/>
    <cellStyle name="Item Descriptions 55 2" xfId="15529" xr:uid="{00000000-0005-0000-0000-000050480000}"/>
    <cellStyle name="Item Descriptions 55 2 2" xfId="15530" xr:uid="{00000000-0005-0000-0000-000051480000}"/>
    <cellStyle name="Item Descriptions 55 2 3" xfId="15531" xr:uid="{00000000-0005-0000-0000-000052480000}"/>
    <cellStyle name="Item Descriptions 55 3" xfId="15532" xr:uid="{00000000-0005-0000-0000-000053480000}"/>
    <cellStyle name="Item Descriptions 55 3 2" xfId="15533" xr:uid="{00000000-0005-0000-0000-000054480000}"/>
    <cellStyle name="Item Descriptions 55 3 3" xfId="15534" xr:uid="{00000000-0005-0000-0000-000055480000}"/>
    <cellStyle name="Item Descriptions 55 4" xfId="15535" xr:uid="{00000000-0005-0000-0000-000056480000}"/>
    <cellStyle name="Item Descriptions 55 5" xfId="15536" xr:uid="{00000000-0005-0000-0000-000057480000}"/>
    <cellStyle name="Item Descriptions 56" xfId="15537" xr:uid="{00000000-0005-0000-0000-000058480000}"/>
    <cellStyle name="Item Descriptions 56 2" xfId="15538" xr:uid="{00000000-0005-0000-0000-000059480000}"/>
    <cellStyle name="Item Descriptions 56 2 2" xfId="15539" xr:uid="{00000000-0005-0000-0000-00005A480000}"/>
    <cellStyle name="Item Descriptions 56 2 3" xfId="15540" xr:uid="{00000000-0005-0000-0000-00005B480000}"/>
    <cellStyle name="Item Descriptions 56 3" xfId="15541" xr:uid="{00000000-0005-0000-0000-00005C480000}"/>
    <cellStyle name="Item Descriptions 56 3 2" xfId="15542" xr:uid="{00000000-0005-0000-0000-00005D480000}"/>
    <cellStyle name="Item Descriptions 56 3 3" xfId="15543" xr:uid="{00000000-0005-0000-0000-00005E480000}"/>
    <cellStyle name="Item Descriptions 56 4" xfId="15544" xr:uid="{00000000-0005-0000-0000-00005F480000}"/>
    <cellStyle name="Item Descriptions 56 5" xfId="15545" xr:uid="{00000000-0005-0000-0000-000060480000}"/>
    <cellStyle name="Item Descriptions 57" xfId="15546" xr:uid="{00000000-0005-0000-0000-000061480000}"/>
    <cellStyle name="Item Descriptions 57 2" xfId="15547" xr:uid="{00000000-0005-0000-0000-000062480000}"/>
    <cellStyle name="Item Descriptions 57 3" xfId="15548" xr:uid="{00000000-0005-0000-0000-000063480000}"/>
    <cellStyle name="Item Descriptions 58" xfId="15549" xr:uid="{00000000-0005-0000-0000-000064480000}"/>
    <cellStyle name="Item Descriptions 58 2" xfId="15550" xr:uid="{00000000-0005-0000-0000-000065480000}"/>
    <cellStyle name="Item Descriptions 58 2 2" xfId="15551" xr:uid="{00000000-0005-0000-0000-000066480000}"/>
    <cellStyle name="Item Descriptions 58 2 3" xfId="15552" xr:uid="{00000000-0005-0000-0000-000067480000}"/>
    <cellStyle name="Item Descriptions 58 3" xfId="15553" xr:uid="{00000000-0005-0000-0000-000068480000}"/>
    <cellStyle name="Item Descriptions 58 4" xfId="15554" xr:uid="{00000000-0005-0000-0000-000069480000}"/>
    <cellStyle name="Item Descriptions 59" xfId="15555" xr:uid="{00000000-0005-0000-0000-00006A480000}"/>
    <cellStyle name="Item Descriptions 59 2" xfId="15556" xr:uid="{00000000-0005-0000-0000-00006B480000}"/>
    <cellStyle name="Item Descriptions 59 3" xfId="15557" xr:uid="{00000000-0005-0000-0000-00006C480000}"/>
    <cellStyle name="Item Descriptions 6" xfId="15558" xr:uid="{00000000-0005-0000-0000-00006D480000}"/>
    <cellStyle name="Item Descriptions 6 2" xfId="15559" xr:uid="{00000000-0005-0000-0000-00006E480000}"/>
    <cellStyle name="Item Descriptions 6 3" xfId="15560" xr:uid="{00000000-0005-0000-0000-00006F480000}"/>
    <cellStyle name="Item Descriptions 6 4" xfId="15561" xr:uid="{00000000-0005-0000-0000-000070480000}"/>
    <cellStyle name="Item Descriptions 60" xfId="15562" xr:uid="{00000000-0005-0000-0000-000071480000}"/>
    <cellStyle name="Item Descriptions 60 2" xfId="15563" xr:uid="{00000000-0005-0000-0000-000072480000}"/>
    <cellStyle name="Item Descriptions 60 2 2" xfId="15564" xr:uid="{00000000-0005-0000-0000-000073480000}"/>
    <cellStyle name="Item Descriptions 60 2 3" xfId="15565" xr:uid="{00000000-0005-0000-0000-000074480000}"/>
    <cellStyle name="Item Descriptions 60 3" xfId="15566" xr:uid="{00000000-0005-0000-0000-000075480000}"/>
    <cellStyle name="Item Descriptions 60 4" xfId="15567" xr:uid="{00000000-0005-0000-0000-000076480000}"/>
    <cellStyle name="Item Descriptions 61" xfId="15568" xr:uid="{00000000-0005-0000-0000-000077480000}"/>
    <cellStyle name="Item Descriptions 61 2" xfId="15569" xr:uid="{00000000-0005-0000-0000-000078480000}"/>
    <cellStyle name="Item Descriptions 61 3" xfId="15570" xr:uid="{00000000-0005-0000-0000-000079480000}"/>
    <cellStyle name="Item Descriptions 62" xfId="15571" xr:uid="{00000000-0005-0000-0000-00007A480000}"/>
    <cellStyle name="Item Descriptions 62 2" xfId="15572" xr:uid="{00000000-0005-0000-0000-00007B480000}"/>
    <cellStyle name="Item Descriptions 62 3" xfId="15573" xr:uid="{00000000-0005-0000-0000-00007C480000}"/>
    <cellStyle name="Item Descriptions 63" xfId="15574" xr:uid="{00000000-0005-0000-0000-00007D480000}"/>
    <cellStyle name="Item Descriptions 63 2" xfId="15575" xr:uid="{00000000-0005-0000-0000-00007E480000}"/>
    <cellStyle name="Item Descriptions 63 3" xfId="15576" xr:uid="{00000000-0005-0000-0000-00007F480000}"/>
    <cellStyle name="Item Descriptions 64" xfId="15577" xr:uid="{00000000-0005-0000-0000-000080480000}"/>
    <cellStyle name="Item Descriptions 64 2" xfId="15578" xr:uid="{00000000-0005-0000-0000-000081480000}"/>
    <cellStyle name="Item Descriptions 64 3" xfId="15579" xr:uid="{00000000-0005-0000-0000-000082480000}"/>
    <cellStyle name="Item Descriptions 65" xfId="15580" xr:uid="{00000000-0005-0000-0000-000083480000}"/>
    <cellStyle name="Item Descriptions 65 2" xfId="15581" xr:uid="{00000000-0005-0000-0000-000084480000}"/>
    <cellStyle name="Item Descriptions 65 3" xfId="15582" xr:uid="{00000000-0005-0000-0000-000085480000}"/>
    <cellStyle name="Item Descriptions 66" xfId="15583" xr:uid="{00000000-0005-0000-0000-000086480000}"/>
    <cellStyle name="Item Descriptions 66 2" xfId="15584" xr:uid="{00000000-0005-0000-0000-000087480000}"/>
    <cellStyle name="Item Descriptions 66 3" xfId="15585" xr:uid="{00000000-0005-0000-0000-000088480000}"/>
    <cellStyle name="Item Descriptions 67" xfId="15586" xr:uid="{00000000-0005-0000-0000-000089480000}"/>
    <cellStyle name="Item Descriptions 67 2" xfId="15587" xr:uid="{00000000-0005-0000-0000-00008A480000}"/>
    <cellStyle name="Item Descriptions 67 3" xfId="15588" xr:uid="{00000000-0005-0000-0000-00008B480000}"/>
    <cellStyle name="Item Descriptions 68" xfId="15589" xr:uid="{00000000-0005-0000-0000-00008C480000}"/>
    <cellStyle name="Item Descriptions 68 2" xfId="15590" xr:uid="{00000000-0005-0000-0000-00008D480000}"/>
    <cellStyle name="Item Descriptions 68 3" xfId="15591" xr:uid="{00000000-0005-0000-0000-00008E480000}"/>
    <cellStyle name="Item Descriptions 69" xfId="15592" xr:uid="{00000000-0005-0000-0000-00008F480000}"/>
    <cellStyle name="Item Descriptions 69 2" xfId="15593" xr:uid="{00000000-0005-0000-0000-000090480000}"/>
    <cellStyle name="Item Descriptions 69 3" xfId="15594" xr:uid="{00000000-0005-0000-0000-000091480000}"/>
    <cellStyle name="Item Descriptions 7" xfId="15595" xr:uid="{00000000-0005-0000-0000-000092480000}"/>
    <cellStyle name="Item Descriptions 7 2" xfId="15596" xr:uid="{00000000-0005-0000-0000-000093480000}"/>
    <cellStyle name="Item Descriptions 7 3" xfId="15597" xr:uid="{00000000-0005-0000-0000-000094480000}"/>
    <cellStyle name="Item Descriptions 7 4" xfId="15598" xr:uid="{00000000-0005-0000-0000-000095480000}"/>
    <cellStyle name="Item Descriptions 70" xfId="15599" xr:uid="{00000000-0005-0000-0000-000096480000}"/>
    <cellStyle name="Item Descriptions 70 2" xfId="15600" xr:uid="{00000000-0005-0000-0000-000097480000}"/>
    <cellStyle name="Item Descriptions 70 3" xfId="15601" xr:uid="{00000000-0005-0000-0000-000098480000}"/>
    <cellStyle name="Item Descriptions 71" xfId="15602" xr:uid="{00000000-0005-0000-0000-000099480000}"/>
    <cellStyle name="Item Descriptions 71 2" xfId="15603" xr:uid="{00000000-0005-0000-0000-00009A480000}"/>
    <cellStyle name="Item Descriptions 71 3" xfId="15604" xr:uid="{00000000-0005-0000-0000-00009B480000}"/>
    <cellStyle name="Item Descriptions 72" xfId="15605" xr:uid="{00000000-0005-0000-0000-00009C480000}"/>
    <cellStyle name="Item Descriptions 72 2" xfId="15606" xr:uid="{00000000-0005-0000-0000-00009D480000}"/>
    <cellStyle name="Item Descriptions 72 3" xfId="15607" xr:uid="{00000000-0005-0000-0000-00009E480000}"/>
    <cellStyle name="Item Descriptions 73" xfId="15608" xr:uid="{00000000-0005-0000-0000-00009F480000}"/>
    <cellStyle name="Item Descriptions 73 2" xfId="15609" xr:uid="{00000000-0005-0000-0000-0000A0480000}"/>
    <cellStyle name="Item Descriptions 73 3" xfId="15610" xr:uid="{00000000-0005-0000-0000-0000A1480000}"/>
    <cellStyle name="Item Descriptions 74" xfId="15611" xr:uid="{00000000-0005-0000-0000-0000A2480000}"/>
    <cellStyle name="Item Descriptions 74 2" xfId="15612" xr:uid="{00000000-0005-0000-0000-0000A3480000}"/>
    <cellStyle name="Item Descriptions 74 3" xfId="15613" xr:uid="{00000000-0005-0000-0000-0000A4480000}"/>
    <cellStyle name="Item Descriptions 75" xfId="15614" xr:uid="{00000000-0005-0000-0000-0000A5480000}"/>
    <cellStyle name="Item Descriptions 75 2" xfId="15615" xr:uid="{00000000-0005-0000-0000-0000A6480000}"/>
    <cellStyle name="Item Descriptions 75 3" xfId="15616" xr:uid="{00000000-0005-0000-0000-0000A7480000}"/>
    <cellStyle name="Item Descriptions 76" xfId="15617" xr:uid="{00000000-0005-0000-0000-0000A8480000}"/>
    <cellStyle name="Item Descriptions 76 2" xfId="15618" xr:uid="{00000000-0005-0000-0000-0000A9480000}"/>
    <cellStyle name="Item Descriptions 76 3" xfId="15619" xr:uid="{00000000-0005-0000-0000-0000AA480000}"/>
    <cellStyle name="Item Descriptions 77" xfId="15620" xr:uid="{00000000-0005-0000-0000-0000AB480000}"/>
    <cellStyle name="Item Descriptions 77 2" xfId="15621" xr:uid="{00000000-0005-0000-0000-0000AC480000}"/>
    <cellStyle name="Item Descriptions 77 3" xfId="15622" xr:uid="{00000000-0005-0000-0000-0000AD480000}"/>
    <cellStyle name="Item Descriptions 78" xfId="15623" xr:uid="{00000000-0005-0000-0000-0000AE480000}"/>
    <cellStyle name="Item Descriptions 78 2" xfId="15624" xr:uid="{00000000-0005-0000-0000-0000AF480000}"/>
    <cellStyle name="Item Descriptions 78 3" xfId="15625" xr:uid="{00000000-0005-0000-0000-0000B0480000}"/>
    <cellStyle name="Item Descriptions 79" xfId="15626" xr:uid="{00000000-0005-0000-0000-0000B1480000}"/>
    <cellStyle name="Item Descriptions 79 2" xfId="15627" xr:uid="{00000000-0005-0000-0000-0000B2480000}"/>
    <cellStyle name="Item Descriptions 79 3" xfId="15628" xr:uid="{00000000-0005-0000-0000-0000B3480000}"/>
    <cellStyle name="Item Descriptions 8" xfId="15629" xr:uid="{00000000-0005-0000-0000-0000B4480000}"/>
    <cellStyle name="Item Descriptions 8 2" xfId="15630" xr:uid="{00000000-0005-0000-0000-0000B5480000}"/>
    <cellStyle name="Item Descriptions 8 3" xfId="15631" xr:uid="{00000000-0005-0000-0000-0000B6480000}"/>
    <cellStyle name="Item Descriptions 8 4" xfId="15632" xr:uid="{00000000-0005-0000-0000-0000B7480000}"/>
    <cellStyle name="Item Descriptions 80" xfId="15633" xr:uid="{00000000-0005-0000-0000-0000B8480000}"/>
    <cellStyle name="Item Descriptions 80 2" xfId="15634" xr:uid="{00000000-0005-0000-0000-0000B9480000}"/>
    <cellStyle name="Item Descriptions 80 3" xfId="15635" xr:uid="{00000000-0005-0000-0000-0000BA480000}"/>
    <cellStyle name="Item Descriptions 81" xfId="15636" xr:uid="{00000000-0005-0000-0000-0000BB480000}"/>
    <cellStyle name="Item Descriptions 81 2" xfId="15637" xr:uid="{00000000-0005-0000-0000-0000BC480000}"/>
    <cellStyle name="Item Descriptions 81 3" xfId="15638" xr:uid="{00000000-0005-0000-0000-0000BD480000}"/>
    <cellStyle name="Item Descriptions 82" xfId="15639" xr:uid="{00000000-0005-0000-0000-0000BE480000}"/>
    <cellStyle name="Item Descriptions 82 2" xfId="15640" xr:uid="{00000000-0005-0000-0000-0000BF480000}"/>
    <cellStyle name="Item Descriptions 82 3" xfId="15641" xr:uid="{00000000-0005-0000-0000-0000C0480000}"/>
    <cellStyle name="Item Descriptions 83" xfId="15642" xr:uid="{00000000-0005-0000-0000-0000C1480000}"/>
    <cellStyle name="Item Descriptions 83 2" xfId="15643" xr:uid="{00000000-0005-0000-0000-0000C2480000}"/>
    <cellStyle name="Item Descriptions 83 3" xfId="15644" xr:uid="{00000000-0005-0000-0000-0000C3480000}"/>
    <cellStyle name="Item Descriptions 84" xfId="15645" xr:uid="{00000000-0005-0000-0000-0000C4480000}"/>
    <cellStyle name="Item Descriptions 85" xfId="15646" xr:uid="{00000000-0005-0000-0000-0000C5480000}"/>
    <cellStyle name="Item Descriptions 86" xfId="15647" xr:uid="{00000000-0005-0000-0000-0000C6480000}"/>
    <cellStyle name="Item Descriptions 87" xfId="15648" xr:uid="{00000000-0005-0000-0000-0000C7480000}"/>
    <cellStyle name="Item Descriptions 88" xfId="15649" xr:uid="{00000000-0005-0000-0000-0000C8480000}"/>
    <cellStyle name="Item Descriptions 89" xfId="15650" xr:uid="{00000000-0005-0000-0000-0000C9480000}"/>
    <cellStyle name="Item Descriptions 9" xfId="15651" xr:uid="{00000000-0005-0000-0000-0000CA480000}"/>
    <cellStyle name="Item Descriptions 9 2" xfId="15652" xr:uid="{00000000-0005-0000-0000-0000CB480000}"/>
    <cellStyle name="Item Descriptions 9 3" xfId="15653" xr:uid="{00000000-0005-0000-0000-0000CC480000}"/>
    <cellStyle name="Item Descriptions 9 4" xfId="15654" xr:uid="{00000000-0005-0000-0000-0000CD480000}"/>
    <cellStyle name="Item Descriptions 90" xfId="15655" xr:uid="{00000000-0005-0000-0000-0000CE480000}"/>
    <cellStyle name="Item Descriptions 91" xfId="15656" xr:uid="{00000000-0005-0000-0000-0000CF480000}"/>
    <cellStyle name="Item Descriptions 92" xfId="15657" xr:uid="{00000000-0005-0000-0000-0000D0480000}"/>
    <cellStyle name="Item Descriptions 93" xfId="15658" xr:uid="{00000000-0005-0000-0000-0000D1480000}"/>
    <cellStyle name="Item Descriptions 93 2" xfId="15659" xr:uid="{00000000-0005-0000-0000-0000D2480000}"/>
    <cellStyle name="Item Descriptions 94" xfId="15660" xr:uid="{00000000-0005-0000-0000-0000D3480000}"/>
    <cellStyle name="Item Descriptions 95" xfId="15661" xr:uid="{00000000-0005-0000-0000-0000D4480000}"/>
    <cellStyle name="Item Descriptions 96" xfId="15662" xr:uid="{00000000-0005-0000-0000-0000D5480000}"/>
    <cellStyle name="Item Descriptions 97" xfId="15663" xr:uid="{00000000-0005-0000-0000-0000D6480000}"/>
    <cellStyle name="Item Descriptions 98" xfId="15664" xr:uid="{00000000-0005-0000-0000-0000D7480000}"/>
    <cellStyle name="Item Descriptions 99" xfId="15665" xr:uid="{00000000-0005-0000-0000-0000D8480000}"/>
    <cellStyle name="Item Descriptions_6079BX" xfId="329" xr:uid="{00000000-0005-0000-0000-0000D9480000}"/>
    <cellStyle name="Line" xfId="330" xr:uid="{00000000-0005-0000-0000-0000DA480000}"/>
    <cellStyle name="Line 2" xfId="15667" xr:uid="{00000000-0005-0000-0000-0000DB480000}"/>
    <cellStyle name="Line 3" xfId="15668" xr:uid="{00000000-0005-0000-0000-0000DC480000}"/>
    <cellStyle name="Line 4" xfId="15669" xr:uid="{00000000-0005-0000-0000-0000DD480000}"/>
    <cellStyle name="Line 5" xfId="15666" xr:uid="{00000000-0005-0000-0000-0000DE480000}"/>
    <cellStyle name="Linked Cell 10" xfId="15670" xr:uid="{00000000-0005-0000-0000-0000DF480000}"/>
    <cellStyle name="Linked Cell 2" xfId="15671" xr:uid="{00000000-0005-0000-0000-0000E0480000}"/>
    <cellStyle name="Linked Cell 2 2" xfId="15672" xr:uid="{00000000-0005-0000-0000-0000E1480000}"/>
    <cellStyle name="Linked Cell 2 2 2" xfId="15673" xr:uid="{00000000-0005-0000-0000-0000E2480000}"/>
    <cellStyle name="Linked Cell 2 2 3" xfId="15674" xr:uid="{00000000-0005-0000-0000-0000E3480000}"/>
    <cellStyle name="Linked Cell 2 2 4" xfId="15675" xr:uid="{00000000-0005-0000-0000-0000E4480000}"/>
    <cellStyle name="Linked Cell 2 3" xfId="15676" xr:uid="{00000000-0005-0000-0000-0000E5480000}"/>
    <cellStyle name="Linked Cell 2 4" xfId="15677" xr:uid="{00000000-0005-0000-0000-0000E6480000}"/>
    <cellStyle name="Linked Cell 2 5" xfId="15678" xr:uid="{00000000-0005-0000-0000-0000E7480000}"/>
    <cellStyle name="Linked Cell 3" xfId="15679" xr:uid="{00000000-0005-0000-0000-0000E8480000}"/>
    <cellStyle name="Linked Cell 3 2" xfId="15680" xr:uid="{00000000-0005-0000-0000-0000E9480000}"/>
    <cellStyle name="Linked Cell 3 3" xfId="15681" xr:uid="{00000000-0005-0000-0000-0000EA480000}"/>
    <cellStyle name="Linked Cell 3 4" xfId="15682" xr:uid="{00000000-0005-0000-0000-0000EB480000}"/>
    <cellStyle name="Linked Cell 4" xfId="15683" xr:uid="{00000000-0005-0000-0000-0000EC480000}"/>
    <cellStyle name="Linked Cell 4 2" xfId="15684" xr:uid="{00000000-0005-0000-0000-0000ED480000}"/>
    <cellStyle name="Linked Cell 4 2 2" xfId="15685" xr:uid="{00000000-0005-0000-0000-0000EE480000}"/>
    <cellStyle name="Linked Cell 4 2 3" xfId="15686" xr:uid="{00000000-0005-0000-0000-0000EF480000}"/>
    <cellStyle name="Linked Cell 4 3" xfId="15687" xr:uid="{00000000-0005-0000-0000-0000F0480000}"/>
    <cellStyle name="Linked Cell 4 3 2" xfId="15688" xr:uid="{00000000-0005-0000-0000-0000F1480000}"/>
    <cellStyle name="Linked Cell 4 3 3" xfId="15689" xr:uid="{00000000-0005-0000-0000-0000F2480000}"/>
    <cellStyle name="Linked Cell 4 4" xfId="15690" xr:uid="{00000000-0005-0000-0000-0000F3480000}"/>
    <cellStyle name="Linked Cell 4 5" xfId="15691" xr:uid="{00000000-0005-0000-0000-0000F4480000}"/>
    <cellStyle name="Linked Cell 4 6" xfId="15692" xr:uid="{00000000-0005-0000-0000-0000F5480000}"/>
    <cellStyle name="Linked Cell 4 7" xfId="15693" xr:uid="{00000000-0005-0000-0000-0000F6480000}"/>
    <cellStyle name="Linked Cell 5" xfId="15694" xr:uid="{00000000-0005-0000-0000-0000F7480000}"/>
    <cellStyle name="Linked Cell 6" xfId="15695" xr:uid="{00000000-0005-0000-0000-0000F8480000}"/>
    <cellStyle name="Linked Cell 7" xfId="15696" xr:uid="{00000000-0005-0000-0000-0000F9480000}"/>
    <cellStyle name="Linked Cell 8" xfId="15697" xr:uid="{00000000-0005-0000-0000-0000FA480000}"/>
    <cellStyle name="Linked Cell 9" xfId="15698" xr:uid="{00000000-0005-0000-0000-0000FB480000}"/>
    <cellStyle name="MANUAL" xfId="60249" xr:uid="{00000000-0005-0000-0000-0000FC480000}"/>
    <cellStyle name="Moeda_CAPEX Salto Jaurú" xfId="60250" xr:uid="{00000000-0005-0000-0000-0000FD480000}"/>
    <cellStyle name="multiple" xfId="29" xr:uid="{00000000-0005-0000-0000-0000FE480000}"/>
    <cellStyle name="multiple 2" xfId="15699" xr:uid="{00000000-0005-0000-0000-0000FF480000}"/>
    <cellStyle name="Neutral 10" xfId="15700" xr:uid="{00000000-0005-0000-0000-000000490000}"/>
    <cellStyle name="Neutral 2" xfId="15701" xr:uid="{00000000-0005-0000-0000-000001490000}"/>
    <cellStyle name="Neutral 2 2" xfId="15702" xr:uid="{00000000-0005-0000-0000-000002490000}"/>
    <cellStyle name="Neutral 2 2 2" xfId="15703" xr:uid="{00000000-0005-0000-0000-000003490000}"/>
    <cellStyle name="Neutral 2 2 3" xfId="15704" xr:uid="{00000000-0005-0000-0000-000004490000}"/>
    <cellStyle name="Neutral 2 2 4" xfId="15705" xr:uid="{00000000-0005-0000-0000-000005490000}"/>
    <cellStyle name="Neutral 2 3" xfId="15706" xr:uid="{00000000-0005-0000-0000-000006490000}"/>
    <cellStyle name="Neutral 2 4" xfId="15707" xr:uid="{00000000-0005-0000-0000-000007490000}"/>
    <cellStyle name="Neutral 2 5" xfId="15708" xr:uid="{00000000-0005-0000-0000-000008490000}"/>
    <cellStyle name="Neutral 3" xfId="15709" xr:uid="{00000000-0005-0000-0000-000009490000}"/>
    <cellStyle name="Neutral 3 2" xfId="15710" xr:uid="{00000000-0005-0000-0000-00000A490000}"/>
    <cellStyle name="Neutral 3 3" xfId="15711" xr:uid="{00000000-0005-0000-0000-00000B490000}"/>
    <cellStyle name="Neutral 3 4" xfId="15712" xr:uid="{00000000-0005-0000-0000-00000C490000}"/>
    <cellStyle name="Neutral 4" xfId="15713" xr:uid="{00000000-0005-0000-0000-00000D490000}"/>
    <cellStyle name="Neutral 4 2" xfId="15714" xr:uid="{00000000-0005-0000-0000-00000E490000}"/>
    <cellStyle name="Neutral 4 2 2" xfId="15715" xr:uid="{00000000-0005-0000-0000-00000F490000}"/>
    <cellStyle name="Neutral 4 2 3" xfId="15716" xr:uid="{00000000-0005-0000-0000-000010490000}"/>
    <cellStyle name="Neutral 4 3" xfId="15717" xr:uid="{00000000-0005-0000-0000-000011490000}"/>
    <cellStyle name="Neutral 4 3 2" xfId="15718" xr:uid="{00000000-0005-0000-0000-000012490000}"/>
    <cellStyle name="Neutral 4 3 3" xfId="15719" xr:uid="{00000000-0005-0000-0000-000013490000}"/>
    <cellStyle name="Neutral 4 4" xfId="15720" xr:uid="{00000000-0005-0000-0000-000014490000}"/>
    <cellStyle name="Neutral 4 5" xfId="15721" xr:uid="{00000000-0005-0000-0000-000015490000}"/>
    <cellStyle name="Neutral 4 6" xfId="15722" xr:uid="{00000000-0005-0000-0000-000016490000}"/>
    <cellStyle name="Neutral 4 7" xfId="15723" xr:uid="{00000000-0005-0000-0000-000017490000}"/>
    <cellStyle name="Neutral 5" xfId="15724" xr:uid="{00000000-0005-0000-0000-000018490000}"/>
    <cellStyle name="Neutral 6" xfId="15725" xr:uid="{00000000-0005-0000-0000-000019490000}"/>
    <cellStyle name="Neutral 7" xfId="15726" xr:uid="{00000000-0005-0000-0000-00001A490000}"/>
    <cellStyle name="Neutral 8" xfId="15727" xr:uid="{00000000-0005-0000-0000-00001B490000}"/>
    <cellStyle name="Neutral 9" xfId="15728" xr:uid="{00000000-0005-0000-0000-00001C490000}"/>
    <cellStyle name="no dec" xfId="60251" xr:uid="{00000000-0005-0000-0000-00001D490000}"/>
    <cellStyle name="NoBmal_DECLARATION" xfId="60252" xr:uid="{00000000-0005-0000-0000-00001E490000}"/>
    <cellStyle name="Normal" xfId="0" builtinId="0"/>
    <cellStyle name="Normal - Style1" xfId="30" xr:uid="{00000000-0005-0000-0000-000020490000}"/>
    <cellStyle name="Normal - Style1 10" xfId="15729" xr:uid="{00000000-0005-0000-0000-000021490000}"/>
    <cellStyle name="Normal - Style1 10 2" xfId="15730" xr:uid="{00000000-0005-0000-0000-000022490000}"/>
    <cellStyle name="Normal - Style1 10 2 2" xfId="15731" xr:uid="{00000000-0005-0000-0000-000023490000}"/>
    <cellStyle name="Normal - Style1 10 2 3" xfId="15732" xr:uid="{00000000-0005-0000-0000-000024490000}"/>
    <cellStyle name="Normal - Style1 10 3" xfId="15733" xr:uid="{00000000-0005-0000-0000-000025490000}"/>
    <cellStyle name="Normal - Style1 10 3 2" xfId="15734" xr:uid="{00000000-0005-0000-0000-000026490000}"/>
    <cellStyle name="Normal - Style1 10 3 3" xfId="15735" xr:uid="{00000000-0005-0000-0000-000027490000}"/>
    <cellStyle name="Normal - Style1 10 4" xfId="15736" xr:uid="{00000000-0005-0000-0000-000028490000}"/>
    <cellStyle name="Normal - Style1 10 5" xfId="15737" xr:uid="{00000000-0005-0000-0000-000029490000}"/>
    <cellStyle name="Normal - Style1 11" xfId="15738" xr:uid="{00000000-0005-0000-0000-00002A490000}"/>
    <cellStyle name="Normal - Style1 11 2" xfId="15739" xr:uid="{00000000-0005-0000-0000-00002B490000}"/>
    <cellStyle name="Normal - Style1 11 2 2" xfId="53073" xr:uid="{00000000-0005-0000-0000-00002C490000}"/>
    <cellStyle name="Normal - Style1 11 2 3" xfId="53074" xr:uid="{00000000-0005-0000-0000-00002D490000}"/>
    <cellStyle name="Normal - Style1 11 2 4" xfId="53075" xr:uid="{00000000-0005-0000-0000-00002E490000}"/>
    <cellStyle name="Normal - Style1 11 2 5" xfId="53076" xr:uid="{00000000-0005-0000-0000-00002F490000}"/>
    <cellStyle name="Normal - Style1 11 3" xfId="15740" xr:uid="{00000000-0005-0000-0000-000030490000}"/>
    <cellStyle name="Normal - Style1 12" xfId="15741" xr:uid="{00000000-0005-0000-0000-000031490000}"/>
    <cellStyle name="Normal - Style1 12 2" xfId="15742" xr:uid="{00000000-0005-0000-0000-000032490000}"/>
    <cellStyle name="Normal - Style1 12 2 2" xfId="15743" xr:uid="{00000000-0005-0000-0000-000033490000}"/>
    <cellStyle name="Normal - Style1 12 2 3" xfId="15744" xr:uid="{00000000-0005-0000-0000-000034490000}"/>
    <cellStyle name="Normal - Style1 12 3" xfId="15745" xr:uid="{00000000-0005-0000-0000-000035490000}"/>
    <cellStyle name="Normal - Style1 12 4" xfId="15746" xr:uid="{00000000-0005-0000-0000-000036490000}"/>
    <cellStyle name="Normal - Style1 13" xfId="15747" xr:uid="{00000000-0005-0000-0000-000037490000}"/>
    <cellStyle name="Normal - Style1 13 2" xfId="15748" xr:uid="{00000000-0005-0000-0000-000038490000}"/>
    <cellStyle name="Normal - Style1 13 2 2" xfId="15749" xr:uid="{00000000-0005-0000-0000-000039490000}"/>
    <cellStyle name="Normal - Style1 13 2 3" xfId="15750" xr:uid="{00000000-0005-0000-0000-00003A490000}"/>
    <cellStyle name="Normal - Style1 13 3" xfId="15751" xr:uid="{00000000-0005-0000-0000-00003B490000}"/>
    <cellStyle name="Normal - Style1 13 4" xfId="15752" xr:uid="{00000000-0005-0000-0000-00003C490000}"/>
    <cellStyle name="Normal - Style1 14" xfId="15753" xr:uid="{00000000-0005-0000-0000-00003D490000}"/>
    <cellStyle name="Normal - Style1 14 2" xfId="15754" xr:uid="{00000000-0005-0000-0000-00003E490000}"/>
    <cellStyle name="Normal - Style1 14 2 2" xfId="15755" xr:uid="{00000000-0005-0000-0000-00003F490000}"/>
    <cellStyle name="Normal - Style1 14 2 3" xfId="15756" xr:uid="{00000000-0005-0000-0000-000040490000}"/>
    <cellStyle name="Normal - Style1 14 3" xfId="15757" xr:uid="{00000000-0005-0000-0000-000041490000}"/>
    <cellStyle name="Normal - Style1 14 3 2" xfId="53077" xr:uid="{00000000-0005-0000-0000-000042490000}"/>
    <cellStyle name="Normal - Style1 14 4" xfId="15758" xr:uid="{00000000-0005-0000-0000-000043490000}"/>
    <cellStyle name="Normal - Style1 15" xfId="15759" xr:uid="{00000000-0005-0000-0000-000044490000}"/>
    <cellStyle name="Normal - Style1 15 2" xfId="15760" xr:uid="{00000000-0005-0000-0000-000045490000}"/>
    <cellStyle name="Normal - Style1 15 3" xfId="15761" xr:uid="{00000000-0005-0000-0000-000046490000}"/>
    <cellStyle name="Normal - Style1 15 3 2" xfId="53078" xr:uid="{00000000-0005-0000-0000-000047490000}"/>
    <cellStyle name="Normal - Style1 16" xfId="15762" xr:uid="{00000000-0005-0000-0000-000048490000}"/>
    <cellStyle name="Normal - Style1 16 2" xfId="53079" xr:uid="{00000000-0005-0000-0000-000049490000}"/>
    <cellStyle name="Normal - Style1 16 2 2" xfId="53080" xr:uid="{00000000-0005-0000-0000-00004A490000}"/>
    <cellStyle name="Normal - Style1 16 3" xfId="53081" xr:uid="{00000000-0005-0000-0000-00004B490000}"/>
    <cellStyle name="Normal - Style1 17" xfId="53082" xr:uid="{00000000-0005-0000-0000-00004C490000}"/>
    <cellStyle name="Normal - Style1 17 2" xfId="53083" xr:uid="{00000000-0005-0000-0000-00004D490000}"/>
    <cellStyle name="Normal - Style1 17 3" xfId="53084" xr:uid="{00000000-0005-0000-0000-00004E490000}"/>
    <cellStyle name="Normal - Style1 18" xfId="53085" xr:uid="{00000000-0005-0000-0000-00004F490000}"/>
    <cellStyle name="Normal - Style1 18 2" xfId="53086" xr:uid="{00000000-0005-0000-0000-000050490000}"/>
    <cellStyle name="Normal - Style1 19" xfId="53087" xr:uid="{00000000-0005-0000-0000-000051490000}"/>
    <cellStyle name="Normal - Style1 19 2" xfId="53088" xr:uid="{00000000-0005-0000-0000-000052490000}"/>
    <cellStyle name="Normal - Style1 2" xfId="83" xr:uid="{00000000-0005-0000-0000-000053490000}"/>
    <cellStyle name="Normal - Style1 2 2" xfId="15764" xr:uid="{00000000-0005-0000-0000-000054490000}"/>
    <cellStyle name="Normal - Style1 2 2 2" xfId="15765" xr:uid="{00000000-0005-0000-0000-000055490000}"/>
    <cellStyle name="Normal - Style1 2 2 2 2" xfId="15766" xr:uid="{00000000-0005-0000-0000-000056490000}"/>
    <cellStyle name="Normal - Style1 2 2 3" xfId="15767" xr:uid="{00000000-0005-0000-0000-000057490000}"/>
    <cellStyle name="Normal - Style1 2 3" xfId="15768" xr:uid="{00000000-0005-0000-0000-000058490000}"/>
    <cellStyle name="Normal - Style1 2 3 2" xfId="15769" xr:uid="{00000000-0005-0000-0000-000059490000}"/>
    <cellStyle name="Normal - Style1 2 4" xfId="15770" xr:uid="{00000000-0005-0000-0000-00005A490000}"/>
    <cellStyle name="Normal - Style1 2 5" xfId="15763" xr:uid="{00000000-0005-0000-0000-00005B490000}"/>
    <cellStyle name="Normal - Style1 20" xfId="53089" xr:uid="{00000000-0005-0000-0000-00005C490000}"/>
    <cellStyle name="Normal - Style1 20 2" xfId="53090" xr:uid="{00000000-0005-0000-0000-00005D490000}"/>
    <cellStyle name="Normal - Style1 20 2 2" xfId="53091" xr:uid="{00000000-0005-0000-0000-00005E490000}"/>
    <cellStyle name="Normal - Style1 20 3" xfId="53092" xr:uid="{00000000-0005-0000-0000-00005F490000}"/>
    <cellStyle name="Normal - Style1 21" xfId="53093" xr:uid="{00000000-0005-0000-0000-000060490000}"/>
    <cellStyle name="Normal - Style1 21 2" xfId="53094" xr:uid="{00000000-0005-0000-0000-000061490000}"/>
    <cellStyle name="Normal - Style1 22" xfId="53095" xr:uid="{00000000-0005-0000-0000-000062490000}"/>
    <cellStyle name="Normal - Style1 22 2" xfId="53096" xr:uid="{00000000-0005-0000-0000-000063490000}"/>
    <cellStyle name="Normal - Style1 23" xfId="331" xr:uid="{00000000-0005-0000-0000-000064490000}"/>
    <cellStyle name="Normal - Style1 3" xfId="84" xr:uid="{00000000-0005-0000-0000-000065490000}"/>
    <cellStyle name="Normal - Style1 3 2" xfId="15772" xr:uid="{00000000-0005-0000-0000-000066490000}"/>
    <cellStyle name="Normal - Style1 3 2 2" xfId="15773" xr:uid="{00000000-0005-0000-0000-000067490000}"/>
    <cellStyle name="Normal - Style1 3 2 3" xfId="15774" xr:uid="{00000000-0005-0000-0000-000068490000}"/>
    <cellStyle name="Normal - Style1 3 2 4" xfId="15775" xr:uid="{00000000-0005-0000-0000-000069490000}"/>
    <cellStyle name="Normal - Style1 3 3" xfId="15776" xr:uid="{00000000-0005-0000-0000-00006A490000}"/>
    <cellStyle name="Normal - Style1 3 3 2" xfId="15777" xr:uid="{00000000-0005-0000-0000-00006B490000}"/>
    <cellStyle name="Normal - Style1 3 4" xfId="15778" xr:uid="{00000000-0005-0000-0000-00006C490000}"/>
    <cellStyle name="Normal - Style1 3 5" xfId="15771" xr:uid="{00000000-0005-0000-0000-00006D490000}"/>
    <cellStyle name="Normal - Style1 4" xfId="157" xr:uid="{00000000-0005-0000-0000-00006E490000}"/>
    <cellStyle name="Normal - Style1 4 2" xfId="15780" xr:uid="{00000000-0005-0000-0000-00006F490000}"/>
    <cellStyle name="Normal - Style1 4 2 2" xfId="15781" xr:uid="{00000000-0005-0000-0000-000070490000}"/>
    <cellStyle name="Normal - Style1 4 2 3" xfId="15782" xr:uid="{00000000-0005-0000-0000-000071490000}"/>
    <cellStyle name="Normal - Style1 4 2 4" xfId="15783" xr:uid="{00000000-0005-0000-0000-000072490000}"/>
    <cellStyle name="Normal - Style1 4 3" xfId="15784" xr:uid="{00000000-0005-0000-0000-000073490000}"/>
    <cellStyle name="Normal - Style1 4 3 2" xfId="15785" xr:uid="{00000000-0005-0000-0000-000074490000}"/>
    <cellStyle name="Normal - Style1 4 4" xfId="15786" xr:uid="{00000000-0005-0000-0000-000075490000}"/>
    <cellStyle name="Normal - Style1 4 5" xfId="15787" xr:uid="{00000000-0005-0000-0000-000076490000}"/>
    <cellStyle name="Normal - Style1 4 6" xfId="15779" xr:uid="{00000000-0005-0000-0000-000077490000}"/>
    <cellStyle name="Normal - Style1 5" xfId="15788" xr:uid="{00000000-0005-0000-0000-000078490000}"/>
    <cellStyle name="Normal - Style1 5 2" xfId="15789" xr:uid="{00000000-0005-0000-0000-000079490000}"/>
    <cellStyle name="Normal - Style1 5 2 2" xfId="15790" xr:uid="{00000000-0005-0000-0000-00007A490000}"/>
    <cellStyle name="Normal - Style1 5 2 3" xfId="15791" xr:uid="{00000000-0005-0000-0000-00007B490000}"/>
    <cellStyle name="Normal - Style1 5 3" xfId="15792" xr:uid="{00000000-0005-0000-0000-00007C490000}"/>
    <cellStyle name="Normal - Style1 5 4" xfId="15793" xr:uid="{00000000-0005-0000-0000-00007D490000}"/>
    <cellStyle name="Normal - Style1 5 5" xfId="15794" xr:uid="{00000000-0005-0000-0000-00007E490000}"/>
    <cellStyle name="Normal - Style1 6" xfId="15795" xr:uid="{00000000-0005-0000-0000-00007F490000}"/>
    <cellStyle name="Normal - Style1 6 2" xfId="15796" xr:uid="{00000000-0005-0000-0000-000080490000}"/>
    <cellStyle name="Normal - Style1 6 2 2" xfId="15797" xr:uid="{00000000-0005-0000-0000-000081490000}"/>
    <cellStyle name="Normal - Style1 6 2 3" xfId="15798" xr:uid="{00000000-0005-0000-0000-000082490000}"/>
    <cellStyle name="Normal - Style1 6 3" xfId="15799" xr:uid="{00000000-0005-0000-0000-000083490000}"/>
    <cellStyle name="Normal - Style1 6 4" xfId="15800" xr:uid="{00000000-0005-0000-0000-000084490000}"/>
    <cellStyle name="Normal - Style1 7" xfId="15801" xr:uid="{00000000-0005-0000-0000-000085490000}"/>
    <cellStyle name="Normal - Style1 7 2" xfId="15802" xr:uid="{00000000-0005-0000-0000-000086490000}"/>
    <cellStyle name="Normal - Style1 7 2 2" xfId="15803" xr:uid="{00000000-0005-0000-0000-000087490000}"/>
    <cellStyle name="Normal - Style1 7 2 3" xfId="15804" xr:uid="{00000000-0005-0000-0000-000088490000}"/>
    <cellStyle name="Normal - Style1 7 3" xfId="15805" xr:uid="{00000000-0005-0000-0000-000089490000}"/>
    <cellStyle name="Normal - Style1 7 4" xfId="15806" xr:uid="{00000000-0005-0000-0000-00008A490000}"/>
    <cellStyle name="Normal - Style1 8" xfId="15807" xr:uid="{00000000-0005-0000-0000-00008B490000}"/>
    <cellStyle name="Normal - Style1 8 2" xfId="15808" xr:uid="{00000000-0005-0000-0000-00008C490000}"/>
    <cellStyle name="Normal - Style1 8 2 2" xfId="15809" xr:uid="{00000000-0005-0000-0000-00008D490000}"/>
    <cellStyle name="Normal - Style1 8 2 2 2" xfId="15810" xr:uid="{00000000-0005-0000-0000-00008E490000}"/>
    <cellStyle name="Normal - Style1 8 2 2 3" xfId="15811" xr:uid="{00000000-0005-0000-0000-00008F490000}"/>
    <cellStyle name="Normal - Style1 8 2 3" xfId="15812" xr:uid="{00000000-0005-0000-0000-000090490000}"/>
    <cellStyle name="Normal - Style1 8 2 3 2" xfId="15813" xr:uid="{00000000-0005-0000-0000-000091490000}"/>
    <cellStyle name="Normal - Style1 8 2 3 3" xfId="15814" xr:uid="{00000000-0005-0000-0000-000092490000}"/>
    <cellStyle name="Normal - Style1 8 2 4" xfId="15815" xr:uid="{00000000-0005-0000-0000-000093490000}"/>
    <cellStyle name="Normal - Style1 8 2 5" xfId="15816" xr:uid="{00000000-0005-0000-0000-000094490000}"/>
    <cellStyle name="Normal - Style1 8 3" xfId="15817" xr:uid="{00000000-0005-0000-0000-000095490000}"/>
    <cellStyle name="Normal - Style1 8 4" xfId="15818" xr:uid="{00000000-0005-0000-0000-000096490000}"/>
    <cellStyle name="Normal - Style1 9" xfId="15819" xr:uid="{00000000-0005-0000-0000-000097490000}"/>
    <cellStyle name="Normal - Style1 9 2" xfId="15820" xr:uid="{00000000-0005-0000-0000-000098490000}"/>
    <cellStyle name="Normal - Style1 9 2 2" xfId="15821" xr:uid="{00000000-0005-0000-0000-000099490000}"/>
    <cellStyle name="Normal - Style1 9 2 3" xfId="15822" xr:uid="{00000000-0005-0000-0000-00009A490000}"/>
    <cellStyle name="Normal - Style1 9 3" xfId="15823" xr:uid="{00000000-0005-0000-0000-00009B490000}"/>
    <cellStyle name="Normal - Style1 9 3 2" xfId="15824" xr:uid="{00000000-0005-0000-0000-00009C490000}"/>
    <cellStyle name="Normal - Style1 9 3 3" xfId="15825" xr:uid="{00000000-0005-0000-0000-00009D490000}"/>
    <cellStyle name="Normal - Style1 9 4" xfId="15826" xr:uid="{00000000-0005-0000-0000-00009E490000}"/>
    <cellStyle name="Normal - Style1 9 5" xfId="15827" xr:uid="{00000000-0005-0000-0000-00009F490000}"/>
    <cellStyle name="Normal - Style1_12 - December 31, 2010 per HOBNI w taxes" xfId="53097" xr:uid="{00000000-0005-0000-0000-0000A0490000}"/>
    <cellStyle name="Normal - Style2" xfId="60253" xr:uid="{00000000-0005-0000-0000-0000A1490000}"/>
    <cellStyle name="Normal - Style3" xfId="60254" xr:uid="{00000000-0005-0000-0000-0000A2490000}"/>
    <cellStyle name="Normal - Style4" xfId="60255" xr:uid="{00000000-0005-0000-0000-0000A3490000}"/>
    <cellStyle name="Normal - Style5" xfId="60256" xr:uid="{00000000-0005-0000-0000-0000A4490000}"/>
    <cellStyle name="Normal - Style6" xfId="60257" xr:uid="{00000000-0005-0000-0000-0000A5490000}"/>
    <cellStyle name="Normal - Style7" xfId="60258" xr:uid="{00000000-0005-0000-0000-0000A6490000}"/>
    <cellStyle name="Normal - Style8" xfId="60259" xr:uid="{00000000-0005-0000-0000-0000A7490000}"/>
    <cellStyle name="Normal 000$" xfId="60260" xr:uid="{00000000-0005-0000-0000-0000A8490000}"/>
    <cellStyle name="Normal 10" xfId="85" xr:uid="{00000000-0005-0000-0000-0000A9490000}"/>
    <cellStyle name="Normal 10 10" xfId="15829" xr:uid="{00000000-0005-0000-0000-0000AA490000}"/>
    <cellStyle name="Normal 10 11" xfId="15830" xr:uid="{00000000-0005-0000-0000-0000AB490000}"/>
    <cellStyle name="Normal 10 11 2" xfId="15831" xr:uid="{00000000-0005-0000-0000-0000AC490000}"/>
    <cellStyle name="Normal 10 11 3" xfId="15832" xr:uid="{00000000-0005-0000-0000-0000AD490000}"/>
    <cellStyle name="Normal 10 12" xfId="15833" xr:uid="{00000000-0005-0000-0000-0000AE490000}"/>
    <cellStyle name="Normal 10 13" xfId="15828" xr:uid="{00000000-0005-0000-0000-0000AF490000}"/>
    <cellStyle name="Normal 10 14" xfId="197" xr:uid="{00000000-0005-0000-0000-0000B0490000}"/>
    <cellStyle name="Normal 10 2" xfId="158" xr:uid="{00000000-0005-0000-0000-0000B1490000}"/>
    <cellStyle name="Normal 10 2 10" xfId="15834" xr:uid="{00000000-0005-0000-0000-0000B2490000}"/>
    <cellStyle name="Normal 10 2 11" xfId="217" xr:uid="{00000000-0005-0000-0000-0000B3490000}"/>
    <cellStyle name="Normal 10 2 2" xfId="15835" xr:uid="{00000000-0005-0000-0000-0000B4490000}"/>
    <cellStyle name="Normal 10 2 2 2" xfId="15836" xr:uid="{00000000-0005-0000-0000-0000B5490000}"/>
    <cellStyle name="Normal 10 2 2 3" xfId="15837" xr:uid="{00000000-0005-0000-0000-0000B6490000}"/>
    <cellStyle name="Normal 10 2 3" xfId="15838" xr:uid="{00000000-0005-0000-0000-0000B7490000}"/>
    <cellStyle name="Normal 10 2 3 2" xfId="15839" xr:uid="{00000000-0005-0000-0000-0000B8490000}"/>
    <cellStyle name="Normal 10 2 3 3" xfId="15840" xr:uid="{00000000-0005-0000-0000-0000B9490000}"/>
    <cellStyle name="Normal 10 2 4" xfId="15841" xr:uid="{00000000-0005-0000-0000-0000BA490000}"/>
    <cellStyle name="Normal 10 2 5" xfId="15842" xr:uid="{00000000-0005-0000-0000-0000BB490000}"/>
    <cellStyle name="Normal 10 2 6" xfId="15843" xr:uid="{00000000-0005-0000-0000-0000BC490000}"/>
    <cellStyle name="Normal 10 2 7" xfId="15844" xr:uid="{00000000-0005-0000-0000-0000BD490000}"/>
    <cellStyle name="Normal 10 2 8" xfId="15845" xr:uid="{00000000-0005-0000-0000-0000BE490000}"/>
    <cellStyle name="Normal 10 2 9" xfId="15846" xr:uid="{00000000-0005-0000-0000-0000BF490000}"/>
    <cellStyle name="Normal 10 3" xfId="277" xr:uid="{00000000-0005-0000-0000-0000C0490000}"/>
    <cellStyle name="Normal 10 3 2" xfId="15848" xr:uid="{00000000-0005-0000-0000-0000C1490000}"/>
    <cellStyle name="Normal 10 3 3" xfId="15849" xr:uid="{00000000-0005-0000-0000-0000C2490000}"/>
    <cellStyle name="Normal 10 3 4" xfId="15850" xr:uid="{00000000-0005-0000-0000-0000C3490000}"/>
    <cellStyle name="Normal 10 3 5" xfId="15851" xr:uid="{00000000-0005-0000-0000-0000C4490000}"/>
    <cellStyle name="Normal 10 3 6" xfId="15852" xr:uid="{00000000-0005-0000-0000-0000C5490000}"/>
    <cellStyle name="Normal 10 3 7" xfId="15847" xr:uid="{00000000-0005-0000-0000-0000C6490000}"/>
    <cellStyle name="Normal 10 4" xfId="15853" xr:uid="{00000000-0005-0000-0000-0000C7490000}"/>
    <cellStyle name="Normal 10 4 10" xfId="15854" xr:uid="{00000000-0005-0000-0000-0000C8490000}"/>
    <cellStyle name="Normal 10 4 10 2" xfId="15855" xr:uid="{00000000-0005-0000-0000-0000C9490000}"/>
    <cellStyle name="Normal 10 4 10 2 2" xfId="15856" xr:uid="{00000000-0005-0000-0000-0000CA490000}"/>
    <cellStyle name="Normal 10 4 10 3" xfId="15857" xr:uid="{00000000-0005-0000-0000-0000CB490000}"/>
    <cellStyle name="Normal 10 4 10 4" xfId="15858" xr:uid="{00000000-0005-0000-0000-0000CC490000}"/>
    <cellStyle name="Normal 10 4 11" xfId="15859" xr:uid="{00000000-0005-0000-0000-0000CD490000}"/>
    <cellStyle name="Normal 10 4 11 2" xfId="15860" xr:uid="{00000000-0005-0000-0000-0000CE490000}"/>
    <cellStyle name="Normal 10 4 11 2 2" xfId="15861" xr:uid="{00000000-0005-0000-0000-0000CF490000}"/>
    <cellStyle name="Normal 10 4 11 3" xfId="15862" xr:uid="{00000000-0005-0000-0000-0000D0490000}"/>
    <cellStyle name="Normal 10 4 11 4" xfId="15863" xr:uid="{00000000-0005-0000-0000-0000D1490000}"/>
    <cellStyle name="Normal 10 4 12" xfId="15864" xr:uid="{00000000-0005-0000-0000-0000D2490000}"/>
    <cellStyle name="Normal 10 4 12 2" xfId="15865" xr:uid="{00000000-0005-0000-0000-0000D3490000}"/>
    <cellStyle name="Normal 10 4 12 2 2" xfId="15866" xr:uid="{00000000-0005-0000-0000-0000D4490000}"/>
    <cellStyle name="Normal 10 4 12 3" xfId="15867" xr:uid="{00000000-0005-0000-0000-0000D5490000}"/>
    <cellStyle name="Normal 10 4 12 4" xfId="15868" xr:uid="{00000000-0005-0000-0000-0000D6490000}"/>
    <cellStyle name="Normal 10 4 13" xfId="15869" xr:uid="{00000000-0005-0000-0000-0000D7490000}"/>
    <cellStyle name="Normal 10 4 13 2" xfId="15870" xr:uid="{00000000-0005-0000-0000-0000D8490000}"/>
    <cellStyle name="Normal 10 4 13 2 2" xfId="15871" xr:uid="{00000000-0005-0000-0000-0000D9490000}"/>
    <cellStyle name="Normal 10 4 13 3" xfId="15872" xr:uid="{00000000-0005-0000-0000-0000DA490000}"/>
    <cellStyle name="Normal 10 4 14" xfId="15873" xr:uid="{00000000-0005-0000-0000-0000DB490000}"/>
    <cellStyle name="Normal 10 4 14 2" xfId="15874" xr:uid="{00000000-0005-0000-0000-0000DC490000}"/>
    <cellStyle name="Normal 10 4 15" xfId="15875" xr:uid="{00000000-0005-0000-0000-0000DD490000}"/>
    <cellStyle name="Normal 10 4 15 2" xfId="15876" xr:uid="{00000000-0005-0000-0000-0000DE490000}"/>
    <cellStyle name="Normal 10 4 16" xfId="15877" xr:uid="{00000000-0005-0000-0000-0000DF490000}"/>
    <cellStyle name="Normal 10 4 2" xfId="15878" xr:uid="{00000000-0005-0000-0000-0000E0490000}"/>
    <cellStyle name="Normal 10 4 2 10" xfId="15879" xr:uid="{00000000-0005-0000-0000-0000E1490000}"/>
    <cellStyle name="Normal 10 4 2 10 2" xfId="15880" xr:uid="{00000000-0005-0000-0000-0000E2490000}"/>
    <cellStyle name="Normal 10 4 2 10 2 2" xfId="15881" xr:uid="{00000000-0005-0000-0000-0000E3490000}"/>
    <cellStyle name="Normal 10 4 2 10 3" xfId="15882" xr:uid="{00000000-0005-0000-0000-0000E4490000}"/>
    <cellStyle name="Normal 10 4 2 10 4" xfId="15883" xr:uid="{00000000-0005-0000-0000-0000E5490000}"/>
    <cellStyle name="Normal 10 4 2 11" xfId="15884" xr:uid="{00000000-0005-0000-0000-0000E6490000}"/>
    <cellStyle name="Normal 10 4 2 11 2" xfId="15885" xr:uid="{00000000-0005-0000-0000-0000E7490000}"/>
    <cellStyle name="Normal 10 4 2 11 2 2" xfId="15886" xr:uid="{00000000-0005-0000-0000-0000E8490000}"/>
    <cellStyle name="Normal 10 4 2 11 3" xfId="15887" xr:uid="{00000000-0005-0000-0000-0000E9490000}"/>
    <cellStyle name="Normal 10 4 2 12" xfId="15888" xr:uid="{00000000-0005-0000-0000-0000EA490000}"/>
    <cellStyle name="Normal 10 4 2 12 2" xfId="15889" xr:uid="{00000000-0005-0000-0000-0000EB490000}"/>
    <cellStyle name="Normal 10 4 2 13" xfId="15890" xr:uid="{00000000-0005-0000-0000-0000EC490000}"/>
    <cellStyle name="Normal 10 4 2 13 2" xfId="15891" xr:uid="{00000000-0005-0000-0000-0000ED490000}"/>
    <cellStyle name="Normal 10 4 2 14" xfId="15892" xr:uid="{00000000-0005-0000-0000-0000EE490000}"/>
    <cellStyle name="Normal 10 4 2 2" xfId="15893" xr:uid="{00000000-0005-0000-0000-0000EF490000}"/>
    <cellStyle name="Normal 10 4 2 2 10" xfId="15894" xr:uid="{00000000-0005-0000-0000-0000F0490000}"/>
    <cellStyle name="Normal 10 4 2 2 10 2" xfId="15895" xr:uid="{00000000-0005-0000-0000-0000F1490000}"/>
    <cellStyle name="Normal 10 4 2 2 11" xfId="15896" xr:uid="{00000000-0005-0000-0000-0000F2490000}"/>
    <cellStyle name="Normal 10 4 2 2 12" xfId="15897" xr:uid="{00000000-0005-0000-0000-0000F3490000}"/>
    <cellStyle name="Normal 10 4 2 2 2" xfId="15898" xr:uid="{00000000-0005-0000-0000-0000F4490000}"/>
    <cellStyle name="Normal 10 4 2 2 2 10" xfId="15899" xr:uid="{00000000-0005-0000-0000-0000F5490000}"/>
    <cellStyle name="Normal 10 4 2 2 2 2" xfId="15900" xr:uid="{00000000-0005-0000-0000-0000F6490000}"/>
    <cellStyle name="Normal 10 4 2 2 2 2 2" xfId="15901" xr:uid="{00000000-0005-0000-0000-0000F7490000}"/>
    <cellStyle name="Normal 10 4 2 2 2 2 2 2" xfId="15902" xr:uid="{00000000-0005-0000-0000-0000F8490000}"/>
    <cellStyle name="Normal 10 4 2 2 2 2 2 2 2" xfId="15903" xr:uid="{00000000-0005-0000-0000-0000F9490000}"/>
    <cellStyle name="Normal 10 4 2 2 2 2 2 3" xfId="15904" xr:uid="{00000000-0005-0000-0000-0000FA490000}"/>
    <cellStyle name="Normal 10 4 2 2 2 2 2 4" xfId="15905" xr:uid="{00000000-0005-0000-0000-0000FB490000}"/>
    <cellStyle name="Normal 10 4 2 2 2 2 3" xfId="15906" xr:uid="{00000000-0005-0000-0000-0000FC490000}"/>
    <cellStyle name="Normal 10 4 2 2 2 2 3 2" xfId="15907" xr:uid="{00000000-0005-0000-0000-0000FD490000}"/>
    <cellStyle name="Normal 10 4 2 2 2 2 3 2 2" xfId="15908" xr:uid="{00000000-0005-0000-0000-0000FE490000}"/>
    <cellStyle name="Normal 10 4 2 2 2 2 3 3" xfId="15909" xr:uid="{00000000-0005-0000-0000-0000FF490000}"/>
    <cellStyle name="Normal 10 4 2 2 2 2 3 4" xfId="15910" xr:uid="{00000000-0005-0000-0000-0000004A0000}"/>
    <cellStyle name="Normal 10 4 2 2 2 2 4" xfId="15911" xr:uid="{00000000-0005-0000-0000-0000014A0000}"/>
    <cellStyle name="Normal 10 4 2 2 2 2 4 2" xfId="15912" xr:uid="{00000000-0005-0000-0000-0000024A0000}"/>
    <cellStyle name="Normal 10 4 2 2 2 2 4 2 2" xfId="15913" xr:uid="{00000000-0005-0000-0000-0000034A0000}"/>
    <cellStyle name="Normal 10 4 2 2 2 2 4 3" xfId="15914" xr:uid="{00000000-0005-0000-0000-0000044A0000}"/>
    <cellStyle name="Normal 10 4 2 2 2 2 4 4" xfId="15915" xr:uid="{00000000-0005-0000-0000-0000054A0000}"/>
    <cellStyle name="Normal 10 4 2 2 2 2 5" xfId="15916" xr:uid="{00000000-0005-0000-0000-0000064A0000}"/>
    <cellStyle name="Normal 10 4 2 2 2 2 5 2" xfId="15917" xr:uid="{00000000-0005-0000-0000-0000074A0000}"/>
    <cellStyle name="Normal 10 4 2 2 2 2 5 2 2" xfId="15918" xr:uid="{00000000-0005-0000-0000-0000084A0000}"/>
    <cellStyle name="Normal 10 4 2 2 2 2 5 3" xfId="15919" xr:uid="{00000000-0005-0000-0000-0000094A0000}"/>
    <cellStyle name="Normal 10 4 2 2 2 2 5 4" xfId="15920" xr:uid="{00000000-0005-0000-0000-00000A4A0000}"/>
    <cellStyle name="Normal 10 4 2 2 2 2 6" xfId="15921" xr:uid="{00000000-0005-0000-0000-00000B4A0000}"/>
    <cellStyle name="Normal 10 4 2 2 2 2 6 2" xfId="15922" xr:uid="{00000000-0005-0000-0000-00000C4A0000}"/>
    <cellStyle name="Normal 10 4 2 2 2 2 6 2 2" xfId="15923" xr:uid="{00000000-0005-0000-0000-00000D4A0000}"/>
    <cellStyle name="Normal 10 4 2 2 2 2 6 3" xfId="15924" xr:uid="{00000000-0005-0000-0000-00000E4A0000}"/>
    <cellStyle name="Normal 10 4 2 2 2 2 7" xfId="15925" xr:uid="{00000000-0005-0000-0000-00000F4A0000}"/>
    <cellStyle name="Normal 10 4 2 2 2 2 7 2" xfId="15926" xr:uid="{00000000-0005-0000-0000-0000104A0000}"/>
    <cellStyle name="Normal 10 4 2 2 2 2 8" xfId="15927" xr:uid="{00000000-0005-0000-0000-0000114A0000}"/>
    <cellStyle name="Normal 10 4 2 2 2 2 9" xfId="15928" xr:uid="{00000000-0005-0000-0000-0000124A0000}"/>
    <cellStyle name="Normal 10 4 2 2 2 3" xfId="15929" xr:uid="{00000000-0005-0000-0000-0000134A0000}"/>
    <cellStyle name="Normal 10 4 2 2 2 3 2" xfId="15930" xr:uid="{00000000-0005-0000-0000-0000144A0000}"/>
    <cellStyle name="Normal 10 4 2 2 2 3 2 2" xfId="15931" xr:uid="{00000000-0005-0000-0000-0000154A0000}"/>
    <cellStyle name="Normal 10 4 2 2 2 3 2 2 2" xfId="15932" xr:uid="{00000000-0005-0000-0000-0000164A0000}"/>
    <cellStyle name="Normal 10 4 2 2 2 3 2 3" xfId="15933" xr:uid="{00000000-0005-0000-0000-0000174A0000}"/>
    <cellStyle name="Normal 10 4 2 2 2 3 2 4" xfId="15934" xr:uid="{00000000-0005-0000-0000-0000184A0000}"/>
    <cellStyle name="Normal 10 4 2 2 2 3 3" xfId="15935" xr:uid="{00000000-0005-0000-0000-0000194A0000}"/>
    <cellStyle name="Normal 10 4 2 2 2 3 3 2" xfId="15936" xr:uid="{00000000-0005-0000-0000-00001A4A0000}"/>
    <cellStyle name="Normal 10 4 2 2 2 3 3 2 2" xfId="15937" xr:uid="{00000000-0005-0000-0000-00001B4A0000}"/>
    <cellStyle name="Normal 10 4 2 2 2 3 3 3" xfId="15938" xr:uid="{00000000-0005-0000-0000-00001C4A0000}"/>
    <cellStyle name="Normal 10 4 2 2 2 3 3 4" xfId="15939" xr:uid="{00000000-0005-0000-0000-00001D4A0000}"/>
    <cellStyle name="Normal 10 4 2 2 2 3 4" xfId="15940" xr:uid="{00000000-0005-0000-0000-00001E4A0000}"/>
    <cellStyle name="Normal 10 4 2 2 2 3 4 2" xfId="15941" xr:uid="{00000000-0005-0000-0000-00001F4A0000}"/>
    <cellStyle name="Normal 10 4 2 2 2 3 4 2 2" xfId="15942" xr:uid="{00000000-0005-0000-0000-0000204A0000}"/>
    <cellStyle name="Normal 10 4 2 2 2 3 4 3" xfId="15943" xr:uid="{00000000-0005-0000-0000-0000214A0000}"/>
    <cellStyle name="Normal 10 4 2 2 2 3 4 4" xfId="15944" xr:uid="{00000000-0005-0000-0000-0000224A0000}"/>
    <cellStyle name="Normal 10 4 2 2 2 3 5" xfId="15945" xr:uid="{00000000-0005-0000-0000-0000234A0000}"/>
    <cellStyle name="Normal 10 4 2 2 2 3 5 2" xfId="15946" xr:uid="{00000000-0005-0000-0000-0000244A0000}"/>
    <cellStyle name="Normal 10 4 2 2 2 3 5 3" xfId="15947" xr:uid="{00000000-0005-0000-0000-0000254A0000}"/>
    <cellStyle name="Normal 10 4 2 2 2 3 6" xfId="15948" xr:uid="{00000000-0005-0000-0000-0000264A0000}"/>
    <cellStyle name="Normal 10 4 2 2 2 3 7" xfId="15949" xr:uid="{00000000-0005-0000-0000-0000274A0000}"/>
    <cellStyle name="Normal 10 4 2 2 2 3 8" xfId="15950" xr:uid="{00000000-0005-0000-0000-0000284A0000}"/>
    <cellStyle name="Normal 10 4 2 2 2 4" xfId="15951" xr:uid="{00000000-0005-0000-0000-0000294A0000}"/>
    <cellStyle name="Normal 10 4 2 2 2 4 2" xfId="15952" xr:uid="{00000000-0005-0000-0000-00002A4A0000}"/>
    <cellStyle name="Normal 10 4 2 2 2 4 2 2" xfId="15953" xr:uid="{00000000-0005-0000-0000-00002B4A0000}"/>
    <cellStyle name="Normal 10 4 2 2 2 4 3" xfId="15954" xr:uid="{00000000-0005-0000-0000-00002C4A0000}"/>
    <cellStyle name="Normal 10 4 2 2 2 4 4" xfId="15955" xr:uid="{00000000-0005-0000-0000-00002D4A0000}"/>
    <cellStyle name="Normal 10 4 2 2 2 5" xfId="15956" xr:uid="{00000000-0005-0000-0000-00002E4A0000}"/>
    <cellStyle name="Normal 10 4 2 2 2 5 2" xfId="15957" xr:uid="{00000000-0005-0000-0000-00002F4A0000}"/>
    <cellStyle name="Normal 10 4 2 2 2 5 2 2" xfId="15958" xr:uid="{00000000-0005-0000-0000-0000304A0000}"/>
    <cellStyle name="Normal 10 4 2 2 2 5 3" xfId="15959" xr:uid="{00000000-0005-0000-0000-0000314A0000}"/>
    <cellStyle name="Normal 10 4 2 2 2 5 4" xfId="15960" xr:uid="{00000000-0005-0000-0000-0000324A0000}"/>
    <cellStyle name="Normal 10 4 2 2 2 6" xfId="15961" xr:uid="{00000000-0005-0000-0000-0000334A0000}"/>
    <cellStyle name="Normal 10 4 2 2 2 6 2" xfId="15962" xr:uid="{00000000-0005-0000-0000-0000344A0000}"/>
    <cellStyle name="Normal 10 4 2 2 2 6 2 2" xfId="15963" xr:uid="{00000000-0005-0000-0000-0000354A0000}"/>
    <cellStyle name="Normal 10 4 2 2 2 6 3" xfId="15964" xr:uid="{00000000-0005-0000-0000-0000364A0000}"/>
    <cellStyle name="Normal 10 4 2 2 2 6 4" xfId="15965" xr:uid="{00000000-0005-0000-0000-0000374A0000}"/>
    <cellStyle name="Normal 10 4 2 2 2 7" xfId="15966" xr:uid="{00000000-0005-0000-0000-0000384A0000}"/>
    <cellStyle name="Normal 10 4 2 2 2 7 2" xfId="15967" xr:uid="{00000000-0005-0000-0000-0000394A0000}"/>
    <cellStyle name="Normal 10 4 2 2 2 7 2 2" xfId="15968" xr:uid="{00000000-0005-0000-0000-00003A4A0000}"/>
    <cellStyle name="Normal 10 4 2 2 2 7 3" xfId="15969" xr:uid="{00000000-0005-0000-0000-00003B4A0000}"/>
    <cellStyle name="Normal 10 4 2 2 2 8" xfId="15970" xr:uid="{00000000-0005-0000-0000-00003C4A0000}"/>
    <cellStyle name="Normal 10 4 2 2 2 8 2" xfId="15971" xr:uid="{00000000-0005-0000-0000-00003D4A0000}"/>
    <cellStyle name="Normal 10 4 2 2 2 9" xfId="15972" xr:uid="{00000000-0005-0000-0000-00003E4A0000}"/>
    <cellStyle name="Normal 10 4 2 2 3" xfId="15973" xr:uid="{00000000-0005-0000-0000-00003F4A0000}"/>
    <cellStyle name="Normal 10 4 2 2 3 2" xfId="15974" xr:uid="{00000000-0005-0000-0000-0000404A0000}"/>
    <cellStyle name="Normal 10 4 2 2 3 2 2" xfId="15975" xr:uid="{00000000-0005-0000-0000-0000414A0000}"/>
    <cellStyle name="Normal 10 4 2 2 3 2 2 2" xfId="15976" xr:uid="{00000000-0005-0000-0000-0000424A0000}"/>
    <cellStyle name="Normal 10 4 2 2 3 2 2 2 2" xfId="15977" xr:uid="{00000000-0005-0000-0000-0000434A0000}"/>
    <cellStyle name="Normal 10 4 2 2 3 2 2 3" xfId="15978" xr:uid="{00000000-0005-0000-0000-0000444A0000}"/>
    <cellStyle name="Normal 10 4 2 2 3 2 2 4" xfId="15979" xr:uid="{00000000-0005-0000-0000-0000454A0000}"/>
    <cellStyle name="Normal 10 4 2 2 3 2 3" xfId="15980" xr:uid="{00000000-0005-0000-0000-0000464A0000}"/>
    <cellStyle name="Normal 10 4 2 2 3 2 3 2" xfId="15981" xr:uid="{00000000-0005-0000-0000-0000474A0000}"/>
    <cellStyle name="Normal 10 4 2 2 3 2 3 2 2" xfId="15982" xr:uid="{00000000-0005-0000-0000-0000484A0000}"/>
    <cellStyle name="Normal 10 4 2 2 3 2 3 3" xfId="15983" xr:uid="{00000000-0005-0000-0000-0000494A0000}"/>
    <cellStyle name="Normal 10 4 2 2 3 2 3 4" xfId="15984" xr:uid="{00000000-0005-0000-0000-00004A4A0000}"/>
    <cellStyle name="Normal 10 4 2 2 3 2 4" xfId="15985" xr:uid="{00000000-0005-0000-0000-00004B4A0000}"/>
    <cellStyle name="Normal 10 4 2 2 3 2 4 2" xfId="15986" xr:uid="{00000000-0005-0000-0000-00004C4A0000}"/>
    <cellStyle name="Normal 10 4 2 2 3 2 4 2 2" xfId="15987" xr:uid="{00000000-0005-0000-0000-00004D4A0000}"/>
    <cellStyle name="Normal 10 4 2 2 3 2 4 3" xfId="15988" xr:uid="{00000000-0005-0000-0000-00004E4A0000}"/>
    <cellStyle name="Normal 10 4 2 2 3 2 4 4" xfId="15989" xr:uid="{00000000-0005-0000-0000-00004F4A0000}"/>
    <cellStyle name="Normal 10 4 2 2 3 2 5" xfId="15990" xr:uid="{00000000-0005-0000-0000-0000504A0000}"/>
    <cellStyle name="Normal 10 4 2 2 3 2 5 2" xfId="15991" xr:uid="{00000000-0005-0000-0000-0000514A0000}"/>
    <cellStyle name="Normal 10 4 2 2 3 2 5 3" xfId="15992" xr:uid="{00000000-0005-0000-0000-0000524A0000}"/>
    <cellStyle name="Normal 10 4 2 2 3 2 6" xfId="15993" xr:uid="{00000000-0005-0000-0000-0000534A0000}"/>
    <cellStyle name="Normal 10 4 2 2 3 2 7" xfId="15994" xr:uid="{00000000-0005-0000-0000-0000544A0000}"/>
    <cellStyle name="Normal 10 4 2 2 3 2 8" xfId="15995" xr:uid="{00000000-0005-0000-0000-0000554A0000}"/>
    <cellStyle name="Normal 10 4 2 2 3 3" xfId="15996" xr:uid="{00000000-0005-0000-0000-0000564A0000}"/>
    <cellStyle name="Normal 10 4 2 2 3 3 2" xfId="15997" xr:uid="{00000000-0005-0000-0000-0000574A0000}"/>
    <cellStyle name="Normal 10 4 2 2 3 3 2 2" xfId="15998" xr:uid="{00000000-0005-0000-0000-0000584A0000}"/>
    <cellStyle name="Normal 10 4 2 2 3 3 3" xfId="15999" xr:uid="{00000000-0005-0000-0000-0000594A0000}"/>
    <cellStyle name="Normal 10 4 2 2 3 3 4" xfId="16000" xr:uid="{00000000-0005-0000-0000-00005A4A0000}"/>
    <cellStyle name="Normal 10 4 2 2 3 4" xfId="16001" xr:uid="{00000000-0005-0000-0000-00005B4A0000}"/>
    <cellStyle name="Normal 10 4 2 2 3 4 2" xfId="16002" xr:uid="{00000000-0005-0000-0000-00005C4A0000}"/>
    <cellStyle name="Normal 10 4 2 2 3 4 2 2" xfId="16003" xr:uid="{00000000-0005-0000-0000-00005D4A0000}"/>
    <cellStyle name="Normal 10 4 2 2 3 4 3" xfId="16004" xr:uid="{00000000-0005-0000-0000-00005E4A0000}"/>
    <cellStyle name="Normal 10 4 2 2 3 4 4" xfId="16005" xr:uid="{00000000-0005-0000-0000-00005F4A0000}"/>
    <cellStyle name="Normal 10 4 2 2 3 5" xfId="16006" xr:uid="{00000000-0005-0000-0000-0000604A0000}"/>
    <cellStyle name="Normal 10 4 2 2 3 5 2" xfId="16007" xr:uid="{00000000-0005-0000-0000-0000614A0000}"/>
    <cellStyle name="Normal 10 4 2 2 3 5 2 2" xfId="16008" xr:uid="{00000000-0005-0000-0000-0000624A0000}"/>
    <cellStyle name="Normal 10 4 2 2 3 5 3" xfId="16009" xr:uid="{00000000-0005-0000-0000-0000634A0000}"/>
    <cellStyle name="Normal 10 4 2 2 3 5 4" xfId="16010" xr:uid="{00000000-0005-0000-0000-0000644A0000}"/>
    <cellStyle name="Normal 10 4 2 2 3 6" xfId="16011" xr:uid="{00000000-0005-0000-0000-0000654A0000}"/>
    <cellStyle name="Normal 10 4 2 2 3 6 2" xfId="16012" xr:uid="{00000000-0005-0000-0000-0000664A0000}"/>
    <cellStyle name="Normal 10 4 2 2 3 6 2 2" xfId="16013" xr:uid="{00000000-0005-0000-0000-0000674A0000}"/>
    <cellStyle name="Normal 10 4 2 2 3 6 3" xfId="16014" xr:uid="{00000000-0005-0000-0000-0000684A0000}"/>
    <cellStyle name="Normal 10 4 2 2 3 7" xfId="16015" xr:uid="{00000000-0005-0000-0000-0000694A0000}"/>
    <cellStyle name="Normal 10 4 2 2 3 7 2" xfId="16016" xr:uid="{00000000-0005-0000-0000-00006A4A0000}"/>
    <cellStyle name="Normal 10 4 2 2 3 8" xfId="16017" xr:uid="{00000000-0005-0000-0000-00006B4A0000}"/>
    <cellStyle name="Normal 10 4 2 2 3 9" xfId="16018" xr:uid="{00000000-0005-0000-0000-00006C4A0000}"/>
    <cellStyle name="Normal 10 4 2 2 4" xfId="16019" xr:uid="{00000000-0005-0000-0000-00006D4A0000}"/>
    <cellStyle name="Normal 10 4 2 2 4 2" xfId="16020" xr:uid="{00000000-0005-0000-0000-00006E4A0000}"/>
    <cellStyle name="Normal 10 4 2 2 4 2 2" xfId="16021" xr:uid="{00000000-0005-0000-0000-00006F4A0000}"/>
    <cellStyle name="Normal 10 4 2 2 4 2 2 2" xfId="16022" xr:uid="{00000000-0005-0000-0000-0000704A0000}"/>
    <cellStyle name="Normal 10 4 2 2 4 2 3" xfId="16023" xr:uid="{00000000-0005-0000-0000-0000714A0000}"/>
    <cellStyle name="Normal 10 4 2 2 4 2 4" xfId="16024" xr:uid="{00000000-0005-0000-0000-0000724A0000}"/>
    <cellStyle name="Normal 10 4 2 2 4 3" xfId="16025" xr:uid="{00000000-0005-0000-0000-0000734A0000}"/>
    <cellStyle name="Normal 10 4 2 2 4 3 2" xfId="16026" xr:uid="{00000000-0005-0000-0000-0000744A0000}"/>
    <cellStyle name="Normal 10 4 2 2 4 3 2 2" xfId="16027" xr:uid="{00000000-0005-0000-0000-0000754A0000}"/>
    <cellStyle name="Normal 10 4 2 2 4 3 3" xfId="16028" xr:uid="{00000000-0005-0000-0000-0000764A0000}"/>
    <cellStyle name="Normal 10 4 2 2 4 3 4" xfId="16029" xr:uid="{00000000-0005-0000-0000-0000774A0000}"/>
    <cellStyle name="Normal 10 4 2 2 4 4" xfId="16030" xr:uid="{00000000-0005-0000-0000-0000784A0000}"/>
    <cellStyle name="Normal 10 4 2 2 4 4 2" xfId="16031" xr:uid="{00000000-0005-0000-0000-0000794A0000}"/>
    <cellStyle name="Normal 10 4 2 2 4 4 2 2" xfId="16032" xr:uid="{00000000-0005-0000-0000-00007A4A0000}"/>
    <cellStyle name="Normal 10 4 2 2 4 4 3" xfId="16033" xr:uid="{00000000-0005-0000-0000-00007B4A0000}"/>
    <cellStyle name="Normal 10 4 2 2 4 4 4" xfId="16034" xr:uid="{00000000-0005-0000-0000-00007C4A0000}"/>
    <cellStyle name="Normal 10 4 2 2 4 5" xfId="16035" xr:uid="{00000000-0005-0000-0000-00007D4A0000}"/>
    <cellStyle name="Normal 10 4 2 2 4 5 2" xfId="16036" xr:uid="{00000000-0005-0000-0000-00007E4A0000}"/>
    <cellStyle name="Normal 10 4 2 2 4 5 2 2" xfId="16037" xr:uid="{00000000-0005-0000-0000-00007F4A0000}"/>
    <cellStyle name="Normal 10 4 2 2 4 5 3" xfId="16038" xr:uid="{00000000-0005-0000-0000-0000804A0000}"/>
    <cellStyle name="Normal 10 4 2 2 4 5 4" xfId="16039" xr:uid="{00000000-0005-0000-0000-0000814A0000}"/>
    <cellStyle name="Normal 10 4 2 2 4 6" xfId="16040" xr:uid="{00000000-0005-0000-0000-0000824A0000}"/>
    <cellStyle name="Normal 10 4 2 2 4 6 2" xfId="16041" xr:uid="{00000000-0005-0000-0000-0000834A0000}"/>
    <cellStyle name="Normal 10 4 2 2 4 6 2 2" xfId="16042" xr:uid="{00000000-0005-0000-0000-0000844A0000}"/>
    <cellStyle name="Normal 10 4 2 2 4 6 3" xfId="16043" xr:uid="{00000000-0005-0000-0000-0000854A0000}"/>
    <cellStyle name="Normal 10 4 2 2 4 7" xfId="16044" xr:uid="{00000000-0005-0000-0000-0000864A0000}"/>
    <cellStyle name="Normal 10 4 2 2 4 7 2" xfId="16045" xr:uid="{00000000-0005-0000-0000-0000874A0000}"/>
    <cellStyle name="Normal 10 4 2 2 4 8" xfId="16046" xr:uid="{00000000-0005-0000-0000-0000884A0000}"/>
    <cellStyle name="Normal 10 4 2 2 4 9" xfId="16047" xr:uid="{00000000-0005-0000-0000-0000894A0000}"/>
    <cellStyle name="Normal 10 4 2 2 5" xfId="16048" xr:uid="{00000000-0005-0000-0000-00008A4A0000}"/>
    <cellStyle name="Normal 10 4 2 2 5 2" xfId="16049" xr:uid="{00000000-0005-0000-0000-00008B4A0000}"/>
    <cellStyle name="Normal 10 4 2 2 5 2 2" xfId="16050" xr:uid="{00000000-0005-0000-0000-00008C4A0000}"/>
    <cellStyle name="Normal 10 4 2 2 5 2 2 2" xfId="16051" xr:uid="{00000000-0005-0000-0000-00008D4A0000}"/>
    <cellStyle name="Normal 10 4 2 2 5 2 3" xfId="16052" xr:uid="{00000000-0005-0000-0000-00008E4A0000}"/>
    <cellStyle name="Normal 10 4 2 2 5 2 4" xfId="16053" xr:uid="{00000000-0005-0000-0000-00008F4A0000}"/>
    <cellStyle name="Normal 10 4 2 2 5 3" xfId="16054" xr:uid="{00000000-0005-0000-0000-0000904A0000}"/>
    <cellStyle name="Normal 10 4 2 2 5 3 2" xfId="16055" xr:uid="{00000000-0005-0000-0000-0000914A0000}"/>
    <cellStyle name="Normal 10 4 2 2 5 3 2 2" xfId="16056" xr:uid="{00000000-0005-0000-0000-0000924A0000}"/>
    <cellStyle name="Normal 10 4 2 2 5 3 3" xfId="16057" xr:uid="{00000000-0005-0000-0000-0000934A0000}"/>
    <cellStyle name="Normal 10 4 2 2 5 3 4" xfId="16058" xr:uid="{00000000-0005-0000-0000-0000944A0000}"/>
    <cellStyle name="Normal 10 4 2 2 5 4" xfId="16059" xr:uid="{00000000-0005-0000-0000-0000954A0000}"/>
    <cellStyle name="Normal 10 4 2 2 5 4 2" xfId="16060" xr:uid="{00000000-0005-0000-0000-0000964A0000}"/>
    <cellStyle name="Normal 10 4 2 2 5 4 2 2" xfId="16061" xr:uid="{00000000-0005-0000-0000-0000974A0000}"/>
    <cellStyle name="Normal 10 4 2 2 5 4 3" xfId="16062" xr:uid="{00000000-0005-0000-0000-0000984A0000}"/>
    <cellStyle name="Normal 10 4 2 2 5 4 4" xfId="16063" xr:uid="{00000000-0005-0000-0000-0000994A0000}"/>
    <cellStyle name="Normal 10 4 2 2 5 5" xfId="16064" xr:uid="{00000000-0005-0000-0000-00009A4A0000}"/>
    <cellStyle name="Normal 10 4 2 2 5 5 2" xfId="16065" xr:uid="{00000000-0005-0000-0000-00009B4A0000}"/>
    <cellStyle name="Normal 10 4 2 2 5 5 3" xfId="16066" xr:uid="{00000000-0005-0000-0000-00009C4A0000}"/>
    <cellStyle name="Normal 10 4 2 2 5 6" xfId="16067" xr:uid="{00000000-0005-0000-0000-00009D4A0000}"/>
    <cellStyle name="Normal 10 4 2 2 5 7" xfId="16068" xr:uid="{00000000-0005-0000-0000-00009E4A0000}"/>
    <cellStyle name="Normal 10 4 2 2 5 8" xfId="16069" xr:uid="{00000000-0005-0000-0000-00009F4A0000}"/>
    <cellStyle name="Normal 10 4 2 2 6" xfId="16070" xr:uid="{00000000-0005-0000-0000-0000A04A0000}"/>
    <cellStyle name="Normal 10 4 2 2 6 2" xfId="16071" xr:uid="{00000000-0005-0000-0000-0000A14A0000}"/>
    <cellStyle name="Normal 10 4 2 2 6 2 2" xfId="16072" xr:uid="{00000000-0005-0000-0000-0000A24A0000}"/>
    <cellStyle name="Normal 10 4 2 2 6 3" xfId="16073" xr:uid="{00000000-0005-0000-0000-0000A34A0000}"/>
    <cellStyle name="Normal 10 4 2 2 6 4" xfId="16074" xr:uid="{00000000-0005-0000-0000-0000A44A0000}"/>
    <cellStyle name="Normal 10 4 2 2 7" xfId="16075" xr:uid="{00000000-0005-0000-0000-0000A54A0000}"/>
    <cellStyle name="Normal 10 4 2 2 7 2" xfId="16076" xr:uid="{00000000-0005-0000-0000-0000A64A0000}"/>
    <cellStyle name="Normal 10 4 2 2 7 2 2" xfId="16077" xr:uid="{00000000-0005-0000-0000-0000A74A0000}"/>
    <cellStyle name="Normal 10 4 2 2 7 3" xfId="16078" xr:uid="{00000000-0005-0000-0000-0000A84A0000}"/>
    <cellStyle name="Normal 10 4 2 2 7 4" xfId="16079" xr:uid="{00000000-0005-0000-0000-0000A94A0000}"/>
    <cellStyle name="Normal 10 4 2 2 8" xfId="16080" xr:uid="{00000000-0005-0000-0000-0000AA4A0000}"/>
    <cellStyle name="Normal 10 4 2 2 8 2" xfId="16081" xr:uid="{00000000-0005-0000-0000-0000AB4A0000}"/>
    <cellStyle name="Normal 10 4 2 2 8 2 2" xfId="16082" xr:uid="{00000000-0005-0000-0000-0000AC4A0000}"/>
    <cellStyle name="Normal 10 4 2 2 8 3" xfId="16083" xr:uid="{00000000-0005-0000-0000-0000AD4A0000}"/>
    <cellStyle name="Normal 10 4 2 2 8 4" xfId="16084" xr:uid="{00000000-0005-0000-0000-0000AE4A0000}"/>
    <cellStyle name="Normal 10 4 2 2 9" xfId="16085" xr:uid="{00000000-0005-0000-0000-0000AF4A0000}"/>
    <cellStyle name="Normal 10 4 2 2 9 2" xfId="16086" xr:uid="{00000000-0005-0000-0000-0000B04A0000}"/>
    <cellStyle name="Normal 10 4 2 2 9 2 2" xfId="16087" xr:uid="{00000000-0005-0000-0000-0000B14A0000}"/>
    <cellStyle name="Normal 10 4 2 2 9 3" xfId="16088" xr:uid="{00000000-0005-0000-0000-0000B24A0000}"/>
    <cellStyle name="Normal 10 4 2 3" xfId="16089" xr:uid="{00000000-0005-0000-0000-0000B34A0000}"/>
    <cellStyle name="Normal 10 4 2 3 10" xfId="16090" xr:uid="{00000000-0005-0000-0000-0000B44A0000}"/>
    <cellStyle name="Normal 10 4 2 3 11" xfId="16091" xr:uid="{00000000-0005-0000-0000-0000B54A0000}"/>
    <cellStyle name="Normal 10 4 2 3 2" xfId="16092" xr:uid="{00000000-0005-0000-0000-0000B64A0000}"/>
    <cellStyle name="Normal 10 4 2 3 2 2" xfId="16093" xr:uid="{00000000-0005-0000-0000-0000B74A0000}"/>
    <cellStyle name="Normal 10 4 2 3 2 2 2" xfId="16094" xr:uid="{00000000-0005-0000-0000-0000B84A0000}"/>
    <cellStyle name="Normal 10 4 2 3 2 2 2 2" xfId="16095" xr:uid="{00000000-0005-0000-0000-0000B94A0000}"/>
    <cellStyle name="Normal 10 4 2 3 2 2 2 2 2" xfId="16096" xr:uid="{00000000-0005-0000-0000-0000BA4A0000}"/>
    <cellStyle name="Normal 10 4 2 3 2 2 2 3" xfId="16097" xr:uid="{00000000-0005-0000-0000-0000BB4A0000}"/>
    <cellStyle name="Normal 10 4 2 3 2 2 2 4" xfId="16098" xr:uid="{00000000-0005-0000-0000-0000BC4A0000}"/>
    <cellStyle name="Normal 10 4 2 3 2 2 3" xfId="16099" xr:uid="{00000000-0005-0000-0000-0000BD4A0000}"/>
    <cellStyle name="Normal 10 4 2 3 2 2 3 2" xfId="16100" xr:uid="{00000000-0005-0000-0000-0000BE4A0000}"/>
    <cellStyle name="Normal 10 4 2 3 2 2 3 2 2" xfId="16101" xr:uid="{00000000-0005-0000-0000-0000BF4A0000}"/>
    <cellStyle name="Normal 10 4 2 3 2 2 3 3" xfId="16102" xr:uid="{00000000-0005-0000-0000-0000C04A0000}"/>
    <cellStyle name="Normal 10 4 2 3 2 2 3 4" xfId="16103" xr:uid="{00000000-0005-0000-0000-0000C14A0000}"/>
    <cellStyle name="Normal 10 4 2 3 2 2 4" xfId="16104" xr:uid="{00000000-0005-0000-0000-0000C24A0000}"/>
    <cellStyle name="Normal 10 4 2 3 2 2 4 2" xfId="16105" xr:uid="{00000000-0005-0000-0000-0000C34A0000}"/>
    <cellStyle name="Normal 10 4 2 3 2 2 4 2 2" xfId="16106" xr:uid="{00000000-0005-0000-0000-0000C44A0000}"/>
    <cellStyle name="Normal 10 4 2 3 2 2 4 3" xfId="16107" xr:uid="{00000000-0005-0000-0000-0000C54A0000}"/>
    <cellStyle name="Normal 10 4 2 3 2 2 4 4" xfId="16108" xr:uid="{00000000-0005-0000-0000-0000C64A0000}"/>
    <cellStyle name="Normal 10 4 2 3 2 2 5" xfId="16109" xr:uid="{00000000-0005-0000-0000-0000C74A0000}"/>
    <cellStyle name="Normal 10 4 2 3 2 2 5 2" xfId="16110" xr:uid="{00000000-0005-0000-0000-0000C84A0000}"/>
    <cellStyle name="Normal 10 4 2 3 2 2 5 3" xfId="16111" xr:uid="{00000000-0005-0000-0000-0000C94A0000}"/>
    <cellStyle name="Normal 10 4 2 3 2 2 6" xfId="16112" xr:uid="{00000000-0005-0000-0000-0000CA4A0000}"/>
    <cellStyle name="Normal 10 4 2 3 2 2 7" xfId="16113" xr:uid="{00000000-0005-0000-0000-0000CB4A0000}"/>
    <cellStyle name="Normal 10 4 2 3 2 2 8" xfId="16114" xr:uid="{00000000-0005-0000-0000-0000CC4A0000}"/>
    <cellStyle name="Normal 10 4 2 3 2 3" xfId="16115" xr:uid="{00000000-0005-0000-0000-0000CD4A0000}"/>
    <cellStyle name="Normal 10 4 2 3 2 3 2" xfId="16116" xr:uid="{00000000-0005-0000-0000-0000CE4A0000}"/>
    <cellStyle name="Normal 10 4 2 3 2 3 2 2" xfId="16117" xr:uid="{00000000-0005-0000-0000-0000CF4A0000}"/>
    <cellStyle name="Normal 10 4 2 3 2 3 3" xfId="16118" xr:uid="{00000000-0005-0000-0000-0000D04A0000}"/>
    <cellStyle name="Normal 10 4 2 3 2 3 4" xfId="16119" xr:uid="{00000000-0005-0000-0000-0000D14A0000}"/>
    <cellStyle name="Normal 10 4 2 3 2 4" xfId="16120" xr:uid="{00000000-0005-0000-0000-0000D24A0000}"/>
    <cellStyle name="Normal 10 4 2 3 2 4 2" xfId="16121" xr:uid="{00000000-0005-0000-0000-0000D34A0000}"/>
    <cellStyle name="Normal 10 4 2 3 2 4 2 2" xfId="16122" xr:uid="{00000000-0005-0000-0000-0000D44A0000}"/>
    <cellStyle name="Normal 10 4 2 3 2 4 3" xfId="16123" xr:uid="{00000000-0005-0000-0000-0000D54A0000}"/>
    <cellStyle name="Normal 10 4 2 3 2 4 4" xfId="16124" xr:uid="{00000000-0005-0000-0000-0000D64A0000}"/>
    <cellStyle name="Normal 10 4 2 3 2 5" xfId="16125" xr:uid="{00000000-0005-0000-0000-0000D74A0000}"/>
    <cellStyle name="Normal 10 4 2 3 2 5 2" xfId="16126" xr:uid="{00000000-0005-0000-0000-0000D84A0000}"/>
    <cellStyle name="Normal 10 4 2 3 2 5 2 2" xfId="16127" xr:uid="{00000000-0005-0000-0000-0000D94A0000}"/>
    <cellStyle name="Normal 10 4 2 3 2 5 3" xfId="16128" xr:uid="{00000000-0005-0000-0000-0000DA4A0000}"/>
    <cellStyle name="Normal 10 4 2 3 2 5 4" xfId="16129" xr:uid="{00000000-0005-0000-0000-0000DB4A0000}"/>
    <cellStyle name="Normal 10 4 2 3 2 6" xfId="16130" xr:uid="{00000000-0005-0000-0000-0000DC4A0000}"/>
    <cellStyle name="Normal 10 4 2 3 2 6 2" xfId="16131" xr:uid="{00000000-0005-0000-0000-0000DD4A0000}"/>
    <cellStyle name="Normal 10 4 2 3 2 6 2 2" xfId="16132" xr:uid="{00000000-0005-0000-0000-0000DE4A0000}"/>
    <cellStyle name="Normal 10 4 2 3 2 6 3" xfId="16133" xr:uid="{00000000-0005-0000-0000-0000DF4A0000}"/>
    <cellStyle name="Normal 10 4 2 3 2 7" xfId="16134" xr:uid="{00000000-0005-0000-0000-0000E04A0000}"/>
    <cellStyle name="Normal 10 4 2 3 2 7 2" xfId="16135" xr:uid="{00000000-0005-0000-0000-0000E14A0000}"/>
    <cellStyle name="Normal 10 4 2 3 2 8" xfId="16136" xr:uid="{00000000-0005-0000-0000-0000E24A0000}"/>
    <cellStyle name="Normal 10 4 2 3 2 9" xfId="16137" xr:uid="{00000000-0005-0000-0000-0000E34A0000}"/>
    <cellStyle name="Normal 10 4 2 3 3" xfId="16138" xr:uid="{00000000-0005-0000-0000-0000E44A0000}"/>
    <cellStyle name="Normal 10 4 2 3 3 2" xfId="16139" xr:uid="{00000000-0005-0000-0000-0000E54A0000}"/>
    <cellStyle name="Normal 10 4 2 3 3 2 2" xfId="16140" xr:uid="{00000000-0005-0000-0000-0000E64A0000}"/>
    <cellStyle name="Normal 10 4 2 3 3 2 2 2" xfId="16141" xr:uid="{00000000-0005-0000-0000-0000E74A0000}"/>
    <cellStyle name="Normal 10 4 2 3 3 2 3" xfId="16142" xr:uid="{00000000-0005-0000-0000-0000E84A0000}"/>
    <cellStyle name="Normal 10 4 2 3 3 2 4" xfId="16143" xr:uid="{00000000-0005-0000-0000-0000E94A0000}"/>
    <cellStyle name="Normal 10 4 2 3 3 3" xfId="16144" xr:uid="{00000000-0005-0000-0000-0000EA4A0000}"/>
    <cellStyle name="Normal 10 4 2 3 3 3 2" xfId="16145" xr:uid="{00000000-0005-0000-0000-0000EB4A0000}"/>
    <cellStyle name="Normal 10 4 2 3 3 3 2 2" xfId="16146" xr:uid="{00000000-0005-0000-0000-0000EC4A0000}"/>
    <cellStyle name="Normal 10 4 2 3 3 3 3" xfId="16147" xr:uid="{00000000-0005-0000-0000-0000ED4A0000}"/>
    <cellStyle name="Normal 10 4 2 3 3 3 4" xfId="16148" xr:uid="{00000000-0005-0000-0000-0000EE4A0000}"/>
    <cellStyle name="Normal 10 4 2 3 3 4" xfId="16149" xr:uid="{00000000-0005-0000-0000-0000EF4A0000}"/>
    <cellStyle name="Normal 10 4 2 3 3 4 2" xfId="16150" xr:uid="{00000000-0005-0000-0000-0000F04A0000}"/>
    <cellStyle name="Normal 10 4 2 3 3 4 2 2" xfId="16151" xr:uid="{00000000-0005-0000-0000-0000F14A0000}"/>
    <cellStyle name="Normal 10 4 2 3 3 4 3" xfId="16152" xr:uid="{00000000-0005-0000-0000-0000F24A0000}"/>
    <cellStyle name="Normal 10 4 2 3 3 4 4" xfId="16153" xr:uid="{00000000-0005-0000-0000-0000F34A0000}"/>
    <cellStyle name="Normal 10 4 2 3 3 5" xfId="16154" xr:uid="{00000000-0005-0000-0000-0000F44A0000}"/>
    <cellStyle name="Normal 10 4 2 3 3 5 2" xfId="16155" xr:uid="{00000000-0005-0000-0000-0000F54A0000}"/>
    <cellStyle name="Normal 10 4 2 3 3 5 2 2" xfId="16156" xr:uid="{00000000-0005-0000-0000-0000F64A0000}"/>
    <cellStyle name="Normal 10 4 2 3 3 5 3" xfId="16157" xr:uid="{00000000-0005-0000-0000-0000F74A0000}"/>
    <cellStyle name="Normal 10 4 2 3 3 5 4" xfId="16158" xr:uid="{00000000-0005-0000-0000-0000F84A0000}"/>
    <cellStyle name="Normal 10 4 2 3 3 6" xfId="16159" xr:uid="{00000000-0005-0000-0000-0000F94A0000}"/>
    <cellStyle name="Normal 10 4 2 3 3 6 2" xfId="16160" xr:uid="{00000000-0005-0000-0000-0000FA4A0000}"/>
    <cellStyle name="Normal 10 4 2 3 3 6 2 2" xfId="16161" xr:uid="{00000000-0005-0000-0000-0000FB4A0000}"/>
    <cellStyle name="Normal 10 4 2 3 3 6 3" xfId="16162" xr:uid="{00000000-0005-0000-0000-0000FC4A0000}"/>
    <cellStyle name="Normal 10 4 2 3 3 7" xfId="16163" xr:uid="{00000000-0005-0000-0000-0000FD4A0000}"/>
    <cellStyle name="Normal 10 4 2 3 3 7 2" xfId="16164" xr:uid="{00000000-0005-0000-0000-0000FE4A0000}"/>
    <cellStyle name="Normal 10 4 2 3 3 8" xfId="16165" xr:uid="{00000000-0005-0000-0000-0000FF4A0000}"/>
    <cellStyle name="Normal 10 4 2 3 3 9" xfId="16166" xr:uid="{00000000-0005-0000-0000-0000004B0000}"/>
    <cellStyle name="Normal 10 4 2 3 4" xfId="16167" xr:uid="{00000000-0005-0000-0000-0000014B0000}"/>
    <cellStyle name="Normal 10 4 2 3 4 2" xfId="16168" xr:uid="{00000000-0005-0000-0000-0000024B0000}"/>
    <cellStyle name="Normal 10 4 2 3 4 2 2" xfId="16169" xr:uid="{00000000-0005-0000-0000-0000034B0000}"/>
    <cellStyle name="Normal 10 4 2 3 4 2 2 2" xfId="16170" xr:uid="{00000000-0005-0000-0000-0000044B0000}"/>
    <cellStyle name="Normal 10 4 2 3 4 2 3" xfId="16171" xr:uid="{00000000-0005-0000-0000-0000054B0000}"/>
    <cellStyle name="Normal 10 4 2 3 4 2 4" xfId="16172" xr:uid="{00000000-0005-0000-0000-0000064B0000}"/>
    <cellStyle name="Normal 10 4 2 3 4 3" xfId="16173" xr:uid="{00000000-0005-0000-0000-0000074B0000}"/>
    <cellStyle name="Normal 10 4 2 3 4 3 2" xfId="16174" xr:uid="{00000000-0005-0000-0000-0000084B0000}"/>
    <cellStyle name="Normal 10 4 2 3 4 3 2 2" xfId="16175" xr:uid="{00000000-0005-0000-0000-0000094B0000}"/>
    <cellStyle name="Normal 10 4 2 3 4 3 3" xfId="16176" xr:uid="{00000000-0005-0000-0000-00000A4B0000}"/>
    <cellStyle name="Normal 10 4 2 3 4 3 4" xfId="16177" xr:uid="{00000000-0005-0000-0000-00000B4B0000}"/>
    <cellStyle name="Normal 10 4 2 3 4 4" xfId="16178" xr:uid="{00000000-0005-0000-0000-00000C4B0000}"/>
    <cellStyle name="Normal 10 4 2 3 4 4 2" xfId="16179" xr:uid="{00000000-0005-0000-0000-00000D4B0000}"/>
    <cellStyle name="Normal 10 4 2 3 4 4 2 2" xfId="16180" xr:uid="{00000000-0005-0000-0000-00000E4B0000}"/>
    <cellStyle name="Normal 10 4 2 3 4 4 3" xfId="16181" xr:uid="{00000000-0005-0000-0000-00000F4B0000}"/>
    <cellStyle name="Normal 10 4 2 3 4 4 4" xfId="16182" xr:uid="{00000000-0005-0000-0000-0000104B0000}"/>
    <cellStyle name="Normal 10 4 2 3 4 5" xfId="16183" xr:uid="{00000000-0005-0000-0000-0000114B0000}"/>
    <cellStyle name="Normal 10 4 2 3 4 5 2" xfId="16184" xr:uid="{00000000-0005-0000-0000-0000124B0000}"/>
    <cellStyle name="Normal 10 4 2 3 4 5 3" xfId="16185" xr:uid="{00000000-0005-0000-0000-0000134B0000}"/>
    <cellStyle name="Normal 10 4 2 3 4 6" xfId="16186" xr:uid="{00000000-0005-0000-0000-0000144B0000}"/>
    <cellStyle name="Normal 10 4 2 3 4 7" xfId="16187" xr:uid="{00000000-0005-0000-0000-0000154B0000}"/>
    <cellStyle name="Normal 10 4 2 3 4 8" xfId="16188" xr:uid="{00000000-0005-0000-0000-0000164B0000}"/>
    <cellStyle name="Normal 10 4 2 3 5" xfId="16189" xr:uid="{00000000-0005-0000-0000-0000174B0000}"/>
    <cellStyle name="Normal 10 4 2 3 5 2" xfId="16190" xr:uid="{00000000-0005-0000-0000-0000184B0000}"/>
    <cellStyle name="Normal 10 4 2 3 5 2 2" xfId="16191" xr:uid="{00000000-0005-0000-0000-0000194B0000}"/>
    <cellStyle name="Normal 10 4 2 3 5 3" xfId="16192" xr:uid="{00000000-0005-0000-0000-00001A4B0000}"/>
    <cellStyle name="Normal 10 4 2 3 5 4" xfId="16193" xr:uid="{00000000-0005-0000-0000-00001B4B0000}"/>
    <cellStyle name="Normal 10 4 2 3 6" xfId="16194" xr:uid="{00000000-0005-0000-0000-00001C4B0000}"/>
    <cellStyle name="Normal 10 4 2 3 6 2" xfId="16195" xr:uid="{00000000-0005-0000-0000-00001D4B0000}"/>
    <cellStyle name="Normal 10 4 2 3 6 2 2" xfId="16196" xr:uid="{00000000-0005-0000-0000-00001E4B0000}"/>
    <cellStyle name="Normal 10 4 2 3 6 3" xfId="16197" xr:uid="{00000000-0005-0000-0000-00001F4B0000}"/>
    <cellStyle name="Normal 10 4 2 3 6 4" xfId="16198" xr:uid="{00000000-0005-0000-0000-0000204B0000}"/>
    <cellStyle name="Normal 10 4 2 3 7" xfId="16199" xr:uid="{00000000-0005-0000-0000-0000214B0000}"/>
    <cellStyle name="Normal 10 4 2 3 7 2" xfId="16200" xr:uid="{00000000-0005-0000-0000-0000224B0000}"/>
    <cellStyle name="Normal 10 4 2 3 7 2 2" xfId="16201" xr:uid="{00000000-0005-0000-0000-0000234B0000}"/>
    <cellStyle name="Normal 10 4 2 3 7 3" xfId="16202" xr:uid="{00000000-0005-0000-0000-0000244B0000}"/>
    <cellStyle name="Normal 10 4 2 3 7 4" xfId="16203" xr:uid="{00000000-0005-0000-0000-0000254B0000}"/>
    <cellStyle name="Normal 10 4 2 3 8" xfId="16204" xr:uid="{00000000-0005-0000-0000-0000264B0000}"/>
    <cellStyle name="Normal 10 4 2 3 8 2" xfId="16205" xr:uid="{00000000-0005-0000-0000-0000274B0000}"/>
    <cellStyle name="Normal 10 4 2 3 8 2 2" xfId="16206" xr:uid="{00000000-0005-0000-0000-0000284B0000}"/>
    <cellStyle name="Normal 10 4 2 3 8 3" xfId="16207" xr:uid="{00000000-0005-0000-0000-0000294B0000}"/>
    <cellStyle name="Normal 10 4 2 3 9" xfId="16208" xr:uid="{00000000-0005-0000-0000-00002A4B0000}"/>
    <cellStyle name="Normal 10 4 2 3 9 2" xfId="16209" xr:uid="{00000000-0005-0000-0000-00002B4B0000}"/>
    <cellStyle name="Normal 10 4 2 4" xfId="16210" xr:uid="{00000000-0005-0000-0000-00002C4B0000}"/>
    <cellStyle name="Normal 10 4 2 4 2" xfId="16211" xr:uid="{00000000-0005-0000-0000-00002D4B0000}"/>
    <cellStyle name="Normal 10 4 2 4 2 2" xfId="16212" xr:uid="{00000000-0005-0000-0000-00002E4B0000}"/>
    <cellStyle name="Normal 10 4 2 4 2 2 2" xfId="16213" xr:uid="{00000000-0005-0000-0000-00002F4B0000}"/>
    <cellStyle name="Normal 10 4 2 4 2 2 2 2" xfId="16214" xr:uid="{00000000-0005-0000-0000-0000304B0000}"/>
    <cellStyle name="Normal 10 4 2 4 2 2 3" xfId="16215" xr:uid="{00000000-0005-0000-0000-0000314B0000}"/>
    <cellStyle name="Normal 10 4 2 4 2 2 4" xfId="16216" xr:uid="{00000000-0005-0000-0000-0000324B0000}"/>
    <cellStyle name="Normal 10 4 2 4 2 3" xfId="16217" xr:uid="{00000000-0005-0000-0000-0000334B0000}"/>
    <cellStyle name="Normal 10 4 2 4 2 3 2" xfId="16218" xr:uid="{00000000-0005-0000-0000-0000344B0000}"/>
    <cellStyle name="Normal 10 4 2 4 2 3 2 2" xfId="16219" xr:uid="{00000000-0005-0000-0000-0000354B0000}"/>
    <cellStyle name="Normal 10 4 2 4 2 3 3" xfId="16220" xr:uid="{00000000-0005-0000-0000-0000364B0000}"/>
    <cellStyle name="Normal 10 4 2 4 2 3 4" xfId="16221" xr:uid="{00000000-0005-0000-0000-0000374B0000}"/>
    <cellStyle name="Normal 10 4 2 4 2 4" xfId="16222" xr:uid="{00000000-0005-0000-0000-0000384B0000}"/>
    <cellStyle name="Normal 10 4 2 4 2 4 2" xfId="16223" xr:uid="{00000000-0005-0000-0000-0000394B0000}"/>
    <cellStyle name="Normal 10 4 2 4 2 4 2 2" xfId="16224" xr:uid="{00000000-0005-0000-0000-00003A4B0000}"/>
    <cellStyle name="Normal 10 4 2 4 2 4 3" xfId="16225" xr:uid="{00000000-0005-0000-0000-00003B4B0000}"/>
    <cellStyle name="Normal 10 4 2 4 2 4 4" xfId="16226" xr:uid="{00000000-0005-0000-0000-00003C4B0000}"/>
    <cellStyle name="Normal 10 4 2 4 2 5" xfId="16227" xr:uid="{00000000-0005-0000-0000-00003D4B0000}"/>
    <cellStyle name="Normal 10 4 2 4 2 5 2" xfId="16228" xr:uid="{00000000-0005-0000-0000-00003E4B0000}"/>
    <cellStyle name="Normal 10 4 2 4 2 5 3" xfId="16229" xr:uid="{00000000-0005-0000-0000-00003F4B0000}"/>
    <cellStyle name="Normal 10 4 2 4 2 6" xfId="16230" xr:uid="{00000000-0005-0000-0000-0000404B0000}"/>
    <cellStyle name="Normal 10 4 2 4 2 7" xfId="16231" xr:uid="{00000000-0005-0000-0000-0000414B0000}"/>
    <cellStyle name="Normal 10 4 2 4 2 8" xfId="16232" xr:uid="{00000000-0005-0000-0000-0000424B0000}"/>
    <cellStyle name="Normal 10 4 2 4 3" xfId="16233" xr:uid="{00000000-0005-0000-0000-0000434B0000}"/>
    <cellStyle name="Normal 10 4 2 4 3 2" xfId="16234" xr:uid="{00000000-0005-0000-0000-0000444B0000}"/>
    <cellStyle name="Normal 10 4 2 4 3 2 2" xfId="16235" xr:uid="{00000000-0005-0000-0000-0000454B0000}"/>
    <cellStyle name="Normal 10 4 2 4 3 3" xfId="16236" xr:uid="{00000000-0005-0000-0000-0000464B0000}"/>
    <cellStyle name="Normal 10 4 2 4 3 4" xfId="16237" xr:uid="{00000000-0005-0000-0000-0000474B0000}"/>
    <cellStyle name="Normal 10 4 2 4 4" xfId="16238" xr:uid="{00000000-0005-0000-0000-0000484B0000}"/>
    <cellStyle name="Normal 10 4 2 4 4 2" xfId="16239" xr:uid="{00000000-0005-0000-0000-0000494B0000}"/>
    <cellStyle name="Normal 10 4 2 4 4 2 2" xfId="16240" xr:uid="{00000000-0005-0000-0000-00004A4B0000}"/>
    <cellStyle name="Normal 10 4 2 4 4 3" xfId="16241" xr:uid="{00000000-0005-0000-0000-00004B4B0000}"/>
    <cellStyle name="Normal 10 4 2 4 4 4" xfId="16242" xr:uid="{00000000-0005-0000-0000-00004C4B0000}"/>
    <cellStyle name="Normal 10 4 2 4 5" xfId="16243" xr:uid="{00000000-0005-0000-0000-00004D4B0000}"/>
    <cellStyle name="Normal 10 4 2 4 5 2" xfId="16244" xr:uid="{00000000-0005-0000-0000-00004E4B0000}"/>
    <cellStyle name="Normal 10 4 2 4 5 2 2" xfId="16245" xr:uid="{00000000-0005-0000-0000-00004F4B0000}"/>
    <cellStyle name="Normal 10 4 2 4 5 3" xfId="16246" xr:uid="{00000000-0005-0000-0000-0000504B0000}"/>
    <cellStyle name="Normal 10 4 2 4 5 4" xfId="16247" xr:uid="{00000000-0005-0000-0000-0000514B0000}"/>
    <cellStyle name="Normal 10 4 2 4 6" xfId="16248" xr:uid="{00000000-0005-0000-0000-0000524B0000}"/>
    <cellStyle name="Normal 10 4 2 4 6 2" xfId="16249" xr:uid="{00000000-0005-0000-0000-0000534B0000}"/>
    <cellStyle name="Normal 10 4 2 4 6 2 2" xfId="16250" xr:uid="{00000000-0005-0000-0000-0000544B0000}"/>
    <cellStyle name="Normal 10 4 2 4 6 3" xfId="16251" xr:uid="{00000000-0005-0000-0000-0000554B0000}"/>
    <cellStyle name="Normal 10 4 2 4 7" xfId="16252" xr:uid="{00000000-0005-0000-0000-0000564B0000}"/>
    <cellStyle name="Normal 10 4 2 4 7 2" xfId="16253" xr:uid="{00000000-0005-0000-0000-0000574B0000}"/>
    <cellStyle name="Normal 10 4 2 4 8" xfId="16254" xr:uid="{00000000-0005-0000-0000-0000584B0000}"/>
    <cellStyle name="Normal 10 4 2 4 9" xfId="16255" xr:uid="{00000000-0005-0000-0000-0000594B0000}"/>
    <cellStyle name="Normal 10 4 2 5" xfId="16256" xr:uid="{00000000-0005-0000-0000-00005A4B0000}"/>
    <cellStyle name="Normal 10 4 2 5 2" xfId="16257" xr:uid="{00000000-0005-0000-0000-00005B4B0000}"/>
    <cellStyle name="Normal 10 4 2 5 2 2" xfId="16258" xr:uid="{00000000-0005-0000-0000-00005C4B0000}"/>
    <cellStyle name="Normal 10 4 2 5 2 2 2" xfId="16259" xr:uid="{00000000-0005-0000-0000-00005D4B0000}"/>
    <cellStyle name="Normal 10 4 2 5 2 3" xfId="16260" xr:uid="{00000000-0005-0000-0000-00005E4B0000}"/>
    <cellStyle name="Normal 10 4 2 5 2 4" xfId="16261" xr:uid="{00000000-0005-0000-0000-00005F4B0000}"/>
    <cellStyle name="Normal 10 4 2 5 3" xfId="16262" xr:uid="{00000000-0005-0000-0000-0000604B0000}"/>
    <cellStyle name="Normal 10 4 2 5 3 2" xfId="16263" xr:uid="{00000000-0005-0000-0000-0000614B0000}"/>
    <cellStyle name="Normal 10 4 2 5 3 2 2" xfId="16264" xr:uid="{00000000-0005-0000-0000-0000624B0000}"/>
    <cellStyle name="Normal 10 4 2 5 3 3" xfId="16265" xr:uid="{00000000-0005-0000-0000-0000634B0000}"/>
    <cellStyle name="Normal 10 4 2 5 3 4" xfId="16266" xr:uid="{00000000-0005-0000-0000-0000644B0000}"/>
    <cellStyle name="Normal 10 4 2 5 4" xfId="16267" xr:uid="{00000000-0005-0000-0000-0000654B0000}"/>
    <cellStyle name="Normal 10 4 2 5 4 2" xfId="16268" xr:uid="{00000000-0005-0000-0000-0000664B0000}"/>
    <cellStyle name="Normal 10 4 2 5 4 2 2" xfId="16269" xr:uid="{00000000-0005-0000-0000-0000674B0000}"/>
    <cellStyle name="Normal 10 4 2 5 4 3" xfId="16270" xr:uid="{00000000-0005-0000-0000-0000684B0000}"/>
    <cellStyle name="Normal 10 4 2 5 4 4" xfId="16271" xr:uid="{00000000-0005-0000-0000-0000694B0000}"/>
    <cellStyle name="Normal 10 4 2 5 5" xfId="16272" xr:uid="{00000000-0005-0000-0000-00006A4B0000}"/>
    <cellStyle name="Normal 10 4 2 5 5 2" xfId="16273" xr:uid="{00000000-0005-0000-0000-00006B4B0000}"/>
    <cellStyle name="Normal 10 4 2 5 5 2 2" xfId="16274" xr:uid="{00000000-0005-0000-0000-00006C4B0000}"/>
    <cellStyle name="Normal 10 4 2 5 5 3" xfId="16275" xr:uid="{00000000-0005-0000-0000-00006D4B0000}"/>
    <cellStyle name="Normal 10 4 2 5 5 4" xfId="16276" xr:uid="{00000000-0005-0000-0000-00006E4B0000}"/>
    <cellStyle name="Normal 10 4 2 5 6" xfId="16277" xr:uid="{00000000-0005-0000-0000-00006F4B0000}"/>
    <cellStyle name="Normal 10 4 2 5 6 2" xfId="16278" xr:uid="{00000000-0005-0000-0000-0000704B0000}"/>
    <cellStyle name="Normal 10 4 2 5 6 2 2" xfId="16279" xr:uid="{00000000-0005-0000-0000-0000714B0000}"/>
    <cellStyle name="Normal 10 4 2 5 6 3" xfId="16280" xr:uid="{00000000-0005-0000-0000-0000724B0000}"/>
    <cellStyle name="Normal 10 4 2 5 7" xfId="16281" xr:uid="{00000000-0005-0000-0000-0000734B0000}"/>
    <cellStyle name="Normal 10 4 2 5 7 2" xfId="16282" xr:uid="{00000000-0005-0000-0000-0000744B0000}"/>
    <cellStyle name="Normal 10 4 2 5 8" xfId="16283" xr:uid="{00000000-0005-0000-0000-0000754B0000}"/>
    <cellStyle name="Normal 10 4 2 5 9" xfId="16284" xr:uid="{00000000-0005-0000-0000-0000764B0000}"/>
    <cellStyle name="Normal 10 4 2 6" xfId="16285" xr:uid="{00000000-0005-0000-0000-0000774B0000}"/>
    <cellStyle name="Normal 10 4 2 6 2" xfId="16286" xr:uid="{00000000-0005-0000-0000-0000784B0000}"/>
    <cellStyle name="Normal 10 4 2 6 2 2" xfId="16287" xr:uid="{00000000-0005-0000-0000-0000794B0000}"/>
    <cellStyle name="Normal 10 4 2 6 2 2 2" xfId="16288" xr:uid="{00000000-0005-0000-0000-00007A4B0000}"/>
    <cellStyle name="Normal 10 4 2 6 2 3" xfId="16289" xr:uid="{00000000-0005-0000-0000-00007B4B0000}"/>
    <cellStyle name="Normal 10 4 2 6 2 4" xfId="16290" xr:uid="{00000000-0005-0000-0000-00007C4B0000}"/>
    <cellStyle name="Normal 10 4 2 6 3" xfId="16291" xr:uid="{00000000-0005-0000-0000-00007D4B0000}"/>
    <cellStyle name="Normal 10 4 2 6 3 2" xfId="16292" xr:uid="{00000000-0005-0000-0000-00007E4B0000}"/>
    <cellStyle name="Normal 10 4 2 6 3 2 2" xfId="16293" xr:uid="{00000000-0005-0000-0000-00007F4B0000}"/>
    <cellStyle name="Normal 10 4 2 6 3 3" xfId="16294" xr:uid="{00000000-0005-0000-0000-0000804B0000}"/>
    <cellStyle name="Normal 10 4 2 6 3 4" xfId="16295" xr:uid="{00000000-0005-0000-0000-0000814B0000}"/>
    <cellStyle name="Normal 10 4 2 6 4" xfId="16296" xr:uid="{00000000-0005-0000-0000-0000824B0000}"/>
    <cellStyle name="Normal 10 4 2 6 4 2" xfId="16297" xr:uid="{00000000-0005-0000-0000-0000834B0000}"/>
    <cellStyle name="Normal 10 4 2 6 4 2 2" xfId="16298" xr:uid="{00000000-0005-0000-0000-0000844B0000}"/>
    <cellStyle name="Normal 10 4 2 6 4 3" xfId="16299" xr:uid="{00000000-0005-0000-0000-0000854B0000}"/>
    <cellStyle name="Normal 10 4 2 6 4 4" xfId="16300" xr:uid="{00000000-0005-0000-0000-0000864B0000}"/>
    <cellStyle name="Normal 10 4 2 6 5" xfId="16301" xr:uid="{00000000-0005-0000-0000-0000874B0000}"/>
    <cellStyle name="Normal 10 4 2 6 5 2" xfId="16302" xr:uid="{00000000-0005-0000-0000-0000884B0000}"/>
    <cellStyle name="Normal 10 4 2 6 5 2 2" xfId="16303" xr:uid="{00000000-0005-0000-0000-0000894B0000}"/>
    <cellStyle name="Normal 10 4 2 6 5 3" xfId="16304" xr:uid="{00000000-0005-0000-0000-00008A4B0000}"/>
    <cellStyle name="Normal 10 4 2 6 6" xfId="16305" xr:uid="{00000000-0005-0000-0000-00008B4B0000}"/>
    <cellStyle name="Normal 10 4 2 6 6 2" xfId="16306" xr:uid="{00000000-0005-0000-0000-00008C4B0000}"/>
    <cellStyle name="Normal 10 4 2 6 7" xfId="16307" xr:uid="{00000000-0005-0000-0000-00008D4B0000}"/>
    <cellStyle name="Normal 10 4 2 6 8" xfId="16308" xr:uid="{00000000-0005-0000-0000-00008E4B0000}"/>
    <cellStyle name="Normal 10 4 2 7" xfId="16309" xr:uid="{00000000-0005-0000-0000-00008F4B0000}"/>
    <cellStyle name="Normal 10 4 2 7 2" xfId="16310" xr:uid="{00000000-0005-0000-0000-0000904B0000}"/>
    <cellStyle name="Normal 10 4 2 7 2 2" xfId="16311" xr:uid="{00000000-0005-0000-0000-0000914B0000}"/>
    <cellStyle name="Normal 10 4 2 7 3" xfId="16312" xr:uid="{00000000-0005-0000-0000-0000924B0000}"/>
    <cellStyle name="Normal 10 4 2 7 4" xfId="16313" xr:uid="{00000000-0005-0000-0000-0000934B0000}"/>
    <cellStyle name="Normal 10 4 2 8" xfId="16314" xr:uid="{00000000-0005-0000-0000-0000944B0000}"/>
    <cellStyle name="Normal 10 4 2 8 2" xfId="16315" xr:uid="{00000000-0005-0000-0000-0000954B0000}"/>
    <cellStyle name="Normal 10 4 2 8 2 2" xfId="16316" xr:uid="{00000000-0005-0000-0000-0000964B0000}"/>
    <cellStyle name="Normal 10 4 2 8 3" xfId="16317" xr:uid="{00000000-0005-0000-0000-0000974B0000}"/>
    <cellStyle name="Normal 10 4 2 8 4" xfId="16318" xr:uid="{00000000-0005-0000-0000-0000984B0000}"/>
    <cellStyle name="Normal 10 4 2 9" xfId="16319" xr:uid="{00000000-0005-0000-0000-0000994B0000}"/>
    <cellStyle name="Normal 10 4 2 9 2" xfId="16320" xr:uid="{00000000-0005-0000-0000-00009A4B0000}"/>
    <cellStyle name="Normal 10 4 2 9 2 2" xfId="16321" xr:uid="{00000000-0005-0000-0000-00009B4B0000}"/>
    <cellStyle name="Normal 10 4 2 9 3" xfId="16322" xr:uid="{00000000-0005-0000-0000-00009C4B0000}"/>
    <cellStyle name="Normal 10 4 2 9 4" xfId="16323" xr:uid="{00000000-0005-0000-0000-00009D4B0000}"/>
    <cellStyle name="Normal 10 4 3" xfId="16324" xr:uid="{00000000-0005-0000-0000-00009E4B0000}"/>
    <cellStyle name="Normal 10 4 3 10" xfId="16325" xr:uid="{00000000-0005-0000-0000-00009F4B0000}"/>
    <cellStyle name="Normal 10 4 3 10 2" xfId="16326" xr:uid="{00000000-0005-0000-0000-0000A04B0000}"/>
    <cellStyle name="Normal 10 4 3 10 2 2" xfId="16327" xr:uid="{00000000-0005-0000-0000-0000A14B0000}"/>
    <cellStyle name="Normal 10 4 3 10 3" xfId="16328" xr:uid="{00000000-0005-0000-0000-0000A24B0000}"/>
    <cellStyle name="Normal 10 4 3 11" xfId="16329" xr:uid="{00000000-0005-0000-0000-0000A34B0000}"/>
    <cellStyle name="Normal 10 4 3 11 2" xfId="16330" xr:uid="{00000000-0005-0000-0000-0000A44B0000}"/>
    <cellStyle name="Normal 10 4 3 12" xfId="16331" xr:uid="{00000000-0005-0000-0000-0000A54B0000}"/>
    <cellStyle name="Normal 10 4 3 13" xfId="16332" xr:uid="{00000000-0005-0000-0000-0000A64B0000}"/>
    <cellStyle name="Normal 10 4 3 2" xfId="16333" xr:uid="{00000000-0005-0000-0000-0000A74B0000}"/>
    <cellStyle name="Normal 10 4 3 2 10" xfId="16334" xr:uid="{00000000-0005-0000-0000-0000A84B0000}"/>
    <cellStyle name="Normal 10 4 3 2 11" xfId="16335" xr:uid="{00000000-0005-0000-0000-0000A94B0000}"/>
    <cellStyle name="Normal 10 4 3 2 2" xfId="16336" xr:uid="{00000000-0005-0000-0000-0000AA4B0000}"/>
    <cellStyle name="Normal 10 4 3 2 2 2" xfId="16337" xr:uid="{00000000-0005-0000-0000-0000AB4B0000}"/>
    <cellStyle name="Normal 10 4 3 2 2 2 2" xfId="16338" xr:uid="{00000000-0005-0000-0000-0000AC4B0000}"/>
    <cellStyle name="Normal 10 4 3 2 2 2 2 2" xfId="16339" xr:uid="{00000000-0005-0000-0000-0000AD4B0000}"/>
    <cellStyle name="Normal 10 4 3 2 2 2 2 2 2" xfId="16340" xr:uid="{00000000-0005-0000-0000-0000AE4B0000}"/>
    <cellStyle name="Normal 10 4 3 2 2 2 2 3" xfId="16341" xr:uid="{00000000-0005-0000-0000-0000AF4B0000}"/>
    <cellStyle name="Normal 10 4 3 2 2 2 2 4" xfId="16342" xr:uid="{00000000-0005-0000-0000-0000B04B0000}"/>
    <cellStyle name="Normal 10 4 3 2 2 2 3" xfId="16343" xr:uid="{00000000-0005-0000-0000-0000B14B0000}"/>
    <cellStyle name="Normal 10 4 3 2 2 2 3 2" xfId="16344" xr:uid="{00000000-0005-0000-0000-0000B24B0000}"/>
    <cellStyle name="Normal 10 4 3 2 2 2 3 2 2" xfId="16345" xr:uid="{00000000-0005-0000-0000-0000B34B0000}"/>
    <cellStyle name="Normal 10 4 3 2 2 2 3 3" xfId="16346" xr:uid="{00000000-0005-0000-0000-0000B44B0000}"/>
    <cellStyle name="Normal 10 4 3 2 2 2 3 4" xfId="16347" xr:uid="{00000000-0005-0000-0000-0000B54B0000}"/>
    <cellStyle name="Normal 10 4 3 2 2 2 4" xfId="16348" xr:uid="{00000000-0005-0000-0000-0000B64B0000}"/>
    <cellStyle name="Normal 10 4 3 2 2 2 4 2" xfId="16349" xr:uid="{00000000-0005-0000-0000-0000B74B0000}"/>
    <cellStyle name="Normal 10 4 3 2 2 2 4 2 2" xfId="16350" xr:uid="{00000000-0005-0000-0000-0000B84B0000}"/>
    <cellStyle name="Normal 10 4 3 2 2 2 4 3" xfId="16351" xr:uid="{00000000-0005-0000-0000-0000B94B0000}"/>
    <cellStyle name="Normal 10 4 3 2 2 2 4 4" xfId="16352" xr:uid="{00000000-0005-0000-0000-0000BA4B0000}"/>
    <cellStyle name="Normal 10 4 3 2 2 2 5" xfId="16353" xr:uid="{00000000-0005-0000-0000-0000BB4B0000}"/>
    <cellStyle name="Normal 10 4 3 2 2 2 5 2" xfId="16354" xr:uid="{00000000-0005-0000-0000-0000BC4B0000}"/>
    <cellStyle name="Normal 10 4 3 2 2 2 5 3" xfId="16355" xr:uid="{00000000-0005-0000-0000-0000BD4B0000}"/>
    <cellStyle name="Normal 10 4 3 2 2 2 6" xfId="16356" xr:uid="{00000000-0005-0000-0000-0000BE4B0000}"/>
    <cellStyle name="Normal 10 4 3 2 2 2 7" xfId="16357" xr:uid="{00000000-0005-0000-0000-0000BF4B0000}"/>
    <cellStyle name="Normal 10 4 3 2 2 2 8" xfId="16358" xr:uid="{00000000-0005-0000-0000-0000C04B0000}"/>
    <cellStyle name="Normal 10 4 3 2 2 3" xfId="16359" xr:uid="{00000000-0005-0000-0000-0000C14B0000}"/>
    <cellStyle name="Normal 10 4 3 2 2 3 2" xfId="16360" xr:uid="{00000000-0005-0000-0000-0000C24B0000}"/>
    <cellStyle name="Normal 10 4 3 2 2 3 2 2" xfId="16361" xr:uid="{00000000-0005-0000-0000-0000C34B0000}"/>
    <cellStyle name="Normal 10 4 3 2 2 3 3" xfId="16362" xr:uid="{00000000-0005-0000-0000-0000C44B0000}"/>
    <cellStyle name="Normal 10 4 3 2 2 3 4" xfId="16363" xr:uid="{00000000-0005-0000-0000-0000C54B0000}"/>
    <cellStyle name="Normal 10 4 3 2 2 4" xfId="16364" xr:uid="{00000000-0005-0000-0000-0000C64B0000}"/>
    <cellStyle name="Normal 10 4 3 2 2 4 2" xfId="16365" xr:uid="{00000000-0005-0000-0000-0000C74B0000}"/>
    <cellStyle name="Normal 10 4 3 2 2 4 2 2" xfId="16366" xr:uid="{00000000-0005-0000-0000-0000C84B0000}"/>
    <cellStyle name="Normal 10 4 3 2 2 4 3" xfId="16367" xr:uid="{00000000-0005-0000-0000-0000C94B0000}"/>
    <cellStyle name="Normal 10 4 3 2 2 4 4" xfId="16368" xr:uid="{00000000-0005-0000-0000-0000CA4B0000}"/>
    <cellStyle name="Normal 10 4 3 2 2 5" xfId="16369" xr:uid="{00000000-0005-0000-0000-0000CB4B0000}"/>
    <cellStyle name="Normal 10 4 3 2 2 5 2" xfId="16370" xr:uid="{00000000-0005-0000-0000-0000CC4B0000}"/>
    <cellStyle name="Normal 10 4 3 2 2 5 2 2" xfId="16371" xr:uid="{00000000-0005-0000-0000-0000CD4B0000}"/>
    <cellStyle name="Normal 10 4 3 2 2 5 3" xfId="16372" xr:uid="{00000000-0005-0000-0000-0000CE4B0000}"/>
    <cellStyle name="Normal 10 4 3 2 2 5 4" xfId="16373" xr:uid="{00000000-0005-0000-0000-0000CF4B0000}"/>
    <cellStyle name="Normal 10 4 3 2 2 6" xfId="16374" xr:uid="{00000000-0005-0000-0000-0000D04B0000}"/>
    <cellStyle name="Normal 10 4 3 2 2 6 2" xfId="16375" xr:uid="{00000000-0005-0000-0000-0000D14B0000}"/>
    <cellStyle name="Normal 10 4 3 2 2 6 2 2" xfId="16376" xr:uid="{00000000-0005-0000-0000-0000D24B0000}"/>
    <cellStyle name="Normal 10 4 3 2 2 6 3" xfId="16377" xr:uid="{00000000-0005-0000-0000-0000D34B0000}"/>
    <cellStyle name="Normal 10 4 3 2 2 7" xfId="16378" xr:uid="{00000000-0005-0000-0000-0000D44B0000}"/>
    <cellStyle name="Normal 10 4 3 2 2 7 2" xfId="16379" xr:uid="{00000000-0005-0000-0000-0000D54B0000}"/>
    <cellStyle name="Normal 10 4 3 2 2 8" xfId="16380" xr:uid="{00000000-0005-0000-0000-0000D64B0000}"/>
    <cellStyle name="Normal 10 4 3 2 2 9" xfId="16381" xr:uid="{00000000-0005-0000-0000-0000D74B0000}"/>
    <cellStyle name="Normal 10 4 3 2 3" xfId="16382" xr:uid="{00000000-0005-0000-0000-0000D84B0000}"/>
    <cellStyle name="Normal 10 4 3 2 3 2" xfId="16383" xr:uid="{00000000-0005-0000-0000-0000D94B0000}"/>
    <cellStyle name="Normal 10 4 3 2 3 2 2" xfId="16384" xr:uid="{00000000-0005-0000-0000-0000DA4B0000}"/>
    <cellStyle name="Normal 10 4 3 2 3 2 2 2" xfId="16385" xr:uid="{00000000-0005-0000-0000-0000DB4B0000}"/>
    <cellStyle name="Normal 10 4 3 2 3 2 3" xfId="16386" xr:uid="{00000000-0005-0000-0000-0000DC4B0000}"/>
    <cellStyle name="Normal 10 4 3 2 3 2 4" xfId="16387" xr:uid="{00000000-0005-0000-0000-0000DD4B0000}"/>
    <cellStyle name="Normal 10 4 3 2 3 3" xfId="16388" xr:uid="{00000000-0005-0000-0000-0000DE4B0000}"/>
    <cellStyle name="Normal 10 4 3 2 3 3 2" xfId="16389" xr:uid="{00000000-0005-0000-0000-0000DF4B0000}"/>
    <cellStyle name="Normal 10 4 3 2 3 3 2 2" xfId="16390" xr:uid="{00000000-0005-0000-0000-0000E04B0000}"/>
    <cellStyle name="Normal 10 4 3 2 3 3 3" xfId="16391" xr:uid="{00000000-0005-0000-0000-0000E14B0000}"/>
    <cellStyle name="Normal 10 4 3 2 3 3 4" xfId="16392" xr:uid="{00000000-0005-0000-0000-0000E24B0000}"/>
    <cellStyle name="Normal 10 4 3 2 3 4" xfId="16393" xr:uid="{00000000-0005-0000-0000-0000E34B0000}"/>
    <cellStyle name="Normal 10 4 3 2 3 4 2" xfId="16394" xr:uid="{00000000-0005-0000-0000-0000E44B0000}"/>
    <cellStyle name="Normal 10 4 3 2 3 4 2 2" xfId="16395" xr:uid="{00000000-0005-0000-0000-0000E54B0000}"/>
    <cellStyle name="Normal 10 4 3 2 3 4 3" xfId="16396" xr:uid="{00000000-0005-0000-0000-0000E64B0000}"/>
    <cellStyle name="Normal 10 4 3 2 3 4 4" xfId="16397" xr:uid="{00000000-0005-0000-0000-0000E74B0000}"/>
    <cellStyle name="Normal 10 4 3 2 3 5" xfId="16398" xr:uid="{00000000-0005-0000-0000-0000E84B0000}"/>
    <cellStyle name="Normal 10 4 3 2 3 5 2" xfId="16399" xr:uid="{00000000-0005-0000-0000-0000E94B0000}"/>
    <cellStyle name="Normal 10 4 3 2 3 5 2 2" xfId="16400" xr:uid="{00000000-0005-0000-0000-0000EA4B0000}"/>
    <cellStyle name="Normal 10 4 3 2 3 5 3" xfId="16401" xr:uid="{00000000-0005-0000-0000-0000EB4B0000}"/>
    <cellStyle name="Normal 10 4 3 2 3 5 4" xfId="16402" xr:uid="{00000000-0005-0000-0000-0000EC4B0000}"/>
    <cellStyle name="Normal 10 4 3 2 3 6" xfId="16403" xr:uid="{00000000-0005-0000-0000-0000ED4B0000}"/>
    <cellStyle name="Normal 10 4 3 2 3 6 2" xfId="16404" xr:uid="{00000000-0005-0000-0000-0000EE4B0000}"/>
    <cellStyle name="Normal 10 4 3 2 3 6 2 2" xfId="16405" xr:uid="{00000000-0005-0000-0000-0000EF4B0000}"/>
    <cellStyle name="Normal 10 4 3 2 3 6 3" xfId="16406" xr:uid="{00000000-0005-0000-0000-0000F04B0000}"/>
    <cellStyle name="Normal 10 4 3 2 3 7" xfId="16407" xr:uid="{00000000-0005-0000-0000-0000F14B0000}"/>
    <cellStyle name="Normal 10 4 3 2 3 7 2" xfId="16408" xr:uid="{00000000-0005-0000-0000-0000F24B0000}"/>
    <cellStyle name="Normal 10 4 3 2 3 8" xfId="16409" xr:uid="{00000000-0005-0000-0000-0000F34B0000}"/>
    <cellStyle name="Normal 10 4 3 2 3 9" xfId="16410" xr:uid="{00000000-0005-0000-0000-0000F44B0000}"/>
    <cellStyle name="Normal 10 4 3 2 4" xfId="16411" xr:uid="{00000000-0005-0000-0000-0000F54B0000}"/>
    <cellStyle name="Normal 10 4 3 2 4 2" xfId="16412" xr:uid="{00000000-0005-0000-0000-0000F64B0000}"/>
    <cellStyle name="Normal 10 4 3 2 4 2 2" xfId="16413" xr:uid="{00000000-0005-0000-0000-0000F74B0000}"/>
    <cellStyle name="Normal 10 4 3 2 4 2 2 2" xfId="16414" xr:uid="{00000000-0005-0000-0000-0000F84B0000}"/>
    <cellStyle name="Normal 10 4 3 2 4 2 3" xfId="16415" xr:uid="{00000000-0005-0000-0000-0000F94B0000}"/>
    <cellStyle name="Normal 10 4 3 2 4 2 4" xfId="16416" xr:uid="{00000000-0005-0000-0000-0000FA4B0000}"/>
    <cellStyle name="Normal 10 4 3 2 4 3" xfId="16417" xr:uid="{00000000-0005-0000-0000-0000FB4B0000}"/>
    <cellStyle name="Normal 10 4 3 2 4 3 2" xfId="16418" xr:uid="{00000000-0005-0000-0000-0000FC4B0000}"/>
    <cellStyle name="Normal 10 4 3 2 4 3 2 2" xfId="16419" xr:uid="{00000000-0005-0000-0000-0000FD4B0000}"/>
    <cellStyle name="Normal 10 4 3 2 4 3 3" xfId="16420" xr:uid="{00000000-0005-0000-0000-0000FE4B0000}"/>
    <cellStyle name="Normal 10 4 3 2 4 3 4" xfId="16421" xr:uid="{00000000-0005-0000-0000-0000FF4B0000}"/>
    <cellStyle name="Normal 10 4 3 2 4 4" xfId="16422" xr:uid="{00000000-0005-0000-0000-0000004C0000}"/>
    <cellStyle name="Normal 10 4 3 2 4 4 2" xfId="16423" xr:uid="{00000000-0005-0000-0000-0000014C0000}"/>
    <cellStyle name="Normal 10 4 3 2 4 4 2 2" xfId="16424" xr:uid="{00000000-0005-0000-0000-0000024C0000}"/>
    <cellStyle name="Normal 10 4 3 2 4 4 3" xfId="16425" xr:uid="{00000000-0005-0000-0000-0000034C0000}"/>
    <cellStyle name="Normal 10 4 3 2 4 4 4" xfId="16426" xr:uid="{00000000-0005-0000-0000-0000044C0000}"/>
    <cellStyle name="Normal 10 4 3 2 4 5" xfId="16427" xr:uid="{00000000-0005-0000-0000-0000054C0000}"/>
    <cellStyle name="Normal 10 4 3 2 4 5 2" xfId="16428" xr:uid="{00000000-0005-0000-0000-0000064C0000}"/>
    <cellStyle name="Normal 10 4 3 2 4 5 3" xfId="16429" xr:uid="{00000000-0005-0000-0000-0000074C0000}"/>
    <cellStyle name="Normal 10 4 3 2 4 6" xfId="16430" xr:uid="{00000000-0005-0000-0000-0000084C0000}"/>
    <cellStyle name="Normal 10 4 3 2 4 7" xfId="16431" xr:uid="{00000000-0005-0000-0000-0000094C0000}"/>
    <cellStyle name="Normal 10 4 3 2 4 8" xfId="16432" xr:uid="{00000000-0005-0000-0000-00000A4C0000}"/>
    <cellStyle name="Normal 10 4 3 2 5" xfId="16433" xr:uid="{00000000-0005-0000-0000-00000B4C0000}"/>
    <cellStyle name="Normal 10 4 3 2 5 2" xfId="16434" xr:uid="{00000000-0005-0000-0000-00000C4C0000}"/>
    <cellStyle name="Normal 10 4 3 2 5 2 2" xfId="16435" xr:uid="{00000000-0005-0000-0000-00000D4C0000}"/>
    <cellStyle name="Normal 10 4 3 2 5 3" xfId="16436" xr:uid="{00000000-0005-0000-0000-00000E4C0000}"/>
    <cellStyle name="Normal 10 4 3 2 5 4" xfId="16437" xr:uid="{00000000-0005-0000-0000-00000F4C0000}"/>
    <cellStyle name="Normal 10 4 3 2 6" xfId="16438" xr:uid="{00000000-0005-0000-0000-0000104C0000}"/>
    <cellStyle name="Normal 10 4 3 2 6 2" xfId="16439" xr:uid="{00000000-0005-0000-0000-0000114C0000}"/>
    <cellStyle name="Normal 10 4 3 2 6 2 2" xfId="16440" xr:uid="{00000000-0005-0000-0000-0000124C0000}"/>
    <cellStyle name="Normal 10 4 3 2 6 3" xfId="16441" xr:uid="{00000000-0005-0000-0000-0000134C0000}"/>
    <cellStyle name="Normal 10 4 3 2 6 4" xfId="16442" xr:uid="{00000000-0005-0000-0000-0000144C0000}"/>
    <cellStyle name="Normal 10 4 3 2 7" xfId="16443" xr:uid="{00000000-0005-0000-0000-0000154C0000}"/>
    <cellStyle name="Normal 10 4 3 2 7 2" xfId="16444" xr:uid="{00000000-0005-0000-0000-0000164C0000}"/>
    <cellStyle name="Normal 10 4 3 2 7 2 2" xfId="16445" xr:uid="{00000000-0005-0000-0000-0000174C0000}"/>
    <cellStyle name="Normal 10 4 3 2 7 3" xfId="16446" xr:uid="{00000000-0005-0000-0000-0000184C0000}"/>
    <cellStyle name="Normal 10 4 3 2 7 4" xfId="16447" xr:uid="{00000000-0005-0000-0000-0000194C0000}"/>
    <cellStyle name="Normal 10 4 3 2 8" xfId="16448" xr:uid="{00000000-0005-0000-0000-00001A4C0000}"/>
    <cellStyle name="Normal 10 4 3 2 8 2" xfId="16449" xr:uid="{00000000-0005-0000-0000-00001B4C0000}"/>
    <cellStyle name="Normal 10 4 3 2 8 2 2" xfId="16450" xr:uid="{00000000-0005-0000-0000-00001C4C0000}"/>
    <cellStyle name="Normal 10 4 3 2 8 3" xfId="16451" xr:uid="{00000000-0005-0000-0000-00001D4C0000}"/>
    <cellStyle name="Normal 10 4 3 2 9" xfId="16452" xr:uid="{00000000-0005-0000-0000-00001E4C0000}"/>
    <cellStyle name="Normal 10 4 3 2 9 2" xfId="16453" xr:uid="{00000000-0005-0000-0000-00001F4C0000}"/>
    <cellStyle name="Normal 10 4 3 3" xfId="16454" xr:uid="{00000000-0005-0000-0000-0000204C0000}"/>
    <cellStyle name="Normal 10 4 3 3 2" xfId="16455" xr:uid="{00000000-0005-0000-0000-0000214C0000}"/>
    <cellStyle name="Normal 10 4 3 3 2 2" xfId="16456" xr:uid="{00000000-0005-0000-0000-0000224C0000}"/>
    <cellStyle name="Normal 10 4 3 3 2 2 2" xfId="16457" xr:uid="{00000000-0005-0000-0000-0000234C0000}"/>
    <cellStyle name="Normal 10 4 3 3 2 2 2 2" xfId="16458" xr:uid="{00000000-0005-0000-0000-0000244C0000}"/>
    <cellStyle name="Normal 10 4 3 3 2 2 3" xfId="16459" xr:uid="{00000000-0005-0000-0000-0000254C0000}"/>
    <cellStyle name="Normal 10 4 3 3 2 2 4" xfId="16460" xr:uid="{00000000-0005-0000-0000-0000264C0000}"/>
    <cellStyle name="Normal 10 4 3 3 2 3" xfId="16461" xr:uid="{00000000-0005-0000-0000-0000274C0000}"/>
    <cellStyle name="Normal 10 4 3 3 2 3 2" xfId="16462" xr:uid="{00000000-0005-0000-0000-0000284C0000}"/>
    <cellStyle name="Normal 10 4 3 3 2 3 2 2" xfId="16463" xr:uid="{00000000-0005-0000-0000-0000294C0000}"/>
    <cellStyle name="Normal 10 4 3 3 2 3 3" xfId="16464" xr:uid="{00000000-0005-0000-0000-00002A4C0000}"/>
    <cellStyle name="Normal 10 4 3 3 2 3 4" xfId="16465" xr:uid="{00000000-0005-0000-0000-00002B4C0000}"/>
    <cellStyle name="Normal 10 4 3 3 2 4" xfId="16466" xr:uid="{00000000-0005-0000-0000-00002C4C0000}"/>
    <cellStyle name="Normal 10 4 3 3 2 4 2" xfId="16467" xr:uid="{00000000-0005-0000-0000-00002D4C0000}"/>
    <cellStyle name="Normal 10 4 3 3 2 4 2 2" xfId="16468" xr:uid="{00000000-0005-0000-0000-00002E4C0000}"/>
    <cellStyle name="Normal 10 4 3 3 2 4 3" xfId="16469" xr:uid="{00000000-0005-0000-0000-00002F4C0000}"/>
    <cellStyle name="Normal 10 4 3 3 2 4 4" xfId="16470" xr:uid="{00000000-0005-0000-0000-0000304C0000}"/>
    <cellStyle name="Normal 10 4 3 3 2 5" xfId="16471" xr:uid="{00000000-0005-0000-0000-0000314C0000}"/>
    <cellStyle name="Normal 10 4 3 3 2 5 2" xfId="16472" xr:uid="{00000000-0005-0000-0000-0000324C0000}"/>
    <cellStyle name="Normal 10 4 3 3 2 5 3" xfId="16473" xr:uid="{00000000-0005-0000-0000-0000334C0000}"/>
    <cellStyle name="Normal 10 4 3 3 2 6" xfId="16474" xr:uid="{00000000-0005-0000-0000-0000344C0000}"/>
    <cellStyle name="Normal 10 4 3 3 2 7" xfId="16475" xr:uid="{00000000-0005-0000-0000-0000354C0000}"/>
    <cellStyle name="Normal 10 4 3 3 2 8" xfId="16476" xr:uid="{00000000-0005-0000-0000-0000364C0000}"/>
    <cellStyle name="Normal 10 4 3 3 3" xfId="16477" xr:uid="{00000000-0005-0000-0000-0000374C0000}"/>
    <cellStyle name="Normal 10 4 3 3 3 2" xfId="16478" xr:uid="{00000000-0005-0000-0000-0000384C0000}"/>
    <cellStyle name="Normal 10 4 3 3 3 2 2" xfId="16479" xr:uid="{00000000-0005-0000-0000-0000394C0000}"/>
    <cellStyle name="Normal 10 4 3 3 3 3" xfId="16480" xr:uid="{00000000-0005-0000-0000-00003A4C0000}"/>
    <cellStyle name="Normal 10 4 3 3 3 4" xfId="16481" xr:uid="{00000000-0005-0000-0000-00003B4C0000}"/>
    <cellStyle name="Normal 10 4 3 3 4" xfId="16482" xr:uid="{00000000-0005-0000-0000-00003C4C0000}"/>
    <cellStyle name="Normal 10 4 3 3 4 2" xfId="16483" xr:uid="{00000000-0005-0000-0000-00003D4C0000}"/>
    <cellStyle name="Normal 10 4 3 3 4 2 2" xfId="16484" xr:uid="{00000000-0005-0000-0000-00003E4C0000}"/>
    <cellStyle name="Normal 10 4 3 3 4 3" xfId="16485" xr:uid="{00000000-0005-0000-0000-00003F4C0000}"/>
    <cellStyle name="Normal 10 4 3 3 4 4" xfId="16486" xr:uid="{00000000-0005-0000-0000-0000404C0000}"/>
    <cellStyle name="Normal 10 4 3 3 5" xfId="16487" xr:uid="{00000000-0005-0000-0000-0000414C0000}"/>
    <cellStyle name="Normal 10 4 3 3 5 2" xfId="16488" xr:uid="{00000000-0005-0000-0000-0000424C0000}"/>
    <cellStyle name="Normal 10 4 3 3 5 2 2" xfId="16489" xr:uid="{00000000-0005-0000-0000-0000434C0000}"/>
    <cellStyle name="Normal 10 4 3 3 5 3" xfId="16490" xr:uid="{00000000-0005-0000-0000-0000444C0000}"/>
    <cellStyle name="Normal 10 4 3 3 5 4" xfId="16491" xr:uid="{00000000-0005-0000-0000-0000454C0000}"/>
    <cellStyle name="Normal 10 4 3 3 6" xfId="16492" xr:uid="{00000000-0005-0000-0000-0000464C0000}"/>
    <cellStyle name="Normal 10 4 3 3 6 2" xfId="16493" xr:uid="{00000000-0005-0000-0000-0000474C0000}"/>
    <cellStyle name="Normal 10 4 3 3 6 2 2" xfId="16494" xr:uid="{00000000-0005-0000-0000-0000484C0000}"/>
    <cellStyle name="Normal 10 4 3 3 6 3" xfId="16495" xr:uid="{00000000-0005-0000-0000-0000494C0000}"/>
    <cellStyle name="Normal 10 4 3 3 7" xfId="16496" xr:uid="{00000000-0005-0000-0000-00004A4C0000}"/>
    <cellStyle name="Normal 10 4 3 3 7 2" xfId="16497" xr:uid="{00000000-0005-0000-0000-00004B4C0000}"/>
    <cellStyle name="Normal 10 4 3 3 8" xfId="16498" xr:uid="{00000000-0005-0000-0000-00004C4C0000}"/>
    <cellStyle name="Normal 10 4 3 3 9" xfId="16499" xr:uid="{00000000-0005-0000-0000-00004D4C0000}"/>
    <cellStyle name="Normal 10 4 3 4" xfId="16500" xr:uid="{00000000-0005-0000-0000-00004E4C0000}"/>
    <cellStyle name="Normal 10 4 3 4 2" xfId="16501" xr:uid="{00000000-0005-0000-0000-00004F4C0000}"/>
    <cellStyle name="Normal 10 4 3 4 2 2" xfId="16502" xr:uid="{00000000-0005-0000-0000-0000504C0000}"/>
    <cellStyle name="Normal 10 4 3 4 2 2 2" xfId="16503" xr:uid="{00000000-0005-0000-0000-0000514C0000}"/>
    <cellStyle name="Normal 10 4 3 4 2 3" xfId="16504" xr:uid="{00000000-0005-0000-0000-0000524C0000}"/>
    <cellStyle name="Normal 10 4 3 4 2 4" xfId="16505" xr:uid="{00000000-0005-0000-0000-0000534C0000}"/>
    <cellStyle name="Normal 10 4 3 4 3" xfId="16506" xr:uid="{00000000-0005-0000-0000-0000544C0000}"/>
    <cellStyle name="Normal 10 4 3 4 3 2" xfId="16507" xr:uid="{00000000-0005-0000-0000-0000554C0000}"/>
    <cellStyle name="Normal 10 4 3 4 3 2 2" xfId="16508" xr:uid="{00000000-0005-0000-0000-0000564C0000}"/>
    <cellStyle name="Normal 10 4 3 4 3 3" xfId="16509" xr:uid="{00000000-0005-0000-0000-0000574C0000}"/>
    <cellStyle name="Normal 10 4 3 4 3 4" xfId="16510" xr:uid="{00000000-0005-0000-0000-0000584C0000}"/>
    <cellStyle name="Normal 10 4 3 4 4" xfId="16511" xr:uid="{00000000-0005-0000-0000-0000594C0000}"/>
    <cellStyle name="Normal 10 4 3 4 4 2" xfId="16512" xr:uid="{00000000-0005-0000-0000-00005A4C0000}"/>
    <cellStyle name="Normal 10 4 3 4 4 2 2" xfId="16513" xr:uid="{00000000-0005-0000-0000-00005B4C0000}"/>
    <cellStyle name="Normal 10 4 3 4 4 3" xfId="16514" xr:uid="{00000000-0005-0000-0000-00005C4C0000}"/>
    <cellStyle name="Normal 10 4 3 4 4 4" xfId="16515" xr:uid="{00000000-0005-0000-0000-00005D4C0000}"/>
    <cellStyle name="Normal 10 4 3 4 5" xfId="16516" xr:uid="{00000000-0005-0000-0000-00005E4C0000}"/>
    <cellStyle name="Normal 10 4 3 4 5 2" xfId="16517" xr:uid="{00000000-0005-0000-0000-00005F4C0000}"/>
    <cellStyle name="Normal 10 4 3 4 5 2 2" xfId="16518" xr:uid="{00000000-0005-0000-0000-0000604C0000}"/>
    <cellStyle name="Normal 10 4 3 4 5 3" xfId="16519" xr:uid="{00000000-0005-0000-0000-0000614C0000}"/>
    <cellStyle name="Normal 10 4 3 4 5 4" xfId="16520" xr:uid="{00000000-0005-0000-0000-0000624C0000}"/>
    <cellStyle name="Normal 10 4 3 4 6" xfId="16521" xr:uid="{00000000-0005-0000-0000-0000634C0000}"/>
    <cellStyle name="Normal 10 4 3 4 6 2" xfId="16522" xr:uid="{00000000-0005-0000-0000-0000644C0000}"/>
    <cellStyle name="Normal 10 4 3 4 6 2 2" xfId="16523" xr:uid="{00000000-0005-0000-0000-0000654C0000}"/>
    <cellStyle name="Normal 10 4 3 4 6 3" xfId="16524" xr:uid="{00000000-0005-0000-0000-0000664C0000}"/>
    <cellStyle name="Normal 10 4 3 4 7" xfId="16525" xr:uid="{00000000-0005-0000-0000-0000674C0000}"/>
    <cellStyle name="Normal 10 4 3 4 7 2" xfId="16526" xr:uid="{00000000-0005-0000-0000-0000684C0000}"/>
    <cellStyle name="Normal 10 4 3 4 8" xfId="16527" xr:uid="{00000000-0005-0000-0000-0000694C0000}"/>
    <cellStyle name="Normal 10 4 3 4 9" xfId="16528" xr:uid="{00000000-0005-0000-0000-00006A4C0000}"/>
    <cellStyle name="Normal 10 4 3 5" xfId="16529" xr:uid="{00000000-0005-0000-0000-00006B4C0000}"/>
    <cellStyle name="Normal 10 4 3 5 2" xfId="16530" xr:uid="{00000000-0005-0000-0000-00006C4C0000}"/>
    <cellStyle name="Normal 10 4 3 5 2 2" xfId="16531" xr:uid="{00000000-0005-0000-0000-00006D4C0000}"/>
    <cellStyle name="Normal 10 4 3 5 2 2 2" xfId="16532" xr:uid="{00000000-0005-0000-0000-00006E4C0000}"/>
    <cellStyle name="Normal 10 4 3 5 2 3" xfId="16533" xr:uid="{00000000-0005-0000-0000-00006F4C0000}"/>
    <cellStyle name="Normal 10 4 3 5 2 4" xfId="16534" xr:uid="{00000000-0005-0000-0000-0000704C0000}"/>
    <cellStyle name="Normal 10 4 3 5 3" xfId="16535" xr:uid="{00000000-0005-0000-0000-0000714C0000}"/>
    <cellStyle name="Normal 10 4 3 5 3 2" xfId="16536" xr:uid="{00000000-0005-0000-0000-0000724C0000}"/>
    <cellStyle name="Normal 10 4 3 5 3 2 2" xfId="16537" xr:uid="{00000000-0005-0000-0000-0000734C0000}"/>
    <cellStyle name="Normal 10 4 3 5 3 3" xfId="16538" xr:uid="{00000000-0005-0000-0000-0000744C0000}"/>
    <cellStyle name="Normal 10 4 3 5 3 4" xfId="16539" xr:uid="{00000000-0005-0000-0000-0000754C0000}"/>
    <cellStyle name="Normal 10 4 3 5 4" xfId="16540" xr:uid="{00000000-0005-0000-0000-0000764C0000}"/>
    <cellStyle name="Normal 10 4 3 5 4 2" xfId="16541" xr:uid="{00000000-0005-0000-0000-0000774C0000}"/>
    <cellStyle name="Normal 10 4 3 5 4 2 2" xfId="16542" xr:uid="{00000000-0005-0000-0000-0000784C0000}"/>
    <cellStyle name="Normal 10 4 3 5 4 3" xfId="16543" xr:uid="{00000000-0005-0000-0000-0000794C0000}"/>
    <cellStyle name="Normal 10 4 3 5 4 4" xfId="16544" xr:uid="{00000000-0005-0000-0000-00007A4C0000}"/>
    <cellStyle name="Normal 10 4 3 5 5" xfId="16545" xr:uid="{00000000-0005-0000-0000-00007B4C0000}"/>
    <cellStyle name="Normal 10 4 3 5 5 2" xfId="16546" xr:uid="{00000000-0005-0000-0000-00007C4C0000}"/>
    <cellStyle name="Normal 10 4 3 5 5 2 2" xfId="16547" xr:uid="{00000000-0005-0000-0000-00007D4C0000}"/>
    <cellStyle name="Normal 10 4 3 5 5 3" xfId="16548" xr:uid="{00000000-0005-0000-0000-00007E4C0000}"/>
    <cellStyle name="Normal 10 4 3 5 6" xfId="16549" xr:uid="{00000000-0005-0000-0000-00007F4C0000}"/>
    <cellStyle name="Normal 10 4 3 5 6 2" xfId="16550" xr:uid="{00000000-0005-0000-0000-0000804C0000}"/>
    <cellStyle name="Normal 10 4 3 5 7" xfId="16551" xr:uid="{00000000-0005-0000-0000-0000814C0000}"/>
    <cellStyle name="Normal 10 4 3 5 8" xfId="16552" xr:uid="{00000000-0005-0000-0000-0000824C0000}"/>
    <cellStyle name="Normal 10 4 3 6" xfId="16553" xr:uid="{00000000-0005-0000-0000-0000834C0000}"/>
    <cellStyle name="Normal 10 4 3 6 2" xfId="16554" xr:uid="{00000000-0005-0000-0000-0000844C0000}"/>
    <cellStyle name="Normal 10 4 3 6 2 2" xfId="16555" xr:uid="{00000000-0005-0000-0000-0000854C0000}"/>
    <cellStyle name="Normal 10 4 3 6 3" xfId="16556" xr:uid="{00000000-0005-0000-0000-0000864C0000}"/>
    <cellStyle name="Normal 10 4 3 6 4" xfId="16557" xr:uid="{00000000-0005-0000-0000-0000874C0000}"/>
    <cellStyle name="Normal 10 4 3 7" xfId="16558" xr:uid="{00000000-0005-0000-0000-0000884C0000}"/>
    <cellStyle name="Normal 10 4 3 7 2" xfId="16559" xr:uid="{00000000-0005-0000-0000-0000894C0000}"/>
    <cellStyle name="Normal 10 4 3 7 2 2" xfId="16560" xr:uid="{00000000-0005-0000-0000-00008A4C0000}"/>
    <cellStyle name="Normal 10 4 3 7 3" xfId="16561" xr:uid="{00000000-0005-0000-0000-00008B4C0000}"/>
    <cellStyle name="Normal 10 4 3 7 4" xfId="16562" xr:uid="{00000000-0005-0000-0000-00008C4C0000}"/>
    <cellStyle name="Normal 10 4 3 8" xfId="16563" xr:uid="{00000000-0005-0000-0000-00008D4C0000}"/>
    <cellStyle name="Normal 10 4 3 8 2" xfId="16564" xr:uid="{00000000-0005-0000-0000-00008E4C0000}"/>
    <cellStyle name="Normal 10 4 3 8 2 2" xfId="16565" xr:uid="{00000000-0005-0000-0000-00008F4C0000}"/>
    <cellStyle name="Normal 10 4 3 8 3" xfId="16566" xr:uid="{00000000-0005-0000-0000-0000904C0000}"/>
    <cellStyle name="Normal 10 4 3 8 4" xfId="16567" xr:uid="{00000000-0005-0000-0000-0000914C0000}"/>
    <cellStyle name="Normal 10 4 3 9" xfId="16568" xr:uid="{00000000-0005-0000-0000-0000924C0000}"/>
    <cellStyle name="Normal 10 4 3 9 2" xfId="16569" xr:uid="{00000000-0005-0000-0000-0000934C0000}"/>
    <cellStyle name="Normal 10 4 3 9 2 2" xfId="16570" xr:uid="{00000000-0005-0000-0000-0000944C0000}"/>
    <cellStyle name="Normal 10 4 3 9 3" xfId="16571" xr:uid="{00000000-0005-0000-0000-0000954C0000}"/>
    <cellStyle name="Normal 10 4 3 9 4" xfId="16572" xr:uid="{00000000-0005-0000-0000-0000964C0000}"/>
    <cellStyle name="Normal 10 4 4" xfId="16573" xr:uid="{00000000-0005-0000-0000-0000974C0000}"/>
    <cellStyle name="Normal 10 4 4 10" xfId="16574" xr:uid="{00000000-0005-0000-0000-0000984C0000}"/>
    <cellStyle name="Normal 10 4 4 10 2" xfId="16575" xr:uid="{00000000-0005-0000-0000-0000994C0000}"/>
    <cellStyle name="Normal 10 4 4 11" xfId="16576" xr:uid="{00000000-0005-0000-0000-00009A4C0000}"/>
    <cellStyle name="Normal 10 4 4 12" xfId="16577" xr:uid="{00000000-0005-0000-0000-00009B4C0000}"/>
    <cellStyle name="Normal 10 4 4 2" xfId="16578" xr:uid="{00000000-0005-0000-0000-00009C4C0000}"/>
    <cellStyle name="Normal 10 4 4 2 10" xfId="16579" xr:uid="{00000000-0005-0000-0000-00009D4C0000}"/>
    <cellStyle name="Normal 10 4 4 2 2" xfId="16580" xr:uid="{00000000-0005-0000-0000-00009E4C0000}"/>
    <cellStyle name="Normal 10 4 4 2 2 2" xfId="16581" xr:uid="{00000000-0005-0000-0000-00009F4C0000}"/>
    <cellStyle name="Normal 10 4 4 2 2 2 2" xfId="16582" xr:uid="{00000000-0005-0000-0000-0000A04C0000}"/>
    <cellStyle name="Normal 10 4 4 2 2 2 2 2" xfId="16583" xr:uid="{00000000-0005-0000-0000-0000A14C0000}"/>
    <cellStyle name="Normal 10 4 4 2 2 2 3" xfId="16584" xr:uid="{00000000-0005-0000-0000-0000A24C0000}"/>
    <cellStyle name="Normal 10 4 4 2 2 2 4" xfId="16585" xr:uid="{00000000-0005-0000-0000-0000A34C0000}"/>
    <cellStyle name="Normal 10 4 4 2 2 3" xfId="16586" xr:uid="{00000000-0005-0000-0000-0000A44C0000}"/>
    <cellStyle name="Normal 10 4 4 2 2 3 2" xfId="16587" xr:uid="{00000000-0005-0000-0000-0000A54C0000}"/>
    <cellStyle name="Normal 10 4 4 2 2 3 2 2" xfId="16588" xr:uid="{00000000-0005-0000-0000-0000A64C0000}"/>
    <cellStyle name="Normal 10 4 4 2 2 3 3" xfId="16589" xr:uid="{00000000-0005-0000-0000-0000A74C0000}"/>
    <cellStyle name="Normal 10 4 4 2 2 3 4" xfId="16590" xr:uid="{00000000-0005-0000-0000-0000A84C0000}"/>
    <cellStyle name="Normal 10 4 4 2 2 4" xfId="16591" xr:uid="{00000000-0005-0000-0000-0000A94C0000}"/>
    <cellStyle name="Normal 10 4 4 2 2 4 2" xfId="16592" xr:uid="{00000000-0005-0000-0000-0000AA4C0000}"/>
    <cellStyle name="Normal 10 4 4 2 2 4 2 2" xfId="16593" xr:uid="{00000000-0005-0000-0000-0000AB4C0000}"/>
    <cellStyle name="Normal 10 4 4 2 2 4 3" xfId="16594" xr:uid="{00000000-0005-0000-0000-0000AC4C0000}"/>
    <cellStyle name="Normal 10 4 4 2 2 4 4" xfId="16595" xr:uid="{00000000-0005-0000-0000-0000AD4C0000}"/>
    <cellStyle name="Normal 10 4 4 2 2 5" xfId="16596" xr:uid="{00000000-0005-0000-0000-0000AE4C0000}"/>
    <cellStyle name="Normal 10 4 4 2 2 5 2" xfId="16597" xr:uid="{00000000-0005-0000-0000-0000AF4C0000}"/>
    <cellStyle name="Normal 10 4 4 2 2 5 2 2" xfId="16598" xr:uid="{00000000-0005-0000-0000-0000B04C0000}"/>
    <cellStyle name="Normal 10 4 4 2 2 5 3" xfId="16599" xr:uid="{00000000-0005-0000-0000-0000B14C0000}"/>
    <cellStyle name="Normal 10 4 4 2 2 5 4" xfId="16600" xr:uid="{00000000-0005-0000-0000-0000B24C0000}"/>
    <cellStyle name="Normal 10 4 4 2 2 6" xfId="16601" xr:uid="{00000000-0005-0000-0000-0000B34C0000}"/>
    <cellStyle name="Normal 10 4 4 2 2 6 2" xfId="16602" xr:uid="{00000000-0005-0000-0000-0000B44C0000}"/>
    <cellStyle name="Normal 10 4 4 2 2 6 2 2" xfId="16603" xr:uid="{00000000-0005-0000-0000-0000B54C0000}"/>
    <cellStyle name="Normal 10 4 4 2 2 6 3" xfId="16604" xr:uid="{00000000-0005-0000-0000-0000B64C0000}"/>
    <cellStyle name="Normal 10 4 4 2 2 7" xfId="16605" xr:uid="{00000000-0005-0000-0000-0000B74C0000}"/>
    <cellStyle name="Normal 10 4 4 2 2 7 2" xfId="16606" xr:uid="{00000000-0005-0000-0000-0000B84C0000}"/>
    <cellStyle name="Normal 10 4 4 2 2 8" xfId="16607" xr:uid="{00000000-0005-0000-0000-0000B94C0000}"/>
    <cellStyle name="Normal 10 4 4 2 2 9" xfId="16608" xr:uid="{00000000-0005-0000-0000-0000BA4C0000}"/>
    <cellStyle name="Normal 10 4 4 2 3" xfId="16609" xr:uid="{00000000-0005-0000-0000-0000BB4C0000}"/>
    <cellStyle name="Normal 10 4 4 2 3 2" xfId="16610" xr:uid="{00000000-0005-0000-0000-0000BC4C0000}"/>
    <cellStyle name="Normal 10 4 4 2 3 2 2" xfId="16611" xr:uid="{00000000-0005-0000-0000-0000BD4C0000}"/>
    <cellStyle name="Normal 10 4 4 2 3 2 2 2" xfId="16612" xr:uid="{00000000-0005-0000-0000-0000BE4C0000}"/>
    <cellStyle name="Normal 10 4 4 2 3 2 3" xfId="16613" xr:uid="{00000000-0005-0000-0000-0000BF4C0000}"/>
    <cellStyle name="Normal 10 4 4 2 3 2 4" xfId="16614" xr:uid="{00000000-0005-0000-0000-0000C04C0000}"/>
    <cellStyle name="Normal 10 4 4 2 3 3" xfId="16615" xr:uid="{00000000-0005-0000-0000-0000C14C0000}"/>
    <cellStyle name="Normal 10 4 4 2 3 3 2" xfId="16616" xr:uid="{00000000-0005-0000-0000-0000C24C0000}"/>
    <cellStyle name="Normal 10 4 4 2 3 3 2 2" xfId="16617" xr:uid="{00000000-0005-0000-0000-0000C34C0000}"/>
    <cellStyle name="Normal 10 4 4 2 3 3 3" xfId="16618" xr:uid="{00000000-0005-0000-0000-0000C44C0000}"/>
    <cellStyle name="Normal 10 4 4 2 3 3 4" xfId="16619" xr:uid="{00000000-0005-0000-0000-0000C54C0000}"/>
    <cellStyle name="Normal 10 4 4 2 3 4" xfId="16620" xr:uid="{00000000-0005-0000-0000-0000C64C0000}"/>
    <cellStyle name="Normal 10 4 4 2 3 4 2" xfId="16621" xr:uid="{00000000-0005-0000-0000-0000C74C0000}"/>
    <cellStyle name="Normal 10 4 4 2 3 4 2 2" xfId="16622" xr:uid="{00000000-0005-0000-0000-0000C84C0000}"/>
    <cellStyle name="Normal 10 4 4 2 3 4 3" xfId="16623" xr:uid="{00000000-0005-0000-0000-0000C94C0000}"/>
    <cellStyle name="Normal 10 4 4 2 3 4 4" xfId="16624" xr:uid="{00000000-0005-0000-0000-0000CA4C0000}"/>
    <cellStyle name="Normal 10 4 4 2 3 5" xfId="16625" xr:uid="{00000000-0005-0000-0000-0000CB4C0000}"/>
    <cellStyle name="Normal 10 4 4 2 3 5 2" xfId="16626" xr:uid="{00000000-0005-0000-0000-0000CC4C0000}"/>
    <cellStyle name="Normal 10 4 4 2 3 5 3" xfId="16627" xr:uid="{00000000-0005-0000-0000-0000CD4C0000}"/>
    <cellStyle name="Normal 10 4 4 2 3 6" xfId="16628" xr:uid="{00000000-0005-0000-0000-0000CE4C0000}"/>
    <cellStyle name="Normal 10 4 4 2 3 7" xfId="16629" xr:uid="{00000000-0005-0000-0000-0000CF4C0000}"/>
    <cellStyle name="Normal 10 4 4 2 3 8" xfId="16630" xr:uid="{00000000-0005-0000-0000-0000D04C0000}"/>
    <cellStyle name="Normal 10 4 4 2 4" xfId="16631" xr:uid="{00000000-0005-0000-0000-0000D14C0000}"/>
    <cellStyle name="Normal 10 4 4 2 4 2" xfId="16632" xr:uid="{00000000-0005-0000-0000-0000D24C0000}"/>
    <cellStyle name="Normal 10 4 4 2 4 2 2" xfId="16633" xr:uid="{00000000-0005-0000-0000-0000D34C0000}"/>
    <cellStyle name="Normal 10 4 4 2 4 3" xfId="16634" xr:uid="{00000000-0005-0000-0000-0000D44C0000}"/>
    <cellStyle name="Normal 10 4 4 2 4 4" xfId="16635" xr:uid="{00000000-0005-0000-0000-0000D54C0000}"/>
    <cellStyle name="Normal 10 4 4 2 5" xfId="16636" xr:uid="{00000000-0005-0000-0000-0000D64C0000}"/>
    <cellStyle name="Normal 10 4 4 2 5 2" xfId="16637" xr:uid="{00000000-0005-0000-0000-0000D74C0000}"/>
    <cellStyle name="Normal 10 4 4 2 5 2 2" xfId="16638" xr:uid="{00000000-0005-0000-0000-0000D84C0000}"/>
    <cellStyle name="Normal 10 4 4 2 5 3" xfId="16639" xr:uid="{00000000-0005-0000-0000-0000D94C0000}"/>
    <cellStyle name="Normal 10 4 4 2 5 4" xfId="16640" xr:uid="{00000000-0005-0000-0000-0000DA4C0000}"/>
    <cellStyle name="Normal 10 4 4 2 6" xfId="16641" xr:uid="{00000000-0005-0000-0000-0000DB4C0000}"/>
    <cellStyle name="Normal 10 4 4 2 6 2" xfId="16642" xr:uid="{00000000-0005-0000-0000-0000DC4C0000}"/>
    <cellStyle name="Normal 10 4 4 2 6 2 2" xfId="16643" xr:uid="{00000000-0005-0000-0000-0000DD4C0000}"/>
    <cellStyle name="Normal 10 4 4 2 6 3" xfId="16644" xr:uid="{00000000-0005-0000-0000-0000DE4C0000}"/>
    <cellStyle name="Normal 10 4 4 2 6 4" xfId="16645" xr:uid="{00000000-0005-0000-0000-0000DF4C0000}"/>
    <cellStyle name="Normal 10 4 4 2 7" xfId="16646" xr:uid="{00000000-0005-0000-0000-0000E04C0000}"/>
    <cellStyle name="Normal 10 4 4 2 7 2" xfId="16647" xr:uid="{00000000-0005-0000-0000-0000E14C0000}"/>
    <cellStyle name="Normal 10 4 4 2 7 2 2" xfId="16648" xr:uid="{00000000-0005-0000-0000-0000E24C0000}"/>
    <cellStyle name="Normal 10 4 4 2 7 3" xfId="16649" xr:uid="{00000000-0005-0000-0000-0000E34C0000}"/>
    <cellStyle name="Normal 10 4 4 2 8" xfId="16650" xr:uid="{00000000-0005-0000-0000-0000E44C0000}"/>
    <cellStyle name="Normal 10 4 4 2 8 2" xfId="16651" xr:uid="{00000000-0005-0000-0000-0000E54C0000}"/>
    <cellStyle name="Normal 10 4 4 2 9" xfId="16652" xr:uid="{00000000-0005-0000-0000-0000E64C0000}"/>
    <cellStyle name="Normal 10 4 4 3" xfId="16653" xr:uid="{00000000-0005-0000-0000-0000E74C0000}"/>
    <cellStyle name="Normal 10 4 4 3 2" xfId="16654" xr:uid="{00000000-0005-0000-0000-0000E84C0000}"/>
    <cellStyle name="Normal 10 4 4 3 2 2" xfId="16655" xr:uid="{00000000-0005-0000-0000-0000E94C0000}"/>
    <cellStyle name="Normal 10 4 4 3 2 2 2" xfId="16656" xr:uid="{00000000-0005-0000-0000-0000EA4C0000}"/>
    <cellStyle name="Normal 10 4 4 3 2 2 2 2" xfId="16657" xr:uid="{00000000-0005-0000-0000-0000EB4C0000}"/>
    <cellStyle name="Normal 10 4 4 3 2 2 3" xfId="16658" xr:uid="{00000000-0005-0000-0000-0000EC4C0000}"/>
    <cellStyle name="Normal 10 4 4 3 2 2 4" xfId="16659" xr:uid="{00000000-0005-0000-0000-0000ED4C0000}"/>
    <cellStyle name="Normal 10 4 4 3 2 3" xfId="16660" xr:uid="{00000000-0005-0000-0000-0000EE4C0000}"/>
    <cellStyle name="Normal 10 4 4 3 2 3 2" xfId="16661" xr:uid="{00000000-0005-0000-0000-0000EF4C0000}"/>
    <cellStyle name="Normal 10 4 4 3 2 3 2 2" xfId="16662" xr:uid="{00000000-0005-0000-0000-0000F04C0000}"/>
    <cellStyle name="Normal 10 4 4 3 2 3 3" xfId="16663" xr:uid="{00000000-0005-0000-0000-0000F14C0000}"/>
    <cellStyle name="Normal 10 4 4 3 2 3 4" xfId="16664" xr:uid="{00000000-0005-0000-0000-0000F24C0000}"/>
    <cellStyle name="Normal 10 4 4 3 2 4" xfId="16665" xr:uid="{00000000-0005-0000-0000-0000F34C0000}"/>
    <cellStyle name="Normal 10 4 4 3 2 4 2" xfId="16666" xr:uid="{00000000-0005-0000-0000-0000F44C0000}"/>
    <cellStyle name="Normal 10 4 4 3 2 4 2 2" xfId="16667" xr:uid="{00000000-0005-0000-0000-0000F54C0000}"/>
    <cellStyle name="Normal 10 4 4 3 2 4 3" xfId="16668" xr:uid="{00000000-0005-0000-0000-0000F64C0000}"/>
    <cellStyle name="Normal 10 4 4 3 2 4 4" xfId="16669" xr:uid="{00000000-0005-0000-0000-0000F74C0000}"/>
    <cellStyle name="Normal 10 4 4 3 2 5" xfId="16670" xr:uid="{00000000-0005-0000-0000-0000F84C0000}"/>
    <cellStyle name="Normal 10 4 4 3 2 5 2" xfId="16671" xr:uid="{00000000-0005-0000-0000-0000F94C0000}"/>
    <cellStyle name="Normal 10 4 4 3 2 5 3" xfId="16672" xr:uid="{00000000-0005-0000-0000-0000FA4C0000}"/>
    <cellStyle name="Normal 10 4 4 3 2 6" xfId="16673" xr:uid="{00000000-0005-0000-0000-0000FB4C0000}"/>
    <cellStyle name="Normal 10 4 4 3 2 7" xfId="16674" xr:uid="{00000000-0005-0000-0000-0000FC4C0000}"/>
    <cellStyle name="Normal 10 4 4 3 2 8" xfId="16675" xr:uid="{00000000-0005-0000-0000-0000FD4C0000}"/>
    <cellStyle name="Normal 10 4 4 3 3" xfId="16676" xr:uid="{00000000-0005-0000-0000-0000FE4C0000}"/>
    <cellStyle name="Normal 10 4 4 3 3 2" xfId="16677" xr:uid="{00000000-0005-0000-0000-0000FF4C0000}"/>
    <cellStyle name="Normal 10 4 4 3 3 2 2" xfId="16678" xr:uid="{00000000-0005-0000-0000-0000004D0000}"/>
    <cellStyle name="Normal 10 4 4 3 3 3" xfId="16679" xr:uid="{00000000-0005-0000-0000-0000014D0000}"/>
    <cellStyle name="Normal 10 4 4 3 3 4" xfId="16680" xr:uid="{00000000-0005-0000-0000-0000024D0000}"/>
    <cellStyle name="Normal 10 4 4 3 4" xfId="16681" xr:uid="{00000000-0005-0000-0000-0000034D0000}"/>
    <cellStyle name="Normal 10 4 4 3 4 2" xfId="16682" xr:uid="{00000000-0005-0000-0000-0000044D0000}"/>
    <cellStyle name="Normal 10 4 4 3 4 2 2" xfId="16683" xr:uid="{00000000-0005-0000-0000-0000054D0000}"/>
    <cellStyle name="Normal 10 4 4 3 4 3" xfId="16684" xr:uid="{00000000-0005-0000-0000-0000064D0000}"/>
    <cellStyle name="Normal 10 4 4 3 4 4" xfId="16685" xr:uid="{00000000-0005-0000-0000-0000074D0000}"/>
    <cellStyle name="Normal 10 4 4 3 5" xfId="16686" xr:uid="{00000000-0005-0000-0000-0000084D0000}"/>
    <cellStyle name="Normal 10 4 4 3 5 2" xfId="16687" xr:uid="{00000000-0005-0000-0000-0000094D0000}"/>
    <cellStyle name="Normal 10 4 4 3 5 2 2" xfId="16688" xr:uid="{00000000-0005-0000-0000-00000A4D0000}"/>
    <cellStyle name="Normal 10 4 4 3 5 3" xfId="16689" xr:uid="{00000000-0005-0000-0000-00000B4D0000}"/>
    <cellStyle name="Normal 10 4 4 3 5 4" xfId="16690" xr:uid="{00000000-0005-0000-0000-00000C4D0000}"/>
    <cellStyle name="Normal 10 4 4 3 6" xfId="16691" xr:uid="{00000000-0005-0000-0000-00000D4D0000}"/>
    <cellStyle name="Normal 10 4 4 3 6 2" xfId="16692" xr:uid="{00000000-0005-0000-0000-00000E4D0000}"/>
    <cellStyle name="Normal 10 4 4 3 6 2 2" xfId="16693" xr:uid="{00000000-0005-0000-0000-00000F4D0000}"/>
    <cellStyle name="Normal 10 4 4 3 6 3" xfId="16694" xr:uid="{00000000-0005-0000-0000-0000104D0000}"/>
    <cellStyle name="Normal 10 4 4 3 7" xfId="16695" xr:uid="{00000000-0005-0000-0000-0000114D0000}"/>
    <cellStyle name="Normal 10 4 4 3 7 2" xfId="16696" xr:uid="{00000000-0005-0000-0000-0000124D0000}"/>
    <cellStyle name="Normal 10 4 4 3 8" xfId="16697" xr:uid="{00000000-0005-0000-0000-0000134D0000}"/>
    <cellStyle name="Normal 10 4 4 3 9" xfId="16698" xr:uid="{00000000-0005-0000-0000-0000144D0000}"/>
    <cellStyle name="Normal 10 4 4 4" xfId="16699" xr:uid="{00000000-0005-0000-0000-0000154D0000}"/>
    <cellStyle name="Normal 10 4 4 4 2" xfId="16700" xr:uid="{00000000-0005-0000-0000-0000164D0000}"/>
    <cellStyle name="Normal 10 4 4 4 2 2" xfId="16701" xr:uid="{00000000-0005-0000-0000-0000174D0000}"/>
    <cellStyle name="Normal 10 4 4 4 2 2 2" xfId="16702" xr:uid="{00000000-0005-0000-0000-0000184D0000}"/>
    <cellStyle name="Normal 10 4 4 4 2 3" xfId="16703" xr:uid="{00000000-0005-0000-0000-0000194D0000}"/>
    <cellStyle name="Normal 10 4 4 4 2 4" xfId="16704" xr:uid="{00000000-0005-0000-0000-00001A4D0000}"/>
    <cellStyle name="Normal 10 4 4 4 3" xfId="16705" xr:uid="{00000000-0005-0000-0000-00001B4D0000}"/>
    <cellStyle name="Normal 10 4 4 4 3 2" xfId="16706" xr:uid="{00000000-0005-0000-0000-00001C4D0000}"/>
    <cellStyle name="Normal 10 4 4 4 3 2 2" xfId="16707" xr:uid="{00000000-0005-0000-0000-00001D4D0000}"/>
    <cellStyle name="Normal 10 4 4 4 3 3" xfId="16708" xr:uid="{00000000-0005-0000-0000-00001E4D0000}"/>
    <cellStyle name="Normal 10 4 4 4 3 4" xfId="16709" xr:uid="{00000000-0005-0000-0000-00001F4D0000}"/>
    <cellStyle name="Normal 10 4 4 4 4" xfId="16710" xr:uid="{00000000-0005-0000-0000-0000204D0000}"/>
    <cellStyle name="Normal 10 4 4 4 4 2" xfId="16711" xr:uid="{00000000-0005-0000-0000-0000214D0000}"/>
    <cellStyle name="Normal 10 4 4 4 4 2 2" xfId="16712" xr:uid="{00000000-0005-0000-0000-0000224D0000}"/>
    <cellStyle name="Normal 10 4 4 4 4 3" xfId="16713" xr:uid="{00000000-0005-0000-0000-0000234D0000}"/>
    <cellStyle name="Normal 10 4 4 4 4 4" xfId="16714" xr:uid="{00000000-0005-0000-0000-0000244D0000}"/>
    <cellStyle name="Normal 10 4 4 4 5" xfId="16715" xr:uid="{00000000-0005-0000-0000-0000254D0000}"/>
    <cellStyle name="Normal 10 4 4 4 5 2" xfId="16716" xr:uid="{00000000-0005-0000-0000-0000264D0000}"/>
    <cellStyle name="Normal 10 4 4 4 5 2 2" xfId="16717" xr:uid="{00000000-0005-0000-0000-0000274D0000}"/>
    <cellStyle name="Normal 10 4 4 4 5 3" xfId="16718" xr:uid="{00000000-0005-0000-0000-0000284D0000}"/>
    <cellStyle name="Normal 10 4 4 4 5 4" xfId="16719" xr:uid="{00000000-0005-0000-0000-0000294D0000}"/>
    <cellStyle name="Normal 10 4 4 4 6" xfId="16720" xr:uid="{00000000-0005-0000-0000-00002A4D0000}"/>
    <cellStyle name="Normal 10 4 4 4 6 2" xfId="16721" xr:uid="{00000000-0005-0000-0000-00002B4D0000}"/>
    <cellStyle name="Normal 10 4 4 4 6 2 2" xfId="16722" xr:uid="{00000000-0005-0000-0000-00002C4D0000}"/>
    <cellStyle name="Normal 10 4 4 4 6 3" xfId="16723" xr:uid="{00000000-0005-0000-0000-00002D4D0000}"/>
    <cellStyle name="Normal 10 4 4 4 7" xfId="16724" xr:uid="{00000000-0005-0000-0000-00002E4D0000}"/>
    <cellStyle name="Normal 10 4 4 4 7 2" xfId="16725" xr:uid="{00000000-0005-0000-0000-00002F4D0000}"/>
    <cellStyle name="Normal 10 4 4 4 8" xfId="16726" xr:uid="{00000000-0005-0000-0000-0000304D0000}"/>
    <cellStyle name="Normal 10 4 4 4 9" xfId="16727" xr:uid="{00000000-0005-0000-0000-0000314D0000}"/>
    <cellStyle name="Normal 10 4 4 5" xfId="16728" xr:uid="{00000000-0005-0000-0000-0000324D0000}"/>
    <cellStyle name="Normal 10 4 4 5 2" xfId="16729" xr:uid="{00000000-0005-0000-0000-0000334D0000}"/>
    <cellStyle name="Normal 10 4 4 5 2 2" xfId="16730" xr:uid="{00000000-0005-0000-0000-0000344D0000}"/>
    <cellStyle name="Normal 10 4 4 5 2 2 2" xfId="16731" xr:uid="{00000000-0005-0000-0000-0000354D0000}"/>
    <cellStyle name="Normal 10 4 4 5 2 3" xfId="16732" xr:uid="{00000000-0005-0000-0000-0000364D0000}"/>
    <cellStyle name="Normal 10 4 4 5 2 4" xfId="16733" xr:uid="{00000000-0005-0000-0000-0000374D0000}"/>
    <cellStyle name="Normal 10 4 4 5 3" xfId="16734" xr:uid="{00000000-0005-0000-0000-0000384D0000}"/>
    <cellStyle name="Normal 10 4 4 5 3 2" xfId="16735" xr:uid="{00000000-0005-0000-0000-0000394D0000}"/>
    <cellStyle name="Normal 10 4 4 5 3 2 2" xfId="16736" xr:uid="{00000000-0005-0000-0000-00003A4D0000}"/>
    <cellStyle name="Normal 10 4 4 5 3 3" xfId="16737" xr:uid="{00000000-0005-0000-0000-00003B4D0000}"/>
    <cellStyle name="Normal 10 4 4 5 3 4" xfId="16738" xr:uid="{00000000-0005-0000-0000-00003C4D0000}"/>
    <cellStyle name="Normal 10 4 4 5 4" xfId="16739" xr:uid="{00000000-0005-0000-0000-00003D4D0000}"/>
    <cellStyle name="Normal 10 4 4 5 4 2" xfId="16740" xr:uid="{00000000-0005-0000-0000-00003E4D0000}"/>
    <cellStyle name="Normal 10 4 4 5 4 2 2" xfId="16741" xr:uid="{00000000-0005-0000-0000-00003F4D0000}"/>
    <cellStyle name="Normal 10 4 4 5 4 3" xfId="16742" xr:uid="{00000000-0005-0000-0000-0000404D0000}"/>
    <cellStyle name="Normal 10 4 4 5 4 4" xfId="16743" xr:uid="{00000000-0005-0000-0000-0000414D0000}"/>
    <cellStyle name="Normal 10 4 4 5 5" xfId="16744" xr:uid="{00000000-0005-0000-0000-0000424D0000}"/>
    <cellStyle name="Normal 10 4 4 5 5 2" xfId="16745" xr:uid="{00000000-0005-0000-0000-0000434D0000}"/>
    <cellStyle name="Normal 10 4 4 5 5 3" xfId="16746" xr:uid="{00000000-0005-0000-0000-0000444D0000}"/>
    <cellStyle name="Normal 10 4 4 5 6" xfId="16747" xr:uid="{00000000-0005-0000-0000-0000454D0000}"/>
    <cellStyle name="Normal 10 4 4 5 7" xfId="16748" xr:uid="{00000000-0005-0000-0000-0000464D0000}"/>
    <cellStyle name="Normal 10 4 4 5 8" xfId="16749" xr:uid="{00000000-0005-0000-0000-0000474D0000}"/>
    <cellStyle name="Normal 10 4 4 6" xfId="16750" xr:uid="{00000000-0005-0000-0000-0000484D0000}"/>
    <cellStyle name="Normal 10 4 4 6 2" xfId="16751" xr:uid="{00000000-0005-0000-0000-0000494D0000}"/>
    <cellStyle name="Normal 10 4 4 6 2 2" xfId="16752" xr:uid="{00000000-0005-0000-0000-00004A4D0000}"/>
    <cellStyle name="Normal 10 4 4 6 3" xfId="16753" xr:uid="{00000000-0005-0000-0000-00004B4D0000}"/>
    <cellStyle name="Normal 10 4 4 6 4" xfId="16754" xr:uid="{00000000-0005-0000-0000-00004C4D0000}"/>
    <cellStyle name="Normal 10 4 4 7" xfId="16755" xr:uid="{00000000-0005-0000-0000-00004D4D0000}"/>
    <cellStyle name="Normal 10 4 4 7 2" xfId="16756" xr:uid="{00000000-0005-0000-0000-00004E4D0000}"/>
    <cellStyle name="Normal 10 4 4 7 2 2" xfId="16757" xr:uid="{00000000-0005-0000-0000-00004F4D0000}"/>
    <cellStyle name="Normal 10 4 4 7 3" xfId="16758" xr:uid="{00000000-0005-0000-0000-0000504D0000}"/>
    <cellStyle name="Normal 10 4 4 7 4" xfId="16759" xr:uid="{00000000-0005-0000-0000-0000514D0000}"/>
    <cellStyle name="Normal 10 4 4 8" xfId="16760" xr:uid="{00000000-0005-0000-0000-0000524D0000}"/>
    <cellStyle name="Normal 10 4 4 8 2" xfId="16761" xr:uid="{00000000-0005-0000-0000-0000534D0000}"/>
    <cellStyle name="Normal 10 4 4 8 2 2" xfId="16762" xr:uid="{00000000-0005-0000-0000-0000544D0000}"/>
    <cellStyle name="Normal 10 4 4 8 3" xfId="16763" xr:uid="{00000000-0005-0000-0000-0000554D0000}"/>
    <cellStyle name="Normal 10 4 4 8 4" xfId="16764" xr:uid="{00000000-0005-0000-0000-0000564D0000}"/>
    <cellStyle name="Normal 10 4 4 9" xfId="16765" xr:uid="{00000000-0005-0000-0000-0000574D0000}"/>
    <cellStyle name="Normal 10 4 4 9 2" xfId="16766" xr:uid="{00000000-0005-0000-0000-0000584D0000}"/>
    <cellStyle name="Normal 10 4 4 9 2 2" xfId="16767" xr:uid="{00000000-0005-0000-0000-0000594D0000}"/>
    <cellStyle name="Normal 10 4 4 9 3" xfId="16768" xr:uid="{00000000-0005-0000-0000-00005A4D0000}"/>
    <cellStyle name="Normal 10 4 5" xfId="16769" xr:uid="{00000000-0005-0000-0000-00005B4D0000}"/>
    <cellStyle name="Normal 10 4 5 10" xfId="16770" xr:uid="{00000000-0005-0000-0000-00005C4D0000}"/>
    <cellStyle name="Normal 10 4 5 11" xfId="16771" xr:uid="{00000000-0005-0000-0000-00005D4D0000}"/>
    <cellStyle name="Normal 10 4 5 2" xfId="16772" xr:uid="{00000000-0005-0000-0000-00005E4D0000}"/>
    <cellStyle name="Normal 10 4 5 2 2" xfId="16773" xr:uid="{00000000-0005-0000-0000-00005F4D0000}"/>
    <cellStyle name="Normal 10 4 5 2 2 2" xfId="16774" xr:uid="{00000000-0005-0000-0000-0000604D0000}"/>
    <cellStyle name="Normal 10 4 5 2 2 2 2" xfId="16775" xr:uid="{00000000-0005-0000-0000-0000614D0000}"/>
    <cellStyle name="Normal 10 4 5 2 2 2 2 2" xfId="16776" xr:uid="{00000000-0005-0000-0000-0000624D0000}"/>
    <cellStyle name="Normal 10 4 5 2 2 2 3" xfId="16777" xr:uid="{00000000-0005-0000-0000-0000634D0000}"/>
    <cellStyle name="Normal 10 4 5 2 2 2 4" xfId="16778" xr:uid="{00000000-0005-0000-0000-0000644D0000}"/>
    <cellStyle name="Normal 10 4 5 2 2 3" xfId="16779" xr:uid="{00000000-0005-0000-0000-0000654D0000}"/>
    <cellStyle name="Normal 10 4 5 2 2 3 2" xfId="16780" xr:uid="{00000000-0005-0000-0000-0000664D0000}"/>
    <cellStyle name="Normal 10 4 5 2 2 3 2 2" xfId="16781" xr:uid="{00000000-0005-0000-0000-0000674D0000}"/>
    <cellStyle name="Normal 10 4 5 2 2 3 3" xfId="16782" xr:uid="{00000000-0005-0000-0000-0000684D0000}"/>
    <cellStyle name="Normal 10 4 5 2 2 3 4" xfId="16783" xr:uid="{00000000-0005-0000-0000-0000694D0000}"/>
    <cellStyle name="Normal 10 4 5 2 2 4" xfId="16784" xr:uid="{00000000-0005-0000-0000-00006A4D0000}"/>
    <cellStyle name="Normal 10 4 5 2 2 4 2" xfId="16785" xr:uid="{00000000-0005-0000-0000-00006B4D0000}"/>
    <cellStyle name="Normal 10 4 5 2 2 4 2 2" xfId="16786" xr:uid="{00000000-0005-0000-0000-00006C4D0000}"/>
    <cellStyle name="Normal 10 4 5 2 2 4 3" xfId="16787" xr:uid="{00000000-0005-0000-0000-00006D4D0000}"/>
    <cellStyle name="Normal 10 4 5 2 2 4 4" xfId="16788" xr:uid="{00000000-0005-0000-0000-00006E4D0000}"/>
    <cellStyle name="Normal 10 4 5 2 2 5" xfId="16789" xr:uid="{00000000-0005-0000-0000-00006F4D0000}"/>
    <cellStyle name="Normal 10 4 5 2 2 5 2" xfId="16790" xr:uid="{00000000-0005-0000-0000-0000704D0000}"/>
    <cellStyle name="Normal 10 4 5 2 2 5 3" xfId="16791" xr:uid="{00000000-0005-0000-0000-0000714D0000}"/>
    <cellStyle name="Normal 10 4 5 2 2 6" xfId="16792" xr:uid="{00000000-0005-0000-0000-0000724D0000}"/>
    <cellStyle name="Normal 10 4 5 2 2 7" xfId="16793" xr:uid="{00000000-0005-0000-0000-0000734D0000}"/>
    <cellStyle name="Normal 10 4 5 2 2 8" xfId="16794" xr:uid="{00000000-0005-0000-0000-0000744D0000}"/>
    <cellStyle name="Normal 10 4 5 2 3" xfId="16795" xr:uid="{00000000-0005-0000-0000-0000754D0000}"/>
    <cellStyle name="Normal 10 4 5 2 3 2" xfId="16796" xr:uid="{00000000-0005-0000-0000-0000764D0000}"/>
    <cellStyle name="Normal 10 4 5 2 3 2 2" xfId="16797" xr:uid="{00000000-0005-0000-0000-0000774D0000}"/>
    <cellStyle name="Normal 10 4 5 2 3 3" xfId="16798" xr:uid="{00000000-0005-0000-0000-0000784D0000}"/>
    <cellStyle name="Normal 10 4 5 2 3 4" xfId="16799" xr:uid="{00000000-0005-0000-0000-0000794D0000}"/>
    <cellStyle name="Normal 10 4 5 2 4" xfId="16800" xr:uid="{00000000-0005-0000-0000-00007A4D0000}"/>
    <cellStyle name="Normal 10 4 5 2 4 2" xfId="16801" xr:uid="{00000000-0005-0000-0000-00007B4D0000}"/>
    <cellStyle name="Normal 10 4 5 2 4 2 2" xfId="16802" xr:uid="{00000000-0005-0000-0000-00007C4D0000}"/>
    <cellStyle name="Normal 10 4 5 2 4 3" xfId="16803" xr:uid="{00000000-0005-0000-0000-00007D4D0000}"/>
    <cellStyle name="Normal 10 4 5 2 4 4" xfId="16804" xr:uid="{00000000-0005-0000-0000-00007E4D0000}"/>
    <cellStyle name="Normal 10 4 5 2 5" xfId="16805" xr:uid="{00000000-0005-0000-0000-00007F4D0000}"/>
    <cellStyle name="Normal 10 4 5 2 5 2" xfId="16806" xr:uid="{00000000-0005-0000-0000-0000804D0000}"/>
    <cellStyle name="Normal 10 4 5 2 5 2 2" xfId="16807" xr:uid="{00000000-0005-0000-0000-0000814D0000}"/>
    <cellStyle name="Normal 10 4 5 2 5 3" xfId="16808" xr:uid="{00000000-0005-0000-0000-0000824D0000}"/>
    <cellStyle name="Normal 10 4 5 2 5 4" xfId="16809" xr:uid="{00000000-0005-0000-0000-0000834D0000}"/>
    <cellStyle name="Normal 10 4 5 2 6" xfId="16810" xr:uid="{00000000-0005-0000-0000-0000844D0000}"/>
    <cellStyle name="Normal 10 4 5 2 6 2" xfId="16811" xr:uid="{00000000-0005-0000-0000-0000854D0000}"/>
    <cellStyle name="Normal 10 4 5 2 6 2 2" xfId="16812" xr:uid="{00000000-0005-0000-0000-0000864D0000}"/>
    <cellStyle name="Normal 10 4 5 2 6 3" xfId="16813" xr:uid="{00000000-0005-0000-0000-0000874D0000}"/>
    <cellStyle name="Normal 10 4 5 2 7" xfId="16814" xr:uid="{00000000-0005-0000-0000-0000884D0000}"/>
    <cellStyle name="Normal 10 4 5 2 7 2" xfId="16815" xr:uid="{00000000-0005-0000-0000-0000894D0000}"/>
    <cellStyle name="Normal 10 4 5 2 8" xfId="16816" xr:uid="{00000000-0005-0000-0000-00008A4D0000}"/>
    <cellStyle name="Normal 10 4 5 2 9" xfId="16817" xr:uid="{00000000-0005-0000-0000-00008B4D0000}"/>
    <cellStyle name="Normal 10 4 5 3" xfId="16818" xr:uid="{00000000-0005-0000-0000-00008C4D0000}"/>
    <cellStyle name="Normal 10 4 5 3 2" xfId="16819" xr:uid="{00000000-0005-0000-0000-00008D4D0000}"/>
    <cellStyle name="Normal 10 4 5 3 2 2" xfId="16820" xr:uid="{00000000-0005-0000-0000-00008E4D0000}"/>
    <cellStyle name="Normal 10 4 5 3 2 2 2" xfId="16821" xr:uid="{00000000-0005-0000-0000-00008F4D0000}"/>
    <cellStyle name="Normal 10 4 5 3 2 3" xfId="16822" xr:uid="{00000000-0005-0000-0000-0000904D0000}"/>
    <cellStyle name="Normal 10 4 5 3 2 4" xfId="16823" xr:uid="{00000000-0005-0000-0000-0000914D0000}"/>
    <cellStyle name="Normal 10 4 5 3 3" xfId="16824" xr:uid="{00000000-0005-0000-0000-0000924D0000}"/>
    <cellStyle name="Normal 10 4 5 3 3 2" xfId="16825" xr:uid="{00000000-0005-0000-0000-0000934D0000}"/>
    <cellStyle name="Normal 10 4 5 3 3 2 2" xfId="16826" xr:uid="{00000000-0005-0000-0000-0000944D0000}"/>
    <cellStyle name="Normal 10 4 5 3 3 3" xfId="16827" xr:uid="{00000000-0005-0000-0000-0000954D0000}"/>
    <cellStyle name="Normal 10 4 5 3 3 4" xfId="16828" xr:uid="{00000000-0005-0000-0000-0000964D0000}"/>
    <cellStyle name="Normal 10 4 5 3 4" xfId="16829" xr:uid="{00000000-0005-0000-0000-0000974D0000}"/>
    <cellStyle name="Normal 10 4 5 3 4 2" xfId="16830" xr:uid="{00000000-0005-0000-0000-0000984D0000}"/>
    <cellStyle name="Normal 10 4 5 3 4 2 2" xfId="16831" xr:uid="{00000000-0005-0000-0000-0000994D0000}"/>
    <cellStyle name="Normal 10 4 5 3 4 3" xfId="16832" xr:uid="{00000000-0005-0000-0000-00009A4D0000}"/>
    <cellStyle name="Normal 10 4 5 3 4 4" xfId="16833" xr:uid="{00000000-0005-0000-0000-00009B4D0000}"/>
    <cellStyle name="Normal 10 4 5 3 5" xfId="16834" xr:uid="{00000000-0005-0000-0000-00009C4D0000}"/>
    <cellStyle name="Normal 10 4 5 3 5 2" xfId="16835" xr:uid="{00000000-0005-0000-0000-00009D4D0000}"/>
    <cellStyle name="Normal 10 4 5 3 5 2 2" xfId="16836" xr:uid="{00000000-0005-0000-0000-00009E4D0000}"/>
    <cellStyle name="Normal 10 4 5 3 5 3" xfId="16837" xr:uid="{00000000-0005-0000-0000-00009F4D0000}"/>
    <cellStyle name="Normal 10 4 5 3 5 4" xfId="16838" xr:uid="{00000000-0005-0000-0000-0000A04D0000}"/>
    <cellStyle name="Normal 10 4 5 3 6" xfId="16839" xr:uid="{00000000-0005-0000-0000-0000A14D0000}"/>
    <cellStyle name="Normal 10 4 5 3 6 2" xfId="16840" xr:uid="{00000000-0005-0000-0000-0000A24D0000}"/>
    <cellStyle name="Normal 10 4 5 3 6 2 2" xfId="16841" xr:uid="{00000000-0005-0000-0000-0000A34D0000}"/>
    <cellStyle name="Normal 10 4 5 3 6 3" xfId="16842" xr:uid="{00000000-0005-0000-0000-0000A44D0000}"/>
    <cellStyle name="Normal 10 4 5 3 7" xfId="16843" xr:uid="{00000000-0005-0000-0000-0000A54D0000}"/>
    <cellStyle name="Normal 10 4 5 3 7 2" xfId="16844" xr:uid="{00000000-0005-0000-0000-0000A64D0000}"/>
    <cellStyle name="Normal 10 4 5 3 8" xfId="16845" xr:uid="{00000000-0005-0000-0000-0000A74D0000}"/>
    <cellStyle name="Normal 10 4 5 3 9" xfId="16846" xr:uid="{00000000-0005-0000-0000-0000A84D0000}"/>
    <cellStyle name="Normal 10 4 5 4" xfId="16847" xr:uid="{00000000-0005-0000-0000-0000A94D0000}"/>
    <cellStyle name="Normal 10 4 5 4 2" xfId="16848" xr:uid="{00000000-0005-0000-0000-0000AA4D0000}"/>
    <cellStyle name="Normal 10 4 5 4 2 2" xfId="16849" xr:uid="{00000000-0005-0000-0000-0000AB4D0000}"/>
    <cellStyle name="Normal 10 4 5 4 2 2 2" xfId="16850" xr:uid="{00000000-0005-0000-0000-0000AC4D0000}"/>
    <cellStyle name="Normal 10 4 5 4 2 3" xfId="16851" xr:uid="{00000000-0005-0000-0000-0000AD4D0000}"/>
    <cellStyle name="Normal 10 4 5 4 2 4" xfId="16852" xr:uid="{00000000-0005-0000-0000-0000AE4D0000}"/>
    <cellStyle name="Normal 10 4 5 4 3" xfId="16853" xr:uid="{00000000-0005-0000-0000-0000AF4D0000}"/>
    <cellStyle name="Normal 10 4 5 4 3 2" xfId="16854" xr:uid="{00000000-0005-0000-0000-0000B04D0000}"/>
    <cellStyle name="Normal 10 4 5 4 3 2 2" xfId="16855" xr:uid="{00000000-0005-0000-0000-0000B14D0000}"/>
    <cellStyle name="Normal 10 4 5 4 3 3" xfId="16856" xr:uid="{00000000-0005-0000-0000-0000B24D0000}"/>
    <cellStyle name="Normal 10 4 5 4 3 4" xfId="16857" xr:uid="{00000000-0005-0000-0000-0000B34D0000}"/>
    <cellStyle name="Normal 10 4 5 4 4" xfId="16858" xr:uid="{00000000-0005-0000-0000-0000B44D0000}"/>
    <cellStyle name="Normal 10 4 5 4 4 2" xfId="16859" xr:uid="{00000000-0005-0000-0000-0000B54D0000}"/>
    <cellStyle name="Normal 10 4 5 4 4 2 2" xfId="16860" xr:uid="{00000000-0005-0000-0000-0000B64D0000}"/>
    <cellStyle name="Normal 10 4 5 4 4 3" xfId="16861" xr:uid="{00000000-0005-0000-0000-0000B74D0000}"/>
    <cellStyle name="Normal 10 4 5 4 4 4" xfId="16862" xr:uid="{00000000-0005-0000-0000-0000B84D0000}"/>
    <cellStyle name="Normal 10 4 5 4 5" xfId="16863" xr:uid="{00000000-0005-0000-0000-0000B94D0000}"/>
    <cellStyle name="Normal 10 4 5 4 5 2" xfId="16864" xr:uid="{00000000-0005-0000-0000-0000BA4D0000}"/>
    <cellStyle name="Normal 10 4 5 4 5 3" xfId="16865" xr:uid="{00000000-0005-0000-0000-0000BB4D0000}"/>
    <cellStyle name="Normal 10 4 5 4 6" xfId="16866" xr:uid="{00000000-0005-0000-0000-0000BC4D0000}"/>
    <cellStyle name="Normal 10 4 5 4 7" xfId="16867" xr:uid="{00000000-0005-0000-0000-0000BD4D0000}"/>
    <cellStyle name="Normal 10 4 5 4 8" xfId="16868" xr:uid="{00000000-0005-0000-0000-0000BE4D0000}"/>
    <cellStyle name="Normal 10 4 5 5" xfId="16869" xr:uid="{00000000-0005-0000-0000-0000BF4D0000}"/>
    <cellStyle name="Normal 10 4 5 5 2" xfId="16870" xr:uid="{00000000-0005-0000-0000-0000C04D0000}"/>
    <cellStyle name="Normal 10 4 5 5 2 2" xfId="16871" xr:uid="{00000000-0005-0000-0000-0000C14D0000}"/>
    <cellStyle name="Normal 10 4 5 5 3" xfId="16872" xr:uid="{00000000-0005-0000-0000-0000C24D0000}"/>
    <cellStyle name="Normal 10 4 5 5 4" xfId="16873" xr:uid="{00000000-0005-0000-0000-0000C34D0000}"/>
    <cellStyle name="Normal 10 4 5 6" xfId="16874" xr:uid="{00000000-0005-0000-0000-0000C44D0000}"/>
    <cellStyle name="Normal 10 4 5 6 2" xfId="16875" xr:uid="{00000000-0005-0000-0000-0000C54D0000}"/>
    <cellStyle name="Normal 10 4 5 6 2 2" xfId="16876" xr:uid="{00000000-0005-0000-0000-0000C64D0000}"/>
    <cellStyle name="Normal 10 4 5 6 3" xfId="16877" xr:uid="{00000000-0005-0000-0000-0000C74D0000}"/>
    <cellStyle name="Normal 10 4 5 6 4" xfId="16878" xr:uid="{00000000-0005-0000-0000-0000C84D0000}"/>
    <cellStyle name="Normal 10 4 5 7" xfId="16879" xr:uid="{00000000-0005-0000-0000-0000C94D0000}"/>
    <cellStyle name="Normal 10 4 5 7 2" xfId="16880" xr:uid="{00000000-0005-0000-0000-0000CA4D0000}"/>
    <cellStyle name="Normal 10 4 5 7 2 2" xfId="16881" xr:uid="{00000000-0005-0000-0000-0000CB4D0000}"/>
    <cellStyle name="Normal 10 4 5 7 3" xfId="16882" xr:uid="{00000000-0005-0000-0000-0000CC4D0000}"/>
    <cellStyle name="Normal 10 4 5 7 4" xfId="16883" xr:uid="{00000000-0005-0000-0000-0000CD4D0000}"/>
    <cellStyle name="Normal 10 4 5 8" xfId="16884" xr:uid="{00000000-0005-0000-0000-0000CE4D0000}"/>
    <cellStyle name="Normal 10 4 5 8 2" xfId="16885" xr:uid="{00000000-0005-0000-0000-0000CF4D0000}"/>
    <cellStyle name="Normal 10 4 5 8 2 2" xfId="16886" xr:uid="{00000000-0005-0000-0000-0000D04D0000}"/>
    <cellStyle name="Normal 10 4 5 8 3" xfId="16887" xr:uid="{00000000-0005-0000-0000-0000D14D0000}"/>
    <cellStyle name="Normal 10 4 5 9" xfId="16888" xr:uid="{00000000-0005-0000-0000-0000D24D0000}"/>
    <cellStyle name="Normal 10 4 5 9 2" xfId="16889" xr:uid="{00000000-0005-0000-0000-0000D34D0000}"/>
    <cellStyle name="Normal 10 4 6" xfId="16890" xr:uid="{00000000-0005-0000-0000-0000D44D0000}"/>
    <cellStyle name="Normal 10 4 6 2" xfId="16891" xr:uid="{00000000-0005-0000-0000-0000D54D0000}"/>
    <cellStyle name="Normal 10 4 6 2 2" xfId="16892" xr:uid="{00000000-0005-0000-0000-0000D64D0000}"/>
    <cellStyle name="Normal 10 4 6 2 2 2" xfId="16893" xr:uid="{00000000-0005-0000-0000-0000D74D0000}"/>
    <cellStyle name="Normal 10 4 6 2 2 2 2" xfId="16894" xr:uid="{00000000-0005-0000-0000-0000D84D0000}"/>
    <cellStyle name="Normal 10 4 6 2 2 3" xfId="16895" xr:uid="{00000000-0005-0000-0000-0000D94D0000}"/>
    <cellStyle name="Normal 10 4 6 2 2 4" xfId="16896" xr:uid="{00000000-0005-0000-0000-0000DA4D0000}"/>
    <cellStyle name="Normal 10 4 6 2 3" xfId="16897" xr:uid="{00000000-0005-0000-0000-0000DB4D0000}"/>
    <cellStyle name="Normal 10 4 6 2 3 2" xfId="16898" xr:uid="{00000000-0005-0000-0000-0000DC4D0000}"/>
    <cellStyle name="Normal 10 4 6 2 3 2 2" xfId="16899" xr:uid="{00000000-0005-0000-0000-0000DD4D0000}"/>
    <cellStyle name="Normal 10 4 6 2 3 3" xfId="16900" xr:uid="{00000000-0005-0000-0000-0000DE4D0000}"/>
    <cellStyle name="Normal 10 4 6 2 3 4" xfId="16901" xr:uid="{00000000-0005-0000-0000-0000DF4D0000}"/>
    <cellStyle name="Normal 10 4 6 2 4" xfId="16902" xr:uid="{00000000-0005-0000-0000-0000E04D0000}"/>
    <cellStyle name="Normal 10 4 6 2 4 2" xfId="16903" xr:uid="{00000000-0005-0000-0000-0000E14D0000}"/>
    <cellStyle name="Normal 10 4 6 2 4 2 2" xfId="16904" xr:uid="{00000000-0005-0000-0000-0000E24D0000}"/>
    <cellStyle name="Normal 10 4 6 2 4 3" xfId="16905" xr:uid="{00000000-0005-0000-0000-0000E34D0000}"/>
    <cellStyle name="Normal 10 4 6 2 4 4" xfId="16906" xr:uid="{00000000-0005-0000-0000-0000E44D0000}"/>
    <cellStyle name="Normal 10 4 6 2 5" xfId="16907" xr:uid="{00000000-0005-0000-0000-0000E54D0000}"/>
    <cellStyle name="Normal 10 4 6 2 5 2" xfId="16908" xr:uid="{00000000-0005-0000-0000-0000E64D0000}"/>
    <cellStyle name="Normal 10 4 6 2 5 3" xfId="16909" xr:uid="{00000000-0005-0000-0000-0000E74D0000}"/>
    <cellStyle name="Normal 10 4 6 2 6" xfId="16910" xr:uid="{00000000-0005-0000-0000-0000E84D0000}"/>
    <cellStyle name="Normal 10 4 6 2 7" xfId="16911" xr:uid="{00000000-0005-0000-0000-0000E94D0000}"/>
    <cellStyle name="Normal 10 4 6 2 8" xfId="16912" xr:uid="{00000000-0005-0000-0000-0000EA4D0000}"/>
    <cellStyle name="Normal 10 4 6 3" xfId="16913" xr:uid="{00000000-0005-0000-0000-0000EB4D0000}"/>
    <cellStyle name="Normal 10 4 6 3 2" xfId="16914" xr:uid="{00000000-0005-0000-0000-0000EC4D0000}"/>
    <cellStyle name="Normal 10 4 6 3 2 2" xfId="16915" xr:uid="{00000000-0005-0000-0000-0000ED4D0000}"/>
    <cellStyle name="Normal 10 4 6 3 3" xfId="16916" xr:uid="{00000000-0005-0000-0000-0000EE4D0000}"/>
    <cellStyle name="Normal 10 4 6 3 4" xfId="16917" xr:uid="{00000000-0005-0000-0000-0000EF4D0000}"/>
    <cellStyle name="Normal 10 4 6 4" xfId="16918" xr:uid="{00000000-0005-0000-0000-0000F04D0000}"/>
    <cellStyle name="Normal 10 4 6 4 2" xfId="16919" xr:uid="{00000000-0005-0000-0000-0000F14D0000}"/>
    <cellStyle name="Normal 10 4 6 4 2 2" xfId="16920" xr:uid="{00000000-0005-0000-0000-0000F24D0000}"/>
    <cellStyle name="Normal 10 4 6 4 3" xfId="16921" xr:uid="{00000000-0005-0000-0000-0000F34D0000}"/>
    <cellStyle name="Normal 10 4 6 4 4" xfId="16922" xr:uid="{00000000-0005-0000-0000-0000F44D0000}"/>
    <cellStyle name="Normal 10 4 6 5" xfId="16923" xr:uid="{00000000-0005-0000-0000-0000F54D0000}"/>
    <cellStyle name="Normal 10 4 6 5 2" xfId="16924" xr:uid="{00000000-0005-0000-0000-0000F64D0000}"/>
    <cellStyle name="Normal 10 4 6 5 2 2" xfId="16925" xr:uid="{00000000-0005-0000-0000-0000F74D0000}"/>
    <cellStyle name="Normal 10 4 6 5 3" xfId="16926" xr:uid="{00000000-0005-0000-0000-0000F84D0000}"/>
    <cellStyle name="Normal 10 4 6 5 4" xfId="16927" xr:uid="{00000000-0005-0000-0000-0000F94D0000}"/>
    <cellStyle name="Normal 10 4 6 6" xfId="16928" xr:uid="{00000000-0005-0000-0000-0000FA4D0000}"/>
    <cellStyle name="Normal 10 4 6 6 2" xfId="16929" xr:uid="{00000000-0005-0000-0000-0000FB4D0000}"/>
    <cellStyle name="Normal 10 4 6 6 2 2" xfId="16930" xr:uid="{00000000-0005-0000-0000-0000FC4D0000}"/>
    <cellStyle name="Normal 10 4 6 6 3" xfId="16931" xr:uid="{00000000-0005-0000-0000-0000FD4D0000}"/>
    <cellStyle name="Normal 10 4 6 7" xfId="16932" xr:uid="{00000000-0005-0000-0000-0000FE4D0000}"/>
    <cellStyle name="Normal 10 4 6 7 2" xfId="16933" xr:uid="{00000000-0005-0000-0000-0000FF4D0000}"/>
    <cellStyle name="Normal 10 4 6 8" xfId="16934" xr:uid="{00000000-0005-0000-0000-0000004E0000}"/>
    <cellStyle name="Normal 10 4 6 9" xfId="16935" xr:uid="{00000000-0005-0000-0000-0000014E0000}"/>
    <cellStyle name="Normal 10 4 7" xfId="16936" xr:uid="{00000000-0005-0000-0000-0000024E0000}"/>
    <cellStyle name="Normal 10 4 7 2" xfId="16937" xr:uid="{00000000-0005-0000-0000-0000034E0000}"/>
    <cellStyle name="Normal 10 4 7 2 2" xfId="16938" xr:uid="{00000000-0005-0000-0000-0000044E0000}"/>
    <cellStyle name="Normal 10 4 7 2 2 2" xfId="16939" xr:uid="{00000000-0005-0000-0000-0000054E0000}"/>
    <cellStyle name="Normal 10 4 7 2 3" xfId="16940" xr:uid="{00000000-0005-0000-0000-0000064E0000}"/>
    <cellStyle name="Normal 10 4 7 2 4" xfId="16941" xr:uid="{00000000-0005-0000-0000-0000074E0000}"/>
    <cellStyle name="Normal 10 4 7 3" xfId="16942" xr:uid="{00000000-0005-0000-0000-0000084E0000}"/>
    <cellStyle name="Normal 10 4 7 3 2" xfId="16943" xr:uid="{00000000-0005-0000-0000-0000094E0000}"/>
    <cellStyle name="Normal 10 4 7 3 2 2" xfId="16944" xr:uid="{00000000-0005-0000-0000-00000A4E0000}"/>
    <cellStyle name="Normal 10 4 7 3 3" xfId="16945" xr:uid="{00000000-0005-0000-0000-00000B4E0000}"/>
    <cellStyle name="Normal 10 4 7 3 4" xfId="16946" xr:uid="{00000000-0005-0000-0000-00000C4E0000}"/>
    <cellStyle name="Normal 10 4 7 4" xfId="16947" xr:uid="{00000000-0005-0000-0000-00000D4E0000}"/>
    <cellStyle name="Normal 10 4 7 4 2" xfId="16948" xr:uid="{00000000-0005-0000-0000-00000E4E0000}"/>
    <cellStyle name="Normal 10 4 7 4 2 2" xfId="16949" xr:uid="{00000000-0005-0000-0000-00000F4E0000}"/>
    <cellStyle name="Normal 10 4 7 4 3" xfId="16950" xr:uid="{00000000-0005-0000-0000-0000104E0000}"/>
    <cellStyle name="Normal 10 4 7 4 4" xfId="16951" xr:uid="{00000000-0005-0000-0000-0000114E0000}"/>
    <cellStyle name="Normal 10 4 7 5" xfId="16952" xr:uid="{00000000-0005-0000-0000-0000124E0000}"/>
    <cellStyle name="Normal 10 4 7 5 2" xfId="16953" xr:uid="{00000000-0005-0000-0000-0000134E0000}"/>
    <cellStyle name="Normal 10 4 7 5 2 2" xfId="16954" xr:uid="{00000000-0005-0000-0000-0000144E0000}"/>
    <cellStyle name="Normal 10 4 7 5 3" xfId="16955" xr:uid="{00000000-0005-0000-0000-0000154E0000}"/>
    <cellStyle name="Normal 10 4 7 5 4" xfId="16956" xr:uid="{00000000-0005-0000-0000-0000164E0000}"/>
    <cellStyle name="Normal 10 4 7 6" xfId="16957" xr:uid="{00000000-0005-0000-0000-0000174E0000}"/>
    <cellStyle name="Normal 10 4 7 6 2" xfId="16958" xr:uid="{00000000-0005-0000-0000-0000184E0000}"/>
    <cellStyle name="Normal 10 4 7 6 2 2" xfId="16959" xr:uid="{00000000-0005-0000-0000-0000194E0000}"/>
    <cellStyle name="Normal 10 4 7 6 3" xfId="16960" xr:uid="{00000000-0005-0000-0000-00001A4E0000}"/>
    <cellStyle name="Normal 10 4 7 7" xfId="16961" xr:uid="{00000000-0005-0000-0000-00001B4E0000}"/>
    <cellStyle name="Normal 10 4 7 7 2" xfId="16962" xr:uid="{00000000-0005-0000-0000-00001C4E0000}"/>
    <cellStyle name="Normal 10 4 7 8" xfId="16963" xr:uid="{00000000-0005-0000-0000-00001D4E0000}"/>
    <cellStyle name="Normal 10 4 7 9" xfId="16964" xr:uid="{00000000-0005-0000-0000-00001E4E0000}"/>
    <cellStyle name="Normal 10 4 8" xfId="16965" xr:uid="{00000000-0005-0000-0000-00001F4E0000}"/>
    <cellStyle name="Normal 10 4 8 2" xfId="16966" xr:uid="{00000000-0005-0000-0000-0000204E0000}"/>
    <cellStyle name="Normal 10 4 8 2 2" xfId="16967" xr:uid="{00000000-0005-0000-0000-0000214E0000}"/>
    <cellStyle name="Normal 10 4 8 2 2 2" xfId="16968" xr:uid="{00000000-0005-0000-0000-0000224E0000}"/>
    <cellStyle name="Normal 10 4 8 2 3" xfId="16969" xr:uid="{00000000-0005-0000-0000-0000234E0000}"/>
    <cellStyle name="Normal 10 4 8 2 4" xfId="16970" xr:uid="{00000000-0005-0000-0000-0000244E0000}"/>
    <cellStyle name="Normal 10 4 8 3" xfId="16971" xr:uid="{00000000-0005-0000-0000-0000254E0000}"/>
    <cellStyle name="Normal 10 4 8 3 2" xfId="16972" xr:uid="{00000000-0005-0000-0000-0000264E0000}"/>
    <cellStyle name="Normal 10 4 8 3 2 2" xfId="16973" xr:uid="{00000000-0005-0000-0000-0000274E0000}"/>
    <cellStyle name="Normal 10 4 8 3 3" xfId="16974" xr:uid="{00000000-0005-0000-0000-0000284E0000}"/>
    <cellStyle name="Normal 10 4 8 3 4" xfId="16975" xr:uid="{00000000-0005-0000-0000-0000294E0000}"/>
    <cellStyle name="Normal 10 4 8 4" xfId="16976" xr:uid="{00000000-0005-0000-0000-00002A4E0000}"/>
    <cellStyle name="Normal 10 4 8 4 2" xfId="16977" xr:uid="{00000000-0005-0000-0000-00002B4E0000}"/>
    <cellStyle name="Normal 10 4 8 4 2 2" xfId="16978" xr:uid="{00000000-0005-0000-0000-00002C4E0000}"/>
    <cellStyle name="Normal 10 4 8 4 3" xfId="16979" xr:uid="{00000000-0005-0000-0000-00002D4E0000}"/>
    <cellStyle name="Normal 10 4 8 4 4" xfId="16980" xr:uid="{00000000-0005-0000-0000-00002E4E0000}"/>
    <cellStyle name="Normal 10 4 8 5" xfId="16981" xr:uid="{00000000-0005-0000-0000-00002F4E0000}"/>
    <cellStyle name="Normal 10 4 8 5 2" xfId="16982" xr:uid="{00000000-0005-0000-0000-0000304E0000}"/>
    <cellStyle name="Normal 10 4 8 5 2 2" xfId="16983" xr:uid="{00000000-0005-0000-0000-0000314E0000}"/>
    <cellStyle name="Normal 10 4 8 5 3" xfId="16984" xr:uid="{00000000-0005-0000-0000-0000324E0000}"/>
    <cellStyle name="Normal 10 4 8 6" xfId="16985" xr:uid="{00000000-0005-0000-0000-0000334E0000}"/>
    <cellStyle name="Normal 10 4 8 6 2" xfId="16986" xr:uid="{00000000-0005-0000-0000-0000344E0000}"/>
    <cellStyle name="Normal 10 4 8 7" xfId="16987" xr:uid="{00000000-0005-0000-0000-0000354E0000}"/>
    <cellStyle name="Normal 10 4 8 8" xfId="16988" xr:uid="{00000000-0005-0000-0000-0000364E0000}"/>
    <cellStyle name="Normal 10 4 9" xfId="16989" xr:uid="{00000000-0005-0000-0000-0000374E0000}"/>
    <cellStyle name="Normal 10 4 9 2" xfId="16990" xr:uid="{00000000-0005-0000-0000-0000384E0000}"/>
    <cellStyle name="Normal 10 4 9 2 2" xfId="16991" xr:uid="{00000000-0005-0000-0000-0000394E0000}"/>
    <cellStyle name="Normal 10 4 9 3" xfId="16992" xr:uid="{00000000-0005-0000-0000-00003A4E0000}"/>
    <cellStyle name="Normal 10 4 9 4" xfId="16993" xr:uid="{00000000-0005-0000-0000-00003B4E0000}"/>
    <cellStyle name="Normal 10 5" xfId="16994" xr:uid="{00000000-0005-0000-0000-00003C4E0000}"/>
    <cellStyle name="Normal 10 5 10" xfId="16995" xr:uid="{00000000-0005-0000-0000-00003D4E0000}"/>
    <cellStyle name="Normal 10 5 10 2" xfId="16996" xr:uid="{00000000-0005-0000-0000-00003E4E0000}"/>
    <cellStyle name="Normal 10 5 10 2 2" xfId="16997" xr:uid="{00000000-0005-0000-0000-00003F4E0000}"/>
    <cellStyle name="Normal 10 5 10 3" xfId="16998" xr:uid="{00000000-0005-0000-0000-0000404E0000}"/>
    <cellStyle name="Normal 10 5 11" xfId="16999" xr:uid="{00000000-0005-0000-0000-0000414E0000}"/>
    <cellStyle name="Normal 10 5 11 2" xfId="17000" xr:uid="{00000000-0005-0000-0000-0000424E0000}"/>
    <cellStyle name="Normal 10 5 12" xfId="17001" xr:uid="{00000000-0005-0000-0000-0000434E0000}"/>
    <cellStyle name="Normal 10 5 13" xfId="17002" xr:uid="{00000000-0005-0000-0000-0000444E0000}"/>
    <cellStyle name="Normal 10 5 2" xfId="17003" xr:uid="{00000000-0005-0000-0000-0000454E0000}"/>
    <cellStyle name="Normal 10 5 2 10" xfId="17004" xr:uid="{00000000-0005-0000-0000-0000464E0000}"/>
    <cellStyle name="Normal 10 5 2 10 2" xfId="17005" xr:uid="{00000000-0005-0000-0000-0000474E0000}"/>
    <cellStyle name="Normal 10 5 2 11" xfId="17006" xr:uid="{00000000-0005-0000-0000-0000484E0000}"/>
    <cellStyle name="Normal 10 5 2 12" xfId="17007" xr:uid="{00000000-0005-0000-0000-0000494E0000}"/>
    <cellStyle name="Normal 10 5 2 2" xfId="17008" xr:uid="{00000000-0005-0000-0000-00004A4E0000}"/>
    <cellStyle name="Normal 10 5 2 2 10" xfId="17009" xr:uid="{00000000-0005-0000-0000-00004B4E0000}"/>
    <cellStyle name="Normal 10 5 2 2 2" xfId="17010" xr:uid="{00000000-0005-0000-0000-00004C4E0000}"/>
    <cellStyle name="Normal 10 5 2 2 2 2" xfId="17011" xr:uid="{00000000-0005-0000-0000-00004D4E0000}"/>
    <cellStyle name="Normal 10 5 2 2 2 2 2" xfId="17012" xr:uid="{00000000-0005-0000-0000-00004E4E0000}"/>
    <cellStyle name="Normal 10 5 2 2 2 2 2 2" xfId="17013" xr:uid="{00000000-0005-0000-0000-00004F4E0000}"/>
    <cellStyle name="Normal 10 5 2 2 2 2 3" xfId="17014" xr:uid="{00000000-0005-0000-0000-0000504E0000}"/>
    <cellStyle name="Normal 10 5 2 2 2 2 4" xfId="17015" xr:uid="{00000000-0005-0000-0000-0000514E0000}"/>
    <cellStyle name="Normal 10 5 2 2 2 3" xfId="17016" xr:uid="{00000000-0005-0000-0000-0000524E0000}"/>
    <cellStyle name="Normal 10 5 2 2 2 3 2" xfId="17017" xr:uid="{00000000-0005-0000-0000-0000534E0000}"/>
    <cellStyle name="Normal 10 5 2 2 2 3 2 2" xfId="17018" xr:uid="{00000000-0005-0000-0000-0000544E0000}"/>
    <cellStyle name="Normal 10 5 2 2 2 3 3" xfId="17019" xr:uid="{00000000-0005-0000-0000-0000554E0000}"/>
    <cellStyle name="Normal 10 5 2 2 2 3 4" xfId="17020" xr:uid="{00000000-0005-0000-0000-0000564E0000}"/>
    <cellStyle name="Normal 10 5 2 2 2 4" xfId="17021" xr:uid="{00000000-0005-0000-0000-0000574E0000}"/>
    <cellStyle name="Normal 10 5 2 2 2 4 2" xfId="17022" xr:uid="{00000000-0005-0000-0000-0000584E0000}"/>
    <cellStyle name="Normal 10 5 2 2 2 4 2 2" xfId="17023" xr:uid="{00000000-0005-0000-0000-0000594E0000}"/>
    <cellStyle name="Normal 10 5 2 2 2 4 3" xfId="17024" xr:uid="{00000000-0005-0000-0000-00005A4E0000}"/>
    <cellStyle name="Normal 10 5 2 2 2 4 4" xfId="17025" xr:uid="{00000000-0005-0000-0000-00005B4E0000}"/>
    <cellStyle name="Normal 10 5 2 2 2 5" xfId="17026" xr:uid="{00000000-0005-0000-0000-00005C4E0000}"/>
    <cellStyle name="Normal 10 5 2 2 2 5 2" xfId="17027" xr:uid="{00000000-0005-0000-0000-00005D4E0000}"/>
    <cellStyle name="Normal 10 5 2 2 2 5 2 2" xfId="17028" xr:uid="{00000000-0005-0000-0000-00005E4E0000}"/>
    <cellStyle name="Normal 10 5 2 2 2 5 3" xfId="17029" xr:uid="{00000000-0005-0000-0000-00005F4E0000}"/>
    <cellStyle name="Normal 10 5 2 2 2 5 4" xfId="17030" xr:uid="{00000000-0005-0000-0000-0000604E0000}"/>
    <cellStyle name="Normal 10 5 2 2 2 6" xfId="17031" xr:uid="{00000000-0005-0000-0000-0000614E0000}"/>
    <cellStyle name="Normal 10 5 2 2 2 6 2" xfId="17032" xr:uid="{00000000-0005-0000-0000-0000624E0000}"/>
    <cellStyle name="Normal 10 5 2 2 2 6 2 2" xfId="17033" xr:uid="{00000000-0005-0000-0000-0000634E0000}"/>
    <cellStyle name="Normal 10 5 2 2 2 6 3" xfId="17034" xr:uid="{00000000-0005-0000-0000-0000644E0000}"/>
    <cellStyle name="Normal 10 5 2 2 2 7" xfId="17035" xr:uid="{00000000-0005-0000-0000-0000654E0000}"/>
    <cellStyle name="Normal 10 5 2 2 2 7 2" xfId="17036" xr:uid="{00000000-0005-0000-0000-0000664E0000}"/>
    <cellStyle name="Normal 10 5 2 2 2 8" xfId="17037" xr:uid="{00000000-0005-0000-0000-0000674E0000}"/>
    <cellStyle name="Normal 10 5 2 2 2 9" xfId="17038" xr:uid="{00000000-0005-0000-0000-0000684E0000}"/>
    <cellStyle name="Normal 10 5 2 2 3" xfId="17039" xr:uid="{00000000-0005-0000-0000-0000694E0000}"/>
    <cellStyle name="Normal 10 5 2 2 3 2" xfId="17040" xr:uid="{00000000-0005-0000-0000-00006A4E0000}"/>
    <cellStyle name="Normal 10 5 2 2 3 2 2" xfId="17041" xr:uid="{00000000-0005-0000-0000-00006B4E0000}"/>
    <cellStyle name="Normal 10 5 2 2 3 2 2 2" xfId="17042" xr:uid="{00000000-0005-0000-0000-00006C4E0000}"/>
    <cellStyle name="Normal 10 5 2 2 3 2 3" xfId="17043" xr:uid="{00000000-0005-0000-0000-00006D4E0000}"/>
    <cellStyle name="Normal 10 5 2 2 3 2 4" xfId="17044" xr:uid="{00000000-0005-0000-0000-00006E4E0000}"/>
    <cellStyle name="Normal 10 5 2 2 3 3" xfId="17045" xr:uid="{00000000-0005-0000-0000-00006F4E0000}"/>
    <cellStyle name="Normal 10 5 2 2 3 3 2" xfId="17046" xr:uid="{00000000-0005-0000-0000-0000704E0000}"/>
    <cellStyle name="Normal 10 5 2 2 3 3 2 2" xfId="17047" xr:uid="{00000000-0005-0000-0000-0000714E0000}"/>
    <cellStyle name="Normal 10 5 2 2 3 3 3" xfId="17048" xr:uid="{00000000-0005-0000-0000-0000724E0000}"/>
    <cellStyle name="Normal 10 5 2 2 3 3 4" xfId="17049" xr:uid="{00000000-0005-0000-0000-0000734E0000}"/>
    <cellStyle name="Normal 10 5 2 2 3 4" xfId="17050" xr:uid="{00000000-0005-0000-0000-0000744E0000}"/>
    <cellStyle name="Normal 10 5 2 2 3 4 2" xfId="17051" xr:uid="{00000000-0005-0000-0000-0000754E0000}"/>
    <cellStyle name="Normal 10 5 2 2 3 4 2 2" xfId="17052" xr:uid="{00000000-0005-0000-0000-0000764E0000}"/>
    <cellStyle name="Normal 10 5 2 2 3 4 3" xfId="17053" xr:uid="{00000000-0005-0000-0000-0000774E0000}"/>
    <cellStyle name="Normal 10 5 2 2 3 4 4" xfId="17054" xr:uid="{00000000-0005-0000-0000-0000784E0000}"/>
    <cellStyle name="Normal 10 5 2 2 3 5" xfId="17055" xr:uid="{00000000-0005-0000-0000-0000794E0000}"/>
    <cellStyle name="Normal 10 5 2 2 3 5 2" xfId="17056" xr:uid="{00000000-0005-0000-0000-00007A4E0000}"/>
    <cellStyle name="Normal 10 5 2 2 3 5 3" xfId="17057" xr:uid="{00000000-0005-0000-0000-00007B4E0000}"/>
    <cellStyle name="Normal 10 5 2 2 3 6" xfId="17058" xr:uid="{00000000-0005-0000-0000-00007C4E0000}"/>
    <cellStyle name="Normal 10 5 2 2 3 7" xfId="17059" xr:uid="{00000000-0005-0000-0000-00007D4E0000}"/>
    <cellStyle name="Normal 10 5 2 2 3 8" xfId="17060" xr:uid="{00000000-0005-0000-0000-00007E4E0000}"/>
    <cellStyle name="Normal 10 5 2 2 4" xfId="17061" xr:uid="{00000000-0005-0000-0000-00007F4E0000}"/>
    <cellStyle name="Normal 10 5 2 2 4 2" xfId="17062" xr:uid="{00000000-0005-0000-0000-0000804E0000}"/>
    <cellStyle name="Normal 10 5 2 2 4 2 2" xfId="17063" xr:uid="{00000000-0005-0000-0000-0000814E0000}"/>
    <cellStyle name="Normal 10 5 2 2 4 3" xfId="17064" xr:uid="{00000000-0005-0000-0000-0000824E0000}"/>
    <cellStyle name="Normal 10 5 2 2 4 4" xfId="17065" xr:uid="{00000000-0005-0000-0000-0000834E0000}"/>
    <cellStyle name="Normal 10 5 2 2 5" xfId="17066" xr:uid="{00000000-0005-0000-0000-0000844E0000}"/>
    <cellStyle name="Normal 10 5 2 2 5 2" xfId="17067" xr:uid="{00000000-0005-0000-0000-0000854E0000}"/>
    <cellStyle name="Normal 10 5 2 2 5 2 2" xfId="17068" xr:uid="{00000000-0005-0000-0000-0000864E0000}"/>
    <cellStyle name="Normal 10 5 2 2 5 3" xfId="17069" xr:uid="{00000000-0005-0000-0000-0000874E0000}"/>
    <cellStyle name="Normal 10 5 2 2 5 4" xfId="17070" xr:uid="{00000000-0005-0000-0000-0000884E0000}"/>
    <cellStyle name="Normal 10 5 2 2 6" xfId="17071" xr:uid="{00000000-0005-0000-0000-0000894E0000}"/>
    <cellStyle name="Normal 10 5 2 2 6 2" xfId="17072" xr:uid="{00000000-0005-0000-0000-00008A4E0000}"/>
    <cellStyle name="Normal 10 5 2 2 6 2 2" xfId="17073" xr:uid="{00000000-0005-0000-0000-00008B4E0000}"/>
    <cellStyle name="Normal 10 5 2 2 6 3" xfId="17074" xr:uid="{00000000-0005-0000-0000-00008C4E0000}"/>
    <cellStyle name="Normal 10 5 2 2 6 4" xfId="17075" xr:uid="{00000000-0005-0000-0000-00008D4E0000}"/>
    <cellStyle name="Normal 10 5 2 2 7" xfId="17076" xr:uid="{00000000-0005-0000-0000-00008E4E0000}"/>
    <cellStyle name="Normal 10 5 2 2 7 2" xfId="17077" xr:uid="{00000000-0005-0000-0000-00008F4E0000}"/>
    <cellStyle name="Normal 10 5 2 2 7 2 2" xfId="17078" xr:uid="{00000000-0005-0000-0000-0000904E0000}"/>
    <cellStyle name="Normal 10 5 2 2 7 3" xfId="17079" xr:uid="{00000000-0005-0000-0000-0000914E0000}"/>
    <cellStyle name="Normal 10 5 2 2 8" xfId="17080" xr:uid="{00000000-0005-0000-0000-0000924E0000}"/>
    <cellStyle name="Normal 10 5 2 2 8 2" xfId="17081" xr:uid="{00000000-0005-0000-0000-0000934E0000}"/>
    <cellStyle name="Normal 10 5 2 2 9" xfId="17082" xr:uid="{00000000-0005-0000-0000-0000944E0000}"/>
    <cellStyle name="Normal 10 5 2 3" xfId="17083" xr:uid="{00000000-0005-0000-0000-0000954E0000}"/>
    <cellStyle name="Normal 10 5 2 3 2" xfId="17084" xr:uid="{00000000-0005-0000-0000-0000964E0000}"/>
    <cellStyle name="Normal 10 5 2 3 2 2" xfId="17085" xr:uid="{00000000-0005-0000-0000-0000974E0000}"/>
    <cellStyle name="Normal 10 5 2 3 2 2 2" xfId="17086" xr:uid="{00000000-0005-0000-0000-0000984E0000}"/>
    <cellStyle name="Normal 10 5 2 3 2 2 2 2" xfId="17087" xr:uid="{00000000-0005-0000-0000-0000994E0000}"/>
    <cellStyle name="Normal 10 5 2 3 2 2 3" xfId="17088" xr:uid="{00000000-0005-0000-0000-00009A4E0000}"/>
    <cellStyle name="Normal 10 5 2 3 2 2 4" xfId="17089" xr:uid="{00000000-0005-0000-0000-00009B4E0000}"/>
    <cellStyle name="Normal 10 5 2 3 2 3" xfId="17090" xr:uid="{00000000-0005-0000-0000-00009C4E0000}"/>
    <cellStyle name="Normal 10 5 2 3 2 3 2" xfId="17091" xr:uid="{00000000-0005-0000-0000-00009D4E0000}"/>
    <cellStyle name="Normal 10 5 2 3 2 3 2 2" xfId="17092" xr:uid="{00000000-0005-0000-0000-00009E4E0000}"/>
    <cellStyle name="Normal 10 5 2 3 2 3 3" xfId="17093" xr:uid="{00000000-0005-0000-0000-00009F4E0000}"/>
    <cellStyle name="Normal 10 5 2 3 2 3 4" xfId="17094" xr:uid="{00000000-0005-0000-0000-0000A04E0000}"/>
    <cellStyle name="Normal 10 5 2 3 2 4" xfId="17095" xr:uid="{00000000-0005-0000-0000-0000A14E0000}"/>
    <cellStyle name="Normal 10 5 2 3 2 4 2" xfId="17096" xr:uid="{00000000-0005-0000-0000-0000A24E0000}"/>
    <cellStyle name="Normal 10 5 2 3 2 4 2 2" xfId="17097" xr:uid="{00000000-0005-0000-0000-0000A34E0000}"/>
    <cellStyle name="Normal 10 5 2 3 2 4 3" xfId="17098" xr:uid="{00000000-0005-0000-0000-0000A44E0000}"/>
    <cellStyle name="Normal 10 5 2 3 2 4 4" xfId="17099" xr:uid="{00000000-0005-0000-0000-0000A54E0000}"/>
    <cellStyle name="Normal 10 5 2 3 2 5" xfId="17100" xr:uid="{00000000-0005-0000-0000-0000A64E0000}"/>
    <cellStyle name="Normal 10 5 2 3 2 5 2" xfId="17101" xr:uid="{00000000-0005-0000-0000-0000A74E0000}"/>
    <cellStyle name="Normal 10 5 2 3 2 5 3" xfId="17102" xr:uid="{00000000-0005-0000-0000-0000A84E0000}"/>
    <cellStyle name="Normal 10 5 2 3 2 6" xfId="17103" xr:uid="{00000000-0005-0000-0000-0000A94E0000}"/>
    <cellStyle name="Normal 10 5 2 3 2 7" xfId="17104" xr:uid="{00000000-0005-0000-0000-0000AA4E0000}"/>
    <cellStyle name="Normal 10 5 2 3 2 8" xfId="17105" xr:uid="{00000000-0005-0000-0000-0000AB4E0000}"/>
    <cellStyle name="Normal 10 5 2 3 3" xfId="17106" xr:uid="{00000000-0005-0000-0000-0000AC4E0000}"/>
    <cellStyle name="Normal 10 5 2 3 3 2" xfId="17107" xr:uid="{00000000-0005-0000-0000-0000AD4E0000}"/>
    <cellStyle name="Normal 10 5 2 3 3 2 2" xfId="17108" xr:uid="{00000000-0005-0000-0000-0000AE4E0000}"/>
    <cellStyle name="Normal 10 5 2 3 3 3" xfId="17109" xr:uid="{00000000-0005-0000-0000-0000AF4E0000}"/>
    <cellStyle name="Normal 10 5 2 3 3 4" xfId="17110" xr:uid="{00000000-0005-0000-0000-0000B04E0000}"/>
    <cellStyle name="Normal 10 5 2 3 4" xfId="17111" xr:uid="{00000000-0005-0000-0000-0000B14E0000}"/>
    <cellStyle name="Normal 10 5 2 3 4 2" xfId="17112" xr:uid="{00000000-0005-0000-0000-0000B24E0000}"/>
    <cellStyle name="Normal 10 5 2 3 4 2 2" xfId="17113" xr:uid="{00000000-0005-0000-0000-0000B34E0000}"/>
    <cellStyle name="Normal 10 5 2 3 4 3" xfId="17114" xr:uid="{00000000-0005-0000-0000-0000B44E0000}"/>
    <cellStyle name="Normal 10 5 2 3 4 4" xfId="17115" xr:uid="{00000000-0005-0000-0000-0000B54E0000}"/>
    <cellStyle name="Normal 10 5 2 3 5" xfId="17116" xr:uid="{00000000-0005-0000-0000-0000B64E0000}"/>
    <cellStyle name="Normal 10 5 2 3 5 2" xfId="17117" xr:uid="{00000000-0005-0000-0000-0000B74E0000}"/>
    <cellStyle name="Normal 10 5 2 3 5 2 2" xfId="17118" xr:uid="{00000000-0005-0000-0000-0000B84E0000}"/>
    <cellStyle name="Normal 10 5 2 3 5 3" xfId="17119" xr:uid="{00000000-0005-0000-0000-0000B94E0000}"/>
    <cellStyle name="Normal 10 5 2 3 5 4" xfId="17120" xr:uid="{00000000-0005-0000-0000-0000BA4E0000}"/>
    <cellStyle name="Normal 10 5 2 3 6" xfId="17121" xr:uid="{00000000-0005-0000-0000-0000BB4E0000}"/>
    <cellStyle name="Normal 10 5 2 3 6 2" xfId="17122" xr:uid="{00000000-0005-0000-0000-0000BC4E0000}"/>
    <cellStyle name="Normal 10 5 2 3 6 2 2" xfId="17123" xr:uid="{00000000-0005-0000-0000-0000BD4E0000}"/>
    <cellStyle name="Normal 10 5 2 3 6 3" xfId="17124" xr:uid="{00000000-0005-0000-0000-0000BE4E0000}"/>
    <cellStyle name="Normal 10 5 2 3 7" xfId="17125" xr:uid="{00000000-0005-0000-0000-0000BF4E0000}"/>
    <cellStyle name="Normal 10 5 2 3 7 2" xfId="17126" xr:uid="{00000000-0005-0000-0000-0000C04E0000}"/>
    <cellStyle name="Normal 10 5 2 3 8" xfId="17127" xr:uid="{00000000-0005-0000-0000-0000C14E0000}"/>
    <cellStyle name="Normal 10 5 2 3 9" xfId="17128" xr:uid="{00000000-0005-0000-0000-0000C24E0000}"/>
    <cellStyle name="Normal 10 5 2 4" xfId="17129" xr:uid="{00000000-0005-0000-0000-0000C34E0000}"/>
    <cellStyle name="Normal 10 5 2 4 2" xfId="17130" xr:uid="{00000000-0005-0000-0000-0000C44E0000}"/>
    <cellStyle name="Normal 10 5 2 4 2 2" xfId="17131" xr:uid="{00000000-0005-0000-0000-0000C54E0000}"/>
    <cellStyle name="Normal 10 5 2 4 2 2 2" xfId="17132" xr:uid="{00000000-0005-0000-0000-0000C64E0000}"/>
    <cellStyle name="Normal 10 5 2 4 2 3" xfId="17133" xr:uid="{00000000-0005-0000-0000-0000C74E0000}"/>
    <cellStyle name="Normal 10 5 2 4 2 4" xfId="17134" xr:uid="{00000000-0005-0000-0000-0000C84E0000}"/>
    <cellStyle name="Normal 10 5 2 4 3" xfId="17135" xr:uid="{00000000-0005-0000-0000-0000C94E0000}"/>
    <cellStyle name="Normal 10 5 2 4 3 2" xfId="17136" xr:uid="{00000000-0005-0000-0000-0000CA4E0000}"/>
    <cellStyle name="Normal 10 5 2 4 3 2 2" xfId="17137" xr:uid="{00000000-0005-0000-0000-0000CB4E0000}"/>
    <cellStyle name="Normal 10 5 2 4 3 3" xfId="17138" xr:uid="{00000000-0005-0000-0000-0000CC4E0000}"/>
    <cellStyle name="Normal 10 5 2 4 3 4" xfId="17139" xr:uid="{00000000-0005-0000-0000-0000CD4E0000}"/>
    <cellStyle name="Normal 10 5 2 4 4" xfId="17140" xr:uid="{00000000-0005-0000-0000-0000CE4E0000}"/>
    <cellStyle name="Normal 10 5 2 4 4 2" xfId="17141" xr:uid="{00000000-0005-0000-0000-0000CF4E0000}"/>
    <cellStyle name="Normal 10 5 2 4 4 2 2" xfId="17142" xr:uid="{00000000-0005-0000-0000-0000D04E0000}"/>
    <cellStyle name="Normal 10 5 2 4 4 3" xfId="17143" xr:uid="{00000000-0005-0000-0000-0000D14E0000}"/>
    <cellStyle name="Normal 10 5 2 4 4 4" xfId="17144" xr:uid="{00000000-0005-0000-0000-0000D24E0000}"/>
    <cellStyle name="Normal 10 5 2 4 5" xfId="17145" xr:uid="{00000000-0005-0000-0000-0000D34E0000}"/>
    <cellStyle name="Normal 10 5 2 4 5 2" xfId="17146" xr:uid="{00000000-0005-0000-0000-0000D44E0000}"/>
    <cellStyle name="Normal 10 5 2 4 5 2 2" xfId="17147" xr:uid="{00000000-0005-0000-0000-0000D54E0000}"/>
    <cellStyle name="Normal 10 5 2 4 5 3" xfId="17148" xr:uid="{00000000-0005-0000-0000-0000D64E0000}"/>
    <cellStyle name="Normal 10 5 2 4 5 4" xfId="17149" xr:uid="{00000000-0005-0000-0000-0000D74E0000}"/>
    <cellStyle name="Normal 10 5 2 4 6" xfId="17150" xr:uid="{00000000-0005-0000-0000-0000D84E0000}"/>
    <cellStyle name="Normal 10 5 2 4 6 2" xfId="17151" xr:uid="{00000000-0005-0000-0000-0000D94E0000}"/>
    <cellStyle name="Normal 10 5 2 4 6 2 2" xfId="17152" xr:uid="{00000000-0005-0000-0000-0000DA4E0000}"/>
    <cellStyle name="Normal 10 5 2 4 6 3" xfId="17153" xr:uid="{00000000-0005-0000-0000-0000DB4E0000}"/>
    <cellStyle name="Normal 10 5 2 4 7" xfId="17154" xr:uid="{00000000-0005-0000-0000-0000DC4E0000}"/>
    <cellStyle name="Normal 10 5 2 4 7 2" xfId="17155" xr:uid="{00000000-0005-0000-0000-0000DD4E0000}"/>
    <cellStyle name="Normal 10 5 2 4 8" xfId="17156" xr:uid="{00000000-0005-0000-0000-0000DE4E0000}"/>
    <cellStyle name="Normal 10 5 2 4 9" xfId="17157" xr:uid="{00000000-0005-0000-0000-0000DF4E0000}"/>
    <cellStyle name="Normal 10 5 2 5" xfId="17158" xr:uid="{00000000-0005-0000-0000-0000E04E0000}"/>
    <cellStyle name="Normal 10 5 2 5 2" xfId="17159" xr:uid="{00000000-0005-0000-0000-0000E14E0000}"/>
    <cellStyle name="Normal 10 5 2 5 2 2" xfId="17160" xr:uid="{00000000-0005-0000-0000-0000E24E0000}"/>
    <cellStyle name="Normal 10 5 2 5 2 2 2" xfId="17161" xr:uid="{00000000-0005-0000-0000-0000E34E0000}"/>
    <cellStyle name="Normal 10 5 2 5 2 3" xfId="17162" xr:uid="{00000000-0005-0000-0000-0000E44E0000}"/>
    <cellStyle name="Normal 10 5 2 5 2 4" xfId="17163" xr:uid="{00000000-0005-0000-0000-0000E54E0000}"/>
    <cellStyle name="Normal 10 5 2 5 3" xfId="17164" xr:uid="{00000000-0005-0000-0000-0000E64E0000}"/>
    <cellStyle name="Normal 10 5 2 5 3 2" xfId="17165" xr:uid="{00000000-0005-0000-0000-0000E74E0000}"/>
    <cellStyle name="Normal 10 5 2 5 3 2 2" xfId="17166" xr:uid="{00000000-0005-0000-0000-0000E84E0000}"/>
    <cellStyle name="Normal 10 5 2 5 3 3" xfId="17167" xr:uid="{00000000-0005-0000-0000-0000E94E0000}"/>
    <cellStyle name="Normal 10 5 2 5 3 4" xfId="17168" xr:uid="{00000000-0005-0000-0000-0000EA4E0000}"/>
    <cellStyle name="Normal 10 5 2 5 4" xfId="17169" xr:uid="{00000000-0005-0000-0000-0000EB4E0000}"/>
    <cellStyle name="Normal 10 5 2 5 4 2" xfId="17170" xr:uid="{00000000-0005-0000-0000-0000EC4E0000}"/>
    <cellStyle name="Normal 10 5 2 5 4 2 2" xfId="17171" xr:uid="{00000000-0005-0000-0000-0000ED4E0000}"/>
    <cellStyle name="Normal 10 5 2 5 4 3" xfId="17172" xr:uid="{00000000-0005-0000-0000-0000EE4E0000}"/>
    <cellStyle name="Normal 10 5 2 5 4 4" xfId="17173" xr:uid="{00000000-0005-0000-0000-0000EF4E0000}"/>
    <cellStyle name="Normal 10 5 2 5 5" xfId="17174" xr:uid="{00000000-0005-0000-0000-0000F04E0000}"/>
    <cellStyle name="Normal 10 5 2 5 5 2" xfId="17175" xr:uid="{00000000-0005-0000-0000-0000F14E0000}"/>
    <cellStyle name="Normal 10 5 2 5 5 3" xfId="17176" xr:uid="{00000000-0005-0000-0000-0000F24E0000}"/>
    <cellStyle name="Normal 10 5 2 5 6" xfId="17177" xr:uid="{00000000-0005-0000-0000-0000F34E0000}"/>
    <cellStyle name="Normal 10 5 2 5 7" xfId="17178" xr:uid="{00000000-0005-0000-0000-0000F44E0000}"/>
    <cellStyle name="Normal 10 5 2 5 8" xfId="17179" xr:uid="{00000000-0005-0000-0000-0000F54E0000}"/>
    <cellStyle name="Normal 10 5 2 6" xfId="17180" xr:uid="{00000000-0005-0000-0000-0000F64E0000}"/>
    <cellStyle name="Normal 10 5 2 6 2" xfId="17181" xr:uid="{00000000-0005-0000-0000-0000F74E0000}"/>
    <cellStyle name="Normal 10 5 2 6 2 2" xfId="17182" xr:uid="{00000000-0005-0000-0000-0000F84E0000}"/>
    <cellStyle name="Normal 10 5 2 6 3" xfId="17183" xr:uid="{00000000-0005-0000-0000-0000F94E0000}"/>
    <cellStyle name="Normal 10 5 2 6 4" xfId="17184" xr:uid="{00000000-0005-0000-0000-0000FA4E0000}"/>
    <cellStyle name="Normal 10 5 2 7" xfId="17185" xr:uid="{00000000-0005-0000-0000-0000FB4E0000}"/>
    <cellStyle name="Normal 10 5 2 7 2" xfId="17186" xr:uid="{00000000-0005-0000-0000-0000FC4E0000}"/>
    <cellStyle name="Normal 10 5 2 7 2 2" xfId="17187" xr:uid="{00000000-0005-0000-0000-0000FD4E0000}"/>
    <cellStyle name="Normal 10 5 2 7 3" xfId="17188" xr:uid="{00000000-0005-0000-0000-0000FE4E0000}"/>
    <cellStyle name="Normal 10 5 2 7 4" xfId="17189" xr:uid="{00000000-0005-0000-0000-0000FF4E0000}"/>
    <cellStyle name="Normal 10 5 2 8" xfId="17190" xr:uid="{00000000-0005-0000-0000-0000004F0000}"/>
    <cellStyle name="Normal 10 5 2 8 2" xfId="17191" xr:uid="{00000000-0005-0000-0000-0000014F0000}"/>
    <cellStyle name="Normal 10 5 2 8 2 2" xfId="17192" xr:uid="{00000000-0005-0000-0000-0000024F0000}"/>
    <cellStyle name="Normal 10 5 2 8 3" xfId="17193" xr:uid="{00000000-0005-0000-0000-0000034F0000}"/>
    <cellStyle name="Normal 10 5 2 8 4" xfId="17194" xr:uid="{00000000-0005-0000-0000-0000044F0000}"/>
    <cellStyle name="Normal 10 5 2 9" xfId="17195" xr:uid="{00000000-0005-0000-0000-0000054F0000}"/>
    <cellStyle name="Normal 10 5 2 9 2" xfId="17196" xr:uid="{00000000-0005-0000-0000-0000064F0000}"/>
    <cellStyle name="Normal 10 5 2 9 2 2" xfId="17197" xr:uid="{00000000-0005-0000-0000-0000074F0000}"/>
    <cellStyle name="Normal 10 5 2 9 3" xfId="17198" xr:uid="{00000000-0005-0000-0000-0000084F0000}"/>
    <cellStyle name="Normal 10 5 3" xfId="17199" xr:uid="{00000000-0005-0000-0000-0000094F0000}"/>
    <cellStyle name="Normal 10 5 3 10" xfId="17200" xr:uid="{00000000-0005-0000-0000-00000A4F0000}"/>
    <cellStyle name="Normal 10 5 3 11" xfId="17201" xr:uid="{00000000-0005-0000-0000-00000B4F0000}"/>
    <cellStyle name="Normal 10 5 3 2" xfId="17202" xr:uid="{00000000-0005-0000-0000-00000C4F0000}"/>
    <cellStyle name="Normal 10 5 3 2 2" xfId="17203" xr:uid="{00000000-0005-0000-0000-00000D4F0000}"/>
    <cellStyle name="Normal 10 5 3 2 2 2" xfId="17204" xr:uid="{00000000-0005-0000-0000-00000E4F0000}"/>
    <cellStyle name="Normal 10 5 3 2 2 2 2" xfId="17205" xr:uid="{00000000-0005-0000-0000-00000F4F0000}"/>
    <cellStyle name="Normal 10 5 3 2 2 2 2 2" xfId="17206" xr:uid="{00000000-0005-0000-0000-0000104F0000}"/>
    <cellStyle name="Normal 10 5 3 2 2 2 3" xfId="17207" xr:uid="{00000000-0005-0000-0000-0000114F0000}"/>
    <cellStyle name="Normal 10 5 3 2 2 2 4" xfId="17208" xr:uid="{00000000-0005-0000-0000-0000124F0000}"/>
    <cellStyle name="Normal 10 5 3 2 2 3" xfId="17209" xr:uid="{00000000-0005-0000-0000-0000134F0000}"/>
    <cellStyle name="Normal 10 5 3 2 2 3 2" xfId="17210" xr:uid="{00000000-0005-0000-0000-0000144F0000}"/>
    <cellStyle name="Normal 10 5 3 2 2 3 2 2" xfId="17211" xr:uid="{00000000-0005-0000-0000-0000154F0000}"/>
    <cellStyle name="Normal 10 5 3 2 2 3 3" xfId="17212" xr:uid="{00000000-0005-0000-0000-0000164F0000}"/>
    <cellStyle name="Normal 10 5 3 2 2 3 4" xfId="17213" xr:uid="{00000000-0005-0000-0000-0000174F0000}"/>
    <cellStyle name="Normal 10 5 3 2 2 4" xfId="17214" xr:uid="{00000000-0005-0000-0000-0000184F0000}"/>
    <cellStyle name="Normal 10 5 3 2 2 4 2" xfId="17215" xr:uid="{00000000-0005-0000-0000-0000194F0000}"/>
    <cellStyle name="Normal 10 5 3 2 2 4 2 2" xfId="17216" xr:uid="{00000000-0005-0000-0000-00001A4F0000}"/>
    <cellStyle name="Normal 10 5 3 2 2 4 3" xfId="17217" xr:uid="{00000000-0005-0000-0000-00001B4F0000}"/>
    <cellStyle name="Normal 10 5 3 2 2 4 4" xfId="17218" xr:uid="{00000000-0005-0000-0000-00001C4F0000}"/>
    <cellStyle name="Normal 10 5 3 2 2 5" xfId="17219" xr:uid="{00000000-0005-0000-0000-00001D4F0000}"/>
    <cellStyle name="Normal 10 5 3 2 2 5 2" xfId="17220" xr:uid="{00000000-0005-0000-0000-00001E4F0000}"/>
    <cellStyle name="Normal 10 5 3 2 2 5 3" xfId="17221" xr:uid="{00000000-0005-0000-0000-00001F4F0000}"/>
    <cellStyle name="Normal 10 5 3 2 2 6" xfId="17222" xr:uid="{00000000-0005-0000-0000-0000204F0000}"/>
    <cellStyle name="Normal 10 5 3 2 2 7" xfId="17223" xr:uid="{00000000-0005-0000-0000-0000214F0000}"/>
    <cellStyle name="Normal 10 5 3 2 2 8" xfId="17224" xr:uid="{00000000-0005-0000-0000-0000224F0000}"/>
    <cellStyle name="Normal 10 5 3 2 3" xfId="17225" xr:uid="{00000000-0005-0000-0000-0000234F0000}"/>
    <cellStyle name="Normal 10 5 3 2 3 2" xfId="17226" xr:uid="{00000000-0005-0000-0000-0000244F0000}"/>
    <cellStyle name="Normal 10 5 3 2 3 2 2" xfId="17227" xr:uid="{00000000-0005-0000-0000-0000254F0000}"/>
    <cellStyle name="Normal 10 5 3 2 3 3" xfId="17228" xr:uid="{00000000-0005-0000-0000-0000264F0000}"/>
    <cellStyle name="Normal 10 5 3 2 3 4" xfId="17229" xr:uid="{00000000-0005-0000-0000-0000274F0000}"/>
    <cellStyle name="Normal 10 5 3 2 4" xfId="17230" xr:uid="{00000000-0005-0000-0000-0000284F0000}"/>
    <cellStyle name="Normal 10 5 3 2 4 2" xfId="17231" xr:uid="{00000000-0005-0000-0000-0000294F0000}"/>
    <cellStyle name="Normal 10 5 3 2 4 2 2" xfId="17232" xr:uid="{00000000-0005-0000-0000-00002A4F0000}"/>
    <cellStyle name="Normal 10 5 3 2 4 3" xfId="17233" xr:uid="{00000000-0005-0000-0000-00002B4F0000}"/>
    <cellStyle name="Normal 10 5 3 2 4 4" xfId="17234" xr:uid="{00000000-0005-0000-0000-00002C4F0000}"/>
    <cellStyle name="Normal 10 5 3 2 5" xfId="17235" xr:uid="{00000000-0005-0000-0000-00002D4F0000}"/>
    <cellStyle name="Normal 10 5 3 2 5 2" xfId="17236" xr:uid="{00000000-0005-0000-0000-00002E4F0000}"/>
    <cellStyle name="Normal 10 5 3 2 5 2 2" xfId="17237" xr:uid="{00000000-0005-0000-0000-00002F4F0000}"/>
    <cellStyle name="Normal 10 5 3 2 5 3" xfId="17238" xr:uid="{00000000-0005-0000-0000-0000304F0000}"/>
    <cellStyle name="Normal 10 5 3 2 5 4" xfId="17239" xr:uid="{00000000-0005-0000-0000-0000314F0000}"/>
    <cellStyle name="Normal 10 5 3 2 6" xfId="17240" xr:uid="{00000000-0005-0000-0000-0000324F0000}"/>
    <cellStyle name="Normal 10 5 3 2 6 2" xfId="17241" xr:uid="{00000000-0005-0000-0000-0000334F0000}"/>
    <cellStyle name="Normal 10 5 3 2 6 2 2" xfId="17242" xr:uid="{00000000-0005-0000-0000-0000344F0000}"/>
    <cellStyle name="Normal 10 5 3 2 6 3" xfId="17243" xr:uid="{00000000-0005-0000-0000-0000354F0000}"/>
    <cellStyle name="Normal 10 5 3 2 7" xfId="17244" xr:uid="{00000000-0005-0000-0000-0000364F0000}"/>
    <cellStyle name="Normal 10 5 3 2 7 2" xfId="17245" xr:uid="{00000000-0005-0000-0000-0000374F0000}"/>
    <cellStyle name="Normal 10 5 3 2 8" xfId="17246" xr:uid="{00000000-0005-0000-0000-0000384F0000}"/>
    <cellStyle name="Normal 10 5 3 2 9" xfId="17247" xr:uid="{00000000-0005-0000-0000-0000394F0000}"/>
    <cellStyle name="Normal 10 5 3 3" xfId="17248" xr:uid="{00000000-0005-0000-0000-00003A4F0000}"/>
    <cellStyle name="Normal 10 5 3 3 2" xfId="17249" xr:uid="{00000000-0005-0000-0000-00003B4F0000}"/>
    <cellStyle name="Normal 10 5 3 3 2 2" xfId="17250" xr:uid="{00000000-0005-0000-0000-00003C4F0000}"/>
    <cellStyle name="Normal 10 5 3 3 2 2 2" xfId="17251" xr:uid="{00000000-0005-0000-0000-00003D4F0000}"/>
    <cellStyle name="Normal 10 5 3 3 2 3" xfId="17252" xr:uid="{00000000-0005-0000-0000-00003E4F0000}"/>
    <cellStyle name="Normal 10 5 3 3 2 4" xfId="17253" xr:uid="{00000000-0005-0000-0000-00003F4F0000}"/>
    <cellStyle name="Normal 10 5 3 3 3" xfId="17254" xr:uid="{00000000-0005-0000-0000-0000404F0000}"/>
    <cellStyle name="Normal 10 5 3 3 3 2" xfId="17255" xr:uid="{00000000-0005-0000-0000-0000414F0000}"/>
    <cellStyle name="Normal 10 5 3 3 3 2 2" xfId="17256" xr:uid="{00000000-0005-0000-0000-0000424F0000}"/>
    <cellStyle name="Normal 10 5 3 3 3 3" xfId="17257" xr:uid="{00000000-0005-0000-0000-0000434F0000}"/>
    <cellStyle name="Normal 10 5 3 3 3 4" xfId="17258" xr:uid="{00000000-0005-0000-0000-0000444F0000}"/>
    <cellStyle name="Normal 10 5 3 3 4" xfId="17259" xr:uid="{00000000-0005-0000-0000-0000454F0000}"/>
    <cellStyle name="Normal 10 5 3 3 4 2" xfId="17260" xr:uid="{00000000-0005-0000-0000-0000464F0000}"/>
    <cellStyle name="Normal 10 5 3 3 4 2 2" xfId="17261" xr:uid="{00000000-0005-0000-0000-0000474F0000}"/>
    <cellStyle name="Normal 10 5 3 3 4 3" xfId="17262" xr:uid="{00000000-0005-0000-0000-0000484F0000}"/>
    <cellStyle name="Normal 10 5 3 3 4 4" xfId="17263" xr:uid="{00000000-0005-0000-0000-0000494F0000}"/>
    <cellStyle name="Normal 10 5 3 3 5" xfId="17264" xr:uid="{00000000-0005-0000-0000-00004A4F0000}"/>
    <cellStyle name="Normal 10 5 3 3 5 2" xfId="17265" xr:uid="{00000000-0005-0000-0000-00004B4F0000}"/>
    <cellStyle name="Normal 10 5 3 3 5 2 2" xfId="17266" xr:uid="{00000000-0005-0000-0000-00004C4F0000}"/>
    <cellStyle name="Normal 10 5 3 3 5 3" xfId="17267" xr:uid="{00000000-0005-0000-0000-00004D4F0000}"/>
    <cellStyle name="Normal 10 5 3 3 5 4" xfId="17268" xr:uid="{00000000-0005-0000-0000-00004E4F0000}"/>
    <cellStyle name="Normal 10 5 3 3 6" xfId="17269" xr:uid="{00000000-0005-0000-0000-00004F4F0000}"/>
    <cellStyle name="Normal 10 5 3 3 6 2" xfId="17270" xr:uid="{00000000-0005-0000-0000-0000504F0000}"/>
    <cellStyle name="Normal 10 5 3 3 6 2 2" xfId="17271" xr:uid="{00000000-0005-0000-0000-0000514F0000}"/>
    <cellStyle name="Normal 10 5 3 3 6 3" xfId="17272" xr:uid="{00000000-0005-0000-0000-0000524F0000}"/>
    <cellStyle name="Normal 10 5 3 3 7" xfId="17273" xr:uid="{00000000-0005-0000-0000-0000534F0000}"/>
    <cellStyle name="Normal 10 5 3 3 7 2" xfId="17274" xr:uid="{00000000-0005-0000-0000-0000544F0000}"/>
    <cellStyle name="Normal 10 5 3 3 8" xfId="17275" xr:uid="{00000000-0005-0000-0000-0000554F0000}"/>
    <cellStyle name="Normal 10 5 3 3 9" xfId="17276" xr:uid="{00000000-0005-0000-0000-0000564F0000}"/>
    <cellStyle name="Normal 10 5 3 4" xfId="17277" xr:uid="{00000000-0005-0000-0000-0000574F0000}"/>
    <cellStyle name="Normal 10 5 3 4 2" xfId="17278" xr:uid="{00000000-0005-0000-0000-0000584F0000}"/>
    <cellStyle name="Normal 10 5 3 4 2 2" xfId="17279" xr:uid="{00000000-0005-0000-0000-0000594F0000}"/>
    <cellStyle name="Normal 10 5 3 4 2 2 2" xfId="17280" xr:uid="{00000000-0005-0000-0000-00005A4F0000}"/>
    <cellStyle name="Normal 10 5 3 4 2 3" xfId="17281" xr:uid="{00000000-0005-0000-0000-00005B4F0000}"/>
    <cellStyle name="Normal 10 5 3 4 2 4" xfId="17282" xr:uid="{00000000-0005-0000-0000-00005C4F0000}"/>
    <cellStyle name="Normal 10 5 3 4 3" xfId="17283" xr:uid="{00000000-0005-0000-0000-00005D4F0000}"/>
    <cellStyle name="Normal 10 5 3 4 3 2" xfId="17284" xr:uid="{00000000-0005-0000-0000-00005E4F0000}"/>
    <cellStyle name="Normal 10 5 3 4 3 2 2" xfId="17285" xr:uid="{00000000-0005-0000-0000-00005F4F0000}"/>
    <cellStyle name="Normal 10 5 3 4 3 3" xfId="17286" xr:uid="{00000000-0005-0000-0000-0000604F0000}"/>
    <cellStyle name="Normal 10 5 3 4 3 4" xfId="17287" xr:uid="{00000000-0005-0000-0000-0000614F0000}"/>
    <cellStyle name="Normal 10 5 3 4 4" xfId="17288" xr:uid="{00000000-0005-0000-0000-0000624F0000}"/>
    <cellStyle name="Normal 10 5 3 4 4 2" xfId="17289" xr:uid="{00000000-0005-0000-0000-0000634F0000}"/>
    <cellStyle name="Normal 10 5 3 4 4 2 2" xfId="17290" xr:uid="{00000000-0005-0000-0000-0000644F0000}"/>
    <cellStyle name="Normal 10 5 3 4 4 3" xfId="17291" xr:uid="{00000000-0005-0000-0000-0000654F0000}"/>
    <cellStyle name="Normal 10 5 3 4 4 4" xfId="17292" xr:uid="{00000000-0005-0000-0000-0000664F0000}"/>
    <cellStyle name="Normal 10 5 3 4 5" xfId="17293" xr:uid="{00000000-0005-0000-0000-0000674F0000}"/>
    <cellStyle name="Normal 10 5 3 4 5 2" xfId="17294" xr:uid="{00000000-0005-0000-0000-0000684F0000}"/>
    <cellStyle name="Normal 10 5 3 4 5 3" xfId="17295" xr:uid="{00000000-0005-0000-0000-0000694F0000}"/>
    <cellStyle name="Normal 10 5 3 4 6" xfId="17296" xr:uid="{00000000-0005-0000-0000-00006A4F0000}"/>
    <cellStyle name="Normal 10 5 3 4 7" xfId="17297" xr:uid="{00000000-0005-0000-0000-00006B4F0000}"/>
    <cellStyle name="Normal 10 5 3 4 8" xfId="17298" xr:uid="{00000000-0005-0000-0000-00006C4F0000}"/>
    <cellStyle name="Normal 10 5 3 5" xfId="17299" xr:uid="{00000000-0005-0000-0000-00006D4F0000}"/>
    <cellStyle name="Normal 10 5 3 5 2" xfId="17300" xr:uid="{00000000-0005-0000-0000-00006E4F0000}"/>
    <cellStyle name="Normal 10 5 3 5 2 2" xfId="17301" xr:uid="{00000000-0005-0000-0000-00006F4F0000}"/>
    <cellStyle name="Normal 10 5 3 5 3" xfId="17302" xr:uid="{00000000-0005-0000-0000-0000704F0000}"/>
    <cellStyle name="Normal 10 5 3 5 4" xfId="17303" xr:uid="{00000000-0005-0000-0000-0000714F0000}"/>
    <cellStyle name="Normal 10 5 3 6" xfId="17304" xr:uid="{00000000-0005-0000-0000-0000724F0000}"/>
    <cellStyle name="Normal 10 5 3 6 2" xfId="17305" xr:uid="{00000000-0005-0000-0000-0000734F0000}"/>
    <cellStyle name="Normal 10 5 3 6 2 2" xfId="17306" xr:uid="{00000000-0005-0000-0000-0000744F0000}"/>
    <cellStyle name="Normal 10 5 3 6 3" xfId="17307" xr:uid="{00000000-0005-0000-0000-0000754F0000}"/>
    <cellStyle name="Normal 10 5 3 6 4" xfId="17308" xr:uid="{00000000-0005-0000-0000-0000764F0000}"/>
    <cellStyle name="Normal 10 5 3 7" xfId="17309" xr:uid="{00000000-0005-0000-0000-0000774F0000}"/>
    <cellStyle name="Normal 10 5 3 7 2" xfId="17310" xr:uid="{00000000-0005-0000-0000-0000784F0000}"/>
    <cellStyle name="Normal 10 5 3 7 2 2" xfId="17311" xr:uid="{00000000-0005-0000-0000-0000794F0000}"/>
    <cellStyle name="Normal 10 5 3 7 3" xfId="17312" xr:uid="{00000000-0005-0000-0000-00007A4F0000}"/>
    <cellStyle name="Normal 10 5 3 7 4" xfId="17313" xr:uid="{00000000-0005-0000-0000-00007B4F0000}"/>
    <cellStyle name="Normal 10 5 3 8" xfId="17314" xr:uid="{00000000-0005-0000-0000-00007C4F0000}"/>
    <cellStyle name="Normal 10 5 3 8 2" xfId="17315" xr:uid="{00000000-0005-0000-0000-00007D4F0000}"/>
    <cellStyle name="Normal 10 5 3 8 2 2" xfId="17316" xr:uid="{00000000-0005-0000-0000-00007E4F0000}"/>
    <cellStyle name="Normal 10 5 3 8 3" xfId="17317" xr:uid="{00000000-0005-0000-0000-00007F4F0000}"/>
    <cellStyle name="Normal 10 5 3 9" xfId="17318" xr:uid="{00000000-0005-0000-0000-0000804F0000}"/>
    <cellStyle name="Normal 10 5 3 9 2" xfId="17319" xr:uid="{00000000-0005-0000-0000-0000814F0000}"/>
    <cellStyle name="Normal 10 5 4" xfId="17320" xr:uid="{00000000-0005-0000-0000-0000824F0000}"/>
    <cellStyle name="Normal 10 5 4 2" xfId="17321" xr:uid="{00000000-0005-0000-0000-0000834F0000}"/>
    <cellStyle name="Normal 10 5 4 2 2" xfId="17322" xr:uid="{00000000-0005-0000-0000-0000844F0000}"/>
    <cellStyle name="Normal 10 5 4 2 2 2" xfId="17323" xr:uid="{00000000-0005-0000-0000-0000854F0000}"/>
    <cellStyle name="Normal 10 5 4 2 2 2 2" xfId="17324" xr:uid="{00000000-0005-0000-0000-0000864F0000}"/>
    <cellStyle name="Normal 10 5 4 2 2 3" xfId="17325" xr:uid="{00000000-0005-0000-0000-0000874F0000}"/>
    <cellStyle name="Normal 10 5 4 2 2 4" xfId="17326" xr:uid="{00000000-0005-0000-0000-0000884F0000}"/>
    <cellStyle name="Normal 10 5 4 2 3" xfId="17327" xr:uid="{00000000-0005-0000-0000-0000894F0000}"/>
    <cellStyle name="Normal 10 5 4 2 3 2" xfId="17328" xr:uid="{00000000-0005-0000-0000-00008A4F0000}"/>
    <cellStyle name="Normal 10 5 4 2 3 2 2" xfId="17329" xr:uid="{00000000-0005-0000-0000-00008B4F0000}"/>
    <cellStyle name="Normal 10 5 4 2 3 3" xfId="17330" xr:uid="{00000000-0005-0000-0000-00008C4F0000}"/>
    <cellStyle name="Normal 10 5 4 2 3 4" xfId="17331" xr:uid="{00000000-0005-0000-0000-00008D4F0000}"/>
    <cellStyle name="Normal 10 5 4 2 4" xfId="17332" xr:uid="{00000000-0005-0000-0000-00008E4F0000}"/>
    <cellStyle name="Normal 10 5 4 2 4 2" xfId="17333" xr:uid="{00000000-0005-0000-0000-00008F4F0000}"/>
    <cellStyle name="Normal 10 5 4 2 4 2 2" xfId="17334" xr:uid="{00000000-0005-0000-0000-0000904F0000}"/>
    <cellStyle name="Normal 10 5 4 2 4 3" xfId="17335" xr:uid="{00000000-0005-0000-0000-0000914F0000}"/>
    <cellStyle name="Normal 10 5 4 2 4 4" xfId="17336" xr:uid="{00000000-0005-0000-0000-0000924F0000}"/>
    <cellStyle name="Normal 10 5 4 2 5" xfId="17337" xr:uid="{00000000-0005-0000-0000-0000934F0000}"/>
    <cellStyle name="Normal 10 5 4 2 5 2" xfId="17338" xr:uid="{00000000-0005-0000-0000-0000944F0000}"/>
    <cellStyle name="Normal 10 5 4 2 5 3" xfId="17339" xr:uid="{00000000-0005-0000-0000-0000954F0000}"/>
    <cellStyle name="Normal 10 5 4 2 6" xfId="17340" xr:uid="{00000000-0005-0000-0000-0000964F0000}"/>
    <cellStyle name="Normal 10 5 4 2 7" xfId="17341" xr:uid="{00000000-0005-0000-0000-0000974F0000}"/>
    <cellStyle name="Normal 10 5 4 2 8" xfId="17342" xr:uid="{00000000-0005-0000-0000-0000984F0000}"/>
    <cellStyle name="Normal 10 5 4 3" xfId="17343" xr:uid="{00000000-0005-0000-0000-0000994F0000}"/>
    <cellStyle name="Normal 10 5 4 3 2" xfId="17344" xr:uid="{00000000-0005-0000-0000-00009A4F0000}"/>
    <cellStyle name="Normal 10 5 4 3 2 2" xfId="17345" xr:uid="{00000000-0005-0000-0000-00009B4F0000}"/>
    <cellStyle name="Normal 10 5 4 3 3" xfId="17346" xr:uid="{00000000-0005-0000-0000-00009C4F0000}"/>
    <cellStyle name="Normal 10 5 4 3 4" xfId="17347" xr:uid="{00000000-0005-0000-0000-00009D4F0000}"/>
    <cellStyle name="Normal 10 5 4 4" xfId="17348" xr:uid="{00000000-0005-0000-0000-00009E4F0000}"/>
    <cellStyle name="Normal 10 5 4 4 2" xfId="17349" xr:uid="{00000000-0005-0000-0000-00009F4F0000}"/>
    <cellStyle name="Normal 10 5 4 4 2 2" xfId="17350" xr:uid="{00000000-0005-0000-0000-0000A04F0000}"/>
    <cellStyle name="Normal 10 5 4 4 3" xfId="17351" xr:uid="{00000000-0005-0000-0000-0000A14F0000}"/>
    <cellStyle name="Normal 10 5 4 4 4" xfId="17352" xr:uid="{00000000-0005-0000-0000-0000A24F0000}"/>
    <cellStyle name="Normal 10 5 4 5" xfId="17353" xr:uid="{00000000-0005-0000-0000-0000A34F0000}"/>
    <cellStyle name="Normal 10 5 4 5 2" xfId="17354" xr:uid="{00000000-0005-0000-0000-0000A44F0000}"/>
    <cellStyle name="Normal 10 5 4 5 2 2" xfId="17355" xr:uid="{00000000-0005-0000-0000-0000A54F0000}"/>
    <cellStyle name="Normal 10 5 4 5 3" xfId="17356" xr:uid="{00000000-0005-0000-0000-0000A64F0000}"/>
    <cellStyle name="Normal 10 5 4 5 4" xfId="17357" xr:uid="{00000000-0005-0000-0000-0000A74F0000}"/>
    <cellStyle name="Normal 10 5 4 6" xfId="17358" xr:uid="{00000000-0005-0000-0000-0000A84F0000}"/>
    <cellStyle name="Normal 10 5 4 6 2" xfId="17359" xr:uid="{00000000-0005-0000-0000-0000A94F0000}"/>
    <cellStyle name="Normal 10 5 4 6 2 2" xfId="17360" xr:uid="{00000000-0005-0000-0000-0000AA4F0000}"/>
    <cellStyle name="Normal 10 5 4 6 3" xfId="17361" xr:uid="{00000000-0005-0000-0000-0000AB4F0000}"/>
    <cellStyle name="Normal 10 5 4 7" xfId="17362" xr:uid="{00000000-0005-0000-0000-0000AC4F0000}"/>
    <cellStyle name="Normal 10 5 4 7 2" xfId="17363" xr:uid="{00000000-0005-0000-0000-0000AD4F0000}"/>
    <cellStyle name="Normal 10 5 4 8" xfId="17364" xr:uid="{00000000-0005-0000-0000-0000AE4F0000}"/>
    <cellStyle name="Normal 10 5 4 9" xfId="17365" xr:uid="{00000000-0005-0000-0000-0000AF4F0000}"/>
    <cellStyle name="Normal 10 5 5" xfId="17366" xr:uid="{00000000-0005-0000-0000-0000B04F0000}"/>
    <cellStyle name="Normal 10 5 5 2" xfId="17367" xr:uid="{00000000-0005-0000-0000-0000B14F0000}"/>
    <cellStyle name="Normal 10 5 5 2 2" xfId="17368" xr:uid="{00000000-0005-0000-0000-0000B24F0000}"/>
    <cellStyle name="Normal 10 5 5 2 2 2" xfId="17369" xr:uid="{00000000-0005-0000-0000-0000B34F0000}"/>
    <cellStyle name="Normal 10 5 5 2 3" xfId="17370" xr:uid="{00000000-0005-0000-0000-0000B44F0000}"/>
    <cellStyle name="Normal 10 5 5 2 4" xfId="17371" xr:uid="{00000000-0005-0000-0000-0000B54F0000}"/>
    <cellStyle name="Normal 10 5 5 3" xfId="17372" xr:uid="{00000000-0005-0000-0000-0000B64F0000}"/>
    <cellStyle name="Normal 10 5 5 3 2" xfId="17373" xr:uid="{00000000-0005-0000-0000-0000B74F0000}"/>
    <cellStyle name="Normal 10 5 5 3 2 2" xfId="17374" xr:uid="{00000000-0005-0000-0000-0000B84F0000}"/>
    <cellStyle name="Normal 10 5 5 3 3" xfId="17375" xr:uid="{00000000-0005-0000-0000-0000B94F0000}"/>
    <cellStyle name="Normal 10 5 5 3 4" xfId="17376" xr:uid="{00000000-0005-0000-0000-0000BA4F0000}"/>
    <cellStyle name="Normal 10 5 5 4" xfId="17377" xr:uid="{00000000-0005-0000-0000-0000BB4F0000}"/>
    <cellStyle name="Normal 10 5 5 4 2" xfId="17378" xr:uid="{00000000-0005-0000-0000-0000BC4F0000}"/>
    <cellStyle name="Normal 10 5 5 4 2 2" xfId="17379" xr:uid="{00000000-0005-0000-0000-0000BD4F0000}"/>
    <cellStyle name="Normal 10 5 5 4 3" xfId="17380" xr:uid="{00000000-0005-0000-0000-0000BE4F0000}"/>
    <cellStyle name="Normal 10 5 5 4 4" xfId="17381" xr:uid="{00000000-0005-0000-0000-0000BF4F0000}"/>
    <cellStyle name="Normal 10 5 5 5" xfId="17382" xr:uid="{00000000-0005-0000-0000-0000C04F0000}"/>
    <cellStyle name="Normal 10 5 5 5 2" xfId="17383" xr:uid="{00000000-0005-0000-0000-0000C14F0000}"/>
    <cellStyle name="Normal 10 5 5 5 2 2" xfId="17384" xr:uid="{00000000-0005-0000-0000-0000C24F0000}"/>
    <cellStyle name="Normal 10 5 5 5 3" xfId="17385" xr:uid="{00000000-0005-0000-0000-0000C34F0000}"/>
    <cellStyle name="Normal 10 5 5 5 4" xfId="17386" xr:uid="{00000000-0005-0000-0000-0000C44F0000}"/>
    <cellStyle name="Normal 10 5 5 6" xfId="17387" xr:uid="{00000000-0005-0000-0000-0000C54F0000}"/>
    <cellStyle name="Normal 10 5 5 6 2" xfId="17388" xr:uid="{00000000-0005-0000-0000-0000C64F0000}"/>
    <cellStyle name="Normal 10 5 5 6 2 2" xfId="17389" xr:uid="{00000000-0005-0000-0000-0000C74F0000}"/>
    <cellStyle name="Normal 10 5 5 6 3" xfId="17390" xr:uid="{00000000-0005-0000-0000-0000C84F0000}"/>
    <cellStyle name="Normal 10 5 5 7" xfId="17391" xr:uid="{00000000-0005-0000-0000-0000C94F0000}"/>
    <cellStyle name="Normal 10 5 5 7 2" xfId="17392" xr:uid="{00000000-0005-0000-0000-0000CA4F0000}"/>
    <cellStyle name="Normal 10 5 5 8" xfId="17393" xr:uid="{00000000-0005-0000-0000-0000CB4F0000}"/>
    <cellStyle name="Normal 10 5 5 9" xfId="17394" xr:uid="{00000000-0005-0000-0000-0000CC4F0000}"/>
    <cellStyle name="Normal 10 5 6" xfId="17395" xr:uid="{00000000-0005-0000-0000-0000CD4F0000}"/>
    <cellStyle name="Normal 10 5 6 2" xfId="17396" xr:uid="{00000000-0005-0000-0000-0000CE4F0000}"/>
    <cellStyle name="Normal 10 5 6 2 2" xfId="17397" xr:uid="{00000000-0005-0000-0000-0000CF4F0000}"/>
    <cellStyle name="Normal 10 5 6 2 2 2" xfId="17398" xr:uid="{00000000-0005-0000-0000-0000D04F0000}"/>
    <cellStyle name="Normal 10 5 6 2 3" xfId="17399" xr:uid="{00000000-0005-0000-0000-0000D14F0000}"/>
    <cellStyle name="Normal 10 5 6 2 4" xfId="17400" xr:uid="{00000000-0005-0000-0000-0000D24F0000}"/>
    <cellStyle name="Normal 10 5 6 3" xfId="17401" xr:uid="{00000000-0005-0000-0000-0000D34F0000}"/>
    <cellStyle name="Normal 10 5 6 3 2" xfId="17402" xr:uid="{00000000-0005-0000-0000-0000D44F0000}"/>
    <cellStyle name="Normal 10 5 6 3 2 2" xfId="17403" xr:uid="{00000000-0005-0000-0000-0000D54F0000}"/>
    <cellStyle name="Normal 10 5 6 3 3" xfId="17404" xr:uid="{00000000-0005-0000-0000-0000D64F0000}"/>
    <cellStyle name="Normal 10 5 6 3 4" xfId="17405" xr:uid="{00000000-0005-0000-0000-0000D74F0000}"/>
    <cellStyle name="Normal 10 5 6 4" xfId="17406" xr:uid="{00000000-0005-0000-0000-0000D84F0000}"/>
    <cellStyle name="Normal 10 5 6 4 2" xfId="17407" xr:uid="{00000000-0005-0000-0000-0000D94F0000}"/>
    <cellStyle name="Normal 10 5 6 4 2 2" xfId="17408" xr:uid="{00000000-0005-0000-0000-0000DA4F0000}"/>
    <cellStyle name="Normal 10 5 6 4 3" xfId="17409" xr:uid="{00000000-0005-0000-0000-0000DB4F0000}"/>
    <cellStyle name="Normal 10 5 6 4 4" xfId="17410" xr:uid="{00000000-0005-0000-0000-0000DC4F0000}"/>
    <cellStyle name="Normal 10 5 6 5" xfId="17411" xr:uid="{00000000-0005-0000-0000-0000DD4F0000}"/>
    <cellStyle name="Normal 10 5 6 5 2" xfId="17412" xr:uid="{00000000-0005-0000-0000-0000DE4F0000}"/>
    <cellStyle name="Normal 10 5 6 5 3" xfId="17413" xr:uid="{00000000-0005-0000-0000-0000DF4F0000}"/>
    <cellStyle name="Normal 10 5 6 6" xfId="17414" xr:uid="{00000000-0005-0000-0000-0000E04F0000}"/>
    <cellStyle name="Normal 10 5 6 7" xfId="17415" xr:uid="{00000000-0005-0000-0000-0000E14F0000}"/>
    <cellStyle name="Normal 10 5 6 8" xfId="17416" xr:uid="{00000000-0005-0000-0000-0000E24F0000}"/>
    <cellStyle name="Normal 10 5 7" xfId="17417" xr:uid="{00000000-0005-0000-0000-0000E34F0000}"/>
    <cellStyle name="Normal 10 5 7 2" xfId="17418" xr:uid="{00000000-0005-0000-0000-0000E44F0000}"/>
    <cellStyle name="Normal 10 5 7 2 2" xfId="17419" xr:uid="{00000000-0005-0000-0000-0000E54F0000}"/>
    <cellStyle name="Normal 10 5 7 3" xfId="17420" xr:uid="{00000000-0005-0000-0000-0000E64F0000}"/>
    <cellStyle name="Normal 10 5 7 4" xfId="17421" xr:uid="{00000000-0005-0000-0000-0000E74F0000}"/>
    <cellStyle name="Normal 10 5 8" xfId="17422" xr:uid="{00000000-0005-0000-0000-0000E84F0000}"/>
    <cellStyle name="Normal 10 5 8 2" xfId="17423" xr:uid="{00000000-0005-0000-0000-0000E94F0000}"/>
    <cellStyle name="Normal 10 5 8 2 2" xfId="17424" xr:uid="{00000000-0005-0000-0000-0000EA4F0000}"/>
    <cellStyle name="Normal 10 5 8 3" xfId="17425" xr:uid="{00000000-0005-0000-0000-0000EB4F0000}"/>
    <cellStyle name="Normal 10 5 8 4" xfId="17426" xr:uid="{00000000-0005-0000-0000-0000EC4F0000}"/>
    <cellStyle name="Normal 10 5 9" xfId="17427" xr:uid="{00000000-0005-0000-0000-0000ED4F0000}"/>
    <cellStyle name="Normal 10 5 9 2" xfId="17428" xr:uid="{00000000-0005-0000-0000-0000EE4F0000}"/>
    <cellStyle name="Normal 10 5 9 2 2" xfId="17429" xr:uid="{00000000-0005-0000-0000-0000EF4F0000}"/>
    <cellStyle name="Normal 10 5 9 3" xfId="17430" xr:uid="{00000000-0005-0000-0000-0000F04F0000}"/>
    <cellStyle name="Normal 10 5 9 4" xfId="17431" xr:uid="{00000000-0005-0000-0000-0000F14F0000}"/>
    <cellStyle name="Normal 10 6" xfId="17432" xr:uid="{00000000-0005-0000-0000-0000F24F0000}"/>
    <cellStyle name="Normal 10 6 10" xfId="17433" xr:uid="{00000000-0005-0000-0000-0000F34F0000}"/>
    <cellStyle name="Normal 10 6 10 2" xfId="17434" xr:uid="{00000000-0005-0000-0000-0000F44F0000}"/>
    <cellStyle name="Normal 10 6 11" xfId="17435" xr:uid="{00000000-0005-0000-0000-0000F54F0000}"/>
    <cellStyle name="Normal 10 6 12" xfId="17436" xr:uid="{00000000-0005-0000-0000-0000F64F0000}"/>
    <cellStyle name="Normal 10 6 2" xfId="17437" xr:uid="{00000000-0005-0000-0000-0000F74F0000}"/>
    <cellStyle name="Normal 10 6 2 10" xfId="17438" xr:uid="{00000000-0005-0000-0000-0000F84F0000}"/>
    <cellStyle name="Normal 10 6 2 11" xfId="17439" xr:uid="{00000000-0005-0000-0000-0000F94F0000}"/>
    <cellStyle name="Normal 10 6 2 2" xfId="17440" xr:uid="{00000000-0005-0000-0000-0000FA4F0000}"/>
    <cellStyle name="Normal 10 6 2 2 2" xfId="17441" xr:uid="{00000000-0005-0000-0000-0000FB4F0000}"/>
    <cellStyle name="Normal 10 6 2 2 2 2" xfId="17442" xr:uid="{00000000-0005-0000-0000-0000FC4F0000}"/>
    <cellStyle name="Normal 10 6 2 2 2 2 2" xfId="17443" xr:uid="{00000000-0005-0000-0000-0000FD4F0000}"/>
    <cellStyle name="Normal 10 6 2 2 2 2 2 2" xfId="17444" xr:uid="{00000000-0005-0000-0000-0000FE4F0000}"/>
    <cellStyle name="Normal 10 6 2 2 2 2 3" xfId="17445" xr:uid="{00000000-0005-0000-0000-0000FF4F0000}"/>
    <cellStyle name="Normal 10 6 2 2 2 2 4" xfId="17446" xr:uid="{00000000-0005-0000-0000-000000500000}"/>
    <cellStyle name="Normal 10 6 2 2 2 3" xfId="17447" xr:uid="{00000000-0005-0000-0000-000001500000}"/>
    <cellStyle name="Normal 10 6 2 2 2 3 2" xfId="17448" xr:uid="{00000000-0005-0000-0000-000002500000}"/>
    <cellStyle name="Normal 10 6 2 2 2 3 2 2" xfId="17449" xr:uid="{00000000-0005-0000-0000-000003500000}"/>
    <cellStyle name="Normal 10 6 2 2 2 3 3" xfId="17450" xr:uid="{00000000-0005-0000-0000-000004500000}"/>
    <cellStyle name="Normal 10 6 2 2 2 3 4" xfId="17451" xr:uid="{00000000-0005-0000-0000-000005500000}"/>
    <cellStyle name="Normal 10 6 2 2 2 4" xfId="17452" xr:uid="{00000000-0005-0000-0000-000006500000}"/>
    <cellStyle name="Normal 10 6 2 2 2 4 2" xfId="17453" xr:uid="{00000000-0005-0000-0000-000007500000}"/>
    <cellStyle name="Normal 10 6 2 2 2 4 2 2" xfId="17454" xr:uid="{00000000-0005-0000-0000-000008500000}"/>
    <cellStyle name="Normal 10 6 2 2 2 4 3" xfId="17455" xr:uid="{00000000-0005-0000-0000-000009500000}"/>
    <cellStyle name="Normal 10 6 2 2 2 4 4" xfId="17456" xr:uid="{00000000-0005-0000-0000-00000A500000}"/>
    <cellStyle name="Normal 10 6 2 2 2 5" xfId="17457" xr:uid="{00000000-0005-0000-0000-00000B500000}"/>
    <cellStyle name="Normal 10 6 2 2 2 5 2" xfId="17458" xr:uid="{00000000-0005-0000-0000-00000C500000}"/>
    <cellStyle name="Normal 10 6 2 2 2 5 3" xfId="17459" xr:uid="{00000000-0005-0000-0000-00000D500000}"/>
    <cellStyle name="Normal 10 6 2 2 2 6" xfId="17460" xr:uid="{00000000-0005-0000-0000-00000E500000}"/>
    <cellStyle name="Normal 10 6 2 2 2 7" xfId="17461" xr:uid="{00000000-0005-0000-0000-00000F500000}"/>
    <cellStyle name="Normal 10 6 2 2 2 8" xfId="17462" xr:uid="{00000000-0005-0000-0000-000010500000}"/>
    <cellStyle name="Normal 10 6 2 2 3" xfId="17463" xr:uid="{00000000-0005-0000-0000-000011500000}"/>
    <cellStyle name="Normal 10 6 2 2 3 2" xfId="17464" xr:uid="{00000000-0005-0000-0000-000012500000}"/>
    <cellStyle name="Normal 10 6 2 2 3 2 2" xfId="17465" xr:uid="{00000000-0005-0000-0000-000013500000}"/>
    <cellStyle name="Normal 10 6 2 2 3 3" xfId="17466" xr:uid="{00000000-0005-0000-0000-000014500000}"/>
    <cellStyle name="Normal 10 6 2 2 3 4" xfId="17467" xr:uid="{00000000-0005-0000-0000-000015500000}"/>
    <cellStyle name="Normal 10 6 2 2 4" xfId="17468" xr:uid="{00000000-0005-0000-0000-000016500000}"/>
    <cellStyle name="Normal 10 6 2 2 4 2" xfId="17469" xr:uid="{00000000-0005-0000-0000-000017500000}"/>
    <cellStyle name="Normal 10 6 2 2 4 2 2" xfId="17470" xr:uid="{00000000-0005-0000-0000-000018500000}"/>
    <cellStyle name="Normal 10 6 2 2 4 3" xfId="17471" xr:uid="{00000000-0005-0000-0000-000019500000}"/>
    <cellStyle name="Normal 10 6 2 2 4 4" xfId="17472" xr:uid="{00000000-0005-0000-0000-00001A500000}"/>
    <cellStyle name="Normal 10 6 2 2 5" xfId="17473" xr:uid="{00000000-0005-0000-0000-00001B500000}"/>
    <cellStyle name="Normal 10 6 2 2 5 2" xfId="17474" xr:uid="{00000000-0005-0000-0000-00001C500000}"/>
    <cellStyle name="Normal 10 6 2 2 5 2 2" xfId="17475" xr:uid="{00000000-0005-0000-0000-00001D500000}"/>
    <cellStyle name="Normal 10 6 2 2 5 3" xfId="17476" xr:uid="{00000000-0005-0000-0000-00001E500000}"/>
    <cellStyle name="Normal 10 6 2 2 5 4" xfId="17477" xr:uid="{00000000-0005-0000-0000-00001F500000}"/>
    <cellStyle name="Normal 10 6 2 2 6" xfId="17478" xr:uid="{00000000-0005-0000-0000-000020500000}"/>
    <cellStyle name="Normal 10 6 2 2 6 2" xfId="17479" xr:uid="{00000000-0005-0000-0000-000021500000}"/>
    <cellStyle name="Normal 10 6 2 2 6 2 2" xfId="17480" xr:uid="{00000000-0005-0000-0000-000022500000}"/>
    <cellStyle name="Normal 10 6 2 2 6 3" xfId="17481" xr:uid="{00000000-0005-0000-0000-000023500000}"/>
    <cellStyle name="Normal 10 6 2 2 7" xfId="17482" xr:uid="{00000000-0005-0000-0000-000024500000}"/>
    <cellStyle name="Normal 10 6 2 2 7 2" xfId="17483" xr:uid="{00000000-0005-0000-0000-000025500000}"/>
    <cellStyle name="Normal 10 6 2 2 8" xfId="17484" xr:uid="{00000000-0005-0000-0000-000026500000}"/>
    <cellStyle name="Normal 10 6 2 2 9" xfId="17485" xr:uid="{00000000-0005-0000-0000-000027500000}"/>
    <cellStyle name="Normal 10 6 2 3" xfId="17486" xr:uid="{00000000-0005-0000-0000-000028500000}"/>
    <cellStyle name="Normal 10 6 2 3 2" xfId="17487" xr:uid="{00000000-0005-0000-0000-000029500000}"/>
    <cellStyle name="Normal 10 6 2 3 2 2" xfId="17488" xr:uid="{00000000-0005-0000-0000-00002A500000}"/>
    <cellStyle name="Normal 10 6 2 3 2 2 2" xfId="17489" xr:uid="{00000000-0005-0000-0000-00002B500000}"/>
    <cellStyle name="Normal 10 6 2 3 2 3" xfId="17490" xr:uid="{00000000-0005-0000-0000-00002C500000}"/>
    <cellStyle name="Normal 10 6 2 3 2 4" xfId="17491" xr:uid="{00000000-0005-0000-0000-00002D500000}"/>
    <cellStyle name="Normal 10 6 2 3 3" xfId="17492" xr:uid="{00000000-0005-0000-0000-00002E500000}"/>
    <cellStyle name="Normal 10 6 2 3 3 2" xfId="17493" xr:uid="{00000000-0005-0000-0000-00002F500000}"/>
    <cellStyle name="Normal 10 6 2 3 3 2 2" xfId="17494" xr:uid="{00000000-0005-0000-0000-000030500000}"/>
    <cellStyle name="Normal 10 6 2 3 3 3" xfId="17495" xr:uid="{00000000-0005-0000-0000-000031500000}"/>
    <cellStyle name="Normal 10 6 2 3 3 4" xfId="17496" xr:uid="{00000000-0005-0000-0000-000032500000}"/>
    <cellStyle name="Normal 10 6 2 3 4" xfId="17497" xr:uid="{00000000-0005-0000-0000-000033500000}"/>
    <cellStyle name="Normal 10 6 2 3 4 2" xfId="17498" xr:uid="{00000000-0005-0000-0000-000034500000}"/>
    <cellStyle name="Normal 10 6 2 3 4 2 2" xfId="17499" xr:uid="{00000000-0005-0000-0000-000035500000}"/>
    <cellStyle name="Normal 10 6 2 3 4 3" xfId="17500" xr:uid="{00000000-0005-0000-0000-000036500000}"/>
    <cellStyle name="Normal 10 6 2 3 4 4" xfId="17501" xr:uid="{00000000-0005-0000-0000-000037500000}"/>
    <cellStyle name="Normal 10 6 2 3 5" xfId="17502" xr:uid="{00000000-0005-0000-0000-000038500000}"/>
    <cellStyle name="Normal 10 6 2 3 5 2" xfId="17503" xr:uid="{00000000-0005-0000-0000-000039500000}"/>
    <cellStyle name="Normal 10 6 2 3 5 2 2" xfId="17504" xr:uid="{00000000-0005-0000-0000-00003A500000}"/>
    <cellStyle name="Normal 10 6 2 3 5 3" xfId="17505" xr:uid="{00000000-0005-0000-0000-00003B500000}"/>
    <cellStyle name="Normal 10 6 2 3 5 4" xfId="17506" xr:uid="{00000000-0005-0000-0000-00003C500000}"/>
    <cellStyle name="Normal 10 6 2 3 6" xfId="17507" xr:uid="{00000000-0005-0000-0000-00003D500000}"/>
    <cellStyle name="Normal 10 6 2 3 6 2" xfId="17508" xr:uid="{00000000-0005-0000-0000-00003E500000}"/>
    <cellStyle name="Normal 10 6 2 3 6 2 2" xfId="17509" xr:uid="{00000000-0005-0000-0000-00003F500000}"/>
    <cellStyle name="Normal 10 6 2 3 6 3" xfId="17510" xr:uid="{00000000-0005-0000-0000-000040500000}"/>
    <cellStyle name="Normal 10 6 2 3 7" xfId="17511" xr:uid="{00000000-0005-0000-0000-000041500000}"/>
    <cellStyle name="Normal 10 6 2 3 7 2" xfId="17512" xr:uid="{00000000-0005-0000-0000-000042500000}"/>
    <cellStyle name="Normal 10 6 2 3 8" xfId="17513" xr:uid="{00000000-0005-0000-0000-000043500000}"/>
    <cellStyle name="Normal 10 6 2 3 9" xfId="17514" xr:uid="{00000000-0005-0000-0000-000044500000}"/>
    <cellStyle name="Normal 10 6 2 4" xfId="17515" xr:uid="{00000000-0005-0000-0000-000045500000}"/>
    <cellStyle name="Normal 10 6 2 4 2" xfId="17516" xr:uid="{00000000-0005-0000-0000-000046500000}"/>
    <cellStyle name="Normal 10 6 2 4 2 2" xfId="17517" xr:uid="{00000000-0005-0000-0000-000047500000}"/>
    <cellStyle name="Normal 10 6 2 4 2 2 2" xfId="17518" xr:uid="{00000000-0005-0000-0000-000048500000}"/>
    <cellStyle name="Normal 10 6 2 4 2 3" xfId="17519" xr:uid="{00000000-0005-0000-0000-000049500000}"/>
    <cellStyle name="Normal 10 6 2 4 2 4" xfId="17520" xr:uid="{00000000-0005-0000-0000-00004A500000}"/>
    <cellStyle name="Normal 10 6 2 4 3" xfId="17521" xr:uid="{00000000-0005-0000-0000-00004B500000}"/>
    <cellStyle name="Normal 10 6 2 4 3 2" xfId="17522" xr:uid="{00000000-0005-0000-0000-00004C500000}"/>
    <cellStyle name="Normal 10 6 2 4 3 2 2" xfId="17523" xr:uid="{00000000-0005-0000-0000-00004D500000}"/>
    <cellStyle name="Normal 10 6 2 4 3 3" xfId="17524" xr:uid="{00000000-0005-0000-0000-00004E500000}"/>
    <cellStyle name="Normal 10 6 2 4 3 4" xfId="17525" xr:uid="{00000000-0005-0000-0000-00004F500000}"/>
    <cellStyle name="Normal 10 6 2 4 4" xfId="17526" xr:uid="{00000000-0005-0000-0000-000050500000}"/>
    <cellStyle name="Normal 10 6 2 4 4 2" xfId="17527" xr:uid="{00000000-0005-0000-0000-000051500000}"/>
    <cellStyle name="Normal 10 6 2 4 4 2 2" xfId="17528" xr:uid="{00000000-0005-0000-0000-000052500000}"/>
    <cellStyle name="Normal 10 6 2 4 4 3" xfId="17529" xr:uid="{00000000-0005-0000-0000-000053500000}"/>
    <cellStyle name="Normal 10 6 2 4 4 4" xfId="17530" xr:uid="{00000000-0005-0000-0000-000054500000}"/>
    <cellStyle name="Normal 10 6 2 4 5" xfId="17531" xr:uid="{00000000-0005-0000-0000-000055500000}"/>
    <cellStyle name="Normal 10 6 2 4 5 2" xfId="17532" xr:uid="{00000000-0005-0000-0000-000056500000}"/>
    <cellStyle name="Normal 10 6 2 4 5 3" xfId="17533" xr:uid="{00000000-0005-0000-0000-000057500000}"/>
    <cellStyle name="Normal 10 6 2 4 6" xfId="17534" xr:uid="{00000000-0005-0000-0000-000058500000}"/>
    <cellStyle name="Normal 10 6 2 4 7" xfId="17535" xr:uid="{00000000-0005-0000-0000-000059500000}"/>
    <cellStyle name="Normal 10 6 2 4 8" xfId="17536" xr:uid="{00000000-0005-0000-0000-00005A500000}"/>
    <cellStyle name="Normal 10 6 2 5" xfId="17537" xr:uid="{00000000-0005-0000-0000-00005B500000}"/>
    <cellStyle name="Normal 10 6 2 5 2" xfId="17538" xr:uid="{00000000-0005-0000-0000-00005C500000}"/>
    <cellStyle name="Normal 10 6 2 5 2 2" xfId="17539" xr:uid="{00000000-0005-0000-0000-00005D500000}"/>
    <cellStyle name="Normal 10 6 2 5 3" xfId="17540" xr:uid="{00000000-0005-0000-0000-00005E500000}"/>
    <cellStyle name="Normal 10 6 2 5 4" xfId="17541" xr:uid="{00000000-0005-0000-0000-00005F500000}"/>
    <cellStyle name="Normal 10 6 2 6" xfId="17542" xr:uid="{00000000-0005-0000-0000-000060500000}"/>
    <cellStyle name="Normal 10 6 2 6 2" xfId="17543" xr:uid="{00000000-0005-0000-0000-000061500000}"/>
    <cellStyle name="Normal 10 6 2 6 2 2" xfId="17544" xr:uid="{00000000-0005-0000-0000-000062500000}"/>
    <cellStyle name="Normal 10 6 2 6 3" xfId="17545" xr:uid="{00000000-0005-0000-0000-000063500000}"/>
    <cellStyle name="Normal 10 6 2 6 4" xfId="17546" xr:uid="{00000000-0005-0000-0000-000064500000}"/>
    <cellStyle name="Normal 10 6 2 7" xfId="17547" xr:uid="{00000000-0005-0000-0000-000065500000}"/>
    <cellStyle name="Normal 10 6 2 7 2" xfId="17548" xr:uid="{00000000-0005-0000-0000-000066500000}"/>
    <cellStyle name="Normal 10 6 2 7 2 2" xfId="17549" xr:uid="{00000000-0005-0000-0000-000067500000}"/>
    <cellStyle name="Normal 10 6 2 7 3" xfId="17550" xr:uid="{00000000-0005-0000-0000-000068500000}"/>
    <cellStyle name="Normal 10 6 2 7 4" xfId="17551" xr:uid="{00000000-0005-0000-0000-000069500000}"/>
    <cellStyle name="Normal 10 6 2 8" xfId="17552" xr:uid="{00000000-0005-0000-0000-00006A500000}"/>
    <cellStyle name="Normal 10 6 2 8 2" xfId="17553" xr:uid="{00000000-0005-0000-0000-00006B500000}"/>
    <cellStyle name="Normal 10 6 2 8 2 2" xfId="17554" xr:uid="{00000000-0005-0000-0000-00006C500000}"/>
    <cellStyle name="Normal 10 6 2 8 3" xfId="17555" xr:uid="{00000000-0005-0000-0000-00006D500000}"/>
    <cellStyle name="Normal 10 6 2 9" xfId="17556" xr:uid="{00000000-0005-0000-0000-00006E500000}"/>
    <cellStyle name="Normal 10 6 2 9 2" xfId="17557" xr:uid="{00000000-0005-0000-0000-00006F500000}"/>
    <cellStyle name="Normal 10 6 3" xfId="17558" xr:uid="{00000000-0005-0000-0000-000070500000}"/>
    <cellStyle name="Normal 10 6 3 2" xfId="17559" xr:uid="{00000000-0005-0000-0000-000071500000}"/>
    <cellStyle name="Normal 10 6 3 2 2" xfId="17560" xr:uid="{00000000-0005-0000-0000-000072500000}"/>
    <cellStyle name="Normal 10 6 3 2 2 2" xfId="17561" xr:uid="{00000000-0005-0000-0000-000073500000}"/>
    <cellStyle name="Normal 10 6 3 2 2 2 2" xfId="17562" xr:uid="{00000000-0005-0000-0000-000074500000}"/>
    <cellStyle name="Normal 10 6 3 2 2 3" xfId="17563" xr:uid="{00000000-0005-0000-0000-000075500000}"/>
    <cellStyle name="Normal 10 6 3 2 2 4" xfId="17564" xr:uid="{00000000-0005-0000-0000-000076500000}"/>
    <cellStyle name="Normal 10 6 3 2 3" xfId="17565" xr:uid="{00000000-0005-0000-0000-000077500000}"/>
    <cellStyle name="Normal 10 6 3 2 3 2" xfId="17566" xr:uid="{00000000-0005-0000-0000-000078500000}"/>
    <cellStyle name="Normal 10 6 3 2 3 2 2" xfId="17567" xr:uid="{00000000-0005-0000-0000-000079500000}"/>
    <cellStyle name="Normal 10 6 3 2 3 3" xfId="17568" xr:uid="{00000000-0005-0000-0000-00007A500000}"/>
    <cellStyle name="Normal 10 6 3 2 3 4" xfId="17569" xr:uid="{00000000-0005-0000-0000-00007B500000}"/>
    <cellStyle name="Normal 10 6 3 2 4" xfId="17570" xr:uid="{00000000-0005-0000-0000-00007C500000}"/>
    <cellStyle name="Normal 10 6 3 2 4 2" xfId="17571" xr:uid="{00000000-0005-0000-0000-00007D500000}"/>
    <cellStyle name="Normal 10 6 3 2 4 2 2" xfId="17572" xr:uid="{00000000-0005-0000-0000-00007E500000}"/>
    <cellStyle name="Normal 10 6 3 2 4 3" xfId="17573" xr:uid="{00000000-0005-0000-0000-00007F500000}"/>
    <cellStyle name="Normal 10 6 3 2 4 4" xfId="17574" xr:uid="{00000000-0005-0000-0000-000080500000}"/>
    <cellStyle name="Normal 10 6 3 2 5" xfId="17575" xr:uid="{00000000-0005-0000-0000-000081500000}"/>
    <cellStyle name="Normal 10 6 3 2 5 2" xfId="17576" xr:uid="{00000000-0005-0000-0000-000082500000}"/>
    <cellStyle name="Normal 10 6 3 2 5 3" xfId="17577" xr:uid="{00000000-0005-0000-0000-000083500000}"/>
    <cellStyle name="Normal 10 6 3 2 6" xfId="17578" xr:uid="{00000000-0005-0000-0000-000084500000}"/>
    <cellStyle name="Normal 10 6 3 2 7" xfId="17579" xr:uid="{00000000-0005-0000-0000-000085500000}"/>
    <cellStyle name="Normal 10 6 3 2 8" xfId="17580" xr:uid="{00000000-0005-0000-0000-000086500000}"/>
    <cellStyle name="Normal 10 6 3 3" xfId="17581" xr:uid="{00000000-0005-0000-0000-000087500000}"/>
    <cellStyle name="Normal 10 6 3 3 2" xfId="17582" xr:uid="{00000000-0005-0000-0000-000088500000}"/>
    <cellStyle name="Normal 10 6 3 3 2 2" xfId="17583" xr:uid="{00000000-0005-0000-0000-000089500000}"/>
    <cellStyle name="Normal 10 6 3 3 3" xfId="17584" xr:uid="{00000000-0005-0000-0000-00008A500000}"/>
    <cellStyle name="Normal 10 6 3 3 4" xfId="17585" xr:uid="{00000000-0005-0000-0000-00008B500000}"/>
    <cellStyle name="Normal 10 6 3 4" xfId="17586" xr:uid="{00000000-0005-0000-0000-00008C500000}"/>
    <cellStyle name="Normal 10 6 3 4 2" xfId="17587" xr:uid="{00000000-0005-0000-0000-00008D500000}"/>
    <cellStyle name="Normal 10 6 3 4 2 2" xfId="17588" xr:uid="{00000000-0005-0000-0000-00008E500000}"/>
    <cellStyle name="Normal 10 6 3 4 3" xfId="17589" xr:uid="{00000000-0005-0000-0000-00008F500000}"/>
    <cellStyle name="Normal 10 6 3 4 4" xfId="17590" xr:uid="{00000000-0005-0000-0000-000090500000}"/>
    <cellStyle name="Normal 10 6 3 5" xfId="17591" xr:uid="{00000000-0005-0000-0000-000091500000}"/>
    <cellStyle name="Normal 10 6 3 5 2" xfId="17592" xr:uid="{00000000-0005-0000-0000-000092500000}"/>
    <cellStyle name="Normal 10 6 3 5 2 2" xfId="17593" xr:uid="{00000000-0005-0000-0000-000093500000}"/>
    <cellStyle name="Normal 10 6 3 5 3" xfId="17594" xr:uid="{00000000-0005-0000-0000-000094500000}"/>
    <cellStyle name="Normal 10 6 3 5 4" xfId="17595" xr:uid="{00000000-0005-0000-0000-000095500000}"/>
    <cellStyle name="Normal 10 6 3 6" xfId="17596" xr:uid="{00000000-0005-0000-0000-000096500000}"/>
    <cellStyle name="Normal 10 6 3 6 2" xfId="17597" xr:uid="{00000000-0005-0000-0000-000097500000}"/>
    <cellStyle name="Normal 10 6 3 6 2 2" xfId="17598" xr:uid="{00000000-0005-0000-0000-000098500000}"/>
    <cellStyle name="Normal 10 6 3 6 3" xfId="17599" xr:uid="{00000000-0005-0000-0000-000099500000}"/>
    <cellStyle name="Normal 10 6 3 7" xfId="17600" xr:uid="{00000000-0005-0000-0000-00009A500000}"/>
    <cellStyle name="Normal 10 6 3 7 2" xfId="17601" xr:uid="{00000000-0005-0000-0000-00009B500000}"/>
    <cellStyle name="Normal 10 6 3 8" xfId="17602" xr:uid="{00000000-0005-0000-0000-00009C500000}"/>
    <cellStyle name="Normal 10 6 3 9" xfId="17603" xr:uid="{00000000-0005-0000-0000-00009D500000}"/>
    <cellStyle name="Normal 10 6 4" xfId="17604" xr:uid="{00000000-0005-0000-0000-00009E500000}"/>
    <cellStyle name="Normal 10 6 4 2" xfId="17605" xr:uid="{00000000-0005-0000-0000-00009F500000}"/>
    <cellStyle name="Normal 10 6 4 2 2" xfId="17606" xr:uid="{00000000-0005-0000-0000-0000A0500000}"/>
    <cellStyle name="Normal 10 6 4 2 2 2" xfId="17607" xr:uid="{00000000-0005-0000-0000-0000A1500000}"/>
    <cellStyle name="Normal 10 6 4 2 3" xfId="17608" xr:uid="{00000000-0005-0000-0000-0000A2500000}"/>
    <cellStyle name="Normal 10 6 4 2 4" xfId="17609" xr:uid="{00000000-0005-0000-0000-0000A3500000}"/>
    <cellStyle name="Normal 10 6 4 3" xfId="17610" xr:uid="{00000000-0005-0000-0000-0000A4500000}"/>
    <cellStyle name="Normal 10 6 4 3 2" xfId="17611" xr:uid="{00000000-0005-0000-0000-0000A5500000}"/>
    <cellStyle name="Normal 10 6 4 3 2 2" xfId="17612" xr:uid="{00000000-0005-0000-0000-0000A6500000}"/>
    <cellStyle name="Normal 10 6 4 3 3" xfId="17613" xr:uid="{00000000-0005-0000-0000-0000A7500000}"/>
    <cellStyle name="Normal 10 6 4 3 4" xfId="17614" xr:uid="{00000000-0005-0000-0000-0000A8500000}"/>
    <cellStyle name="Normal 10 6 4 4" xfId="17615" xr:uid="{00000000-0005-0000-0000-0000A9500000}"/>
    <cellStyle name="Normal 10 6 4 4 2" xfId="17616" xr:uid="{00000000-0005-0000-0000-0000AA500000}"/>
    <cellStyle name="Normal 10 6 4 4 2 2" xfId="17617" xr:uid="{00000000-0005-0000-0000-0000AB500000}"/>
    <cellStyle name="Normal 10 6 4 4 3" xfId="17618" xr:uid="{00000000-0005-0000-0000-0000AC500000}"/>
    <cellStyle name="Normal 10 6 4 4 4" xfId="17619" xr:uid="{00000000-0005-0000-0000-0000AD500000}"/>
    <cellStyle name="Normal 10 6 4 5" xfId="17620" xr:uid="{00000000-0005-0000-0000-0000AE500000}"/>
    <cellStyle name="Normal 10 6 4 5 2" xfId="17621" xr:uid="{00000000-0005-0000-0000-0000AF500000}"/>
    <cellStyle name="Normal 10 6 4 5 2 2" xfId="17622" xr:uid="{00000000-0005-0000-0000-0000B0500000}"/>
    <cellStyle name="Normal 10 6 4 5 3" xfId="17623" xr:uid="{00000000-0005-0000-0000-0000B1500000}"/>
    <cellStyle name="Normal 10 6 4 5 4" xfId="17624" xr:uid="{00000000-0005-0000-0000-0000B2500000}"/>
    <cellStyle name="Normal 10 6 4 6" xfId="17625" xr:uid="{00000000-0005-0000-0000-0000B3500000}"/>
    <cellStyle name="Normal 10 6 4 6 2" xfId="17626" xr:uid="{00000000-0005-0000-0000-0000B4500000}"/>
    <cellStyle name="Normal 10 6 4 6 2 2" xfId="17627" xr:uid="{00000000-0005-0000-0000-0000B5500000}"/>
    <cellStyle name="Normal 10 6 4 6 3" xfId="17628" xr:uid="{00000000-0005-0000-0000-0000B6500000}"/>
    <cellStyle name="Normal 10 6 4 7" xfId="17629" xr:uid="{00000000-0005-0000-0000-0000B7500000}"/>
    <cellStyle name="Normal 10 6 4 7 2" xfId="17630" xr:uid="{00000000-0005-0000-0000-0000B8500000}"/>
    <cellStyle name="Normal 10 6 4 8" xfId="17631" xr:uid="{00000000-0005-0000-0000-0000B9500000}"/>
    <cellStyle name="Normal 10 6 4 9" xfId="17632" xr:uid="{00000000-0005-0000-0000-0000BA500000}"/>
    <cellStyle name="Normal 10 6 5" xfId="17633" xr:uid="{00000000-0005-0000-0000-0000BB500000}"/>
    <cellStyle name="Normal 10 6 5 2" xfId="17634" xr:uid="{00000000-0005-0000-0000-0000BC500000}"/>
    <cellStyle name="Normal 10 6 5 2 2" xfId="17635" xr:uid="{00000000-0005-0000-0000-0000BD500000}"/>
    <cellStyle name="Normal 10 6 5 2 2 2" xfId="17636" xr:uid="{00000000-0005-0000-0000-0000BE500000}"/>
    <cellStyle name="Normal 10 6 5 2 3" xfId="17637" xr:uid="{00000000-0005-0000-0000-0000BF500000}"/>
    <cellStyle name="Normal 10 6 5 2 4" xfId="17638" xr:uid="{00000000-0005-0000-0000-0000C0500000}"/>
    <cellStyle name="Normal 10 6 5 3" xfId="17639" xr:uid="{00000000-0005-0000-0000-0000C1500000}"/>
    <cellStyle name="Normal 10 6 5 3 2" xfId="17640" xr:uid="{00000000-0005-0000-0000-0000C2500000}"/>
    <cellStyle name="Normal 10 6 5 3 2 2" xfId="17641" xr:uid="{00000000-0005-0000-0000-0000C3500000}"/>
    <cellStyle name="Normal 10 6 5 3 3" xfId="17642" xr:uid="{00000000-0005-0000-0000-0000C4500000}"/>
    <cellStyle name="Normal 10 6 5 3 4" xfId="17643" xr:uid="{00000000-0005-0000-0000-0000C5500000}"/>
    <cellStyle name="Normal 10 6 5 4" xfId="17644" xr:uid="{00000000-0005-0000-0000-0000C6500000}"/>
    <cellStyle name="Normal 10 6 5 4 2" xfId="17645" xr:uid="{00000000-0005-0000-0000-0000C7500000}"/>
    <cellStyle name="Normal 10 6 5 4 2 2" xfId="17646" xr:uid="{00000000-0005-0000-0000-0000C8500000}"/>
    <cellStyle name="Normal 10 6 5 4 3" xfId="17647" xr:uid="{00000000-0005-0000-0000-0000C9500000}"/>
    <cellStyle name="Normal 10 6 5 4 4" xfId="17648" xr:uid="{00000000-0005-0000-0000-0000CA500000}"/>
    <cellStyle name="Normal 10 6 5 5" xfId="17649" xr:uid="{00000000-0005-0000-0000-0000CB500000}"/>
    <cellStyle name="Normal 10 6 5 5 2" xfId="17650" xr:uid="{00000000-0005-0000-0000-0000CC500000}"/>
    <cellStyle name="Normal 10 6 5 5 3" xfId="17651" xr:uid="{00000000-0005-0000-0000-0000CD500000}"/>
    <cellStyle name="Normal 10 6 5 6" xfId="17652" xr:uid="{00000000-0005-0000-0000-0000CE500000}"/>
    <cellStyle name="Normal 10 6 5 7" xfId="17653" xr:uid="{00000000-0005-0000-0000-0000CF500000}"/>
    <cellStyle name="Normal 10 6 5 8" xfId="17654" xr:uid="{00000000-0005-0000-0000-0000D0500000}"/>
    <cellStyle name="Normal 10 6 6" xfId="17655" xr:uid="{00000000-0005-0000-0000-0000D1500000}"/>
    <cellStyle name="Normal 10 6 6 2" xfId="17656" xr:uid="{00000000-0005-0000-0000-0000D2500000}"/>
    <cellStyle name="Normal 10 6 6 2 2" xfId="17657" xr:uid="{00000000-0005-0000-0000-0000D3500000}"/>
    <cellStyle name="Normal 10 6 6 3" xfId="17658" xr:uid="{00000000-0005-0000-0000-0000D4500000}"/>
    <cellStyle name="Normal 10 6 6 4" xfId="17659" xr:uid="{00000000-0005-0000-0000-0000D5500000}"/>
    <cellStyle name="Normal 10 6 7" xfId="17660" xr:uid="{00000000-0005-0000-0000-0000D6500000}"/>
    <cellStyle name="Normal 10 6 7 2" xfId="17661" xr:uid="{00000000-0005-0000-0000-0000D7500000}"/>
    <cellStyle name="Normal 10 6 7 2 2" xfId="17662" xr:uid="{00000000-0005-0000-0000-0000D8500000}"/>
    <cellStyle name="Normal 10 6 7 3" xfId="17663" xr:uid="{00000000-0005-0000-0000-0000D9500000}"/>
    <cellStyle name="Normal 10 6 7 4" xfId="17664" xr:uid="{00000000-0005-0000-0000-0000DA500000}"/>
    <cellStyle name="Normal 10 6 8" xfId="17665" xr:uid="{00000000-0005-0000-0000-0000DB500000}"/>
    <cellStyle name="Normal 10 6 8 2" xfId="17666" xr:uid="{00000000-0005-0000-0000-0000DC500000}"/>
    <cellStyle name="Normal 10 6 8 2 2" xfId="17667" xr:uid="{00000000-0005-0000-0000-0000DD500000}"/>
    <cellStyle name="Normal 10 6 8 3" xfId="17668" xr:uid="{00000000-0005-0000-0000-0000DE500000}"/>
    <cellStyle name="Normal 10 6 8 4" xfId="17669" xr:uid="{00000000-0005-0000-0000-0000DF500000}"/>
    <cellStyle name="Normal 10 6 9" xfId="17670" xr:uid="{00000000-0005-0000-0000-0000E0500000}"/>
    <cellStyle name="Normal 10 6 9 2" xfId="17671" xr:uid="{00000000-0005-0000-0000-0000E1500000}"/>
    <cellStyle name="Normal 10 6 9 2 2" xfId="17672" xr:uid="{00000000-0005-0000-0000-0000E2500000}"/>
    <cellStyle name="Normal 10 6 9 3" xfId="17673" xr:uid="{00000000-0005-0000-0000-0000E3500000}"/>
    <cellStyle name="Normal 10 7" xfId="17674" xr:uid="{00000000-0005-0000-0000-0000E4500000}"/>
    <cellStyle name="Normal 10 7 10" xfId="17675" xr:uid="{00000000-0005-0000-0000-0000E5500000}"/>
    <cellStyle name="Normal 10 7 11" xfId="17676" xr:uid="{00000000-0005-0000-0000-0000E6500000}"/>
    <cellStyle name="Normal 10 7 2" xfId="17677" xr:uid="{00000000-0005-0000-0000-0000E7500000}"/>
    <cellStyle name="Normal 10 7 2 2" xfId="17678" xr:uid="{00000000-0005-0000-0000-0000E8500000}"/>
    <cellStyle name="Normal 10 7 2 2 2" xfId="17679" xr:uid="{00000000-0005-0000-0000-0000E9500000}"/>
    <cellStyle name="Normal 10 7 2 2 2 2" xfId="17680" xr:uid="{00000000-0005-0000-0000-0000EA500000}"/>
    <cellStyle name="Normal 10 7 2 2 2 2 2" xfId="17681" xr:uid="{00000000-0005-0000-0000-0000EB500000}"/>
    <cellStyle name="Normal 10 7 2 2 2 3" xfId="17682" xr:uid="{00000000-0005-0000-0000-0000EC500000}"/>
    <cellStyle name="Normal 10 7 2 2 2 4" xfId="17683" xr:uid="{00000000-0005-0000-0000-0000ED500000}"/>
    <cellStyle name="Normal 10 7 2 2 3" xfId="17684" xr:uid="{00000000-0005-0000-0000-0000EE500000}"/>
    <cellStyle name="Normal 10 7 2 2 3 2" xfId="17685" xr:uid="{00000000-0005-0000-0000-0000EF500000}"/>
    <cellStyle name="Normal 10 7 2 2 3 2 2" xfId="17686" xr:uid="{00000000-0005-0000-0000-0000F0500000}"/>
    <cellStyle name="Normal 10 7 2 2 3 3" xfId="17687" xr:uid="{00000000-0005-0000-0000-0000F1500000}"/>
    <cellStyle name="Normal 10 7 2 2 3 4" xfId="17688" xr:uid="{00000000-0005-0000-0000-0000F2500000}"/>
    <cellStyle name="Normal 10 7 2 2 4" xfId="17689" xr:uid="{00000000-0005-0000-0000-0000F3500000}"/>
    <cellStyle name="Normal 10 7 2 2 4 2" xfId="17690" xr:uid="{00000000-0005-0000-0000-0000F4500000}"/>
    <cellStyle name="Normal 10 7 2 2 4 2 2" xfId="17691" xr:uid="{00000000-0005-0000-0000-0000F5500000}"/>
    <cellStyle name="Normal 10 7 2 2 4 3" xfId="17692" xr:uid="{00000000-0005-0000-0000-0000F6500000}"/>
    <cellStyle name="Normal 10 7 2 2 4 4" xfId="17693" xr:uid="{00000000-0005-0000-0000-0000F7500000}"/>
    <cellStyle name="Normal 10 7 2 2 5" xfId="17694" xr:uid="{00000000-0005-0000-0000-0000F8500000}"/>
    <cellStyle name="Normal 10 7 2 2 5 2" xfId="17695" xr:uid="{00000000-0005-0000-0000-0000F9500000}"/>
    <cellStyle name="Normal 10 7 2 2 5 3" xfId="17696" xr:uid="{00000000-0005-0000-0000-0000FA500000}"/>
    <cellStyle name="Normal 10 7 2 2 6" xfId="17697" xr:uid="{00000000-0005-0000-0000-0000FB500000}"/>
    <cellStyle name="Normal 10 7 2 2 7" xfId="17698" xr:uid="{00000000-0005-0000-0000-0000FC500000}"/>
    <cellStyle name="Normal 10 7 2 2 8" xfId="17699" xr:uid="{00000000-0005-0000-0000-0000FD500000}"/>
    <cellStyle name="Normal 10 7 2 3" xfId="17700" xr:uid="{00000000-0005-0000-0000-0000FE500000}"/>
    <cellStyle name="Normal 10 7 2 3 2" xfId="17701" xr:uid="{00000000-0005-0000-0000-0000FF500000}"/>
    <cellStyle name="Normal 10 7 2 3 2 2" xfId="17702" xr:uid="{00000000-0005-0000-0000-000000510000}"/>
    <cellStyle name="Normal 10 7 2 3 3" xfId="17703" xr:uid="{00000000-0005-0000-0000-000001510000}"/>
    <cellStyle name="Normal 10 7 2 3 4" xfId="17704" xr:uid="{00000000-0005-0000-0000-000002510000}"/>
    <cellStyle name="Normal 10 7 2 4" xfId="17705" xr:uid="{00000000-0005-0000-0000-000003510000}"/>
    <cellStyle name="Normal 10 7 2 4 2" xfId="17706" xr:uid="{00000000-0005-0000-0000-000004510000}"/>
    <cellStyle name="Normal 10 7 2 4 2 2" xfId="17707" xr:uid="{00000000-0005-0000-0000-000005510000}"/>
    <cellStyle name="Normal 10 7 2 4 3" xfId="17708" xr:uid="{00000000-0005-0000-0000-000006510000}"/>
    <cellStyle name="Normal 10 7 2 4 4" xfId="17709" xr:uid="{00000000-0005-0000-0000-000007510000}"/>
    <cellStyle name="Normal 10 7 2 5" xfId="17710" xr:uid="{00000000-0005-0000-0000-000008510000}"/>
    <cellStyle name="Normal 10 7 2 5 2" xfId="17711" xr:uid="{00000000-0005-0000-0000-000009510000}"/>
    <cellStyle name="Normal 10 7 2 5 2 2" xfId="17712" xr:uid="{00000000-0005-0000-0000-00000A510000}"/>
    <cellStyle name="Normal 10 7 2 5 3" xfId="17713" xr:uid="{00000000-0005-0000-0000-00000B510000}"/>
    <cellStyle name="Normal 10 7 2 5 4" xfId="17714" xr:uid="{00000000-0005-0000-0000-00000C510000}"/>
    <cellStyle name="Normal 10 7 2 6" xfId="17715" xr:uid="{00000000-0005-0000-0000-00000D510000}"/>
    <cellStyle name="Normal 10 7 2 6 2" xfId="17716" xr:uid="{00000000-0005-0000-0000-00000E510000}"/>
    <cellStyle name="Normal 10 7 2 6 2 2" xfId="17717" xr:uid="{00000000-0005-0000-0000-00000F510000}"/>
    <cellStyle name="Normal 10 7 2 6 3" xfId="17718" xr:uid="{00000000-0005-0000-0000-000010510000}"/>
    <cellStyle name="Normal 10 7 2 7" xfId="17719" xr:uid="{00000000-0005-0000-0000-000011510000}"/>
    <cellStyle name="Normal 10 7 2 7 2" xfId="17720" xr:uid="{00000000-0005-0000-0000-000012510000}"/>
    <cellStyle name="Normal 10 7 2 8" xfId="17721" xr:uid="{00000000-0005-0000-0000-000013510000}"/>
    <cellStyle name="Normal 10 7 2 9" xfId="17722" xr:uid="{00000000-0005-0000-0000-000014510000}"/>
    <cellStyle name="Normal 10 7 3" xfId="17723" xr:uid="{00000000-0005-0000-0000-000015510000}"/>
    <cellStyle name="Normal 10 7 3 2" xfId="17724" xr:uid="{00000000-0005-0000-0000-000016510000}"/>
    <cellStyle name="Normal 10 7 3 2 2" xfId="17725" xr:uid="{00000000-0005-0000-0000-000017510000}"/>
    <cellStyle name="Normal 10 7 3 2 2 2" xfId="17726" xr:uid="{00000000-0005-0000-0000-000018510000}"/>
    <cellStyle name="Normal 10 7 3 2 3" xfId="17727" xr:uid="{00000000-0005-0000-0000-000019510000}"/>
    <cellStyle name="Normal 10 7 3 2 4" xfId="17728" xr:uid="{00000000-0005-0000-0000-00001A510000}"/>
    <cellStyle name="Normal 10 7 3 3" xfId="17729" xr:uid="{00000000-0005-0000-0000-00001B510000}"/>
    <cellStyle name="Normal 10 7 3 3 2" xfId="17730" xr:uid="{00000000-0005-0000-0000-00001C510000}"/>
    <cellStyle name="Normal 10 7 3 3 2 2" xfId="17731" xr:uid="{00000000-0005-0000-0000-00001D510000}"/>
    <cellStyle name="Normal 10 7 3 3 3" xfId="17732" xr:uid="{00000000-0005-0000-0000-00001E510000}"/>
    <cellStyle name="Normal 10 7 3 3 4" xfId="17733" xr:uid="{00000000-0005-0000-0000-00001F510000}"/>
    <cellStyle name="Normal 10 7 3 4" xfId="17734" xr:uid="{00000000-0005-0000-0000-000020510000}"/>
    <cellStyle name="Normal 10 7 3 4 2" xfId="17735" xr:uid="{00000000-0005-0000-0000-000021510000}"/>
    <cellStyle name="Normal 10 7 3 4 2 2" xfId="17736" xr:uid="{00000000-0005-0000-0000-000022510000}"/>
    <cellStyle name="Normal 10 7 3 4 3" xfId="17737" xr:uid="{00000000-0005-0000-0000-000023510000}"/>
    <cellStyle name="Normal 10 7 3 4 4" xfId="17738" xr:uid="{00000000-0005-0000-0000-000024510000}"/>
    <cellStyle name="Normal 10 7 3 5" xfId="17739" xr:uid="{00000000-0005-0000-0000-000025510000}"/>
    <cellStyle name="Normal 10 7 3 5 2" xfId="17740" xr:uid="{00000000-0005-0000-0000-000026510000}"/>
    <cellStyle name="Normal 10 7 3 5 2 2" xfId="17741" xr:uid="{00000000-0005-0000-0000-000027510000}"/>
    <cellStyle name="Normal 10 7 3 5 3" xfId="17742" xr:uid="{00000000-0005-0000-0000-000028510000}"/>
    <cellStyle name="Normal 10 7 3 5 4" xfId="17743" xr:uid="{00000000-0005-0000-0000-000029510000}"/>
    <cellStyle name="Normal 10 7 3 6" xfId="17744" xr:uid="{00000000-0005-0000-0000-00002A510000}"/>
    <cellStyle name="Normal 10 7 3 6 2" xfId="17745" xr:uid="{00000000-0005-0000-0000-00002B510000}"/>
    <cellStyle name="Normal 10 7 3 6 2 2" xfId="17746" xr:uid="{00000000-0005-0000-0000-00002C510000}"/>
    <cellStyle name="Normal 10 7 3 6 3" xfId="17747" xr:uid="{00000000-0005-0000-0000-00002D510000}"/>
    <cellStyle name="Normal 10 7 3 7" xfId="17748" xr:uid="{00000000-0005-0000-0000-00002E510000}"/>
    <cellStyle name="Normal 10 7 3 7 2" xfId="17749" xr:uid="{00000000-0005-0000-0000-00002F510000}"/>
    <cellStyle name="Normal 10 7 3 8" xfId="17750" xr:uid="{00000000-0005-0000-0000-000030510000}"/>
    <cellStyle name="Normal 10 7 3 9" xfId="17751" xr:uid="{00000000-0005-0000-0000-000031510000}"/>
    <cellStyle name="Normal 10 7 4" xfId="17752" xr:uid="{00000000-0005-0000-0000-000032510000}"/>
    <cellStyle name="Normal 10 7 4 2" xfId="17753" xr:uid="{00000000-0005-0000-0000-000033510000}"/>
    <cellStyle name="Normal 10 7 4 2 2" xfId="17754" xr:uid="{00000000-0005-0000-0000-000034510000}"/>
    <cellStyle name="Normal 10 7 4 2 2 2" xfId="17755" xr:uid="{00000000-0005-0000-0000-000035510000}"/>
    <cellStyle name="Normal 10 7 4 2 3" xfId="17756" xr:uid="{00000000-0005-0000-0000-000036510000}"/>
    <cellStyle name="Normal 10 7 4 2 4" xfId="17757" xr:uid="{00000000-0005-0000-0000-000037510000}"/>
    <cellStyle name="Normal 10 7 4 3" xfId="17758" xr:uid="{00000000-0005-0000-0000-000038510000}"/>
    <cellStyle name="Normal 10 7 4 3 2" xfId="17759" xr:uid="{00000000-0005-0000-0000-000039510000}"/>
    <cellStyle name="Normal 10 7 4 3 2 2" xfId="17760" xr:uid="{00000000-0005-0000-0000-00003A510000}"/>
    <cellStyle name="Normal 10 7 4 3 3" xfId="17761" xr:uid="{00000000-0005-0000-0000-00003B510000}"/>
    <cellStyle name="Normal 10 7 4 3 4" xfId="17762" xr:uid="{00000000-0005-0000-0000-00003C510000}"/>
    <cellStyle name="Normal 10 7 4 4" xfId="17763" xr:uid="{00000000-0005-0000-0000-00003D510000}"/>
    <cellStyle name="Normal 10 7 4 4 2" xfId="17764" xr:uid="{00000000-0005-0000-0000-00003E510000}"/>
    <cellStyle name="Normal 10 7 4 4 2 2" xfId="17765" xr:uid="{00000000-0005-0000-0000-00003F510000}"/>
    <cellStyle name="Normal 10 7 4 4 3" xfId="17766" xr:uid="{00000000-0005-0000-0000-000040510000}"/>
    <cellStyle name="Normal 10 7 4 4 4" xfId="17767" xr:uid="{00000000-0005-0000-0000-000041510000}"/>
    <cellStyle name="Normal 10 7 4 5" xfId="17768" xr:uid="{00000000-0005-0000-0000-000042510000}"/>
    <cellStyle name="Normal 10 7 4 5 2" xfId="17769" xr:uid="{00000000-0005-0000-0000-000043510000}"/>
    <cellStyle name="Normal 10 7 4 5 3" xfId="17770" xr:uid="{00000000-0005-0000-0000-000044510000}"/>
    <cellStyle name="Normal 10 7 4 6" xfId="17771" xr:uid="{00000000-0005-0000-0000-000045510000}"/>
    <cellStyle name="Normal 10 7 4 7" xfId="17772" xr:uid="{00000000-0005-0000-0000-000046510000}"/>
    <cellStyle name="Normal 10 7 4 8" xfId="17773" xr:uid="{00000000-0005-0000-0000-000047510000}"/>
    <cellStyle name="Normal 10 7 5" xfId="17774" xr:uid="{00000000-0005-0000-0000-000048510000}"/>
    <cellStyle name="Normal 10 7 5 2" xfId="17775" xr:uid="{00000000-0005-0000-0000-000049510000}"/>
    <cellStyle name="Normal 10 7 5 2 2" xfId="17776" xr:uid="{00000000-0005-0000-0000-00004A510000}"/>
    <cellStyle name="Normal 10 7 5 3" xfId="17777" xr:uid="{00000000-0005-0000-0000-00004B510000}"/>
    <cellStyle name="Normal 10 7 5 4" xfId="17778" xr:uid="{00000000-0005-0000-0000-00004C510000}"/>
    <cellStyle name="Normal 10 7 6" xfId="17779" xr:uid="{00000000-0005-0000-0000-00004D510000}"/>
    <cellStyle name="Normal 10 7 6 2" xfId="17780" xr:uid="{00000000-0005-0000-0000-00004E510000}"/>
    <cellStyle name="Normal 10 7 6 2 2" xfId="17781" xr:uid="{00000000-0005-0000-0000-00004F510000}"/>
    <cellStyle name="Normal 10 7 6 3" xfId="17782" xr:uid="{00000000-0005-0000-0000-000050510000}"/>
    <cellStyle name="Normal 10 7 6 4" xfId="17783" xr:uid="{00000000-0005-0000-0000-000051510000}"/>
    <cellStyle name="Normal 10 7 7" xfId="17784" xr:uid="{00000000-0005-0000-0000-000052510000}"/>
    <cellStyle name="Normal 10 7 7 2" xfId="17785" xr:uid="{00000000-0005-0000-0000-000053510000}"/>
    <cellStyle name="Normal 10 7 7 2 2" xfId="17786" xr:uid="{00000000-0005-0000-0000-000054510000}"/>
    <cellStyle name="Normal 10 7 7 3" xfId="17787" xr:uid="{00000000-0005-0000-0000-000055510000}"/>
    <cellStyle name="Normal 10 7 7 4" xfId="17788" xr:uid="{00000000-0005-0000-0000-000056510000}"/>
    <cellStyle name="Normal 10 7 8" xfId="17789" xr:uid="{00000000-0005-0000-0000-000057510000}"/>
    <cellStyle name="Normal 10 7 8 2" xfId="17790" xr:uid="{00000000-0005-0000-0000-000058510000}"/>
    <cellStyle name="Normal 10 7 8 2 2" xfId="17791" xr:uid="{00000000-0005-0000-0000-000059510000}"/>
    <cellStyle name="Normal 10 7 8 3" xfId="17792" xr:uid="{00000000-0005-0000-0000-00005A510000}"/>
    <cellStyle name="Normal 10 7 9" xfId="17793" xr:uid="{00000000-0005-0000-0000-00005B510000}"/>
    <cellStyle name="Normal 10 7 9 2" xfId="17794" xr:uid="{00000000-0005-0000-0000-00005C510000}"/>
    <cellStyle name="Normal 10 8" xfId="17795" xr:uid="{00000000-0005-0000-0000-00005D510000}"/>
    <cellStyle name="Normal 10 8 2" xfId="17796" xr:uid="{00000000-0005-0000-0000-00005E510000}"/>
    <cellStyle name="Normal 10 8 2 2" xfId="17797" xr:uid="{00000000-0005-0000-0000-00005F510000}"/>
    <cellStyle name="Normal 10 8 2 2 2" xfId="17798" xr:uid="{00000000-0005-0000-0000-000060510000}"/>
    <cellStyle name="Normal 10 8 2 2 2 2" xfId="17799" xr:uid="{00000000-0005-0000-0000-000061510000}"/>
    <cellStyle name="Normal 10 8 2 2 3" xfId="17800" xr:uid="{00000000-0005-0000-0000-000062510000}"/>
    <cellStyle name="Normal 10 8 2 2 4" xfId="17801" xr:uid="{00000000-0005-0000-0000-000063510000}"/>
    <cellStyle name="Normal 10 8 2 3" xfId="17802" xr:uid="{00000000-0005-0000-0000-000064510000}"/>
    <cellStyle name="Normal 10 8 2 3 2" xfId="17803" xr:uid="{00000000-0005-0000-0000-000065510000}"/>
    <cellStyle name="Normal 10 8 2 3 2 2" xfId="17804" xr:uid="{00000000-0005-0000-0000-000066510000}"/>
    <cellStyle name="Normal 10 8 2 3 3" xfId="17805" xr:uid="{00000000-0005-0000-0000-000067510000}"/>
    <cellStyle name="Normal 10 8 2 3 4" xfId="17806" xr:uid="{00000000-0005-0000-0000-000068510000}"/>
    <cellStyle name="Normal 10 8 2 4" xfId="17807" xr:uid="{00000000-0005-0000-0000-000069510000}"/>
    <cellStyle name="Normal 10 8 2 4 2" xfId="17808" xr:uid="{00000000-0005-0000-0000-00006A510000}"/>
    <cellStyle name="Normal 10 8 2 4 2 2" xfId="17809" xr:uid="{00000000-0005-0000-0000-00006B510000}"/>
    <cellStyle name="Normal 10 8 2 4 3" xfId="17810" xr:uid="{00000000-0005-0000-0000-00006C510000}"/>
    <cellStyle name="Normal 10 8 2 4 4" xfId="17811" xr:uid="{00000000-0005-0000-0000-00006D510000}"/>
    <cellStyle name="Normal 10 8 2 5" xfId="17812" xr:uid="{00000000-0005-0000-0000-00006E510000}"/>
    <cellStyle name="Normal 10 8 2 5 2" xfId="17813" xr:uid="{00000000-0005-0000-0000-00006F510000}"/>
    <cellStyle name="Normal 10 8 2 5 3" xfId="17814" xr:uid="{00000000-0005-0000-0000-000070510000}"/>
    <cellStyle name="Normal 10 8 2 6" xfId="17815" xr:uid="{00000000-0005-0000-0000-000071510000}"/>
    <cellStyle name="Normal 10 8 2 7" xfId="17816" xr:uid="{00000000-0005-0000-0000-000072510000}"/>
    <cellStyle name="Normal 10 8 2 8" xfId="17817" xr:uid="{00000000-0005-0000-0000-000073510000}"/>
    <cellStyle name="Normal 10 8 3" xfId="17818" xr:uid="{00000000-0005-0000-0000-000074510000}"/>
    <cellStyle name="Normal 10 8 3 2" xfId="17819" xr:uid="{00000000-0005-0000-0000-000075510000}"/>
    <cellStyle name="Normal 10 8 3 2 2" xfId="17820" xr:uid="{00000000-0005-0000-0000-000076510000}"/>
    <cellStyle name="Normal 10 8 3 3" xfId="17821" xr:uid="{00000000-0005-0000-0000-000077510000}"/>
    <cellStyle name="Normal 10 8 3 4" xfId="17822" xr:uid="{00000000-0005-0000-0000-000078510000}"/>
    <cellStyle name="Normal 10 8 4" xfId="17823" xr:uid="{00000000-0005-0000-0000-000079510000}"/>
    <cellStyle name="Normal 10 8 4 2" xfId="17824" xr:uid="{00000000-0005-0000-0000-00007A510000}"/>
    <cellStyle name="Normal 10 8 4 2 2" xfId="17825" xr:uid="{00000000-0005-0000-0000-00007B510000}"/>
    <cellStyle name="Normal 10 8 4 3" xfId="17826" xr:uid="{00000000-0005-0000-0000-00007C510000}"/>
    <cellStyle name="Normal 10 8 4 4" xfId="17827" xr:uid="{00000000-0005-0000-0000-00007D510000}"/>
    <cellStyle name="Normal 10 8 5" xfId="17828" xr:uid="{00000000-0005-0000-0000-00007E510000}"/>
    <cellStyle name="Normal 10 8 5 2" xfId="17829" xr:uid="{00000000-0005-0000-0000-00007F510000}"/>
    <cellStyle name="Normal 10 8 5 2 2" xfId="17830" xr:uid="{00000000-0005-0000-0000-000080510000}"/>
    <cellStyle name="Normal 10 8 5 3" xfId="17831" xr:uid="{00000000-0005-0000-0000-000081510000}"/>
    <cellStyle name="Normal 10 8 5 4" xfId="17832" xr:uid="{00000000-0005-0000-0000-000082510000}"/>
    <cellStyle name="Normal 10 8 6" xfId="17833" xr:uid="{00000000-0005-0000-0000-000083510000}"/>
    <cellStyle name="Normal 10 8 6 2" xfId="17834" xr:uid="{00000000-0005-0000-0000-000084510000}"/>
    <cellStyle name="Normal 10 8 6 2 2" xfId="17835" xr:uid="{00000000-0005-0000-0000-000085510000}"/>
    <cellStyle name="Normal 10 8 6 3" xfId="17836" xr:uid="{00000000-0005-0000-0000-000086510000}"/>
    <cellStyle name="Normal 10 8 7" xfId="17837" xr:uid="{00000000-0005-0000-0000-000087510000}"/>
    <cellStyle name="Normal 10 8 7 2" xfId="17838" xr:uid="{00000000-0005-0000-0000-000088510000}"/>
    <cellStyle name="Normal 10 8 8" xfId="17839" xr:uid="{00000000-0005-0000-0000-000089510000}"/>
    <cellStyle name="Normal 10 8 9" xfId="17840" xr:uid="{00000000-0005-0000-0000-00008A510000}"/>
    <cellStyle name="Normal 10 9" xfId="17841" xr:uid="{00000000-0005-0000-0000-00008B510000}"/>
    <cellStyle name="Normal 10 9 2" xfId="17842" xr:uid="{00000000-0005-0000-0000-00008C510000}"/>
    <cellStyle name="Normal 10 9 2 2" xfId="17843" xr:uid="{00000000-0005-0000-0000-00008D510000}"/>
    <cellStyle name="Normal 10 9 2 2 2" xfId="17844" xr:uid="{00000000-0005-0000-0000-00008E510000}"/>
    <cellStyle name="Normal 10 9 2 3" xfId="17845" xr:uid="{00000000-0005-0000-0000-00008F510000}"/>
    <cellStyle name="Normal 10 9 2 4" xfId="17846" xr:uid="{00000000-0005-0000-0000-000090510000}"/>
    <cellStyle name="Normal 10 9 3" xfId="17847" xr:uid="{00000000-0005-0000-0000-000091510000}"/>
    <cellStyle name="Normal 10 9 3 2" xfId="17848" xr:uid="{00000000-0005-0000-0000-000092510000}"/>
    <cellStyle name="Normal 10 9 3 2 2" xfId="17849" xr:uid="{00000000-0005-0000-0000-000093510000}"/>
    <cellStyle name="Normal 10 9 3 3" xfId="17850" xr:uid="{00000000-0005-0000-0000-000094510000}"/>
    <cellStyle name="Normal 10 9 3 4" xfId="17851" xr:uid="{00000000-0005-0000-0000-000095510000}"/>
    <cellStyle name="Normal 10 9 4" xfId="17852" xr:uid="{00000000-0005-0000-0000-000096510000}"/>
    <cellStyle name="Normal 10 9 4 2" xfId="17853" xr:uid="{00000000-0005-0000-0000-000097510000}"/>
    <cellStyle name="Normal 10 9 4 2 2" xfId="17854" xr:uid="{00000000-0005-0000-0000-000098510000}"/>
    <cellStyle name="Normal 10 9 4 3" xfId="17855" xr:uid="{00000000-0005-0000-0000-000099510000}"/>
    <cellStyle name="Normal 10 9 4 4" xfId="17856" xr:uid="{00000000-0005-0000-0000-00009A510000}"/>
    <cellStyle name="Normal 10 9 5" xfId="17857" xr:uid="{00000000-0005-0000-0000-00009B510000}"/>
    <cellStyle name="Normal 10 9 5 2" xfId="17858" xr:uid="{00000000-0005-0000-0000-00009C510000}"/>
    <cellStyle name="Normal 10 9 5 2 2" xfId="17859" xr:uid="{00000000-0005-0000-0000-00009D510000}"/>
    <cellStyle name="Normal 10 9 5 3" xfId="17860" xr:uid="{00000000-0005-0000-0000-00009E510000}"/>
    <cellStyle name="Normal 10 9 6" xfId="17861" xr:uid="{00000000-0005-0000-0000-00009F510000}"/>
    <cellStyle name="Normal 10 9 6 2" xfId="17862" xr:uid="{00000000-0005-0000-0000-0000A0510000}"/>
    <cellStyle name="Normal 10 9 7" xfId="17863" xr:uid="{00000000-0005-0000-0000-0000A1510000}"/>
    <cellStyle name="Normal 10 9 8" xfId="17864" xr:uid="{00000000-0005-0000-0000-0000A2510000}"/>
    <cellStyle name="Normal 100" xfId="17865" xr:uid="{00000000-0005-0000-0000-0000A3510000}"/>
    <cellStyle name="Normal 100 2" xfId="17866" xr:uid="{00000000-0005-0000-0000-0000A4510000}"/>
    <cellStyle name="Normal 100 2 2" xfId="17867" xr:uid="{00000000-0005-0000-0000-0000A5510000}"/>
    <cellStyle name="Normal 100 2 2 2" xfId="17868" xr:uid="{00000000-0005-0000-0000-0000A6510000}"/>
    <cellStyle name="Normal 100 2 2 3" xfId="17869" xr:uid="{00000000-0005-0000-0000-0000A7510000}"/>
    <cellStyle name="Normal 100 2 3" xfId="17870" xr:uid="{00000000-0005-0000-0000-0000A8510000}"/>
    <cellStyle name="Normal 100 2 3 2" xfId="17871" xr:uid="{00000000-0005-0000-0000-0000A9510000}"/>
    <cellStyle name="Normal 100 2 4" xfId="17872" xr:uid="{00000000-0005-0000-0000-0000AA510000}"/>
    <cellStyle name="Normal 100 2 5" xfId="17873" xr:uid="{00000000-0005-0000-0000-0000AB510000}"/>
    <cellStyle name="Normal 100 3" xfId="17874" xr:uid="{00000000-0005-0000-0000-0000AC510000}"/>
    <cellStyle name="Normal 100 3 2" xfId="17875" xr:uid="{00000000-0005-0000-0000-0000AD510000}"/>
    <cellStyle name="Normal 100 3 3" xfId="17876" xr:uid="{00000000-0005-0000-0000-0000AE510000}"/>
    <cellStyle name="Normal 100 4" xfId="17877" xr:uid="{00000000-0005-0000-0000-0000AF510000}"/>
    <cellStyle name="Normal 100 4 2" xfId="17878" xr:uid="{00000000-0005-0000-0000-0000B0510000}"/>
    <cellStyle name="Normal 100 5" xfId="17879" xr:uid="{00000000-0005-0000-0000-0000B1510000}"/>
    <cellStyle name="Normal 100 6" xfId="17880" xr:uid="{00000000-0005-0000-0000-0000B2510000}"/>
    <cellStyle name="Normal 101" xfId="17881" xr:uid="{00000000-0005-0000-0000-0000B3510000}"/>
    <cellStyle name="Normal 101 2" xfId="17882" xr:uid="{00000000-0005-0000-0000-0000B4510000}"/>
    <cellStyle name="Normal 101 2 2" xfId="17883" xr:uid="{00000000-0005-0000-0000-0000B5510000}"/>
    <cellStyle name="Normal 101 2 2 2" xfId="17884" xr:uid="{00000000-0005-0000-0000-0000B6510000}"/>
    <cellStyle name="Normal 101 2 2 3" xfId="17885" xr:uid="{00000000-0005-0000-0000-0000B7510000}"/>
    <cellStyle name="Normal 101 2 3" xfId="17886" xr:uid="{00000000-0005-0000-0000-0000B8510000}"/>
    <cellStyle name="Normal 101 2 3 2" xfId="17887" xr:uid="{00000000-0005-0000-0000-0000B9510000}"/>
    <cellStyle name="Normal 101 2 4" xfId="17888" xr:uid="{00000000-0005-0000-0000-0000BA510000}"/>
    <cellStyle name="Normal 101 2 5" xfId="17889" xr:uid="{00000000-0005-0000-0000-0000BB510000}"/>
    <cellStyle name="Normal 101 3" xfId="17890" xr:uid="{00000000-0005-0000-0000-0000BC510000}"/>
    <cellStyle name="Normal 101 3 2" xfId="17891" xr:uid="{00000000-0005-0000-0000-0000BD510000}"/>
    <cellStyle name="Normal 101 3 3" xfId="17892" xr:uid="{00000000-0005-0000-0000-0000BE510000}"/>
    <cellStyle name="Normal 101 4" xfId="17893" xr:uid="{00000000-0005-0000-0000-0000BF510000}"/>
    <cellStyle name="Normal 101 4 2" xfId="17894" xr:uid="{00000000-0005-0000-0000-0000C0510000}"/>
    <cellStyle name="Normal 101 5" xfId="17895" xr:uid="{00000000-0005-0000-0000-0000C1510000}"/>
    <cellStyle name="Normal 101 6" xfId="17896" xr:uid="{00000000-0005-0000-0000-0000C2510000}"/>
    <cellStyle name="Normal 102" xfId="17897" xr:uid="{00000000-0005-0000-0000-0000C3510000}"/>
    <cellStyle name="Normal 102 2" xfId="17898" xr:uid="{00000000-0005-0000-0000-0000C4510000}"/>
    <cellStyle name="Normal 102 2 2" xfId="17899" xr:uid="{00000000-0005-0000-0000-0000C5510000}"/>
    <cellStyle name="Normal 102 2 2 2" xfId="17900" xr:uid="{00000000-0005-0000-0000-0000C6510000}"/>
    <cellStyle name="Normal 102 2 2 3" xfId="17901" xr:uid="{00000000-0005-0000-0000-0000C7510000}"/>
    <cellStyle name="Normal 102 2 3" xfId="17902" xr:uid="{00000000-0005-0000-0000-0000C8510000}"/>
    <cellStyle name="Normal 102 2 3 2" xfId="17903" xr:uid="{00000000-0005-0000-0000-0000C9510000}"/>
    <cellStyle name="Normal 102 2 4" xfId="17904" xr:uid="{00000000-0005-0000-0000-0000CA510000}"/>
    <cellStyle name="Normal 102 2 5" xfId="17905" xr:uid="{00000000-0005-0000-0000-0000CB510000}"/>
    <cellStyle name="Normal 102 3" xfId="17906" xr:uid="{00000000-0005-0000-0000-0000CC510000}"/>
    <cellStyle name="Normal 102 3 2" xfId="17907" xr:uid="{00000000-0005-0000-0000-0000CD510000}"/>
    <cellStyle name="Normal 102 3 3" xfId="17908" xr:uid="{00000000-0005-0000-0000-0000CE510000}"/>
    <cellStyle name="Normal 102 4" xfId="17909" xr:uid="{00000000-0005-0000-0000-0000CF510000}"/>
    <cellStyle name="Normal 102 4 2" xfId="17910" xr:uid="{00000000-0005-0000-0000-0000D0510000}"/>
    <cellStyle name="Normal 102 5" xfId="17911" xr:uid="{00000000-0005-0000-0000-0000D1510000}"/>
    <cellStyle name="Normal 102 6" xfId="17912" xr:uid="{00000000-0005-0000-0000-0000D2510000}"/>
    <cellStyle name="Normal 103" xfId="17913" xr:uid="{00000000-0005-0000-0000-0000D3510000}"/>
    <cellStyle name="Normal 103 2" xfId="17914" xr:uid="{00000000-0005-0000-0000-0000D4510000}"/>
    <cellStyle name="Normal 103 2 2" xfId="17915" xr:uid="{00000000-0005-0000-0000-0000D5510000}"/>
    <cellStyle name="Normal 103 2 2 2" xfId="17916" xr:uid="{00000000-0005-0000-0000-0000D6510000}"/>
    <cellStyle name="Normal 103 2 2 3" xfId="17917" xr:uid="{00000000-0005-0000-0000-0000D7510000}"/>
    <cellStyle name="Normal 103 2 3" xfId="17918" xr:uid="{00000000-0005-0000-0000-0000D8510000}"/>
    <cellStyle name="Normal 103 2 3 2" xfId="17919" xr:uid="{00000000-0005-0000-0000-0000D9510000}"/>
    <cellStyle name="Normal 103 2 4" xfId="17920" xr:uid="{00000000-0005-0000-0000-0000DA510000}"/>
    <cellStyle name="Normal 103 2 5" xfId="17921" xr:uid="{00000000-0005-0000-0000-0000DB510000}"/>
    <cellStyle name="Normal 103 3" xfId="17922" xr:uid="{00000000-0005-0000-0000-0000DC510000}"/>
    <cellStyle name="Normal 103 3 2" xfId="17923" xr:uid="{00000000-0005-0000-0000-0000DD510000}"/>
    <cellStyle name="Normal 103 3 3" xfId="17924" xr:uid="{00000000-0005-0000-0000-0000DE510000}"/>
    <cellStyle name="Normal 103 4" xfId="17925" xr:uid="{00000000-0005-0000-0000-0000DF510000}"/>
    <cellStyle name="Normal 103 4 2" xfId="17926" xr:uid="{00000000-0005-0000-0000-0000E0510000}"/>
    <cellStyle name="Normal 103 5" xfId="17927" xr:uid="{00000000-0005-0000-0000-0000E1510000}"/>
    <cellStyle name="Normal 103 6" xfId="17928" xr:uid="{00000000-0005-0000-0000-0000E2510000}"/>
    <cellStyle name="Normal 104" xfId="17929" xr:uid="{00000000-0005-0000-0000-0000E3510000}"/>
    <cellStyle name="Normal 104 2" xfId="17930" xr:uid="{00000000-0005-0000-0000-0000E4510000}"/>
    <cellStyle name="Normal 104 2 2" xfId="17931" xr:uid="{00000000-0005-0000-0000-0000E5510000}"/>
    <cellStyle name="Normal 104 2 2 2" xfId="17932" xr:uid="{00000000-0005-0000-0000-0000E6510000}"/>
    <cellStyle name="Normal 104 2 2 3" xfId="17933" xr:uid="{00000000-0005-0000-0000-0000E7510000}"/>
    <cellStyle name="Normal 104 2 3" xfId="17934" xr:uid="{00000000-0005-0000-0000-0000E8510000}"/>
    <cellStyle name="Normal 104 2 3 2" xfId="17935" xr:uid="{00000000-0005-0000-0000-0000E9510000}"/>
    <cellStyle name="Normal 104 2 4" xfId="17936" xr:uid="{00000000-0005-0000-0000-0000EA510000}"/>
    <cellStyle name="Normal 104 2 5" xfId="17937" xr:uid="{00000000-0005-0000-0000-0000EB510000}"/>
    <cellStyle name="Normal 104 3" xfId="17938" xr:uid="{00000000-0005-0000-0000-0000EC510000}"/>
    <cellStyle name="Normal 104 3 2" xfId="17939" xr:uid="{00000000-0005-0000-0000-0000ED510000}"/>
    <cellStyle name="Normal 104 3 3" xfId="17940" xr:uid="{00000000-0005-0000-0000-0000EE510000}"/>
    <cellStyle name="Normal 104 4" xfId="17941" xr:uid="{00000000-0005-0000-0000-0000EF510000}"/>
    <cellStyle name="Normal 104 4 2" xfId="17942" xr:uid="{00000000-0005-0000-0000-0000F0510000}"/>
    <cellStyle name="Normal 104 5" xfId="17943" xr:uid="{00000000-0005-0000-0000-0000F1510000}"/>
    <cellStyle name="Normal 104 6" xfId="17944" xr:uid="{00000000-0005-0000-0000-0000F2510000}"/>
    <cellStyle name="Normal 105" xfId="17945" xr:uid="{00000000-0005-0000-0000-0000F3510000}"/>
    <cellStyle name="Normal 105 2" xfId="17946" xr:uid="{00000000-0005-0000-0000-0000F4510000}"/>
    <cellStyle name="Normal 105 2 2" xfId="17947" xr:uid="{00000000-0005-0000-0000-0000F5510000}"/>
    <cellStyle name="Normal 105 2 2 2" xfId="17948" xr:uid="{00000000-0005-0000-0000-0000F6510000}"/>
    <cellStyle name="Normal 105 2 2 3" xfId="17949" xr:uid="{00000000-0005-0000-0000-0000F7510000}"/>
    <cellStyle name="Normal 105 2 3" xfId="17950" xr:uid="{00000000-0005-0000-0000-0000F8510000}"/>
    <cellStyle name="Normal 105 2 3 2" xfId="17951" xr:uid="{00000000-0005-0000-0000-0000F9510000}"/>
    <cellStyle name="Normal 105 2 4" xfId="17952" xr:uid="{00000000-0005-0000-0000-0000FA510000}"/>
    <cellStyle name="Normal 105 2 5" xfId="17953" xr:uid="{00000000-0005-0000-0000-0000FB510000}"/>
    <cellStyle name="Normal 105 3" xfId="17954" xr:uid="{00000000-0005-0000-0000-0000FC510000}"/>
    <cellStyle name="Normal 105 3 2" xfId="17955" xr:uid="{00000000-0005-0000-0000-0000FD510000}"/>
    <cellStyle name="Normal 105 3 3" xfId="17956" xr:uid="{00000000-0005-0000-0000-0000FE510000}"/>
    <cellStyle name="Normal 105 4" xfId="17957" xr:uid="{00000000-0005-0000-0000-0000FF510000}"/>
    <cellStyle name="Normal 105 4 2" xfId="17958" xr:uid="{00000000-0005-0000-0000-000000520000}"/>
    <cellStyle name="Normal 105 5" xfId="17959" xr:uid="{00000000-0005-0000-0000-000001520000}"/>
    <cellStyle name="Normal 105 6" xfId="17960" xr:uid="{00000000-0005-0000-0000-000002520000}"/>
    <cellStyle name="Normal 106" xfId="17961" xr:uid="{00000000-0005-0000-0000-000003520000}"/>
    <cellStyle name="Normal 106 2" xfId="17962" xr:uid="{00000000-0005-0000-0000-000004520000}"/>
    <cellStyle name="Normal 106 2 2" xfId="17963" xr:uid="{00000000-0005-0000-0000-000005520000}"/>
    <cellStyle name="Normal 106 2 2 2" xfId="17964" xr:uid="{00000000-0005-0000-0000-000006520000}"/>
    <cellStyle name="Normal 106 2 2 3" xfId="17965" xr:uid="{00000000-0005-0000-0000-000007520000}"/>
    <cellStyle name="Normal 106 2 3" xfId="17966" xr:uid="{00000000-0005-0000-0000-000008520000}"/>
    <cellStyle name="Normal 106 2 3 2" xfId="17967" xr:uid="{00000000-0005-0000-0000-000009520000}"/>
    <cellStyle name="Normal 106 2 4" xfId="17968" xr:uid="{00000000-0005-0000-0000-00000A520000}"/>
    <cellStyle name="Normal 106 2 5" xfId="17969" xr:uid="{00000000-0005-0000-0000-00000B520000}"/>
    <cellStyle name="Normal 106 3" xfId="17970" xr:uid="{00000000-0005-0000-0000-00000C520000}"/>
    <cellStyle name="Normal 106 3 2" xfId="17971" xr:uid="{00000000-0005-0000-0000-00000D520000}"/>
    <cellStyle name="Normal 106 3 3" xfId="17972" xr:uid="{00000000-0005-0000-0000-00000E520000}"/>
    <cellStyle name="Normal 106 4" xfId="17973" xr:uid="{00000000-0005-0000-0000-00000F520000}"/>
    <cellStyle name="Normal 106 4 2" xfId="17974" xr:uid="{00000000-0005-0000-0000-000010520000}"/>
    <cellStyle name="Normal 106 5" xfId="17975" xr:uid="{00000000-0005-0000-0000-000011520000}"/>
    <cellStyle name="Normal 106 6" xfId="17976" xr:uid="{00000000-0005-0000-0000-000012520000}"/>
    <cellStyle name="Normal 107" xfId="17977" xr:uid="{00000000-0005-0000-0000-000013520000}"/>
    <cellStyle name="Normal 107 2" xfId="17978" xr:uid="{00000000-0005-0000-0000-000014520000}"/>
    <cellStyle name="Normal 107 2 2" xfId="17979" xr:uid="{00000000-0005-0000-0000-000015520000}"/>
    <cellStyle name="Normal 107 2 2 2" xfId="17980" xr:uid="{00000000-0005-0000-0000-000016520000}"/>
    <cellStyle name="Normal 107 2 2 3" xfId="17981" xr:uid="{00000000-0005-0000-0000-000017520000}"/>
    <cellStyle name="Normal 107 2 3" xfId="17982" xr:uid="{00000000-0005-0000-0000-000018520000}"/>
    <cellStyle name="Normal 107 2 3 2" xfId="17983" xr:uid="{00000000-0005-0000-0000-000019520000}"/>
    <cellStyle name="Normal 107 2 4" xfId="17984" xr:uid="{00000000-0005-0000-0000-00001A520000}"/>
    <cellStyle name="Normal 107 2 5" xfId="17985" xr:uid="{00000000-0005-0000-0000-00001B520000}"/>
    <cellStyle name="Normal 107 3" xfId="17986" xr:uid="{00000000-0005-0000-0000-00001C520000}"/>
    <cellStyle name="Normal 107 3 2" xfId="17987" xr:uid="{00000000-0005-0000-0000-00001D520000}"/>
    <cellStyle name="Normal 107 3 3" xfId="17988" xr:uid="{00000000-0005-0000-0000-00001E520000}"/>
    <cellStyle name="Normal 107 4" xfId="17989" xr:uid="{00000000-0005-0000-0000-00001F520000}"/>
    <cellStyle name="Normal 107 4 2" xfId="17990" xr:uid="{00000000-0005-0000-0000-000020520000}"/>
    <cellStyle name="Normal 107 5" xfId="17991" xr:uid="{00000000-0005-0000-0000-000021520000}"/>
    <cellStyle name="Normal 107 6" xfId="17992" xr:uid="{00000000-0005-0000-0000-000022520000}"/>
    <cellStyle name="Normal 108" xfId="17993" xr:uid="{00000000-0005-0000-0000-000023520000}"/>
    <cellStyle name="Normal 108 2" xfId="17994" xr:uid="{00000000-0005-0000-0000-000024520000}"/>
    <cellStyle name="Normal 108 2 2" xfId="17995" xr:uid="{00000000-0005-0000-0000-000025520000}"/>
    <cellStyle name="Normal 108 2 2 2" xfId="17996" xr:uid="{00000000-0005-0000-0000-000026520000}"/>
    <cellStyle name="Normal 108 2 2 3" xfId="17997" xr:uid="{00000000-0005-0000-0000-000027520000}"/>
    <cellStyle name="Normal 108 2 3" xfId="17998" xr:uid="{00000000-0005-0000-0000-000028520000}"/>
    <cellStyle name="Normal 108 2 3 2" xfId="17999" xr:uid="{00000000-0005-0000-0000-000029520000}"/>
    <cellStyle name="Normal 108 2 4" xfId="18000" xr:uid="{00000000-0005-0000-0000-00002A520000}"/>
    <cellStyle name="Normal 108 2 5" xfId="18001" xr:uid="{00000000-0005-0000-0000-00002B520000}"/>
    <cellStyle name="Normal 108 3" xfId="18002" xr:uid="{00000000-0005-0000-0000-00002C520000}"/>
    <cellStyle name="Normal 108 3 2" xfId="18003" xr:uid="{00000000-0005-0000-0000-00002D520000}"/>
    <cellStyle name="Normal 108 3 3" xfId="18004" xr:uid="{00000000-0005-0000-0000-00002E520000}"/>
    <cellStyle name="Normal 108 4" xfId="18005" xr:uid="{00000000-0005-0000-0000-00002F520000}"/>
    <cellStyle name="Normal 108 4 2" xfId="18006" xr:uid="{00000000-0005-0000-0000-000030520000}"/>
    <cellStyle name="Normal 108 5" xfId="18007" xr:uid="{00000000-0005-0000-0000-000031520000}"/>
    <cellStyle name="Normal 108 6" xfId="18008" xr:uid="{00000000-0005-0000-0000-000032520000}"/>
    <cellStyle name="Normal 109" xfId="18009" xr:uid="{00000000-0005-0000-0000-000033520000}"/>
    <cellStyle name="Normal 109 2" xfId="18010" xr:uid="{00000000-0005-0000-0000-000034520000}"/>
    <cellStyle name="Normal 109 2 2" xfId="18011" xr:uid="{00000000-0005-0000-0000-000035520000}"/>
    <cellStyle name="Normal 109 2 2 2" xfId="18012" xr:uid="{00000000-0005-0000-0000-000036520000}"/>
    <cellStyle name="Normal 109 2 2 3" xfId="18013" xr:uid="{00000000-0005-0000-0000-000037520000}"/>
    <cellStyle name="Normal 109 2 3" xfId="18014" xr:uid="{00000000-0005-0000-0000-000038520000}"/>
    <cellStyle name="Normal 109 2 3 2" xfId="18015" xr:uid="{00000000-0005-0000-0000-000039520000}"/>
    <cellStyle name="Normal 109 2 4" xfId="18016" xr:uid="{00000000-0005-0000-0000-00003A520000}"/>
    <cellStyle name="Normal 109 2 5" xfId="18017" xr:uid="{00000000-0005-0000-0000-00003B520000}"/>
    <cellStyle name="Normal 109 3" xfId="18018" xr:uid="{00000000-0005-0000-0000-00003C520000}"/>
    <cellStyle name="Normal 109 3 2" xfId="18019" xr:uid="{00000000-0005-0000-0000-00003D520000}"/>
    <cellStyle name="Normal 109 3 3" xfId="18020" xr:uid="{00000000-0005-0000-0000-00003E520000}"/>
    <cellStyle name="Normal 109 4" xfId="18021" xr:uid="{00000000-0005-0000-0000-00003F520000}"/>
    <cellStyle name="Normal 109 4 2" xfId="18022" xr:uid="{00000000-0005-0000-0000-000040520000}"/>
    <cellStyle name="Normal 109 5" xfId="18023" xr:uid="{00000000-0005-0000-0000-000041520000}"/>
    <cellStyle name="Normal 109 6" xfId="18024" xr:uid="{00000000-0005-0000-0000-000042520000}"/>
    <cellStyle name="Normal 11" xfId="86" xr:uid="{00000000-0005-0000-0000-000043520000}"/>
    <cellStyle name="Normal 11 10" xfId="18026" xr:uid="{00000000-0005-0000-0000-000044520000}"/>
    <cellStyle name="Normal 11 11" xfId="18027" xr:uid="{00000000-0005-0000-0000-000045520000}"/>
    <cellStyle name="Normal 11 11 2" xfId="18028" xr:uid="{00000000-0005-0000-0000-000046520000}"/>
    <cellStyle name="Normal 11 11 3" xfId="18029" xr:uid="{00000000-0005-0000-0000-000047520000}"/>
    <cellStyle name="Normal 11 12" xfId="18030" xr:uid="{00000000-0005-0000-0000-000048520000}"/>
    <cellStyle name="Normal 11 13" xfId="18025" xr:uid="{00000000-0005-0000-0000-000049520000}"/>
    <cellStyle name="Normal 11 14" xfId="198" xr:uid="{00000000-0005-0000-0000-00004A520000}"/>
    <cellStyle name="Normal 11 2" xfId="159" xr:uid="{00000000-0005-0000-0000-00004B520000}"/>
    <cellStyle name="Normal 11 2 10" xfId="18031" xr:uid="{00000000-0005-0000-0000-00004C520000}"/>
    <cellStyle name="Normal 11 2 11" xfId="218" xr:uid="{00000000-0005-0000-0000-00004D520000}"/>
    <cellStyle name="Normal 11 2 2" xfId="18032" xr:uid="{00000000-0005-0000-0000-00004E520000}"/>
    <cellStyle name="Normal 11 2 2 2" xfId="18033" xr:uid="{00000000-0005-0000-0000-00004F520000}"/>
    <cellStyle name="Normal 11 2 2 3" xfId="18034" xr:uid="{00000000-0005-0000-0000-000050520000}"/>
    <cellStyle name="Normal 11 2 3" xfId="18035" xr:uid="{00000000-0005-0000-0000-000051520000}"/>
    <cellStyle name="Normal 11 2 3 2" xfId="18036" xr:uid="{00000000-0005-0000-0000-000052520000}"/>
    <cellStyle name="Normal 11 2 3 3" xfId="18037" xr:uid="{00000000-0005-0000-0000-000053520000}"/>
    <cellStyle name="Normal 11 2 4" xfId="18038" xr:uid="{00000000-0005-0000-0000-000054520000}"/>
    <cellStyle name="Normal 11 2 5" xfId="18039" xr:uid="{00000000-0005-0000-0000-000055520000}"/>
    <cellStyle name="Normal 11 2 6" xfId="18040" xr:uid="{00000000-0005-0000-0000-000056520000}"/>
    <cellStyle name="Normal 11 2 7" xfId="18041" xr:uid="{00000000-0005-0000-0000-000057520000}"/>
    <cellStyle name="Normal 11 2 8" xfId="18042" xr:uid="{00000000-0005-0000-0000-000058520000}"/>
    <cellStyle name="Normal 11 2 9" xfId="18043" xr:uid="{00000000-0005-0000-0000-000059520000}"/>
    <cellStyle name="Normal 11 3" xfId="278" xr:uid="{00000000-0005-0000-0000-00005A520000}"/>
    <cellStyle name="Normal 11 3 2" xfId="18045" xr:uid="{00000000-0005-0000-0000-00005B520000}"/>
    <cellStyle name="Normal 11 3 3" xfId="18046" xr:uid="{00000000-0005-0000-0000-00005C520000}"/>
    <cellStyle name="Normal 11 3 4" xfId="18047" xr:uid="{00000000-0005-0000-0000-00005D520000}"/>
    <cellStyle name="Normal 11 3 5" xfId="18048" xr:uid="{00000000-0005-0000-0000-00005E520000}"/>
    <cellStyle name="Normal 11 3 6" xfId="18049" xr:uid="{00000000-0005-0000-0000-00005F520000}"/>
    <cellStyle name="Normal 11 3 7" xfId="18044" xr:uid="{00000000-0005-0000-0000-000060520000}"/>
    <cellStyle name="Normal 11 4" xfId="18050" xr:uid="{00000000-0005-0000-0000-000061520000}"/>
    <cellStyle name="Normal 11 4 10" xfId="18051" xr:uid="{00000000-0005-0000-0000-000062520000}"/>
    <cellStyle name="Normal 11 4 10 2" xfId="18052" xr:uid="{00000000-0005-0000-0000-000063520000}"/>
    <cellStyle name="Normal 11 4 10 2 2" xfId="18053" xr:uid="{00000000-0005-0000-0000-000064520000}"/>
    <cellStyle name="Normal 11 4 10 3" xfId="18054" xr:uid="{00000000-0005-0000-0000-000065520000}"/>
    <cellStyle name="Normal 11 4 10 4" xfId="18055" xr:uid="{00000000-0005-0000-0000-000066520000}"/>
    <cellStyle name="Normal 11 4 11" xfId="18056" xr:uid="{00000000-0005-0000-0000-000067520000}"/>
    <cellStyle name="Normal 11 4 11 2" xfId="18057" xr:uid="{00000000-0005-0000-0000-000068520000}"/>
    <cellStyle name="Normal 11 4 11 2 2" xfId="18058" xr:uid="{00000000-0005-0000-0000-000069520000}"/>
    <cellStyle name="Normal 11 4 11 3" xfId="18059" xr:uid="{00000000-0005-0000-0000-00006A520000}"/>
    <cellStyle name="Normal 11 4 11 4" xfId="18060" xr:uid="{00000000-0005-0000-0000-00006B520000}"/>
    <cellStyle name="Normal 11 4 12" xfId="18061" xr:uid="{00000000-0005-0000-0000-00006C520000}"/>
    <cellStyle name="Normal 11 4 12 2" xfId="18062" xr:uid="{00000000-0005-0000-0000-00006D520000}"/>
    <cellStyle name="Normal 11 4 12 2 2" xfId="18063" xr:uid="{00000000-0005-0000-0000-00006E520000}"/>
    <cellStyle name="Normal 11 4 12 3" xfId="18064" xr:uid="{00000000-0005-0000-0000-00006F520000}"/>
    <cellStyle name="Normal 11 4 12 4" xfId="18065" xr:uid="{00000000-0005-0000-0000-000070520000}"/>
    <cellStyle name="Normal 11 4 13" xfId="18066" xr:uid="{00000000-0005-0000-0000-000071520000}"/>
    <cellStyle name="Normal 11 4 13 2" xfId="18067" xr:uid="{00000000-0005-0000-0000-000072520000}"/>
    <cellStyle name="Normal 11 4 13 2 2" xfId="18068" xr:uid="{00000000-0005-0000-0000-000073520000}"/>
    <cellStyle name="Normal 11 4 13 3" xfId="18069" xr:uid="{00000000-0005-0000-0000-000074520000}"/>
    <cellStyle name="Normal 11 4 14" xfId="18070" xr:uid="{00000000-0005-0000-0000-000075520000}"/>
    <cellStyle name="Normal 11 4 14 2" xfId="18071" xr:uid="{00000000-0005-0000-0000-000076520000}"/>
    <cellStyle name="Normal 11 4 15" xfId="18072" xr:uid="{00000000-0005-0000-0000-000077520000}"/>
    <cellStyle name="Normal 11 4 16" xfId="18073" xr:uid="{00000000-0005-0000-0000-000078520000}"/>
    <cellStyle name="Normal 11 4 2" xfId="18074" xr:uid="{00000000-0005-0000-0000-000079520000}"/>
    <cellStyle name="Normal 11 4 2 10" xfId="18075" xr:uid="{00000000-0005-0000-0000-00007A520000}"/>
    <cellStyle name="Normal 11 4 2 10 2" xfId="18076" xr:uid="{00000000-0005-0000-0000-00007B520000}"/>
    <cellStyle name="Normal 11 4 2 10 2 2" xfId="18077" xr:uid="{00000000-0005-0000-0000-00007C520000}"/>
    <cellStyle name="Normal 11 4 2 10 3" xfId="18078" xr:uid="{00000000-0005-0000-0000-00007D520000}"/>
    <cellStyle name="Normal 11 4 2 10 4" xfId="18079" xr:uid="{00000000-0005-0000-0000-00007E520000}"/>
    <cellStyle name="Normal 11 4 2 11" xfId="18080" xr:uid="{00000000-0005-0000-0000-00007F520000}"/>
    <cellStyle name="Normal 11 4 2 11 2" xfId="18081" xr:uid="{00000000-0005-0000-0000-000080520000}"/>
    <cellStyle name="Normal 11 4 2 11 3" xfId="18082" xr:uid="{00000000-0005-0000-0000-000081520000}"/>
    <cellStyle name="Normal 11 4 2 12" xfId="18083" xr:uid="{00000000-0005-0000-0000-000082520000}"/>
    <cellStyle name="Normal 11 4 2 13" xfId="18084" xr:uid="{00000000-0005-0000-0000-000083520000}"/>
    <cellStyle name="Normal 11 4 2 14" xfId="18085" xr:uid="{00000000-0005-0000-0000-000084520000}"/>
    <cellStyle name="Normal 11 4 2 2" xfId="18086" xr:uid="{00000000-0005-0000-0000-000085520000}"/>
    <cellStyle name="Normal 11 4 2 2 10" xfId="18087" xr:uid="{00000000-0005-0000-0000-000086520000}"/>
    <cellStyle name="Normal 11 4 2 2 10 2" xfId="18088" xr:uid="{00000000-0005-0000-0000-000087520000}"/>
    <cellStyle name="Normal 11 4 2 2 11" xfId="18089" xr:uid="{00000000-0005-0000-0000-000088520000}"/>
    <cellStyle name="Normal 11 4 2 2 12" xfId="18090" xr:uid="{00000000-0005-0000-0000-000089520000}"/>
    <cellStyle name="Normal 11 4 2 2 2" xfId="18091" xr:uid="{00000000-0005-0000-0000-00008A520000}"/>
    <cellStyle name="Normal 11 4 2 2 2 10" xfId="18092" xr:uid="{00000000-0005-0000-0000-00008B520000}"/>
    <cellStyle name="Normal 11 4 2 2 2 2" xfId="18093" xr:uid="{00000000-0005-0000-0000-00008C520000}"/>
    <cellStyle name="Normal 11 4 2 2 2 2 2" xfId="18094" xr:uid="{00000000-0005-0000-0000-00008D520000}"/>
    <cellStyle name="Normal 11 4 2 2 2 2 2 2" xfId="18095" xr:uid="{00000000-0005-0000-0000-00008E520000}"/>
    <cellStyle name="Normal 11 4 2 2 2 2 2 2 2" xfId="18096" xr:uid="{00000000-0005-0000-0000-00008F520000}"/>
    <cellStyle name="Normal 11 4 2 2 2 2 2 3" xfId="18097" xr:uid="{00000000-0005-0000-0000-000090520000}"/>
    <cellStyle name="Normal 11 4 2 2 2 2 2 4" xfId="18098" xr:uid="{00000000-0005-0000-0000-000091520000}"/>
    <cellStyle name="Normal 11 4 2 2 2 2 3" xfId="18099" xr:uid="{00000000-0005-0000-0000-000092520000}"/>
    <cellStyle name="Normal 11 4 2 2 2 2 3 2" xfId="18100" xr:uid="{00000000-0005-0000-0000-000093520000}"/>
    <cellStyle name="Normal 11 4 2 2 2 2 3 2 2" xfId="18101" xr:uid="{00000000-0005-0000-0000-000094520000}"/>
    <cellStyle name="Normal 11 4 2 2 2 2 3 3" xfId="18102" xr:uid="{00000000-0005-0000-0000-000095520000}"/>
    <cellStyle name="Normal 11 4 2 2 2 2 3 4" xfId="18103" xr:uid="{00000000-0005-0000-0000-000096520000}"/>
    <cellStyle name="Normal 11 4 2 2 2 2 4" xfId="18104" xr:uid="{00000000-0005-0000-0000-000097520000}"/>
    <cellStyle name="Normal 11 4 2 2 2 2 4 2" xfId="18105" xr:uid="{00000000-0005-0000-0000-000098520000}"/>
    <cellStyle name="Normal 11 4 2 2 2 2 4 2 2" xfId="18106" xr:uid="{00000000-0005-0000-0000-000099520000}"/>
    <cellStyle name="Normal 11 4 2 2 2 2 4 3" xfId="18107" xr:uid="{00000000-0005-0000-0000-00009A520000}"/>
    <cellStyle name="Normal 11 4 2 2 2 2 4 4" xfId="18108" xr:uid="{00000000-0005-0000-0000-00009B520000}"/>
    <cellStyle name="Normal 11 4 2 2 2 2 5" xfId="18109" xr:uid="{00000000-0005-0000-0000-00009C520000}"/>
    <cellStyle name="Normal 11 4 2 2 2 2 5 2" xfId="18110" xr:uid="{00000000-0005-0000-0000-00009D520000}"/>
    <cellStyle name="Normal 11 4 2 2 2 2 5 2 2" xfId="18111" xr:uid="{00000000-0005-0000-0000-00009E520000}"/>
    <cellStyle name="Normal 11 4 2 2 2 2 5 3" xfId="18112" xr:uid="{00000000-0005-0000-0000-00009F520000}"/>
    <cellStyle name="Normal 11 4 2 2 2 2 5 4" xfId="18113" xr:uid="{00000000-0005-0000-0000-0000A0520000}"/>
    <cellStyle name="Normal 11 4 2 2 2 2 6" xfId="18114" xr:uid="{00000000-0005-0000-0000-0000A1520000}"/>
    <cellStyle name="Normal 11 4 2 2 2 2 6 2" xfId="18115" xr:uid="{00000000-0005-0000-0000-0000A2520000}"/>
    <cellStyle name="Normal 11 4 2 2 2 2 6 2 2" xfId="18116" xr:uid="{00000000-0005-0000-0000-0000A3520000}"/>
    <cellStyle name="Normal 11 4 2 2 2 2 6 3" xfId="18117" xr:uid="{00000000-0005-0000-0000-0000A4520000}"/>
    <cellStyle name="Normal 11 4 2 2 2 2 7" xfId="18118" xr:uid="{00000000-0005-0000-0000-0000A5520000}"/>
    <cellStyle name="Normal 11 4 2 2 2 2 7 2" xfId="18119" xr:uid="{00000000-0005-0000-0000-0000A6520000}"/>
    <cellStyle name="Normal 11 4 2 2 2 2 8" xfId="18120" xr:uid="{00000000-0005-0000-0000-0000A7520000}"/>
    <cellStyle name="Normal 11 4 2 2 2 2 9" xfId="18121" xr:uid="{00000000-0005-0000-0000-0000A8520000}"/>
    <cellStyle name="Normal 11 4 2 2 2 3" xfId="18122" xr:uid="{00000000-0005-0000-0000-0000A9520000}"/>
    <cellStyle name="Normal 11 4 2 2 2 3 2" xfId="18123" xr:uid="{00000000-0005-0000-0000-0000AA520000}"/>
    <cellStyle name="Normal 11 4 2 2 2 3 2 2" xfId="18124" xr:uid="{00000000-0005-0000-0000-0000AB520000}"/>
    <cellStyle name="Normal 11 4 2 2 2 3 2 2 2" xfId="18125" xr:uid="{00000000-0005-0000-0000-0000AC520000}"/>
    <cellStyle name="Normal 11 4 2 2 2 3 2 3" xfId="18126" xr:uid="{00000000-0005-0000-0000-0000AD520000}"/>
    <cellStyle name="Normal 11 4 2 2 2 3 2 4" xfId="18127" xr:uid="{00000000-0005-0000-0000-0000AE520000}"/>
    <cellStyle name="Normal 11 4 2 2 2 3 3" xfId="18128" xr:uid="{00000000-0005-0000-0000-0000AF520000}"/>
    <cellStyle name="Normal 11 4 2 2 2 3 3 2" xfId="18129" xr:uid="{00000000-0005-0000-0000-0000B0520000}"/>
    <cellStyle name="Normal 11 4 2 2 2 3 3 2 2" xfId="18130" xr:uid="{00000000-0005-0000-0000-0000B1520000}"/>
    <cellStyle name="Normal 11 4 2 2 2 3 3 3" xfId="18131" xr:uid="{00000000-0005-0000-0000-0000B2520000}"/>
    <cellStyle name="Normal 11 4 2 2 2 3 3 4" xfId="18132" xr:uid="{00000000-0005-0000-0000-0000B3520000}"/>
    <cellStyle name="Normal 11 4 2 2 2 3 4" xfId="18133" xr:uid="{00000000-0005-0000-0000-0000B4520000}"/>
    <cellStyle name="Normal 11 4 2 2 2 3 4 2" xfId="18134" xr:uid="{00000000-0005-0000-0000-0000B5520000}"/>
    <cellStyle name="Normal 11 4 2 2 2 3 4 2 2" xfId="18135" xr:uid="{00000000-0005-0000-0000-0000B6520000}"/>
    <cellStyle name="Normal 11 4 2 2 2 3 4 3" xfId="18136" xr:uid="{00000000-0005-0000-0000-0000B7520000}"/>
    <cellStyle name="Normal 11 4 2 2 2 3 4 4" xfId="18137" xr:uid="{00000000-0005-0000-0000-0000B8520000}"/>
    <cellStyle name="Normal 11 4 2 2 2 3 5" xfId="18138" xr:uid="{00000000-0005-0000-0000-0000B9520000}"/>
    <cellStyle name="Normal 11 4 2 2 2 3 5 2" xfId="18139" xr:uid="{00000000-0005-0000-0000-0000BA520000}"/>
    <cellStyle name="Normal 11 4 2 2 2 3 5 3" xfId="18140" xr:uid="{00000000-0005-0000-0000-0000BB520000}"/>
    <cellStyle name="Normal 11 4 2 2 2 3 6" xfId="18141" xr:uid="{00000000-0005-0000-0000-0000BC520000}"/>
    <cellStyle name="Normal 11 4 2 2 2 3 7" xfId="18142" xr:uid="{00000000-0005-0000-0000-0000BD520000}"/>
    <cellStyle name="Normal 11 4 2 2 2 3 8" xfId="18143" xr:uid="{00000000-0005-0000-0000-0000BE520000}"/>
    <cellStyle name="Normal 11 4 2 2 2 4" xfId="18144" xr:uid="{00000000-0005-0000-0000-0000BF520000}"/>
    <cellStyle name="Normal 11 4 2 2 2 4 2" xfId="18145" xr:uid="{00000000-0005-0000-0000-0000C0520000}"/>
    <cellStyle name="Normal 11 4 2 2 2 4 2 2" xfId="18146" xr:uid="{00000000-0005-0000-0000-0000C1520000}"/>
    <cellStyle name="Normal 11 4 2 2 2 4 3" xfId="18147" xr:uid="{00000000-0005-0000-0000-0000C2520000}"/>
    <cellStyle name="Normal 11 4 2 2 2 4 4" xfId="18148" xr:uid="{00000000-0005-0000-0000-0000C3520000}"/>
    <cellStyle name="Normal 11 4 2 2 2 5" xfId="18149" xr:uid="{00000000-0005-0000-0000-0000C4520000}"/>
    <cellStyle name="Normal 11 4 2 2 2 5 2" xfId="18150" xr:uid="{00000000-0005-0000-0000-0000C5520000}"/>
    <cellStyle name="Normal 11 4 2 2 2 5 2 2" xfId="18151" xr:uid="{00000000-0005-0000-0000-0000C6520000}"/>
    <cellStyle name="Normal 11 4 2 2 2 5 3" xfId="18152" xr:uid="{00000000-0005-0000-0000-0000C7520000}"/>
    <cellStyle name="Normal 11 4 2 2 2 5 4" xfId="18153" xr:uid="{00000000-0005-0000-0000-0000C8520000}"/>
    <cellStyle name="Normal 11 4 2 2 2 6" xfId="18154" xr:uid="{00000000-0005-0000-0000-0000C9520000}"/>
    <cellStyle name="Normal 11 4 2 2 2 6 2" xfId="18155" xr:uid="{00000000-0005-0000-0000-0000CA520000}"/>
    <cellStyle name="Normal 11 4 2 2 2 6 2 2" xfId="18156" xr:uid="{00000000-0005-0000-0000-0000CB520000}"/>
    <cellStyle name="Normal 11 4 2 2 2 6 3" xfId="18157" xr:uid="{00000000-0005-0000-0000-0000CC520000}"/>
    <cellStyle name="Normal 11 4 2 2 2 6 4" xfId="18158" xr:uid="{00000000-0005-0000-0000-0000CD520000}"/>
    <cellStyle name="Normal 11 4 2 2 2 7" xfId="18159" xr:uid="{00000000-0005-0000-0000-0000CE520000}"/>
    <cellStyle name="Normal 11 4 2 2 2 7 2" xfId="18160" xr:uid="{00000000-0005-0000-0000-0000CF520000}"/>
    <cellStyle name="Normal 11 4 2 2 2 7 2 2" xfId="18161" xr:uid="{00000000-0005-0000-0000-0000D0520000}"/>
    <cellStyle name="Normal 11 4 2 2 2 7 3" xfId="18162" xr:uid="{00000000-0005-0000-0000-0000D1520000}"/>
    <cellStyle name="Normal 11 4 2 2 2 8" xfId="18163" xr:uid="{00000000-0005-0000-0000-0000D2520000}"/>
    <cellStyle name="Normal 11 4 2 2 2 8 2" xfId="18164" xr:uid="{00000000-0005-0000-0000-0000D3520000}"/>
    <cellStyle name="Normal 11 4 2 2 2 9" xfId="18165" xr:uid="{00000000-0005-0000-0000-0000D4520000}"/>
    <cellStyle name="Normal 11 4 2 2 3" xfId="18166" xr:uid="{00000000-0005-0000-0000-0000D5520000}"/>
    <cellStyle name="Normal 11 4 2 2 3 2" xfId="18167" xr:uid="{00000000-0005-0000-0000-0000D6520000}"/>
    <cellStyle name="Normal 11 4 2 2 3 2 2" xfId="18168" xr:uid="{00000000-0005-0000-0000-0000D7520000}"/>
    <cellStyle name="Normal 11 4 2 2 3 2 2 2" xfId="18169" xr:uid="{00000000-0005-0000-0000-0000D8520000}"/>
    <cellStyle name="Normal 11 4 2 2 3 2 2 2 2" xfId="18170" xr:uid="{00000000-0005-0000-0000-0000D9520000}"/>
    <cellStyle name="Normal 11 4 2 2 3 2 2 3" xfId="18171" xr:uid="{00000000-0005-0000-0000-0000DA520000}"/>
    <cellStyle name="Normal 11 4 2 2 3 2 2 4" xfId="18172" xr:uid="{00000000-0005-0000-0000-0000DB520000}"/>
    <cellStyle name="Normal 11 4 2 2 3 2 3" xfId="18173" xr:uid="{00000000-0005-0000-0000-0000DC520000}"/>
    <cellStyle name="Normal 11 4 2 2 3 2 3 2" xfId="18174" xr:uid="{00000000-0005-0000-0000-0000DD520000}"/>
    <cellStyle name="Normal 11 4 2 2 3 2 3 2 2" xfId="18175" xr:uid="{00000000-0005-0000-0000-0000DE520000}"/>
    <cellStyle name="Normal 11 4 2 2 3 2 3 3" xfId="18176" xr:uid="{00000000-0005-0000-0000-0000DF520000}"/>
    <cellStyle name="Normal 11 4 2 2 3 2 3 4" xfId="18177" xr:uid="{00000000-0005-0000-0000-0000E0520000}"/>
    <cellStyle name="Normal 11 4 2 2 3 2 4" xfId="18178" xr:uid="{00000000-0005-0000-0000-0000E1520000}"/>
    <cellStyle name="Normal 11 4 2 2 3 2 4 2" xfId="18179" xr:uid="{00000000-0005-0000-0000-0000E2520000}"/>
    <cellStyle name="Normal 11 4 2 2 3 2 4 2 2" xfId="18180" xr:uid="{00000000-0005-0000-0000-0000E3520000}"/>
    <cellStyle name="Normal 11 4 2 2 3 2 4 3" xfId="18181" xr:uid="{00000000-0005-0000-0000-0000E4520000}"/>
    <cellStyle name="Normal 11 4 2 2 3 2 4 4" xfId="18182" xr:uid="{00000000-0005-0000-0000-0000E5520000}"/>
    <cellStyle name="Normal 11 4 2 2 3 2 5" xfId="18183" xr:uid="{00000000-0005-0000-0000-0000E6520000}"/>
    <cellStyle name="Normal 11 4 2 2 3 2 5 2" xfId="18184" xr:uid="{00000000-0005-0000-0000-0000E7520000}"/>
    <cellStyle name="Normal 11 4 2 2 3 2 5 3" xfId="18185" xr:uid="{00000000-0005-0000-0000-0000E8520000}"/>
    <cellStyle name="Normal 11 4 2 2 3 2 6" xfId="18186" xr:uid="{00000000-0005-0000-0000-0000E9520000}"/>
    <cellStyle name="Normal 11 4 2 2 3 2 7" xfId="18187" xr:uid="{00000000-0005-0000-0000-0000EA520000}"/>
    <cellStyle name="Normal 11 4 2 2 3 2 8" xfId="18188" xr:uid="{00000000-0005-0000-0000-0000EB520000}"/>
    <cellStyle name="Normal 11 4 2 2 3 3" xfId="18189" xr:uid="{00000000-0005-0000-0000-0000EC520000}"/>
    <cellStyle name="Normal 11 4 2 2 3 3 2" xfId="18190" xr:uid="{00000000-0005-0000-0000-0000ED520000}"/>
    <cellStyle name="Normal 11 4 2 2 3 3 2 2" xfId="18191" xr:uid="{00000000-0005-0000-0000-0000EE520000}"/>
    <cellStyle name="Normal 11 4 2 2 3 3 3" xfId="18192" xr:uid="{00000000-0005-0000-0000-0000EF520000}"/>
    <cellStyle name="Normal 11 4 2 2 3 3 4" xfId="18193" xr:uid="{00000000-0005-0000-0000-0000F0520000}"/>
    <cellStyle name="Normal 11 4 2 2 3 4" xfId="18194" xr:uid="{00000000-0005-0000-0000-0000F1520000}"/>
    <cellStyle name="Normal 11 4 2 2 3 4 2" xfId="18195" xr:uid="{00000000-0005-0000-0000-0000F2520000}"/>
    <cellStyle name="Normal 11 4 2 2 3 4 2 2" xfId="18196" xr:uid="{00000000-0005-0000-0000-0000F3520000}"/>
    <cellStyle name="Normal 11 4 2 2 3 4 3" xfId="18197" xr:uid="{00000000-0005-0000-0000-0000F4520000}"/>
    <cellStyle name="Normal 11 4 2 2 3 4 4" xfId="18198" xr:uid="{00000000-0005-0000-0000-0000F5520000}"/>
    <cellStyle name="Normal 11 4 2 2 3 5" xfId="18199" xr:uid="{00000000-0005-0000-0000-0000F6520000}"/>
    <cellStyle name="Normal 11 4 2 2 3 5 2" xfId="18200" xr:uid="{00000000-0005-0000-0000-0000F7520000}"/>
    <cellStyle name="Normal 11 4 2 2 3 5 2 2" xfId="18201" xr:uid="{00000000-0005-0000-0000-0000F8520000}"/>
    <cellStyle name="Normal 11 4 2 2 3 5 3" xfId="18202" xr:uid="{00000000-0005-0000-0000-0000F9520000}"/>
    <cellStyle name="Normal 11 4 2 2 3 5 4" xfId="18203" xr:uid="{00000000-0005-0000-0000-0000FA520000}"/>
    <cellStyle name="Normal 11 4 2 2 3 6" xfId="18204" xr:uid="{00000000-0005-0000-0000-0000FB520000}"/>
    <cellStyle name="Normal 11 4 2 2 3 6 2" xfId="18205" xr:uid="{00000000-0005-0000-0000-0000FC520000}"/>
    <cellStyle name="Normal 11 4 2 2 3 6 2 2" xfId="18206" xr:uid="{00000000-0005-0000-0000-0000FD520000}"/>
    <cellStyle name="Normal 11 4 2 2 3 6 3" xfId="18207" xr:uid="{00000000-0005-0000-0000-0000FE520000}"/>
    <cellStyle name="Normal 11 4 2 2 3 7" xfId="18208" xr:uid="{00000000-0005-0000-0000-0000FF520000}"/>
    <cellStyle name="Normal 11 4 2 2 3 7 2" xfId="18209" xr:uid="{00000000-0005-0000-0000-000000530000}"/>
    <cellStyle name="Normal 11 4 2 2 3 8" xfId="18210" xr:uid="{00000000-0005-0000-0000-000001530000}"/>
    <cellStyle name="Normal 11 4 2 2 3 9" xfId="18211" xr:uid="{00000000-0005-0000-0000-000002530000}"/>
    <cellStyle name="Normal 11 4 2 2 4" xfId="18212" xr:uid="{00000000-0005-0000-0000-000003530000}"/>
    <cellStyle name="Normal 11 4 2 2 4 2" xfId="18213" xr:uid="{00000000-0005-0000-0000-000004530000}"/>
    <cellStyle name="Normal 11 4 2 2 4 2 2" xfId="18214" xr:uid="{00000000-0005-0000-0000-000005530000}"/>
    <cellStyle name="Normal 11 4 2 2 4 2 2 2" xfId="18215" xr:uid="{00000000-0005-0000-0000-000006530000}"/>
    <cellStyle name="Normal 11 4 2 2 4 2 3" xfId="18216" xr:uid="{00000000-0005-0000-0000-000007530000}"/>
    <cellStyle name="Normal 11 4 2 2 4 2 4" xfId="18217" xr:uid="{00000000-0005-0000-0000-000008530000}"/>
    <cellStyle name="Normal 11 4 2 2 4 3" xfId="18218" xr:uid="{00000000-0005-0000-0000-000009530000}"/>
    <cellStyle name="Normal 11 4 2 2 4 3 2" xfId="18219" xr:uid="{00000000-0005-0000-0000-00000A530000}"/>
    <cellStyle name="Normal 11 4 2 2 4 3 2 2" xfId="18220" xr:uid="{00000000-0005-0000-0000-00000B530000}"/>
    <cellStyle name="Normal 11 4 2 2 4 3 3" xfId="18221" xr:uid="{00000000-0005-0000-0000-00000C530000}"/>
    <cellStyle name="Normal 11 4 2 2 4 3 4" xfId="18222" xr:uid="{00000000-0005-0000-0000-00000D530000}"/>
    <cellStyle name="Normal 11 4 2 2 4 4" xfId="18223" xr:uid="{00000000-0005-0000-0000-00000E530000}"/>
    <cellStyle name="Normal 11 4 2 2 4 4 2" xfId="18224" xr:uid="{00000000-0005-0000-0000-00000F530000}"/>
    <cellStyle name="Normal 11 4 2 2 4 4 2 2" xfId="18225" xr:uid="{00000000-0005-0000-0000-000010530000}"/>
    <cellStyle name="Normal 11 4 2 2 4 4 3" xfId="18226" xr:uid="{00000000-0005-0000-0000-000011530000}"/>
    <cellStyle name="Normal 11 4 2 2 4 4 4" xfId="18227" xr:uid="{00000000-0005-0000-0000-000012530000}"/>
    <cellStyle name="Normal 11 4 2 2 4 5" xfId="18228" xr:uid="{00000000-0005-0000-0000-000013530000}"/>
    <cellStyle name="Normal 11 4 2 2 4 5 2" xfId="18229" xr:uid="{00000000-0005-0000-0000-000014530000}"/>
    <cellStyle name="Normal 11 4 2 2 4 5 2 2" xfId="18230" xr:uid="{00000000-0005-0000-0000-000015530000}"/>
    <cellStyle name="Normal 11 4 2 2 4 5 3" xfId="18231" xr:uid="{00000000-0005-0000-0000-000016530000}"/>
    <cellStyle name="Normal 11 4 2 2 4 5 4" xfId="18232" xr:uid="{00000000-0005-0000-0000-000017530000}"/>
    <cellStyle name="Normal 11 4 2 2 4 6" xfId="18233" xr:uid="{00000000-0005-0000-0000-000018530000}"/>
    <cellStyle name="Normal 11 4 2 2 4 6 2" xfId="18234" xr:uid="{00000000-0005-0000-0000-000019530000}"/>
    <cellStyle name="Normal 11 4 2 2 4 6 2 2" xfId="18235" xr:uid="{00000000-0005-0000-0000-00001A530000}"/>
    <cellStyle name="Normal 11 4 2 2 4 6 3" xfId="18236" xr:uid="{00000000-0005-0000-0000-00001B530000}"/>
    <cellStyle name="Normal 11 4 2 2 4 7" xfId="18237" xr:uid="{00000000-0005-0000-0000-00001C530000}"/>
    <cellStyle name="Normal 11 4 2 2 4 7 2" xfId="18238" xr:uid="{00000000-0005-0000-0000-00001D530000}"/>
    <cellStyle name="Normal 11 4 2 2 4 8" xfId="18239" xr:uid="{00000000-0005-0000-0000-00001E530000}"/>
    <cellStyle name="Normal 11 4 2 2 4 9" xfId="18240" xr:uid="{00000000-0005-0000-0000-00001F530000}"/>
    <cellStyle name="Normal 11 4 2 2 5" xfId="18241" xr:uid="{00000000-0005-0000-0000-000020530000}"/>
    <cellStyle name="Normal 11 4 2 2 5 2" xfId="18242" xr:uid="{00000000-0005-0000-0000-000021530000}"/>
    <cellStyle name="Normal 11 4 2 2 5 2 2" xfId="18243" xr:uid="{00000000-0005-0000-0000-000022530000}"/>
    <cellStyle name="Normal 11 4 2 2 5 2 2 2" xfId="18244" xr:uid="{00000000-0005-0000-0000-000023530000}"/>
    <cellStyle name="Normal 11 4 2 2 5 2 3" xfId="18245" xr:uid="{00000000-0005-0000-0000-000024530000}"/>
    <cellStyle name="Normal 11 4 2 2 5 2 4" xfId="18246" xr:uid="{00000000-0005-0000-0000-000025530000}"/>
    <cellStyle name="Normal 11 4 2 2 5 3" xfId="18247" xr:uid="{00000000-0005-0000-0000-000026530000}"/>
    <cellStyle name="Normal 11 4 2 2 5 3 2" xfId="18248" xr:uid="{00000000-0005-0000-0000-000027530000}"/>
    <cellStyle name="Normal 11 4 2 2 5 3 2 2" xfId="18249" xr:uid="{00000000-0005-0000-0000-000028530000}"/>
    <cellStyle name="Normal 11 4 2 2 5 3 3" xfId="18250" xr:uid="{00000000-0005-0000-0000-000029530000}"/>
    <cellStyle name="Normal 11 4 2 2 5 3 4" xfId="18251" xr:uid="{00000000-0005-0000-0000-00002A530000}"/>
    <cellStyle name="Normal 11 4 2 2 5 4" xfId="18252" xr:uid="{00000000-0005-0000-0000-00002B530000}"/>
    <cellStyle name="Normal 11 4 2 2 5 4 2" xfId="18253" xr:uid="{00000000-0005-0000-0000-00002C530000}"/>
    <cellStyle name="Normal 11 4 2 2 5 4 2 2" xfId="18254" xr:uid="{00000000-0005-0000-0000-00002D530000}"/>
    <cellStyle name="Normal 11 4 2 2 5 4 3" xfId="18255" xr:uid="{00000000-0005-0000-0000-00002E530000}"/>
    <cellStyle name="Normal 11 4 2 2 5 4 4" xfId="18256" xr:uid="{00000000-0005-0000-0000-00002F530000}"/>
    <cellStyle name="Normal 11 4 2 2 5 5" xfId="18257" xr:uid="{00000000-0005-0000-0000-000030530000}"/>
    <cellStyle name="Normal 11 4 2 2 5 5 2" xfId="18258" xr:uid="{00000000-0005-0000-0000-000031530000}"/>
    <cellStyle name="Normal 11 4 2 2 5 5 3" xfId="18259" xr:uid="{00000000-0005-0000-0000-000032530000}"/>
    <cellStyle name="Normal 11 4 2 2 5 6" xfId="18260" xr:uid="{00000000-0005-0000-0000-000033530000}"/>
    <cellStyle name="Normal 11 4 2 2 5 7" xfId="18261" xr:uid="{00000000-0005-0000-0000-000034530000}"/>
    <cellStyle name="Normal 11 4 2 2 5 8" xfId="18262" xr:uid="{00000000-0005-0000-0000-000035530000}"/>
    <cellStyle name="Normal 11 4 2 2 6" xfId="18263" xr:uid="{00000000-0005-0000-0000-000036530000}"/>
    <cellStyle name="Normal 11 4 2 2 6 2" xfId="18264" xr:uid="{00000000-0005-0000-0000-000037530000}"/>
    <cellStyle name="Normal 11 4 2 2 6 2 2" xfId="18265" xr:uid="{00000000-0005-0000-0000-000038530000}"/>
    <cellStyle name="Normal 11 4 2 2 6 3" xfId="18266" xr:uid="{00000000-0005-0000-0000-000039530000}"/>
    <cellStyle name="Normal 11 4 2 2 6 4" xfId="18267" xr:uid="{00000000-0005-0000-0000-00003A530000}"/>
    <cellStyle name="Normal 11 4 2 2 7" xfId="18268" xr:uid="{00000000-0005-0000-0000-00003B530000}"/>
    <cellStyle name="Normal 11 4 2 2 7 2" xfId="18269" xr:uid="{00000000-0005-0000-0000-00003C530000}"/>
    <cellStyle name="Normal 11 4 2 2 7 2 2" xfId="18270" xr:uid="{00000000-0005-0000-0000-00003D530000}"/>
    <cellStyle name="Normal 11 4 2 2 7 3" xfId="18271" xr:uid="{00000000-0005-0000-0000-00003E530000}"/>
    <cellStyle name="Normal 11 4 2 2 7 4" xfId="18272" xr:uid="{00000000-0005-0000-0000-00003F530000}"/>
    <cellStyle name="Normal 11 4 2 2 8" xfId="18273" xr:uid="{00000000-0005-0000-0000-000040530000}"/>
    <cellStyle name="Normal 11 4 2 2 8 2" xfId="18274" xr:uid="{00000000-0005-0000-0000-000041530000}"/>
    <cellStyle name="Normal 11 4 2 2 8 2 2" xfId="18275" xr:uid="{00000000-0005-0000-0000-000042530000}"/>
    <cellStyle name="Normal 11 4 2 2 8 3" xfId="18276" xr:uid="{00000000-0005-0000-0000-000043530000}"/>
    <cellStyle name="Normal 11 4 2 2 8 4" xfId="18277" xr:uid="{00000000-0005-0000-0000-000044530000}"/>
    <cellStyle name="Normal 11 4 2 2 9" xfId="18278" xr:uid="{00000000-0005-0000-0000-000045530000}"/>
    <cellStyle name="Normal 11 4 2 2 9 2" xfId="18279" xr:uid="{00000000-0005-0000-0000-000046530000}"/>
    <cellStyle name="Normal 11 4 2 2 9 2 2" xfId="18280" xr:uid="{00000000-0005-0000-0000-000047530000}"/>
    <cellStyle name="Normal 11 4 2 2 9 3" xfId="18281" xr:uid="{00000000-0005-0000-0000-000048530000}"/>
    <cellStyle name="Normal 11 4 2 3" xfId="18282" xr:uid="{00000000-0005-0000-0000-000049530000}"/>
    <cellStyle name="Normal 11 4 2 3 10" xfId="18283" xr:uid="{00000000-0005-0000-0000-00004A530000}"/>
    <cellStyle name="Normal 11 4 2 3 11" xfId="18284" xr:uid="{00000000-0005-0000-0000-00004B530000}"/>
    <cellStyle name="Normal 11 4 2 3 2" xfId="18285" xr:uid="{00000000-0005-0000-0000-00004C530000}"/>
    <cellStyle name="Normal 11 4 2 3 2 2" xfId="18286" xr:uid="{00000000-0005-0000-0000-00004D530000}"/>
    <cellStyle name="Normal 11 4 2 3 2 2 2" xfId="18287" xr:uid="{00000000-0005-0000-0000-00004E530000}"/>
    <cellStyle name="Normal 11 4 2 3 2 2 2 2" xfId="18288" xr:uid="{00000000-0005-0000-0000-00004F530000}"/>
    <cellStyle name="Normal 11 4 2 3 2 2 2 2 2" xfId="18289" xr:uid="{00000000-0005-0000-0000-000050530000}"/>
    <cellStyle name="Normal 11 4 2 3 2 2 2 3" xfId="18290" xr:uid="{00000000-0005-0000-0000-000051530000}"/>
    <cellStyle name="Normal 11 4 2 3 2 2 2 4" xfId="18291" xr:uid="{00000000-0005-0000-0000-000052530000}"/>
    <cellStyle name="Normal 11 4 2 3 2 2 3" xfId="18292" xr:uid="{00000000-0005-0000-0000-000053530000}"/>
    <cellStyle name="Normal 11 4 2 3 2 2 3 2" xfId="18293" xr:uid="{00000000-0005-0000-0000-000054530000}"/>
    <cellStyle name="Normal 11 4 2 3 2 2 3 2 2" xfId="18294" xr:uid="{00000000-0005-0000-0000-000055530000}"/>
    <cellStyle name="Normal 11 4 2 3 2 2 3 3" xfId="18295" xr:uid="{00000000-0005-0000-0000-000056530000}"/>
    <cellStyle name="Normal 11 4 2 3 2 2 3 4" xfId="18296" xr:uid="{00000000-0005-0000-0000-000057530000}"/>
    <cellStyle name="Normal 11 4 2 3 2 2 4" xfId="18297" xr:uid="{00000000-0005-0000-0000-000058530000}"/>
    <cellStyle name="Normal 11 4 2 3 2 2 4 2" xfId="18298" xr:uid="{00000000-0005-0000-0000-000059530000}"/>
    <cellStyle name="Normal 11 4 2 3 2 2 4 2 2" xfId="18299" xr:uid="{00000000-0005-0000-0000-00005A530000}"/>
    <cellStyle name="Normal 11 4 2 3 2 2 4 3" xfId="18300" xr:uid="{00000000-0005-0000-0000-00005B530000}"/>
    <cellStyle name="Normal 11 4 2 3 2 2 4 4" xfId="18301" xr:uid="{00000000-0005-0000-0000-00005C530000}"/>
    <cellStyle name="Normal 11 4 2 3 2 2 5" xfId="18302" xr:uid="{00000000-0005-0000-0000-00005D530000}"/>
    <cellStyle name="Normal 11 4 2 3 2 2 5 2" xfId="18303" xr:uid="{00000000-0005-0000-0000-00005E530000}"/>
    <cellStyle name="Normal 11 4 2 3 2 2 5 3" xfId="18304" xr:uid="{00000000-0005-0000-0000-00005F530000}"/>
    <cellStyle name="Normal 11 4 2 3 2 2 6" xfId="18305" xr:uid="{00000000-0005-0000-0000-000060530000}"/>
    <cellStyle name="Normal 11 4 2 3 2 2 7" xfId="18306" xr:uid="{00000000-0005-0000-0000-000061530000}"/>
    <cellStyle name="Normal 11 4 2 3 2 2 8" xfId="18307" xr:uid="{00000000-0005-0000-0000-000062530000}"/>
    <cellStyle name="Normal 11 4 2 3 2 3" xfId="18308" xr:uid="{00000000-0005-0000-0000-000063530000}"/>
    <cellStyle name="Normal 11 4 2 3 2 3 2" xfId="18309" xr:uid="{00000000-0005-0000-0000-000064530000}"/>
    <cellStyle name="Normal 11 4 2 3 2 3 2 2" xfId="18310" xr:uid="{00000000-0005-0000-0000-000065530000}"/>
    <cellStyle name="Normal 11 4 2 3 2 3 3" xfId="18311" xr:uid="{00000000-0005-0000-0000-000066530000}"/>
    <cellStyle name="Normal 11 4 2 3 2 3 4" xfId="18312" xr:uid="{00000000-0005-0000-0000-000067530000}"/>
    <cellStyle name="Normal 11 4 2 3 2 4" xfId="18313" xr:uid="{00000000-0005-0000-0000-000068530000}"/>
    <cellStyle name="Normal 11 4 2 3 2 4 2" xfId="18314" xr:uid="{00000000-0005-0000-0000-000069530000}"/>
    <cellStyle name="Normal 11 4 2 3 2 4 2 2" xfId="18315" xr:uid="{00000000-0005-0000-0000-00006A530000}"/>
    <cellStyle name="Normal 11 4 2 3 2 4 3" xfId="18316" xr:uid="{00000000-0005-0000-0000-00006B530000}"/>
    <cellStyle name="Normal 11 4 2 3 2 4 4" xfId="18317" xr:uid="{00000000-0005-0000-0000-00006C530000}"/>
    <cellStyle name="Normal 11 4 2 3 2 5" xfId="18318" xr:uid="{00000000-0005-0000-0000-00006D530000}"/>
    <cellStyle name="Normal 11 4 2 3 2 5 2" xfId="18319" xr:uid="{00000000-0005-0000-0000-00006E530000}"/>
    <cellStyle name="Normal 11 4 2 3 2 5 2 2" xfId="18320" xr:uid="{00000000-0005-0000-0000-00006F530000}"/>
    <cellStyle name="Normal 11 4 2 3 2 5 3" xfId="18321" xr:uid="{00000000-0005-0000-0000-000070530000}"/>
    <cellStyle name="Normal 11 4 2 3 2 5 4" xfId="18322" xr:uid="{00000000-0005-0000-0000-000071530000}"/>
    <cellStyle name="Normal 11 4 2 3 2 6" xfId="18323" xr:uid="{00000000-0005-0000-0000-000072530000}"/>
    <cellStyle name="Normal 11 4 2 3 2 6 2" xfId="18324" xr:uid="{00000000-0005-0000-0000-000073530000}"/>
    <cellStyle name="Normal 11 4 2 3 2 6 2 2" xfId="18325" xr:uid="{00000000-0005-0000-0000-000074530000}"/>
    <cellStyle name="Normal 11 4 2 3 2 6 3" xfId="18326" xr:uid="{00000000-0005-0000-0000-000075530000}"/>
    <cellStyle name="Normal 11 4 2 3 2 7" xfId="18327" xr:uid="{00000000-0005-0000-0000-000076530000}"/>
    <cellStyle name="Normal 11 4 2 3 2 7 2" xfId="18328" xr:uid="{00000000-0005-0000-0000-000077530000}"/>
    <cellStyle name="Normal 11 4 2 3 2 8" xfId="18329" xr:uid="{00000000-0005-0000-0000-000078530000}"/>
    <cellStyle name="Normal 11 4 2 3 2 9" xfId="18330" xr:uid="{00000000-0005-0000-0000-000079530000}"/>
    <cellStyle name="Normal 11 4 2 3 3" xfId="18331" xr:uid="{00000000-0005-0000-0000-00007A530000}"/>
    <cellStyle name="Normal 11 4 2 3 3 2" xfId="18332" xr:uid="{00000000-0005-0000-0000-00007B530000}"/>
    <cellStyle name="Normal 11 4 2 3 3 2 2" xfId="18333" xr:uid="{00000000-0005-0000-0000-00007C530000}"/>
    <cellStyle name="Normal 11 4 2 3 3 2 2 2" xfId="18334" xr:uid="{00000000-0005-0000-0000-00007D530000}"/>
    <cellStyle name="Normal 11 4 2 3 3 2 3" xfId="18335" xr:uid="{00000000-0005-0000-0000-00007E530000}"/>
    <cellStyle name="Normal 11 4 2 3 3 2 4" xfId="18336" xr:uid="{00000000-0005-0000-0000-00007F530000}"/>
    <cellStyle name="Normal 11 4 2 3 3 3" xfId="18337" xr:uid="{00000000-0005-0000-0000-000080530000}"/>
    <cellStyle name="Normal 11 4 2 3 3 3 2" xfId="18338" xr:uid="{00000000-0005-0000-0000-000081530000}"/>
    <cellStyle name="Normal 11 4 2 3 3 3 2 2" xfId="18339" xr:uid="{00000000-0005-0000-0000-000082530000}"/>
    <cellStyle name="Normal 11 4 2 3 3 3 3" xfId="18340" xr:uid="{00000000-0005-0000-0000-000083530000}"/>
    <cellStyle name="Normal 11 4 2 3 3 3 4" xfId="18341" xr:uid="{00000000-0005-0000-0000-000084530000}"/>
    <cellStyle name="Normal 11 4 2 3 3 4" xfId="18342" xr:uid="{00000000-0005-0000-0000-000085530000}"/>
    <cellStyle name="Normal 11 4 2 3 3 4 2" xfId="18343" xr:uid="{00000000-0005-0000-0000-000086530000}"/>
    <cellStyle name="Normal 11 4 2 3 3 4 2 2" xfId="18344" xr:uid="{00000000-0005-0000-0000-000087530000}"/>
    <cellStyle name="Normal 11 4 2 3 3 4 3" xfId="18345" xr:uid="{00000000-0005-0000-0000-000088530000}"/>
    <cellStyle name="Normal 11 4 2 3 3 4 4" xfId="18346" xr:uid="{00000000-0005-0000-0000-000089530000}"/>
    <cellStyle name="Normal 11 4 2 3 3 5" xfId="18347" xr:uid="{00000000-0005-0000-0000-00008A530000}"/>
    <cellStyle name="Normal 11 4 2 3 3 5 2" xfId="18348" xr:uid="{00000000-0005-0000-0000-00008B530000}"/>
    <cellStyle name="Normal 11 4 2 3 3 5 2 2" xfId="18349" xr:uid="{00000000-0005-0000-0000-00008C530000}"/>
    <cellStyle name="Normal 11 4 2 3 3 5 3" xfId="18350" xr:uid="{00000000-0005-0000-0000-00008D530000}"/>
    <cellStyle name="Normal 11 4 2 3 3 5 4" xfId="18351" xr:uid="{00000000-0005-0000-0000-00008E530000}"/>
    <cellStyle name="Normal 11 4 2 3 3 6" xfId="18352" xr:uid="{00000000-0005-0000-0000-00008F530000}"/>
    <cellStyle name="Normal 11 4 2 3 3 6 2" xfId="18353" xr:uid="{00000000-0005-0000-0000-000090530000}"/>
    <cellStyle name="Normal 11 4 2 3 3 6 2 2" xfId="18354" xr:uid="{00000000-0005-0000-0000-000091530000}"/>
    <cellStyle name="Normal 11 4 2 3 3 6 3" xfId="18355" xr:uid="{00000000-0005-0000-0000-000092530000}"/>
    <cellStyle name="Normal 11 4 2 3 3 7" xfId="18356" xr:uid="{00000000-0005-0000-0000-000093530000}"/>
    <cellStyle name="Normal 11 4 2 3 3 7 2" xfId="18357" xr:uid="{00000000-0005-0000-0000-000094530000}"/>
    <cellStyle name="Normal 11 4 2 3 3 8" xfId="18358" xr:uid="{00000000-0005-0000-0000-000095530000}"/>
    <cellStyle name="Normal 11 4 2 3 3 9" xfId="18359" xr:uid="{00000000-0005-0000-0000-000096530000}"/>
    <cellStyle name="Normal 11 4 2 3 4" xfId="18360" xr:uid="{00000000-0005-0000-0000-000097530000}"/>
    <cellStyle name="Normal 11 4 2 3 4 2" xfId="18361" xr:uid="{00000000-0005-0000-0000-000098530000}"/>
    <cellStyle name="Normal 11 4 2 3 4 2 2" xfId="18362" xr:uid="{00000000-0005-0000-0000-000099530000}"/>
    <cellStyle name="Normal 11 4 2 3 4 2 2 2" xfId="18363" xr:uid="{00000000-0005-0000-0000-00009A530000}"/>
    <cellStyle name="Normal 11 4 2 3 4 2 3" xfId="18364" xr:uid="{00000000-0005-0000-0000-00009B530000}"/>
    <cellStyle name="Normal 11 4 2 3 4 2 4" xfId="18365" xr:uid="{00000000-0005-0000-0000-00009C530000}"/>
    <cellStyle name="Normal 11 4 2 3 4 3" xfId="18366" xr:uid="{00000000-0005-0000-0000-00009D530000}"/>
    <cellStyle name="Normal 11 4 2 3 4 3 2" xfId="18367" xr:uid="{00000000-0005-0000-0000-00009E530000}"/>
    <cellStyle name="Normal 11 4 2 3 4 3 2 2" xfId="18368" xr:uid="{00000000-0005-0000-0000-00009F530000}"/>
    <cellStyle name="Normal 11 4 2 3 4 3 3" xfId="18369" xr:uid="{00000000-0005-0000-0000-0000A0530000}"/>
    <cellStyle name="Normal 11 4 2 3 4 3 4" xfId="18370" xr:uid="{00000000-0005-0000-0000-0000A1530000}"/>
    <cellStyle name="Normal 11 4 2 3 4 4" xfId="18371" xr:uid="{00000000-0005-0000-0000-0000A2530000}"/>
    <cellStyle name="Normal 11 4 2 3 4 4 2" xfId="18372" xr:uid="{00000000-0005-0000-0000-0000A3530000}"/>
    <cellStyle name="Normal 11 4 2 3 4 4 2 2" xfId="18373" xr:uid="{00000000-0005-0000-0000-0000A4530000}"/>
    <cellStyle name="Normal 11 4 2 3 4 4 3" xfId="18374" xr:uid="{00000000-0005-0000-0000-0000A5530000}"/>
    <cellStyle name="Normal 11 4 2 3 4 4 4" xfId="18375" xr:uid="{00000000-0005-0000-0000-0000A6530000}"/>
    <cellStyle name="Normal 11 4 2 3 4 5" xfId="18376" xr:uid="{00000000-0005-0000-0000-0000A7530000}"/>
    <cellStyle name="Normal 11 4 2 3 4 5 2" xfId="18377" xr:uid="{00000000-0005-0000-0000-0000A8530000}"/>
    <cellStyle name="Normal 11 4 2 3 4 5 3" xfId="18378" xr:uid="{00000000-0005-0000-0000-0000A9530000}"/>
    <cellStyle name="Normal 11 4 2 3 4 6" xfId="18379" xr:uid="{00000000-0005-0000-0000-0000AA530000}"/>
    <cellStyle name="Normal 11 4 2 3 4 7" xfId="18380" xr:uid="{00000000-0005-0000-0000-0000AB530000}"/>
    <cellStyle name="Normal 11 4 2 3 4 8" xfId="18381" xr:uid="{00000000-0005-0000-0000-0000AC530000}"/>
    <cellStyle name="Normal 11 4 2 3 5" xfId="18382" xr:uid="{00000000-0005-0000-0000-0000AD530000}"/>
    <cellStyle name="Normal 11 4 2 3 5 2" xfId="18383" xr:uid="{00000000-0005-0000-0000-0000AE530000}"/>
    <cellStyle name="Normal 11 4 2 3 5 2 2" xfId="18384" xr:uid="{00000000-0005-0000-0000-0000AF530000}"/>
    <cellStyle name="Normal 11 4 2 3 5 3" xfId="18385" xr:uid="{00000000-0005-0000-0000-0000B0530000}"/>
    <cellStyle name="Normal 11 4 2 3 5 4" xfId="18386" xr:uid="{00000000-0005-0000-0000-0000B1530000}"/>
    <cellStyle name="Normal 11 4 2 3 6" xfId="18387" xr:uid="{00000000-0005-0000-0000-0000B2530000}"/>
    <cellStyle name="Normal 11 4 2 3 6 2" xfId="18388" xr:uid="{00000000-0005-0000-0000-0000B3530000}"/>
    <cellStyle name="Normal 11 4 2 3 6 2 2" xfId="18389" xr:uid="{00000000-0005-0000-0000-0000B4530000}"/>
    <cellStyle name="Normal 11 4 2 3 6 3" xfId="18390" xr:uid="{00000000-0005-0000-0000-0000B5530000}"/>
    <cellStyle name="Normal 11 4 2 3 6 4" xfId="18391" xr:uid="{00000000-0005-0000-0000-0000B6530000}"/>
    <cellStyle name="Normal 11 4 2 3 7" xfId="18392" xr:uid="{00000000-0005-0000-0000-0000B7530000}"/>
    <cellStyle name="Normal 11 4 2 3 7 2" xfId="18393" xr:uid="{00000000-0005-0000-0000-0000B8530000}"/>
    <cellStyle name="Normal 11 4 2 3 7 2 2" xfId="18394" xr:uid="{00000000-0005-0000-0000-0000B9530000}"/>
    <cellStyle name="Normal 11 4 2 3 7 3" xfId="18395" xr:uid="{00000000-0005-0000-0000-0000BA530000}"/>
    <cellStyle name="Normal 11 4 2 3 7 4" xfId="18396" xr:uid="{00000000-0005-0000-0000-0000BB530000}"/>
    <cellStyle name="Normal 11 4 2 3 8" xfId="18397" xr:uid="{00000000-0005-0000-0000-0000BC530000}"/>
    <cellStyle name="Normal 11 4 2 3 8 2" xfId="18398" xr:uid="{00000000-0005-0000-0000-0000BD530000}"/>
    <cellStyle name="Normal 11 4 2 3 8 2 2" xfId="18399" xr:uid="{00000000-0005-0000-0000-0000BE530000}"/>
    <cellStyle name="Normal 11 4 2 3 8 3" xfId="18400" xr:uid="{00000000-0005-0000-0000-0000BF530000}"/>
    <cellStyle name="Normal 11 4 2 3 9" xfId="18401" xr:uid="{00000000-0005-0000-0000-0000C0530000}"/>
    <cellStyle name="Normal 11 4 2 3 9 2" xfId="18402" xr:uid="{00000000-0005-0000-0000-0000C1530000}"/>
    <cellStyle name="Normal 11 4 2 4" xfId="18403" xr:uid="{00000000-0005-0000-0000-0000C2530000}"/>
    <cellStyle name="Normal 11 4 2 4 2" xfId="18404" xr:uid="{00000000-0005-0000-0000-0000C3530000}"/>
    <cellStyle name="Normal 11 4 2 4 2 2" xfId="18405" xr:uid="{00000000-0005-0000-0000-0000C4530000}"/>
    <cellStyle name="Normal 11 4 2 4 2 2 2" xfId="18406" xr:uid="{00000000-0005-0000-0000-0000C5530000}"/>
    <cellStyle name="Normal 11 4 2 4 2 2 2 2" xfId="18407" xr:uid="{00000000-0005-0000-0000-0000C6530000}"/>
    <cellStyle name="Normal 11 4 2 4 2 2 3" xfId="18408" xr:uid="{00000000-0005-0000-0000-0000C7530000}"/>
    <cellStyle name="Normal 11 4 2 4 2 2 4" xfId="18409" xr:uid="{00000000-0005-0000-0000-0000C8530000}"/>
    <cellStyle name="Normal 11 4 2 4 2 3" xfId="18410" xr:uid="{00000000-0005-0000-0000-0000C9530000}"/>
    <cellStyle name="Normal 11 4 2 4 2 3 2" xfId="18411" xr:uid="{00000000-0005-0000-0000-0000CA530000}"/>
    <cellStyle name="Normal 11 4 2 4 2 3 2 2" xfId="18412" xr:uid="{00000000-0005-0000-0000-0000CB530000}"/>
    <cellStyle name="Normal 11 4 2 4 2 3 3" xfId="18413" xr:uid="{00000000-0005-0000-0000-0000CC530000}"/>
    <cellStyle name="Normal 11 4 2 4 2 3 4" xfId="18414" xr:uid="{00000000-0005-0000-0000-0000CD530000}"/>
    <cellStyle name="Normal 11 4 2 4 2 4" xfId="18415" xr:uid="{00000000-0005-0000-0000-0000CE530000}"/>
    <cellStyle name="Normal 11 4 2 4 2 4 2" xfId="18416" xr:uid="{00000000-0005-0000-0000-0000CF530000}"/>
    <cellStyle name="Normal 11 4 2 4 2 4 2 2" xfId="18417" xr:uid="{00000000-0005-0000-0000-0000D0530000}"/>
    <cellStyle name="Normal 11 4 2 4 2 4 3" xfId="18418" xr:uid="{00000000-0005-0000-0000-0000D1530000}"/>
    <cellStyle name="Normal 11 4 2 4 2 4 4" xfId="18419" xr:uid="{00000000-0005-0000-0000-0000D2530000}"/>
    <cellStyle name="Normal 11 4 2 4 2 5" xfId="18420" xr:uid="{00000000-0005-0000-0000-0000D3530000}"/>
    <cellStyle name="Normal 11 4 2 4 2 5 2" xfId="18421" xr:uid="{00000000-0005-0000-0000-0000D4530000}"/>
    <cellStyle name="Normal 11 4 2 4 2 5 3" xfId="18422" xr:uid="{00000000-0005-0000-0000-0000D5530000}"/>
    <cellStyle name="Normal 11 4 2 4 2 6" xfId="18423" xr:uid="{00000000-0005-0000-0000-0000D6530000}"/>
    <cellStyle name="Normal 11 4 2 4 2 7" xfId="18424" xr:uid="{00000000-0005-0000-0000-0000D7530000}"/>
    <cellStyle name="Normal 11 4 2 4 2 8" xfId="18425" xr:uid="{00000000-0005-0000-0000-0000D8530000}"/>
    <cellStyle name="Normal 11 4 2 4 3" xfId="18426" xr:uid="{00000000-0005-0000-0000-0000D9530000}"/>
    <cellStyle name="Normal 11 4 2 4 3 2" xfId="18427" xr:uid="{00000000-0005-0000-0000-0000DA530000}"/>
    <cellStyle name="Normal 11 4 2 4 3 2 2" xfId="18428" xr:uid="{00000000-0005-0000-0000-0000DB530000}"/>
    <cellStyle name="Normal 11 4 2 4 3 3" xfId="18429" xr:uid="{00000000-0005-0000-0000-0000DC530000}"/>
    <cellStyle name="Normal 11 4 2 4 3 4" xfId="18430" xr:uid="{00000000-0005-0000-0000-0000DD530000}"/>
    <cellStyle name="Normal 11 4 2 4 4" xfId="18431" xr:uid="{00000000-0005-0000-0000-0000DE530000}"/>
    <cellStyle name="Normal 11 4 2 4 4 2" xfId="18432" xr:uid="{00000000-0005-0000-0000-0000DF530000}"/>
    <cellStyle name="Normal 11 4 2 4 4 2 2" xfId="18433" xr:uid="{00000000-0005-0000-0000-0000E0530000}"/>
    <cellStyle name="Normal 11 4 2 4 4 3" xfId="18434" xr:uid="{00000000-0005-0000-0000-0000E1530000}"/>
    <cellStyle name="Normal 11 4 2 4 4 4" xfId="18435" xr:uid="{00000000-0005-0000-0000-0000E2530000}"/>
    <cellStyle name="Normal 11 4 2 4 5" xfId="18436" xr:uid="{00000000-0005-0000-0000-0000E3530000}"/>
    <cellStyle name="Normal 11 4 2 4 5 2" xfId="18437" xr:uid="{00000000-0005-0000-0000-0000E4530000}"/>
    <cellStyle name="Normal 11 4 2 4 5 2 2" xfId="18438" xr:uid="{00000000-0005-0000-0000-0000E5530000}"/>
    <cellStyle name="Normal 11 4 2 4 5 3" xfId="18439" xr:uid="{00000000-0005-0000-0000-0000E6530000}"/>
    <cellStyle name="Normal 11 4 2 4 5 4" xfId="18440" xr:uid="{00000000-0005-0000-0000-0000E7530000}"/>
    <cellStyle name="Normal 11 4 2 4 6" xfId="18441" xr:uid="{00000000-0005-0000-0000-0000E8530000}"/>
    <cellStyle name="Normal 11 4 2 4 6 2" xfId="18442" xr:uid="{00000000-0005-0000-0000-0000E9530000}"/>
    <cellStyle name="Normal 11 4 2 4 6 2 2" xfId="18443" xr:uid="{00000000-0005-0000-0000-0000EA530000}"/>
    <cellStyle name="Normal 11 4 2 4 6 3" xfId="18444" xr:uid="{00000000-0005-0000-0000-0000EB530000}"/>
    <cellStyle name="Normal 11 4 2 4 7" xfId="18445" xr:uid="{00000000-0005-0000-0000-0000EC530000}"/>
    <cellStyle name="Normal 11 4 2 4 7 2" xfId="18446" xr:uid="{00000000-0005-0000-0000-0000ED530000}"/>
    <cellStyle name="Normal 11 4 2 4 8" xfId="18447" xr:uid="{00000000-0005-0000-0000-0000EE530000}"/>
    <cellStyle name="Normal 11 4 2 4 9" xfId="18448" xr:uid="{00000000-0005-0000-0000-0000EF530000}"/>
    <cellStyle name="Normal 11 4 2 5" xfId="18449" xr:uid="{00000000-0005-0000-0000-0000F0530000}"/>
    <cellStyle name="Normal 11 4 2 5 2" xfId="18450" xr:uid="{00000000-0005-0000-0000-0000F1530000}"/>
    <cellStyle name="Normal 11 4 2 5 2 2" xfId="18451" xr:uid="{00000000-0005-0000-0000-0000F2530000}"/>
    <cellStyle name="Normal 11 4 2 5 2 2 2" xfId="18452" xr:uid="{00000000-0005-0000-0000-0000F3530000}"/>
    <cellStyle name="Normal 11 4 2 5 2 3" xfId="18453" xr:uid="{00000000-0005-0000-0000-0000F4530000}"/>
    <cellStyle name="Normal 11 4 2 5 2 4" xfId="18454" xr:uid="{00000000-0005-0000-0000-0000F5530000}"/>
    <cellStyle name="Normal 11 4 2 5 3" xfId="18455" xr:uid="{00000000-0005-0000-0000-0000F6530000}"/>
    <cellStyle name="Normal 11 4 2 5 3 2" xfId="18456" xr:uid="{00000000-0005-0000-0000-0000F7530000}"/>
    <cellStyle name="Normal 11 4 2 5 3 2 2" xfId="18457" xr:uid="{00000000-0005-0000-0000-0000F8530000}"/>
    <cellStyle name="Normal 11 4 2 5 3 3" xfId="18458" xr:uid="{00000000-0005-0000-0000-0000F9530000}"/>
    <cellStyle name="Normal 11 4 2 5 3 4" xfId="18459" xr:uid="{00000000-0005-0000-0000-0000FA530000}"/>
    <cellStyle name="Normal 11 4 2 5 4" xfId="18460" xr:uid="{00000000-0005-0000-0000-0000FB530000}"/>
    <cellStyle name="Normal 11 4 2 5 4 2" xfId="18461" xr:uid="{00000000-0005-0000-0000-0000FC530000}"/>
    <cellStyle name="Normal 11 4 2 5 4 2 2" xfId="18462" xr:uid="{00000000-0005-0000-0000-0000FD530000}"/>
    <cellStyle name="Normal 11 4 2 5 4 3" xfId="18463" xr:uid="{00000000-0005-0000-0000-0000FE530000}"/>
    <cellStyle name="Normal 11 4 2 5 4 4" xfId="18464" xr:uid="{00000000-0005-0000-0000-0000FF530000}"/>
    <cellStyle name="Normal 11 4 2 5 5" xfId="18465" xr:uid="{00000000-0005-0000-0000-000000540000}"/>
    <cellStyle name="Normal 11 4 2 5 5 2" xfId="18466" xr:uid="{00000000-0005-0000-0000-000001540000}"/>
    <cellStyle name="Normal 11 4 2 5 5 2 2" xfId="18467" xr:uid="{00000000-0005-0000-0000-000002540000}"/>
    <cellStyle name="Normal 11 4 2 5 5 3" xfId="18468" xr:uid="{00000000-0005-0000-0000-000003540000}"/>
    <cellStyle name="Normal 11 4 2 5 5 4" xfId="18469" xr:uid="{00000000-0005-0000-0000-000004540000}"/>
    <cellStyle name="Normal 11 4 2 5 6" xfId="18470" xr:uid="{00000000-0005-0000-0000-000005540000}"/>
    <cellStyle name="Normal 11 4 2 5 6 2" xfId="18471" xr:uid="{00000000-0005-0000-0000-000006540000}"/>
    <cellStyle name="Normal 11 4 2 5 6 2 2" xfId="18472" xr:uid="{00000000-0005-0000-0000-000007540000}"/>
    <cellStyle name="Normal 11 4 2 5 6 3" xfId="18473" xr:uid="{00000000-0005-0000-0000-000008540000}"/>
    <cellStyle name="Normal 11 4 2 5 7" xfId="18474" xr:uid="{00000000-0005-0000-0000-000009540000}"/>
    <cellStyle name="Normal 11 4 2 5 7 2" xfId="18475" xr:uid="{00000000-0005-0000-0000-00000A540000}"/>
    <cellStyle name="Normal 11 4 2 5 8" xfId="18476" xr:uid="{00000000-0005-0000-0000-00000B540000}"/>
    <cellStyle name="Normal 11 4 2 5 9" xfId="18477" xr:uid="{00000000-0005-0000-0000-00000C540000}"/>
    <cellStyle name="Normal 11 4 2 6" xfId="18478" xr:uid="{00000000-0005-0000-0000-00000D540000}"/>
    <cellStyle name="Normal 11 4 2 6 2" xfId="18479" xr:uid="{00000000-0005-0000-0000-00000E540000}"/>
    <cellStyle name="Normal 11 4 2 6 2 2" xfId="18480" xr:uid="{00000000-0005-0000-0000-00000F540000}"/>
    <cellStyle name="Normal 11 4 2 6 2 2 2" xfId="18481" xr:uid="{00000000-0005-0000-0000-000010540000}"/>
    <cellStyle name="Normal 11 4 2 6 2 3" xfId="18482" xr:uid="{00000000-0005-0000-0000-000011540000}"/>
    <cellStyle name="Normal 11 4 2 6 2 4" xfId="18483" xr:uid="{00000000-0005-0000-0000-000012540000}"/>
    <cellStyle name="Normal 11 4 2 6 3" xfId="18484" xr:uid="{00000000-0005-0000-0000-000013540000}"/>
    <cellStyle name="Normal 11 4 2 6 3 2" xfId="18485" xr:uid="{00000000-0005-0000-0000-000014540000}"/>
    <cellStyle name="Normal 11 4 2 6 3 2 2" xfId="18486" xr:uid="{00000000-0005-0000-0000-000015540000}"/>
    <cellStyle name="Normal 11 4 2 6 3 3" xfId="18487" xr:uid="{00000000-0005-0000-0000-000016540000}"/>
    <cellStyle name="Normal 11 4 2 6 3 4" xfId="18488" xr:uid="{00000000-0005-0000-0000-000017540000}"/>
    <cellStyle name="Normal 11 4 2 6 4" xfId="18489" xr:uid="{00000000-0005-0000-0000-000018540000}"/>
    <cellStyle name="Normal 11 4 2 6 4 2" xfId="18490" xr:uid="{00000000-0005-0000-0000-000019540000}"/>
    <cellStyle name="Normal 11 4 2 6 4 2 2" xfId="18491" xr:uid="{00000000-0005-0000-0000-00001A540000}"/>
    <cellStyle name="Normal 11 4 2 6 4 3" xfId="18492" xr:uid="{00000000-0005-0000-0000-00001B540000}"/>
    <cellStyle name="Normal 11 4 2 6 4 4" xfId="18493" xr:uid="{00000000-0005-0000-0000-00001C540000}"/>
    <cellStyle name="Normal 11 4 2 6 5" xfId="18494" xr:uid="{00000000-0005-0000-0000-00001D540000}"/>
    <cellStyle name="Normal 11 4 2 6 5 2" xfId="18495" xr:uid="{00000000-0005-0000-0000-00001E540000}"/>
    <cellStyle name="Normal 11 4 2 6 5 2 2" xfId="18496" xr:uid="{00000000-0005-0000-0000-00001F540000}"/>
    <cellStyle name="Normal 11 4 2 6 5 3" xfId="18497" xr:uid="{00000000-0005-0000-0000-000020540000}"/>
    <cellStyle name="Normal 11 4 2 6 6" xfId="18498" xr:uid="{00000000-0005-0000-0000-000021540000}"/>
    <cellStyle name="Normal 11 4 2 6 6 2" xfId="18499" xr:uid="{00000000-0005-0000-0000-000022540000}"/>
    <cellStyle name="Normal 11 4 2 6 7" xfId="18500" xr:uid="{00000000-0005-0000-0000-000023540000}"/>
    <cellStyle name="Normal 11 4 2 6 8" xfId="18501" xr:uid="{00000000-0005-0000-0000-000024540000}"/>
    <cellStyle name="Normal 11 4 2 7" xfId="18502" xr:uid="{00000000-0005-0000-0000-000025540000}"/>
    <cellStyle name="Normal 11 4 2 8" xfId="18503" xr:uid="{00000000-0005-0000-0000-000026540000}"/>
    <cellStyle name="Normal 11 4 2 8 2" xfId="18504" xr:uid="{00000000-0005-0000-0000-000027540000}"/>
    <cellStyle name="Normal 11 4 2 8 2 2" xfId="18505" xr:uid="{00000000-0005-0000-0000-000028540000}"/>
    <cellStyle name="Normal 11 4 2 8 3" xfId="18506" xr:uid="{00000000-0005-0000-0000-000029540000}"/>
    <cellStyle name="Normal 11 4 2 8 4" xfId="18507" xr:uid="{00000000-0005-0000-0000-00002A540000}"/>
    <cellStyle name="Normal 11 4 2 9" xfId="18508" xr:uid="{00000000-0005-0000-0000-00002B540000}"/>
    <cellStyle name="Normal 11 4 2 9 2" xfId="18509" xr:uid="{00000000-0005-0000-0000-00002C540000}"/>
    <cellStyle name="Normal 11 4 2 9 2 2" xfId="18510" xr:uid="{00000000-0005-0000-0000-00002D540000}"/>
    <cellStyle name="Normal 11 4 2 9 3" xfId="18511" xr:uid="{00000000-0005-0000-0000-00002E540000}"/>
    <cellStyle name="Normal 11 4 2 9 4" xfId="18512" xr:uid="{00000000-0005-0000-0000-00002F540000}"/>
    <cellStyle name="Normal 11 4 3" xfId="18513" xr:uid="{00000000-0005-0000-0000-000030540000}"/>
    <cellStyle name="Normal 11 4 3 10" xfId="18514" xr:uid="{00000000-0005-0000-0000-000031540000}"/>
    <cellStyle name="Normal 11 4 3 10 2" xfId="18515" xr:uid="{00000000-0005-0000-0000-000032540000}"/>
    <cellStyle name="Normal 11 4 3 10 3" xfId="18516" xr:uid="{00000000-0005-0000-0000-000033540000}"/>
    <cellStyle name="Normal 11 4 3 11" xfId="18517" xr:uid="{00000000-0005-0000-0000-000034540000}"/>
    <cellStyle name="Normal 11 4 3 12" xfId="18518" xr:uid="{00000000-0005-0000-0000-000035540000}"/>
    <cellStyle name="Normal 11 4 3 13" xfId="18519" xr:uid="{00000000-0005-0000-0000-000036540000}"/>
    <cellStyle name="Normal 11 4 3 2" xfId="18520" xr:uid="{00000000-0005-0000-0000-000037540000}"/>
    <cellStyle name="Normal 11 4 3 2 10" xfId="18521" xr:uid="{00000000-0005-0000-0000-000038540000}"/>
    <cellStyle name="Normal 11 4 3 2 11" xfId="18522" xr:uid="{00000000-0005-0000-0000-000039540000}"/>
    <cellStyle name="Normal 11 4 3 2 2" xfId="18523" xr:uid="{00000000-0005-0000-0000-00003A540000}"/>
    <cellStyle name="Normal 11 4 3 2 2 2" xfId="18524" xr:uid="{00000000-0005-0000-0000-00003B540000}"/>
    <cellStyle name="Normal 11 4 3 2 2 2 2" xfId="18525" xr:uid="{00000000-0005-0000-0000-00003C540000}"/>
    <cellStyle name="Normal 11 4 3 2 2 2 2 2" xfId="18526" xr:uid="{00000000-0005-0000-0000-00003D540000}"/>
    <cellStyle name="Normal 11 4 3 2 2 2 2 2 2" xfId="18527" xr:uid="{00000000-0005-0000-0000-00003E540000}"/>
    <cellStyle name="Normal 11 4 3 2 2 2 2 3" xfId="18528" xr:uid="{00000000-0005-0000-0000-00003F540000}"/>
    <cellStyle name="Normal 11 4 3 2 2 2 2 4" xfId="18529" xr:uid="{00000000-0005-0000-0000-000040540000}"/>
    <cellStyle name="Normal 11 4 3 2 2 2 3" xfId="18530" xr:uid="{00000000-0005-0000-0000-000041540000}"/>
    <cellStyle name="Normal 11 4 3 2 2 2 3 2" xfId="18531" xr:uid="{00000000-0005-0000-0000-000042540000}"/>
    <cellStyle name="Normal 11 4 3 2 2 2 3 2 2" xfId="18532" xr:uid="{00000000-0005-0000-0000-000043540000}"/>
    <cellStyle name="Normal 11 4 3 2 2 2 3 3" xfId="18533" xr:uid="{00000000-0005-0000-0000-000044540000}"/>
    <cellStyle name="Normal 11 4 3 2 2 2 3 4" xfId="18534" xr:uid="{00000000-0005-0000-0000-000045540000}"/>
    <cellStyle name="Normal 11 4 3 2 2 2 4" xfId="18535" xr:uid="{00000000-0005-0000-0000-000046540000}"/>
    <cellStyle name="Normal 11 4 3 2 2 2 4 2" xfId="18536" xr:uid="{00000000-0005-0000-0000-000047540000}"/>
    <cellStyle name="Normal 11 4 3 2 2 2 4 2 2" xfId="18537" xr:uid="{00000000-0005-0000-0000-000048540000}"/>
    <cellStyle name="Normal 11 4 3 2 2 2 4 3" xfId="18538" xr:uid="{00000000-0005-0000-0000-000049540000}"/>
    <cellStyle name="Normal 11 4 3 2 2 2 4 4" xfId="18539" xr:uid="{00000000-0005-0000-0000-00004A540000}"/>
    <cellStyle name="Normal 11 4 3 2 2 2 5" xfId="18540" xr:uid="{00000000-0005-0000-0000-00004B540000}"/>
    <cellStyle name="Normal 11 4 3 2 2 2 5 2" xfId="18541" xr:uid="{00000000-0005-0000-0000-00004C540000}"/>
    <cellStyle name="Normal 11 4 3 2 2 2 5 3" xfId="18542" xr:uid="{00000000-0005-0000-0000-00004D540000}"/>
    <cellStyle name="Normal 11 4 3 2 2 2 6" xfId="18543" xr:uid="{00000000-0005-0000-0000-00004E540000}"/>
    <cellStyle name="Normal 11 4 3 2 2 2 7" xfId="18544" xr:uid="{00000000-0005-0000-0000-00004F540000}"/>
    <cellStyle name="Normal 11 4 3 2 2 2 8" xfId="18545" xr:uid="{00000000-0005-0000-0000-000050540000}"/>
    <cellStyle name="Normal 11 4 3 2 2 3" xfId="18546" xr:uid="{00000000-0005-0000-0000-000051540000}"/>
    <cellStyle name="Normal 11 4 3 2 2 3 2" xfId="18547" xr:uid="{00000000-0005-0000-0000-000052540000}"/>
    <cellStyle name="Normal 11 4 3 2 2 3 2 2" xfId="18548" xr:uid="{00000000-0005-0000-0000-000053540000}"/>
    <cellStyle name="Normal 11 4 3 2 2 3 3" xfId="18549" xr:uid="{00000000-0005-0000-0000-000054540000}"/>
    <cellStyle name="Normal 11 4 3 2 2 3 4" xfId="18550" xr:uid="{00000000-0005-0000-0000-000055540000}"/>
    <cellStyle name="Normal 11 4 3 2 2 4" xfId="18551" xr:uid="{00000000-0005-0000-0000-000056540000}"/>
    <cellStyle name="Normal 11 4 3 2 2 4 2" xfId="18552" xr:uid="{00000000-0005-0000-0000-000057540000}"/>
    <cellStyle name="Normal 11 4 3 2 2 4 2 2" xfId="18553" xr:uid="{00000000-0005-0000-0000-000058540000}"/>
    <cellStyle name="Normal 11 4 3 2 2 4 3" xfId="18554" xr:uid="{00000000-0005-0000-0000-000059540000}"/>
    <cellStyle name="Normal 11 4 3 2 2 4 4" xfId="18555" xr:uid="{00000000-0005-0000-0000-00005A540000}"/>
    <cellStyle name="Normal 11 4 3 2 2 5" xfId="18556" xr:uid="{00000000-0005-0000-0000-00005B540000}"/>
    <cellStyle name="Normal 11 4 3 2 2 5 2" xfId="18557" xr:uid="{00000000-0005-0000-0000-00005C540000}"/>
    <cellStyle name="Normal 11 4 3 2 2 5 2 2" xfId="18558" xr:uid="{00000000-0005-0000-0000-00005D540000}"/>
    <cellStyle name="Normal 11 4 3 2 2 5 3" xfId="18559" xr:uid="{00000000-0005-0000-0000-00005E540000}"/>
    <cellStyle name="Normal 11 4 3 2 2 5 4" xfId="18560" xr:uid="{00000000-0005-0000-0000-00005F540000}"/>
    <cellStyle name="Normal 11 4 3 2 2 6" xfId="18561" xr:uid="{00000000-0005-0000-0000-000060540000}"/>
    <cellStyle name="Normal 11 4 3 2 2 6 2" xfId="18562" xr:uid="{00000000-0005-0000-0000-000061540000}"/>
    <cellStyle name="Normal 11 4 3 2 2 6 2 2" xfId="18563" xr:uid="{00000000-0005-0000-0000-000062540000}"/>
    <cellStyle name="Normal 11 4 3 2 2 6 3" xfId="18564" xr:uid="{00000000-0005-0000-0000-000063540000}"/>
    <cellStyle name="Normal 11 4 3 2 2 7" xfId="18565" xr:uid="{00000000-0005-0000-0000-000064540000}"/>
    <cellStyle name="Normal 11 4 3 2 2 7 2" xfId="18566" xr:uid="{00000000-0005-0000-0000-000065540000}"/>
    <cellStyle name="Normal 11 4 3 2 2 8" xfId="18567" xr:uid="{00000000-0005-0000-0000-000066540000}"/>
    <cellStyle name="Normal 11 4 3 2 2 9" xfId="18568" xr:uid="{00000000-0005-0000-0000-000067540000}"/>
    <cellStyle name="Normal 11 4 3 2 3" xfId="18569" xr:uid="{00000000-0005-0000-0000-000068540000}"/>
    <cellStyle name="Normal 11 4 3 2 3 2" xfId="18570" xr:uid="{00000000-0005-0000-0000-000069540000}"/>
    <cellStyle name="Normal 11 4 3 2 3 2 2" xfId="18571" xr:uid="{00000000-0005-0000-0000-00006A540000}"/>
    <cellStyle name="Normal 11 4 3 2 3 2 2 2" xfId="18572" xr:uid="{00000000-0005-0000-0000-00006B540000}"/>
    <cellStyle name="Normal 11 4 3 2 3 2 3" xfId="18573" xr:uid="{00000000-0005-0000-0000-00006C540000}"/>
    <cellStyle name="Normal 11 4 3 2 3 2 4" xfId="18574" xr:uid="{00000000-0005-0000-0000-00006D540000}"/>
    <cellStyle name="Normal 11 4 3 2 3 3" xfId="18575" xr:uid="{00000000-0005-0000-0000-00006E540000}"/>
    <cellStyle name="Normal 11 4 3 2 3 3 2" xfId="18576" xr:uid="{00000000-0005-0000-0000-00006F540000}"/>
    <cellStyle name="Normal 11 4 3 2 3 3 2 2" xfId="18577" xr:uid="{00000000-0005-0000-0000-000070540000}"/>
    <cellStyle name="Normal 11 4 3 2 3 3 3" xfId="18578" xr:uid="{00000000-0005-0000-0000-000071540000}"/>
    <cellStyle name="Normal 11 4 3 2 3 3 4" xfId="18579" xr:uid="{00000000-0005-0000-0000-000072540000}"/>
    <cellStyle name="Normal 11 4 3 2 3 4" xfId="18580" xr:uid="{00000000-0005-0000-0000-000073540000}"/>
    <cellStyle name="Normal 11 4 3 2 3 4 2" xfId="18581" xr:uid="{00000000-0005-0000-0000-000074540000}"/>
    <cellStyle name="Normal 11 4 3 2 3 4 2 2" xfId="18582" xr:uid="{00000000-0005-0000-0000-000075540000}"/>
    <cellStyle name="Normal 11 4 3 2 3 4 3" xfId="18583" xr:uid="{00000000-0005-0000-0000-000076540000}"/>
    <cellStyle name="Normal 11 4 3 2 3 4 4" xfId="18584" xr:uid="{00000000-0005-0000-0000-000077540000}"/>
    <cellStyle name="Normal 11 4 3 2 3 5" xfId="18585" xr:uid="{00000000-0005-0000-0000-000078540000}"/>
    <cellStyle name="Normal 11 4 3 2 3 5 2" xfId="18586" xr:uid="{00000000-0005-0000-0000-000079540000}"/>
    <cellStyle name="Normal 11 4 3 2 3 5 2 2" xfId="18587" xr:uid="{00000000-0005-0000-0000-00007A540000}"/>
    <cellStyle name="Normal 11 4 3 2 3 5 3" xfId="18588" xr:uid="{00000000-0005-0000-0000-00007B540000}"/>
    <cellStyle name="Normal 11 4 3 2 3 5 4" xfId="18589" xr:uid="{00000000-0005-0000-0000-00007C540000}"/>
    <cellStyle name="Normal 11 4 3 2 3 6" xfId="18590" xr:uid="{00000000-0005-0000-0000-00007D540000}"/>
    <cellStyle name="Normal 11 4 3 2 3 6 2" xfId="18591" xr:uid="{00000000-0005-0000-0000-00007E540000}"/>
    <cellStyle name="Normal 11 4 3 2 3 6 2 2" xfId="18592" xr:uid="{00000000-0005-0000-0000-00007F540000}"/>
    <cellStyle name="Normal 11 4 3 2 3 6 3" xfId="18593" xr:uid="{00000000-0005-0000-0000-000080540000}"/>
    <cellStyle name="Normal 11 4 3 2 3 7" xfId="18594" xr:uid="{00000000-0005-0000-0000-000081540000}"/>
    <cellStyle name="Normal 11 4 3 2 3 7 2" xfId="18595" xr:uid="{00000000-0005-0000-0000-000082540000}"/>
    <cellStyle name="Normal 11 4 3 2 3 8" xfId="18596" xr:uid="{00000000-0005-0000-0000-000083540000}"/>
    <cellStyle name="Normal 11 4 3 2 3 9" xfId="18597" xr:uid="{00000000-0005-0000-0000-000084540000}"/>
    <cellStyle name="Normal 11 4 3 2 4" xfId="18598" xr:uid="{00000000-0005-0000-0000-000085540000}"/>
    <cellStyle name="Normal 11 4 3 2 4 2" xfId="18599" xr:uid="{00000000-0005-0000-0000-000086540000}"/>
    <cellStyle name="Normal 11 4 3 2 4 2 2" xfId="18600" xr:uid="{00000000-0005-0000-0000-000087540000}"/>
    <cellStyle name="Normal 11 4 3 2 4 2 2 2" xfId="18601" xr:uid="{00000000-0005-0000-0000-000088540000}"/>
    <cellStyle name="Normal 11 4 3 2 4 2 3" xfId="18602" xr:uid="{00000000-0005-0000-0000-000089540000}"/>
    <cellStyle name="Normal 11 4 3 2 4 2 4" xfId="18603" xr:uid="{00000000-0005-0000-0000-00008A540000}"/>
    <cellStyle name="Normal 11 4 3 2 4 3" xfId="18604" xr:uid="{00000000-0005-0000-0000-00008B540000}"/>
    <cellStyle name="Normal 11 4 3 2 4 3 2" xfId="18605" xr:uid="{00000000-0005-0000-0000-00008C540000}"/>
    <cellStyle name="Normal 11 4 3 2 4 3 2 2" xfId="18606" xr:uid="{00000000-0005-0000-0000-00008D540000}"/>
    <cellStyle name="Normal 11 4 3 2 4 3 3" xfId="18607" xr:uid="{00000000-0005-0000-0000-00008E540000}"/>
    <cellStyle name="Normal 11 4 3 2 4 3 4" xfId="18608" xr:uid="{00000000-0005-0000-0000-00008F540000}"/>
    <cellStyle name="Normal 11 4 3 2 4 4" xfId="18609" xr:uid="{00000000-0005-0000-0000-000090540000}"/>
    <cellStyle name="Normal 11 4 3 2 4 4 2" xfId="18610" xr:uid="{00000000-0005-0000-0000-000091540000}"/>
    <cellStyle name="Normal 11 4 3 2 4 4 2 2" xfId="18611" xr:uid="{00000000-0005-0000-0000-000092540000}"/>
    <cellStyle name="Normal 11 4 3 2 4 4 3" xfId="18612" xr:uid="{00000000-0005-0000-0000-000093540000}"/>
    <cellStyle name="Normal 11 4 3 2 4 4 4" xfId="18613" xr:uid="{00000000-0005-0000-0000-000094540000}"/>
    <cellStyle name="Normal 11 4 3 2 4 5" xfId="18614" xr:uid="{00000000-0005-0000-0000-000095540000}"/>
    <cellStyle name="Normal 11 4 3 2 4 5 2" xfId="18615" xr:uid="{00000000-0005-0000-0000-000096540000}"/>
    <cellStyle name="Normal 11 4 3 2 4 5 3" xfId="18616" xr:uid="{00000000-0005-0000-0000-000097540000}"/>
    <cellStyle name="Normal 11 4 3 2 4 6" xfId="18617" xr:uid="{00000000-0005-0000-0000-000098540000}"/>
    <cellStyle name="Normal 11 4 3 2 4 7" xfId="18618" xr:uid="{00000000-0005-0000-0000-000099540000}"/>
    <cellStyle name="Normal 11 4 3 2 4 8" xfId="18619" xr:uid="{00000000-0005-0000-0000-00009A540000}"/>
    <cellStyle name="Normal 11 4 3 2 5" xfId="18620" xr:uid="{00000000-0005-0000-0000-00009B540000}"/>
    <cellStyle name="Normal 11 4 3 2 5 2" xfId="18621" xr:uid="{00000000-0005-0000-0000-00009C540000}"/>
    <cellStyle name="Normal 11 4 3 2 5 2 2" xfId="18622" xr:uid="{00000000-0005-0000-0000-00009D540000}"/>
    <cellStyle name="Normal 11 4 3 2 5 3" xfId="18623" xr:uid="{00000000-0005-0000-0000-00009E540000}"/>
    <cellStyle name="Normal 11 4 3 2 5 4" xfId="18624" xr:uid="{00000000-0005-0000-0000-00009F540000}"/>
    <cellStyle name="Normal 11 4 3 2 6" xfId="18625" xr:uid="{00000000-0005-0000-0000-0000A0540000}"/>
    <cellStyle name="Normal 11 4 3 2 6 2" xfId="18626" xr:uid="{00000000-0005-0000-0000-0000A1540000}"/>
    <cellStyle name="Normal 11 4 3 2 6 2 2" xfId="18627" xr:uid="{00000000-0005-0000-0000-0000A2540000}"/>
    <cellStyle name="Normal 11 4 3 2 6 3" xfId="18628" xr:uid="{00000000-0005-0000-0000-0000A3540000}"/>
    <cellStyle name="Normal 11 4 3 2 6 4" xfId="18629" xr:uid="{00000000-0005-0000-0000-0000A4540000}"/>
    <cellStyle name="Normal 11 4 3 2 7" xfId="18630" xr:uid="{00000000-0005-0000-0000-0000A5540000}"/>
    <cellStyle name="Normal 11 4 3 2 7 2" xfId="18631" xr:uid="{00000000-0005-0000-0000-0000A6540000}"/>
    <cellStyle name="Normal 11 4 3 2 7 2 2" xfId="18632" xr:uid="{00000000-0005-0000-0000-0000A7540000}"/>
    <cellStyle name="Normal 11 4 3 2 7 3" xfId="18633" xr:uid="{00000000-0005-0000-0000-0000A8540000}"/>
    <cellStyle name="Normal 11 4 3 2 7 4" xfId="18634" xr:uid="{00000000-0005-0000-0000-0000A9540000}"/>
    <cellStyle name="Normal 11 4 3 2 8" xfId="18635" xr:uid="{00000000-0005-0000-0000-0000AA540000}"/>
    <cellStyle name="Normal 11 4 3 2 8 2" xfId="18636" xr:uid="{00000000-0005-0000-0000-0000AB540000}"/>
    <cellStyle name="Normal 11 4 3 2 8 2 2" xfId="18637" xr:uid="{00000000-0005-0000-0000-0000AC540000}"/>
    <cellStyle name="Normal 11 4 3 2 8 3" xfId="18638" xr:uid="{00000000-0005-0000-0000-0000AD540000}"/>
    <cellStyle name="Normal 11 4 3 2 9" xfId="18639" xr:uid="{00000000-0005-0000-0000-0000AE540000}"/>
    <cellStyle name="Normal 11 4 3 2 9 2" xfId="18640" xr:uid="{00000000-0005-0000-0000-0000AF540000}"/>
    <cellStyle name="Normal 11 4 3 3" xfId="18641" xr:uid="{00000000-0005-0000-0000-0000B0540000}"/>
    <cellStyle name="Normal 11 4 3 3 2" xfId="18642" xr:uid="{00000000-0005-0000-0000-0000B1540000}"/>
    <cellStyle name="Normal 11 4 3 3 2 2" xfId="18643" xr:uid="{00000000-0005-0000-0000-0000B2540000}"/>
    <cellStyle name="Normal 11 4 3 3 2 2 2" xfId="18644" xr:uid="{00000000-0005-0000-0000-0000B3540000}"/>
    <cellStyle name="Normal 11 4 3 3 2 2 2 2" xfId="18645" xr:uid="{00000000-0005-0000-0000-0000B4540000}"/>
    <cellStyle name="Normal 11 4 3 3 2 2 3" xfId="18646" xr:uid="{00000000-0005-0000-0000-0000B5540000}"/>
    <cellStyle name="Normal 11 4 3 3 2 2 4" xfId="18647" xr:uid="{00000000-0005-0000-0000-0000B6540000}"/>
    <cellStyle name="Normal 11 4 3 3 2 3" xfId="18648" xr:uid="{00000000-0005-0000-0000-0000B7540000}"/>
    <cellStyle name="Normal 11 4 3 3 2 3 2" xfId="18649" xr:uid="{00000000-0005-0000-0000-0000B8540000}"/>
    <cellStyle name="Normal 11 4 3 3 2 3 2 2" xfId="18650" xr:uid="{00000000-0005-0000-0000-0000B9540000}"/>
    <cellStyle name="Normal 11 4 3 3 2 3 3" xfId="18651" xr:uid="{00000000-0005-0000-0000-0000BA540000}"/>
    <cellStyle name="Normal 11 4 3 3 2 3 4" xfId="18652" xr:uid="{00000000-0005-0000-0000-0000BB540000}"/>
    <cellStyle name="Normal 11 4 3 3 2 4" xfId="18653" xr:uid="{00000000-0005-0000-0000-0000BC540000}"/>
    <cellStyle name="Normal 11 4 3 3 2 4 2" xfId="18654" xr:uid="{00000000-0005-0000-0000-0000BD540000}"/>
    <cellStyle name="Normal 11 4 3 3 2 4 2 2" xfId="18655" xr:uid="{00000000-0005-0000-0000-0000BE540000}"/>
    <cellStyle name="Normal 11 4 3 3 2 4 3" xfId="18656" xr:uid="{00000000-0005-0000-0000-0000BF540000}"/>
    <cellStyle name="Normal 11 4 3 3 2 4 4" xfId="18657" xr:uid="{00000000-0005-0000-0000-0000C0540000}"/>
    <cellStyle name="Normal 11 4 3 3 2 5" xfId="18658" xr:uid="{00000000-0005-0000-0000-0000C1540000}"/>
    <cellStyle name="Normal 11 4 3 3 2 5 2" xfId="18659" xr:uid="{00000000-0005-0000-0000-0000C2540000}"/>
    <cellStyle name="Normal 11 4 3 3 2 5 3" xfId="18660" xr:uid="{00000000-0005-0000-0000-0000C3540000}"/>
    <cellStyle name="Normal 11 4 3 3 2 6" xfId="18661" xr:uid="{00000000-0005-0000-0000-0000C4540000}"/>
    <cellStyle name="Normal 11 4 3 3 2 7" xfId="18662" xr:uid="{00000000-0005-0000-0000-0000C5540000}"/>
    <cellStyle name="Normal 11 4 3 3 2 8" xfId="18663" xr:uid="{00000000-0005-0000-0000-0000C6540000}"/>
    <cellStyle name="Normal 11 4 3 3 3" xfId="18664" xr:uid="{00000000-0005-0000-0000-0000C7540000}"/>
    <cellStyle name="Normal 11 4 3 3 3 2" xfId="18665" xr:uid="{00000000-0005-0000-0000-0000C8540000}"/>
    <cellStyle name="Normal 11 4 3 3 3 2 2" xfId="18666" xr:uid="{00000000-0005-0000-0000-0000C9540000}"/>
    <cellStyle name="Normal 11 4 3 3 3 3" xfId="18667" xr:uid="{00000000-0005-0000-0000-0000CA540000}"/>
    <cellStyle name="Normal 11 4 3 3 3 4" xfId="18668" xr:uid="{00000000-0005-0000-0000-0000CB540000}"/>
    <cellStyle name="Normal 11 4 3 3 4" xfId="18669" xr:uid="{00000000-0005-0000-0000-0000CC540000}"/>
    <cellStyle name="Normal 11 4 3 3 4 2" xfId="18670" xr:uid="{00000000-0005-0000-0000-0000CD540000}"/>
    <cellStyle name="Normal 11 4 3 3 4 2 2" xfId="18671" xr:uid="{00000000-0005-0000-0000-0000CE540000}"/>
    <cellStyle name="Normal 11 4 3 3 4 3" xfId="18672" xr:uid="{00000000-0005-0000-0000-0000CF540000}"/>
    <cellStyle name="Normal 11 4 3 3 4 4" xfId="18673" xr:uid="{00000000-0005-0000-0000-0000D0540000}"/>
    <cellStyle name="Normal 11 4 3 3 5" xfId="18674" xr:uid="{00000000-0005-0000-0000-0000D1540000}"/>
    <cellStyle name="Normal 11 4 3 3 5 2" xfId="18675" xr:uid="{00000000-0005-0000-0000-0000D2540000}"/>
    <cellStyle name="Normal 11 4 3 3 5 2 2" xfId="18676" xr:uid="{00000000-0005-0000-0000-0000D3540000}"/>
    <cellStyle name="Normal 11 4 3 3 5 3" xfId="18677" xr:uid="{00000000-0005-0000-0000-0000D4540000}"/>
    <cellStyle name="Normal 11 4 3 3 5 4" xfId="18678" xr:uid="{00000000-0005-0000-0000-0000D5540000}"/>
    <cellStyle name="Normal 11 4 3 3 6" xfId="18679" xr:uid="{00000000-0005-0000-0000-0000D6540000}"/>
    <cellStyle name="Normal 11 4 3 3 6 2" xfId="18680" xr:uid="{00000000-0005-0000-0000-0000D7540000}"/>
    <cellStyle name="Normal 11 4 3 3 6 2 2" xfId="18681" xr:uid="{00000000-0005-0000-0000-0000D8540000}"/>
    <cellStyle name="Normal 11 4 3 3 6 3" xfId="18682" xr:uid="{00000000-0005-0000-0000-0000D9540000}"/>
    <cellStyle name="Normal 11 4 3 3 7" xfId="18683" xr:uid="{00000000-0005-0000-0000-0000DA540000}"/>
    <cellStyle name="Normal 11 4 3 3 7 2" xfId="18684" xr:uid="{00000000-0005-0000-0000-0000DB540000}"/>
    <cellStyle name="Normal 11 4 3 3 8" xfId="18685" xr:uid="{00000000-0005-0000-0000-0000DC540000}"/>
    <cellStyle name="Normal 11 4 3 3 9" xfId="18686" xr:uid="{00000000-0005-0000-0000-0000DD540000}"/>
    <cellStyle name="Normal 11 4 3 4" xfId="18687" xr:uid="{00000000-0005-0000-0000-0000DE540000}"/>
    <cellStyle name="Normal 11 4 3 4 2" xfId="18688" xr:uid="{00000000-0005-0000-0000-0000DF540000}"/>
    <cellStyle name="Normal 11 4 3 4 2 2" xfId="18689" xr:uid="{00000000-0005-0000-0000-0000E0540000}"/>
    <cellStyle name="Normal 11 4 3 4 2 2 2" xfId="18690" xr:uid="{00000000-0005-0000-0000-0000E1540000}"/>
    <cellStyle name="Normal 11 4 3 4 2 3" xfId="18691" xr:uid="{00000000-0005-0000-0000-0000E2540000}"/>
    <cellStyle name="Normal 11 4 3 4 2 4" xfId="18692" xr:uid="{00000000-0005-0000-0000-0000E3540000}"/>
    <cellStyle name="Normal 11 4 3 4 3" xfId="18693" xr:uid="{00000000-0005-0000-0000-0000E4540000}"/>
    <cellStyle name="Normal 11 4 3 4 3 2" xfId="18694" xr:uid="{00000000-0005-0000-0000-0000E5540000}"/>
    <cellStyle name="Normal 11 4 3 4 3 2 2" xfId="18695" xr:uid="{00000000-0005-0000-0000-0000E6540000}"/>
    <cellStyle name="Normal 11 4 3 4 3 3" xfId="18696" xr:uid="{00000000-0005-0000-0000-0000E7540000}"/>
    <cellStyle name="Normal 11 4 3 4 3 4" xfId="18697" xr:uid="{00000000-0005-0000-0000-0000E8540000}"/>
    <cellStyle name="Normal 11 4 3 4 4" xfId="18698" xr:uid="{00000000-0005-0000-0000-0000E9540000}"/>
    <cellStyle name="Normal 11 4 3 4 4 2" xfId="18699" xr:uid="{00000000-0005-0000-0000-0000EA540000}"/>
    <cellStyle name="Normal 11 4 3 4 4 2 2" xfId="18700" xr:uid="{00000000-0005-0000-0000-0000EB540000}"/>
    <cellStyle name="Normal 11 4 3 4 4 3" xfId="18701" xr:uid="{00000000-0005-0000-0000-0000EC540000}"/>
    <cellStyle name="Normal 11 4 3 4 4 4" xfId="18702" xr:uid="{00000000-0005-0000-0000-0000ED540000}"/>
    <cellStyle name="Normal 11 4 3 4 5" xfId="18703" xr:uid="{00000000-0005-0000-0000-0000EE540000}"/>
    <cellStyle name="Normal 11 4 3 4 5 2" xfId="18704" xr:uid="{00000000-0005-0000-0000-0000EF540000}"/>
    <cellStyle name="Normal 11 4 3 4 5 2 2" xfId="18705" xr:uid="{00000000-0005-0000-0000-0000F0540000}"/>
    <cellStyle name="Normal 11 4 3 4 5 3" xfId="18706" xr:uid="{00000000-0005-0000-0000-0000F1540000}"/>
    <cellStyle name="Normal 11 4 3 4 5 4" xfId="18707" xr:uid="{00000000-0005-0000-0000-0000F2540000}"/>
    <cellStyle name="Normal 11 4 3 4 6" xfId="18708" xr:uid="{00000000-0005-0000-0000-0000F3540000}"/>
    <cellStyle name="Normal 11 4 3 4 6 2" xfId="18709" xr:uid="{00000000-0005-0000-0000-0000F4540000}"/>
    <cellStyle name="Normal 11 4 3 4 6 2 2" xfId="18710" xr:uid="{00000000-0005-0000-0000-0000F5540000}"/>
    <cellStyle name="Normal 11 4 3 4 6 3" xfId="18711" xr:uid="{00000000-0005-0000-0000-0000F6540000}"/>
    <cellStyle name="Normal 11 4 3 4 7" xfId="18712" xr:uid="{00000000-0005-0000-0000-0000F7540000}"/>
    <cellStyle name="Normal 11 4 3 4 7 2" xfId="18713" xr:uid="{00000000-0005-0000-0000-0000F8540000}"/>
    <cellStyle name="Normal 11 4 3 4 8" xfId="18714" xr:uid="{00000000-0005-0000-0000-0000F9540000}"/>
    <cellStyle name="Normal 11 4 3 4 9" xfId="18715" xr:uid="{00000000-0005-0000-0000-0000FA540000}"/>
    <cellStyle name="Normal 11 4 3 5" xfId="18716" xr:uid="{00000000-0005-0000-0000-0000FB540000}"/>
    <cellStyle name="Normal 11 4 3 5 2" xfId="18717" xr:uid="{00000000-0005-0000-0000-0000FC540000}"/>
    <cellStyle name="Normal 11 4 3 5 2 2" xfId="18718" xr:uid="{00000000-0005-0000-0000-0000FD540000}"/>
    <cellStyle name="Normal 11 4 3 5 2 2 2" xfId="18719" xr:uid="{00000000-0005-0000-0000-0000FE540000}"/>
    <cellStyle name="Normal 11 4 3 5 2 3" xfId="18720" xr:uid="{00000000-0005-0000-0000-0000FF540000}"/>
    <cellStyle name="Normal 11 4 3 5 2 4" xfId="18721" xr:uid="{00000000-0005-0000-0000-000000550000}"/>
    <cellStyle name="Normal 11 4 3 5 3" xfId="18722" xr:uid="{00000000-0005-0000-0000-000001550000}"/>
    <cellStyle name="Normal 11 4 3 5 3 2" xfId="18723" xr:uid="{00000000-0005-0000-0000-000002550000}"/>
    <cellStyle name="Normal 11 4 3 5 3 2 2" xfId="18724" xr:uid="{00000000-0005-0000-0000-000003550000}"/>
    <cellStyle name="Normal 11 4 3 5 3 3" xfId="18725" xr:uid="{00000000-0005-0000-0000-000004550000}"/>
    <cellStyle name="Normal 11 4 3 5 3 4" xfId="18726" xr:uid="{00000000-0005-0000-0000-000005550000}"/>
    <cellStyle name="Normal 11 4 3 5 4" xfId="18727" xr:uid="{00000000-0005-0000-0000-000006550000}"/>
    <cellStyle name="Normal 11 4 3 5 4 2" xfId="18728" xr:uid="{00000000-0005-0000-0000-000007550000}"/>
    <cellStyle name="Normal 11 4 3 5 4 2 2" xfId="18729" xr:uid="{00000000-0005-0000-0000-000008550000}"/>
    <cellStyle name="Normal 11 4 3 5 4 3" xfId="18730" xr:uid="{00000000-0005-0000-0000-000009550000}"/>
    <cellStyle name="Normal 11 4 3 5 4 4" xfId="18731" xr:uid="{00000000-0005-0000-0000-00000A550000}"/>
    <cellStyle name="Normal 11 4 3 5 5" xfId="18732" xr:uid="{00000000-0005-0000-0000-00000B550000}"/>
    <cellStyle name="Normal 11 4 3 5 5 2" xfId="18733" xr:uid="{00000000-0005-0000-0000-00000C550000}"/>
    <cellStyle name="Normal 11 4 3 5 5 2 2" xfId="18734" xr:uid="{00000000-0005-0000-0000-00000D550000}"/>
    <cellStyle name="Normal 11 4 3 5 5 3" xfId="18735" xr:uid="{00000000-0005-0000-0000-00000E550000}"/>
    <cellStyle name="Normal 11 4 3 5 6" xfId="18736" xr:uid="{00000000-0005-0000-0000-00000F550000}"/>
    <cellStyle name="Normal 11 4 3 5 6 2" xfId="18737" xr:uid="{00000000-0005-0000-0000-000010550000}"/>
    <cellStyle name="Normal 11 4 3 5 7" xfId="18738" xr:uid="{00000000-0005-0000-0000-000011550000}"/>
    <cellStyle name="Normal 11 4 3 5 8" xfId="18739" xr:uid="{00000000-0005-0000-0000-000012550000}"/>
    <cellStyle name="Normal 11 4 3 6" xfId="18740" xr:uid="{00000000-0005-0000-0000-000013550000}"/>
    <cellStyle name="Normal 11 4 3 7" xfId="18741" xr:uid="{00000000-0005-0000-0000-000014550000}"/>
    <cellStyle name="Normal 11 4 3 7 2" xfId="18742" xr:uid="{00000000-0005-0000-0000-000015550000}"/>
    <cellStyle name="Normal 11 4 3 7 2 2" xfId="18743" xr:uid="{00000000-0005-0000-0000-000016550000}"/>
    <cellStyle name="Normal 11 4 3 7 3" xfId="18744" xr:uid="{00000000-0005-0000-0000-000017550000}"/>
    <cellStyle name="Normal 11 4 3 7 4" xfId="18745" xr:uid="{00000000-0005-0000-0000-000018550000}"/>
    <cellStyle name="Normal 11 4 3 8" xfId="18746" xr:uid="{00000000-0005-0000-0000-000019550000}"/>
    <cellStyle name="Normal 11 4 3 8 2" xfId="18747" xr:uid="{00000000-0005-0000-0000-00001A550000}"/>
    <cellStyle name="Normal 11 4 3 8 2 2" xfId="18748" xr:uid="{00000000-0005-0000-0000-00001B550000}"/>
    <cellStyle name="Normal 11 4 3 8 3" xfId="18749" xr:uid="{00000000-0005-0000-0000-00001C550000}"/>
    <cellStyle name="Normal 11 4 3 8 4" xfId="18750" xr:uid="{00000000-0005-0000-0000-00001D550000}"/>
    <cellStyle name="Normal 11 4 3 9" xfId="18751" xr:uid="{00000000-0005-0000-0000-00001E550000}"/>
    <cellStyle name="Normal 11 4 3 9 2" xfId="18752" xr:uid="{00000000-0005-0000-0000-00001F550000}"/>
    <cellStyle name="Normal 11 4 3 9 2 2" xfId="18753" xr:uid="{00000000-0005-0000-0000-000020550000}"/>
    <cellStyle name="Normal 11 4 3 9 3" xfId="18754" xr:uid="{00000000-0005-0000-0000-000021550000}"/>
    <cellStyle name="Normal 11 4 3 9 4" xfId="18755" xr:uid="{00000000-0005-0000-0000-000022550000}"/>
    <cellStyle name="Normal 11 4 4" xfId="18756" xr:uid="{00000000-0005-0000-0000-000023550000}"/>
    <cellStyle name="Normal 11 4 4 10" xfId="18757" xr:uid="{00000000-0005-0000-0000-000024550000}"/>
    <cellStyle name="Normal 11 4 4 10 2" xfId="18758" xr:uid="{00000000-0005-0000-0000-000025550000}"/>
    <cellStyle name="Normal 11 4 4 10 3" xfId="18759" xr:uid="{00000000-0005-0000-0000-000026550000}"/>
    <cellStyle name="Normal 11 4 4 11" xfId="18760" xr:uid="{00000000-0005-0000-0000-000027550000}"/>
    <cellStyle name="Normal 11 4 4 12" xfId="18761" xr:uid="{00000000-0005-0000-0000-000028550000}"/>
    <cellStyle name="Normal 11 4 4 13" xfId="18762" xr:uid="{00000000-0005-0000-0000-000029550000}"/>
    <cellStyle name="Normal 11 4 4 2" xfId="18763" xr:uid="{00000000-0005-0000-0000-00002A550000}"/>
    <cellStyle name="Normal 11 4 4 2 10" xfId="18764" xr:uid="{00000000-0005-0000-0000-00002B550000}"/>
    <cellStyle name="Normal 11 4 4 2 2" xfId="18765" xr:uid="{00000000-0005-0000-0000-00002C550000}"/>
    <cellStyle name="Normal 11 4 4 2 2 2" xfId="18766" xr:uid="{00000000-0005-0000-0000-00002D550000}"/>
    <cellStyle name="Normal 11 4 4 2 2 2 2" xfId="18767" xr:uid="{00000000-0005-0000-0000-00002E550000}"/>
    <cellStyle name="Normal 11 4 4 2 2 2 2 2" xfId="18768" xr:uid="{00000000-0005-0000-0000-00002F550000}"/>
    <cellStyle name="Normal 11 4 4 2 2 2 3" xfId="18769" xr:uid="{00000000-0005-0000-0000-000030550000}"/>
    <cellStyle name="Normal 11 4 4 2 2 2 4" xfId="18770" xr:uid="{00000000-0005-0000-0000-000031550000}"/>
    <cellStyle name="Normal 11 4 4 2 2 3" xfId="18771" xr:uid="{00000000-0005-0000-0000-000032550000}"/>
    <cellStyle name="Normal 11 4 4 2 2 3 2" xfId="18772" xr:uid="{00000000-0005-0000-0000-000033550000}"/>
    <cellStyle name="Normal 11 4 4 2 2 3 2 2" xfId="18773" xr:uid="{00000000-0005-0000-0000-000034550000}"/>
    <cellStyle name="Normal 11 4 4 2 2 3 3" xfId="18774" xr:uid="{00000000-0005-0000-0000-000035550000}"/>
    <cellStyle name="Normal 11 4 4 2 2 3 4" xfId="18775" xr:uid="{00000000-0005-0000-0000-000036550000}"/>
    <cellStyle name="Normal 11 4 4 2 2 4" xfId="18776" xr:uid="{00000000-0005-0000-0000-000037550000}"/>
    <cellStyle name="Normal 11 4 4 2 2 4 2" xfId="18777" xr:uid="{00000000-0005-0000-0000-000038550000}"/>
    <cellStyle name="Normal 11 4 4 2 2 4 2 2" xfId="18778" xr:uid="{00000000-0005-0000-0000-000039550000}"/>
    <cellStyle name="Normal 11 4 4 2 2 4 3" xfId="18779" xr:uid="{00000000-0005-0000-0000-00003A550000}"/>
    <cellStyle name="Normal 11 4 4 2 2 4 4" xfId="18780" xr:uid="{00000000-0005-0000-0000-00003B550000}"/>
    <cellStyle name="Normal 11 4 4 2 2 5" xfId="18781" xr:uid="{00000000-0005-0000-0000-00003C550000}"/>
    <cellStyle name="Normal 11 4 4 2 2 5 2" xfId="18782" xr:uid="{00000000-0005-0000-0000-00003D550000}"/>
    <cellStyle name="Normal 11 4 4 2 2 5 2 2" xfId="18783" xr:uid="{00000000-0005-0000-0000-00003E550000}"/>
    <cellStyle name="Normal 11 4 4 2 2 5 3" xfId="18784" xr:uid="{00000000-0005-0000-0000-00003F550000}"/>
    <cellStyle name="Normal 11 4 4 2 2 5 4" xfId="18785" xr:uid="{00000000-0005-0000-0000-000040550000}"/>
    <cellStyle name="Normal 11 4 4 2 2 6" xfId="18786" xr:uid="{00000000-0005-0000-0000-000041550000}"/>
    <cellStyle name="Normal 11 4 4 2 2 6 2" xfId="18787" xr:uid="{00000000-0005-0000-0000-000042550000}"/>
    <cellStyle name="Normal 11 4 4 2 2 6 2 2" xfId="18788" xr:uid="{00000000-0005-0000-0000-000043550000}"/>
    <cellStyle name="Normal 11 4 4 2 2 6 3" xfId="18789" xr:uid="{00000000-0005-0000-0000-000044550000}"/>
    <cellStyle name="Normal 11 4 4 2 2 7" xfId="18790" xr:uid="{00000000-0005-0000-0000-000045550000}"/>
    <cellStyle name="Normal 11 4 4 2 2 7 2" xfId="18791" xr:uid="{00000000-0005-0000-0000-000046550000}"/>
    <cellStyle name="Normal 11 4 4 2 2 8" xfId="18792" xr:uid="{00000000-0005-0000-0000-000047550000}"/>
    <cellStyle name="Normal 11 4 4 2 2 9" xfId="18793" xr:uid="{00000000-0005-0000-0000-000048550000}"/>
    <cellStyle name="Normal 11 4 4 2 3" xfId="18794" xr:uid="{00000000-0005-0000-0000-000049550000}"/>
    <cellStyle name="Normal 11 4 4 2 3 2" xfId="18795" xr:uid="{00000000-0005-0000-0000-00004A550000}"/>
    <cellStyle name="Normal 11 4 4 2 3 2 2" xfId="18796" xr:uid="{00000000-0005-0000-0000-00004B550000}"/>
    <cellStyle name="Normal 11 4 4 2 3 2 2 2" xfId="18797" xr:uid="{00000000-0005-0000-0000-00004C550000}"/>
    <cellStyle name="Normal 11 4 4 2 3 2 3" xfId="18798" xr:uid="{00000000-0005-0000-0000-00004D550000}"/>
    <cellStyle name="Normal 11 4 4 2 3 2 4" xfId="18799" xr:uid="{00000000-0005-0000-0000-00004E550000}"/>
    <cellStyle name="Normal 11 4 4 2 3 3" xfId="18800" xr:uid="{00000000-0005-0000-0000-00004F550000}"/>
    <cellStyle name="Normal 11 4 4 2 3 3 2" xfId="18801" xr:uid="{00000000-0005-0000-0000-000050550000}"/>
    <cellStyle name="Normal 11 4 4 2 3 3 2 2" xfId="18802" xr:uid="{00000000-0005-0000-0000-000051550000}"/>
    <cellStyle name="Normal 11 4 4 2 3 3 3" xfId="18803" xr:uid="{00000000-0005-0000-0000-000052550000}"/>
    <cellStyle name="Normal 11 4 4 2 3 3 4" xfId="18804" xr:uid="{00000000-0005-0000-0000-000053550000}"/>
    <cellStyle name="Normal 11 4 4 2 3 4" xfId="18805" xr:uid="{00000000-0005-0000-0000-000054550000}"/>
    <cellStyle name="Normal 11 4 4 2 3 4 2" xfId="18806" xr:uid="{00000000-0005-0000-0000-000055550000}"/>
    <cellStyle name="Normal 11 4 4 2 3 4 2 2" xfId="18807" xr:uid="{00000000-0005-0000-0000-000056550000}"/>
    <cellStyle name="Normal 11 4 4 2 3 4 3" xfId="18808" xr:uid="{00000000-0005-0000-0000-000057550000}"/>
    <cellStyle name="Normal 11 4 4 2 3 4 4" xfId="18809" xr:uid="{00000000-0005-0000-0000-000058550000}"/>
    <cellStyle name="Normal 11 4 4 2 3 5" xfId="18810" xr:uid="{00000000-0005-0000-0000-000059550000}"/>
    <cellStyle name="Normal 11 4 4 2 3 5 2" xfId="18811" xr:uid="{00000000-0005-0000-0000-00005A550000}"/>
    <cellStyle name="Normal 11 4 4 2 3 5 3" xfId="18812" xr:uid="{00000000-0005-0000-0000-00005B550000}"/>
    <cellStyle name="Normal 11 4 4 2 3 6" xfId="18813" xr:uid="{00000000-0005-0000-0000-00005C550000}"/>
    <cellStyle name="Normal 11 4 4 2 3 7" xfId="18814" xr:uid="{00000000-0005-0000-0000-00005D550000}"/>
    <cellStyle name="Normal 11 4 4 2 3 8" xfId="18815" xr:uid="{00000000-0005-0000-0000-00005E550000}"/>
    <cellStyle name="Normal 11 4 4 2 4" xfId="18816" xr:uid="{00000000-0005-0000-0000-00005F550000}"/>
    <cellStyle name="Normal 11 4 4 2 4 2" xfId="18817" xr:uid="{00000000-0005-0000-0000-000060550000}"/>
    <cellStyle name="Normal 11 4 4 2 4 2 2" xfId="18818" xr:uid="{00000000-0005-0000-0000-000061550000}"/>
    <cellStyle name="Normal 11 4 4 2 4 3" xfId="18819" xr:uid="{00000000-0005-0000-0000-000062550000}"/>
    <cellStyle name="Normal 11 4 4 2 4 4" xfId="18820" xr:uid="{00000000-0005-0000-0000-000063550000}"/>
    <cellStyle name="Normal 11 4 4 2 5" xfId="18821" xr:uid="{00000000-0005-0000-0000-000064550000}"/>
    <cellStyle name="Normal 11 4 4 2 5 2" xfId="18822" xr:uid="{00000000-0005-0000-0000-000065550000}"/>
    <cellStyle name="Normal 11 4 4 2 5 2 2" xfId="18823" xr:uid="{00000000-0005-0000-0000-000066550000}"/>
    <cellStyle name="Normal 11 4 4 2 5 3" xfId="18824" xr:uid="{00000000-0005-0000-0000-000067550000}"/>
    <cellStyle name="Normal 11 4 4 2 5 4" xfId="18825" xr:uid="{00000000-0005-0000-0000-000068550000}"/>
    <cellStyle name="Normal 11 4 4 2 6" xfId="18826" xr:uid="{00000000-0005-0000-0000-000069550000}"/>
    <cellStyle name="Normal 11 4 4 2 6 2" xfId="18827" xr:uid="{00000000-0005-0000-0000-00006A550000}"/>
    <cellStyle name="Normal 11 4 4 2 6 2 2" xfId="18828" xr:uid="{00000000-0005-0000-0000-00006B550000}"/>
    <cellStyle name="Normal 11 4 4 2 6 3" xfId="18829" xr:uid="{00000000-0005-0000-0000-00006C550000}"/>
    <cellStyle name="Normal 11 4 4 2 6 4" xfId="18830" xr:uid="{00000000-0005-0000-0000-00006D550000}"/>
    <cellStyle name="Normal 11 4 4 2 7" xfId="18831" xr:uid="{00000000-0005-0000-0000-00006E550000}"/>
    <cellStyle name="Normal 11 4 4 2 7 2" xfId="18832" xr:uid="{00000000-0005-0000-0000-00006F550000}"/>
    <cellStyle name="Normal 11 4 4 2 7 2 2" xfId="18833" xr:uid="{00000000-0005-0000-0000-000070550000}"/>
    <cellStyle name="Normal 11 4 4 2 7 3" xfId="18834" xr:uid="{00000000-0005-0000-0000-000071550000}"/>
    <cellStyle name="Normal 11 4 4 2 8" xfId="18835" xr:uid="{00000000-0005-0000-0000-000072550000}"/>
    <cellStyle name="Normal 11 4 4 2 8 2" xfId="18836" xr:uid="{00000000-0005-0000-0000-000073550000}"/>
    <cellStyle name="Normal 11 4 4 2 9" xfId="18837" xr:uid="{00000000-0005-0000-0000-000074550000}"/>
    <cellStyle name="Normal 11 4 4 3" xfId="18838" xr:uid="{00000000-0005-0000-0000-000075550000}"/>
    <cellStyle name="Normal 11 4 4 3 2" xfId="18839" xr:uid="{00000000-0005-0000-0000-000076550000}"/>
    <cellStyle name="Normal 11 4 4 3 2 2" xfId="18840" xr:uid="{00000000-0005-0000-0000-000077550000}"/>
    <cellStyle name="Normal 11 4 4 3 2 2 2" xfId="18841" xr:uid="{00000000-0005-0000-0000-000078550000}"/>
    <cellStyle name="Normal 11 4 4 3 2 2 2 2" xfId="18842" xr:uid="{00000000-0005-0000-0000-000079550000}"/>
    <cellStyle name="Normal 11 4 4 3 2 2 3" xfId="18843" xr:uid="{00000000-0005-0000-0000-00007A550000}"/>
    <cellStyle name="Normal 11 4 4 3 2 2 4" xfId="18844" xr:uid="{00000000-0005-0000-0000-00007B550000}"/>
    <cellStyle name="Normal 11 4 4 3 2 3" xfId="18845" xr:uid="{00000000-0005-0000-0000-00007C550000}"/>
    <cellStyle name="Normal 11 4 4 3 2 3 2" xfId="18846" xr:uid="{00000000-0005-0000-0000-00007D550000}"/>
    <cellStyle name="Normal 11 4 4 3 2 3 2 2" xfId="18847" xr:uid="{00000000-0005-0000-0000-00007E550000}"/>
    <cellStyle name="Normal 11 4 4 3 2 3 3" xfId="18848" xr:uid="{00000000-0005-0000-0000-00007F550000}"/>
    <cellStyle name="Normal 11 4 4 3 2 3 4" xfId="18849" xr:uid="{00000000-0005-0000-0000-000080550000}"/>
    <cellStyle name="Normal 11 4 4 3 2 4" xfId="18850" xr:uid="{00000000-0005-0000-0000-000081550000}"/>
    <cellStyle name="Normal 11 4 4 3 2 4 2" xfId="18851" xr:uid="{00000000-0005-0000-0000-000082550000}"/>
    <cellStyle name="Normal 11 4 4 3 2 4 2 2" xfId="18852" xr:uid="{00000000-0005-0000-0000-000083550000}"/>
    <cellStyle name="Normal 11 4 4 3 2 4 3" xfId="18853" xr:uid="{00000000-0005-0000-0000-000084550000}"/>
    <cellStyle name="Normal 11 4 4 3 2 4 4" xfId="18854" xr:uid="{00000000-0005-0000-0000-000085550000}"/>
    <cellStyle name="Normal 11 4 4 3 2 5" xfId="18855" xr:uid="{00000000-0005-0000-0000-000086550000}"/>
    <cellStyle name="Normal 11 4 4 3 2 5 2" xfId="18856" xr:uid="{00000000-0005-0000-0000-000087550000}"/>
    <cellStyle name="Normal 11 4 4 3 2 5 3" xfId="18857" xr:uid="{00000000-0005-0000-0000-000088550000}"/>
    <cellStyle name="Normal 11 4 4 3 2 6" xfId="18858" xr:uid="{00000000-0005-0000-0000-000089550000}"/>
    <cellStyle name="Normal 11 4 4 3 2 7" xfId="18859" xr:uid="{00000000-0005-0000-0000-00008A550000}"/>
    <cellStyle name="Normal 11 4 4 3 2 8" xfId="18860" xr:uid="{00000000-0005-0000-0000-00008B550000}"/>
    <cellStyle name="Normal 11 4 4 3 3" xfId="18861" xr:uid="{00000000-0005-0000-0000-00008C550000}"/>
    <cellStyle name="Normal 11 4 4 3 3 2" xfId="18862" xr:uid="{00000000-0005-0000-0000-00008D550000}"/>
    <cellStyle name="Normal 11 4 4 3 3 2 2" xfId="18863" xr:uid="{00000000-0005-0000-0000-00008E550000}"/>
    <cellStyle name="Normal 11 4 4 3 3 3" xfId="18864" xr:uid="{00000000-0005-0000-0000-00008F550000}"/>
    <cellStyle name="Normal 11 4 4 3 3 4" xfId="18865" xr:uid="{00000000-0005-0000-0000-000090550000}"/>
    <cellStyle name="Normal 11 4 4 3 4" xfId="18866" xr:uid="{00000000-0005-0000-0000-000091550000}"/>
    <cellStyle name="Normal 11 4 4 3 4 2" xfId="18867" xr:uid="{00000000-0005-0000-0000-000092550000}"/>
    <cellStyle name="Normal 11 4 4 3 4 2 2" xfId="18868" xr:uid="{00000000-0005-0000-0000-000093550000}"/>
    <cellStyle name="Normal 11 4 4 3 4 3" xfId="18869" xr:uid="{00000000-0005-0000-0000-000094550000}"/>
    <cellStyle name="Normal 11 4 4 3 4 4" xfId="18870" xr:uid="{00000000-0005-0000-0000-000095550000}"/>
    <cellStyle name="Normal 11 4 4 3 5" xfId="18871" xr:uid="{00000000-0005-0000-0000-000096550000}"/>
    <cellStyle name="Normal 11 4 4 3 5 2" xfId="18872" xr:uid="{00000000-0005-0000-0000-000097550000}"/>
    <cellStyle name="Normal 11 4 4 3 5 2 2" xfId="18873" xr:uid="{00000000-0005-0000-0000-000098550000}"/>
    <cellStyle name="Normal 11 4 4 3 5 3" xfId="18874" xr:uid="{00000000-0005-0000-0000-000099550000}"/>
    <cellStyle name="Normal 11 4 4 3 5 4" xfId="18875" xr:uid="{00000000-0005-0000-0000-00009A550000}"/>
    <cellStyle name="Normal 11 4 4 3 6" xfId="18876" xr:uid="{00000000-0005-0000-0000-00009B550000}"/>
    <cellStyle name="Normal 11 4 4 3 6 2" xfId="18877" xr:uid="{00000000-0005-0000-0000-00009C550000}"/>
    <cellStyle name="Normal 11 4 4 3 6 2 2" xfId="18878" xr:uid="{00000000-0005-0000-0000-00009D550000}"/>
    <cellStyle name="Normal 11 4 4 3 6 3" xfId="18879" xr:uid="{00000000-0005-0000-0000-00009E550000}"/>
    <cellStyle name="Normal 11 4 4 3 7" xfId="18880" xr:uid="{00000000-0005-0000-0000-00009F550000}"/>
    <cellStyle name="Normal 11 4 4 3 7 2" xfId="18881" xr:uid="{00000000-0005-0000-0000-0000A0550000}"/>
    <cellStyle name="Normal 11 4 4 3 8" xfId="18882" xr:uid="{00000000-0005-0000-0000-0000A1550000}"/>
    <cellStyle name="Normal 11 4 4 3 9" xfId="18883" xr:uid="{00000000-0005-0000-0000-0000A2550000}"/>
    <cellStyle name="Normal 11 4 4 4" xfId="18884" xr:uid="{00000000-0005-0000-0000-0000A3550000}"/>
    <cellStyle name="Normal 11 4 4 4 2" xfId="18885" xr:uid="{00000000-0005-0000-0000-0000A4550000}"/>
    <cellStyle name="Normal 11 4 4 4 2 2" xfId="18886" xr:uid="{00000000-0005-0000-0000-0000A5550000}"/>
    <cellStyle name="Normal 11 4 4 4 2 2 2" xfId="18887" xr:uid="{00000000-0005-0000-0000-0000A6550000}"/>
    <cellStyle name="Normal 11 4 4 4 2 3" xfId="18888" xr:uid="{00000000-0005-0000-0000-0000A7550000}"/>
    <cellStyle name="Normal 11 4 4 4 2 4" xfId="18889" xr:uid="{00000000-0005-0000-0000-0000A8550000}"/>
    <cellStyle name="Normal 11 4 4 4 3" xfId="18890" xr:uid="{00000000-0005-0000-0000-0000A9550000}"/>
    <cellStyle name="Normal 11 4 4 4 3 2" xfId="18891" xr:uid="{00000000-0005-0000-0000-0000AA550000}"/>
    <cellStyle name="Normal 11 4 4 4 3 2 2" xfId="18892" xr:uid="{00000000-0005-0000-0000-0000AB550000}"/>
    <cellStyle name="Normal 11 4 4 4 3 3" xfId="18893" xr:uid="{00000000-0005-0000-0000-0000AC550000}"/>
    <cellStyle name="Normal 11 4 4 4 3 4" xfId="18894" xr:uid="{00000000-0005-0000-0000-0000AD550000}"/>
    <cellStyle name="Normal 11 4 4 4 4" xfId="18895" xr:uid="{00000000-0005-0000-0000-0000AE550000}"/>
    <cellStyle name="Normal 11 4 4 4 4 2" xfId="18896" xr:uid="{00000000-0005-0000-0000-0000AF550000}"/>
    <cellStyle name="Normal 11 4 4 4 4 2 2" xfId="18897" xr:uid="{00000000-0005-0000-0000-0000B0550000}"/>
    <cellStyle name="Normal 11 4 4 4 4 3" xfId="18898" xr:uid="{00000000-0005-0000-0000-0000B1550000}"/>
    <cellStyle name="Normal 11 4 4 4 4 4" xfId="18899" xr:uid="{00000000-0005-0000-0000-0000B2550000}"/>
    <cellStyle name="Normal 11 4 4 4 5" xfId="18900" xr:uid="{00000000-0005-0000-0000-0000B3550000}"/>
    <cellStyle name="Normal 11 4 4 4 5 2" xfId="18901" xr:uid="{00000000-0005-0000-0000-0000B4550000}"/>
    <cellStyle name="Normal 11 4 4 4 5 2 2" xfId="18902" xr:uid="{00000000-0005-0000-0000-0000B5550000}"/>
    <cellStyle name="Normal 11 4 4 4 5 3" xfId="18903" xr:uid="{00000000-0005-0000-0000-0000B6550000}"/>
    <cellStyle name="Normal 11 4 4 4 5 4" xfId="18904" xr:uid="{00000000-0005-0000-0000-0000B7550000}"/>
    <cellStyle name="Normal 11 4 4 4 6" xfId="18905" xr:uid="{00000000-0005-0000-0000-0000B8550000}"/>
    <cellStyle name="Normal 11 4 4 4 6 2" xfId="18906" xr:uid="{00000000-0005-0000-0000-0000B9550000}"/>
    <cellStyle name="Normal 11 4 4 4 6 2 2" xfId="18907" xr:uid="{00000000-0005-0000-0000-0000BA550000}"/>
    <cellStyle name="Normal 11 4 4 4 6 3" xfId="18908" xr:uid="{00000000-0005-0000-0000-0000BB550000}"/>
    <cellStyle name="Normal 11 4 4 4 7" xfId="18909" xr:uid="{00000000-0005-0000-0000-0000BC550000}"/>
    <cellStyle name="Normal 11 4 4 4 7 2" xfId="18910" xr:uid="{00000000-0005-0000-0000-0000BD550000}"/>
    <cellStyle name="Normal 11 4 4 4 8" xfId="18911" xr:uid="{00000000-0005-0000-0000-0000BE550000}"/>
    <cellStyle name="Normal 11 4 4 4 9" xfId="18912" xr:uid="{00000000-0005-0000-0000-0000BF550000}"/>
    <cellStyle name="Normal 11 4 4 5" xfId="18913" xr:uid="{00000000-0005-0000-0000-0000C0550000}"/>
    <cellStyle name="Normal 11 4 4 5 2" xfId="18914" xr:uid="{00000000-0005-0000-0000-0000C1550000}"/>
    <cellStyle name="Normal 11 4 4 5 2 2" xfId="18915" xr:uid="{00000000-0005-0000-0000-0000C2550000}"/>
    <cellStyle name="Normal 11 4 4 5 2 2 2" xfId="18916" xr:uid="{00000000-0005-0000-0000-0000C3550000}"/>
    <cellStyle name="Normal 11 4 4 5 2 3" xfId="18917" xr:uid="{00000000-0005-0000-0000-0000C4550000}"/>
    <cellStyle name="Normal 11 4 4 5 2 4" xfId="18918" xr:uid="{00000000-0005-0000-0000-0000C5550000}"/>
    <cellStyle name="Normal 11 4 4 5 3" xfId="18919" xr:uid="{00000000-0005-0000-0000-0000C6550000}"/>
    <cellStyle name="Normal 11 4 4 5 3 2" xfId="18920" xr:uid="{00000000-0005-0000-0000-0000C7550000}"/>
    <cellStyle name="Normal 11 4 4 5 3 2 2" xfId="18921" xr:uid="{00000000-0005-0000-0000-0000C8550000}"/>
    <cellStyle name="Normal 11 4 4 5 3 3" xfId="18922" xr:uid="{00000000-0005-0000-0000-0000C9550000}"/>
    <cellStyle name="Normal 11 4 4 5 3 4" xfId="18923" xr:uid="{00000000-0005-0000-0000-0000CA550000}"/>
    <cellStyle name="Normal 11 4 4 5 4" xfId="18924" xr:uid="{00000000-0005-0000-0000-0000CB550000}"/>
    <cellStyle name="Normal 11 4 4 5 4 2" xfId="18925" xr:uid="{00000000-0005-0000-0000-0000CC550000}"/>
    <cellStyle name="Normal 11 4 4 5 4 2 2" xfId="18926" xr:uid="{00000000-0005-0000-0000-0000CD550000}"/>
    <cellStyle name="Normal 11 4 4 5 4 3" xfId="18927" xr:uid="{00000000-0005-0000-0000-0000CE550000}"/>
    <cellStyle name="Normal 11 4 4 5 4 4" xfId="18928" xr:uid="{00000000-0005-0000-0000-0000CF550000}"/>
    <cellStyle name="Normal 11 4 4 5 5" xfId="18929" xr:uid="{00000000-0005-0000-0000-0000D0550000}"/>
    <cellStyle name="Normal 11 4 4 5 5 2" xfId="18930" xr:uid="{00000000-0005-0000-0000-0000D1550000}"/>
    <cellStyle name="Normal 11 4 4 5 5 2 2" xfId="18931" xr:uid="{00000000-0005-0000-0000-0000D2550000}"/>
    <cellStyle name="Normal 11 4 4 5 5 3" xfId="18932" xr:uid="{00000000-0005-0000-0000-0000D3550000}"/>
    <cellStyle name="Normal 11 4 4 5 6" xfId="18933" xr:uid="{00000000-0005-0000-0000-0000D4550000}"/>
    <cellStyle name="Normal 11 4 4 5 6 2" xfId="18934" xr:uid="{00000000-0005-0000-0000-0000D5550000}"/>
    <cellStyle name="Normal 11 4 4 5 7" xfId="18935" xr:uid="{00000000-0005-0000-0000-0000D6550000}"/>
    <cellStyle name="Normal 11 4 4 5 8" xfId="18936" xr:uid="{00000000-0005-0000-0000-0000D7550000}"/>
    <cellStyle name="Normal 11 4 4 6" xfId="18937" xr:uid="{00000000-0005-0000-0000-0000D8550000}"/>
    <cellStyle name="Normal 11 4 4 7" xfId="18938" xr:uid="{00000000-0005-0000-0000-0000D9550000}"/>
    <cellStyle name="Normal 11 4 4 7 2" xfId="18939" xr:uid="{00000000-0005-0000-0000-0000DA550000}"/>
    <cellStyle name="Normal 11 4 4 7 2 2" xfId="18940" xr:uid="{00000000-0005-0000-0000-0000DB550000}"/>
    <cellStyle name="Normal 11 4 4 7 3" xfId="18941" xr:uid="{00000000-0005-0000-0000-0000DC550000}"/>
    <cellStyle name="Normal 11 4 4 7 4" xfId="18942" xr:uid="{00000000-0005-0000-0000-0000DD550000}"/>
    <cellStyle name="Normal 11 4 4 8" xfId="18943" xr:uid="{00000000-0005-0000-0000-0000DE550000}"/>
    <cellStyle name="Normal 11 4 4 8 2" xfId="18944" xr:uid="{00000000-0005-0000-0000-0000DF550000}"/>
    <cellStyle name="Normal 11 4 4 8 2 2" xfId="18945" xr:uid="{00000000-0005-0000-0000-0000E0550000}"/>
    <cellStyle name="Normal 11 4 4 8 3" xfId="18946" xr:uid="{00000000-0005-0000-0000-0000E1550000}"/>
    <cellStyle name="Normal 11 4 4 8 4" xfId="18947" xr:uid="{00000000-0005-0000-0000-0000E2550000}"/>
    <cellStyle name="Normal 11 4 4 9" xfId="18948" xr:uid="{00000000-0005-0000-0000-0000E3550000}"/>
    <cellStyle name="Normal 11 4 4 9 2" xfId="18949" xr:uid="{00000000-0005-0000-0000-0000E4550000}"/>
    <cellStyle name="Normal 11 4 4 9 2 2" xfId="18950" xr:uid="{00000000-0005-0000-0000-0000E5550000}"/>
    <cellStyle name="Normal 11 4 4 9 3" xfId="18951" xr:uid="{00000000-0005-0000-0000-0000E6550000}"/>
    <cellStyle name="Normal 11 4 4 9 4" xfId="18952" xr:uid="{00000000-0005-0000-0000-0000E7550000}"/>
    <cellStyle name="Normal 11 4 5" xfId="18953" xr:uid="{00000000-0005-0000-0000-0000E8550000}"/>
    <cellStyle name="Normal 11 4 5 10" xfId="18954" xr:uid="{00000000-0005-0000-0000-0000E9550000}"/>
    <cellStyle name="Normal 11 4 5 11" xfId="18955" xr:uid="{00000000-0005-0000-0000-0000EA550000}"/>
    <cellStyle name="Normal 11 4 5 2" xfId="18956" xr:uid="{00000000-0005-0000-0000-0000EB550000}"/>
    <cellStyle name="Normal 11 4 5 2 2" xfId="18957" xr:uid="{00000000-0005-0000-0000-0000EC550000}"/>
    <cellStyle name="Normal 11 4 5 2 2 2" xfId="18958" xr:uid="{00000000-0005-0000-0000-0000ED550000}"/>
    <cellStyle name="Normal 11 4 5 2 2 2 2" xfId="18959" xr:uid="{00000000-0005-0000-0000-0000EE550000}"/>
    <cellStyle name="Normal 11 4 5 2 2 2 2 2" xfId="18960" xr:uid="{00000000-0005-0000-0000-0000EF550000}"/>
    <cellStyle name="Normal 11 4 5 2 2 2 3" xfId="18961" xr:uid="{00000000-0005-0000-0000-0000F0550000}"/>
    <cellStyle name="Normal 11 4 5 2 2 2 4" xfId="18962" xr:uid="{00000000-0005-0000-0000-0000F1550000}"/>
    <cellStyle name="Normal 11 4 5 2 2 3" xfId="18963" xr:uid="{00000000-0005-0000-0000-0000F2550000}"/>
    <cellStyle name="Normal 11 4 5 2 2 3 2" xfId="18964" xr:uid="{00000000-0005-0000-0000-0000F3550000}"/>
    <cellStyle name="Normal 11 4 5 2 2 3 2 2" xfId="18965" xr:uid="{00000000-0005-0000-0000-0000F4550000}"/>
    <cellStyle name="Normal 11 4 5 2 2 3 3" xfId="18966" xr:uid="{00000000-0005-0000-0000-0000F5550000}"/>
    <cellStyle name="Normal 11 4 5 2 2 3 4" xfId="18967" xr:uid="{00000000-0005-0000-0000-0000F6550000}"/>
    <cellStyle name="Normal 11 4 5 2 2 4" xfId="18968" xr:uid="{00000000-0005-0000-0000-0000F7550000}"/>
    <cellStyle name="Normal 11 4 5 2 2 4 2" xfId="18969" xr:uid="{00000000-0005-0000-0000-0000F8550000}"/>
    <cellStyle name="Normal 11 4 5 2 2 4 2 2" xfId="18970" xr:uid="{00000000-0005-0000-0000-0000F9550000}"/>
    <cellStyle name="Normal 11 4 5 2 2 4 3" xfId="18971" xr:uid="{00000000-0005-0000-0000-0000FA550000}"/>
    <cellStyle name="Normal 11 4 5 2 2 4 4" xfId="18972" xr:uid="{00000000-0005-0000-0000-0000FB550000}"/>
    <cellStyle name="Normal 11 4 5 2 2 5" xfId="18973" xr:uid="{00000000-0005-0000-0000-0000FC550000}"/>
    <cellStyle name="Normal 11 4 5 2 2 5 2" xfId="18974" xr:uid="{00000000-0005-0000-0000-0000FD550000}"/>
    <cellStyle name="Normal 11 4 5 2 2 5 3" xfId="18975" xr:uid="{00000000-0005-0000-0000-0000FE550000}"/>
    <cellStyle name="Normal 11 4 5 2 2 6" xfId="18976" xr:uid="{00000000-0005-0000-0000-0000FF550000}"/>
    <cellStyle name="Normal 11 4 5 2 2 7" xfId="18977" xr:uid="{00000000-0005-0000-0000-000000560000}"/>
    <cellStyle name="Normal 11 4 5 2 2 8" xfId="18978" xr:uid="{00000000-0005-0000-0000-000001560000}"/>
    <cellStyle name="Normal 11 4 5 2 3" xfId="18979" xr:uid="{00000000-0005-0000-0000-000002560000}"/>
    <cellStyle name="Normal 11 4 5 2 3 2" xfId="18980" xr:uid="{00000000-0005-0000-0000-000003560000}"/>
    <cellStyle name="Normal 11 4 5 2 3 2 2" xfId="18981" xr:uid="{00000000-0005-0000-0000-000004560000}"/>
    <cellStyle name="Normal 11 4 5 2 3 3" xfId="18982" xr:uid="{00000000-0005-0000-0000-000005560000}"/>
    <cellStyle name="Normal 11 4 5 2 3 4" xfId="18983" xr:uid="{00000000-0005-0000-0000-000006560000}"/>
    <cellStyle name="Normal 11 4 5 2 4" xfId="18984" xr:uid="{00000000-0005-0000-0000-000007560000}"/>
    <cellStyle name="Normal 11 4 5 2 4 2" xfId="18985" xr:uid="{00000000-0005-0000-0000-000008560000}"/>
    <cellStyle name="Normal 11 4 5 2 4 2 2" xfId="18986" xr:uid="{00000000-0005-0000-0000-000009560000}"/>
    <cellStyle name="Normal 11 4 5 2 4 3" xfId="18987" xr:uid="{00000000-0005-0000-0000-00000A560000}"/>
    <cellStyle name="Normal 11 4 5 2 4 4" xfId="18988" xr:uid="{00000000-0005-0000-0000-00000B560000}"/>
    <cellStyle name="Normal 11 4 5 2 5" xfId="18989" xr:uid="{00000000-0005-0000-0000-00000C560000}"/>
    <cellStyle name="Normal 11 4 5 2 5 2" xfId="18990" xr:uid="{00000000-0005-0000-0000-00000D560000}"/>
    <cellStyle name="Normal 11 4 5 2 5 2 2" xfId="18991" xr:uid="{00000000-0005-0000-0000-00000E560000}"/>
    <cellStyle name="Normal 11 4 5 2 5 3" xfId="18992" xr:uid="{00000000-0005-0000-0000-00000F560000}"/>
    <cellStyle name="Normal 11 4 5 2 5 4" xfId="18993" xr:uid="{00000000-0005-0000-0000-000010560000}"/>
    <cellStyle name="Normal 11 4 5 2 6" xfId="18994" xr:uid="{00000000-0005-0000-0000-000011560000}"/>
    <cellStyle name="Normal 11 4 5 2 6 2" xfId="18995" xr:uid="{00000000-0005-0000-0000-000012560000}"/>
    <cellStyle name="Normal 11 4 5 2 6 2 2" xfId="18996" xr:uid="{00000000-0005-0000-0000-000013560000}"/>
    <cellStyle name="Normal 11 4 5 2 6 3" xfId="18997" xr:uid="{00000000-0005-0000-0000-000014560000}"/>
    <cellStyle name="Normal 11 4 5 2 7" xfId="18998" xr:uid="{00000000-0005-0000-0000-000015560000}"/>
    <cellStyle name="Normal 11 4 5 2 7 2" xfId="18999" xr:uid="{00000000-0005-0000-0000-000016560000}"/>
    <cellStyle name="Normal 11 4 5 2 8" xfId="19000" xr:uid="{00000000-0005-0000-0000-000017560000}"/>
    <cellStyle name="Normal 11 4 5 2 9" xfId="19001" xr:uid="{00000000-0005-0000-0000-000018560000}"/>
    <cellStyle name="Normal 11 4 5 3" xfId="19002" xr:uid="{00000000-0005-0000-0000-000019560000}"/>
    <cellStyle name="Normal 11 4 5 3 2" xfId="19003" xr:uid="{00000000-0005-0000-0000-00001A560000}"/>
    <cellStyle name="Normal 11 4 5 3 2 2" xfId="19004" xr:uid="{00000000-0005-0000-0000-00001B560000}"/>
    <cellStyle name="Normal 11 4 5 3 2 2 2" xfId="19005" xr:uid="{00000000-0005-0000-0000-00001C560000}"/>
    <cellStyle name="Normal 11 4 5 3 2 3" xfId="19006" xr:uid="{00000000-0005-0000-0000-00001D560000}"/>
    <cellStyle name="Normal 11 4 5 3 2 4" xfId="19007" xr:uid="{00000000-0005-0000-0000-00001E560000}"/>
    <cellStyle name="Normal 11 4 5 3 3" xfId="19008" xr:uid="{00000000-0005-0000-0000-00001F560000}"/>
    <cellStyle name="Normal 11 4 5 3 3 2" xfId="19009" xr:uid="{00000000-0005-0000-0000-000020560000}"/>
    <cellStyle name="Normal 11 4 5 3 3 2 2" xfId="19010" xr:uid="{00000000-0005-0000-0000-000021560000}"/>
    <cellStyle name="Normal 11 4 5 3 3 3" xfId="19011" xr:uid="{00000000-0005-0000-0000-000022560000}"/>
    <cellStyle name="Normal 11 4 5 3 3 4" xfId="19012" xr:uid="{00000000-0005-0000-0000-000023560000}"/>
    <cellStyle name="Normal 11 4 5 3 4" xfId="19013" xr:uid="{00000000-0005-0000-0000-000024560000}"/>
    <cellStyle name="Normal 11 4 5 3 4 2" xfId="19014" xr:uid="{00000000-0005-0000-0000-000025560000}"/>
    <cellStyle name="Normal 11 4 5 3 4 2 2" xfId="19015" xr:uid="{00000000-0005-0000-0000-000026560000}"/>
    <cellStyle name="Normal 11 4 5 3 4 3" xfId="19016" xr:uid="{00000000-0005-0000-0000-000027560000}"/>
    <cellStyle name="Normal 11 4 5 3 4 4" xfId="19017" xr:uid="{00000000-0005-0000-0000-000028560000}"/>
    <cellStyle name="Normal 11 4 5 3 5" xfId="19018" xr:uid="{00000000-0005-0000-0000-000029560000}"/>
    <cellStyle name="Normal 11 4 5 3 5 2" xfId="19019" xr:uid="{00000000-0005-0000-0000-00002A560000}"/>
    <cellStyle name="Normal 11 4 5 3 5 2 2" xfId="19020" xr:uid="{00000000-0005-0000-0000-00002B560000}"/>
    <cellStyle name="Normal 11 4 5 3 5 3" xfId="19021" xr:uid="{00000000-0005-0000-0000-00002C560000}"/>
    <cellStyle name="Normal 11 4 5 3 5 4" xfId="19022" xr:uid="{00000000-0005-0000-0000-00002D560000}"/>
    <cellStyle name="Normal 11 4 5 3 6" xfId="19023" xr:uid="{00000000-0005-0000-0000-00002E560000}"/>
    <cellStyle name="Normal 11 4 5 3 6 2" xfId="19024" xr:uid="{00000000-0005-0000-0000-00002F560000}"/>
    <cellStyle name="Normal 11 4 5 3 6 2 2" xfId="19025" xr:uid="{00000000-0005-0000-0000-000030560000}"/>
    <cellStyle name="Normal 11 4 5 3 6 3" xfId="19026" xr:uid="{00000000-0005-0000-0000-000031560000}"/>
    <cellStyle name="Normal 11 4 5 3 7" xfId="19027" xr:uid="{00000000-0005-0000-0000-000032560000}"/>
    <cellStyle name="Normal 11 4 5 3 7 2" xfId="19028" xr:uid="{00000000-0005-0000-0000-000033560000}"/>
    <cellStyle name="Normal 11 4 5 3 8" xfId="19029" xr:uid="{00000000-0005-0000-0000-000034560000}"/>
    <cellStyle name="Normal 11 4 5 3 9" xfId="19030" xr:uid="{00000000-0005-0000-0000-000035560000}"/>
    <cellStyle name="Normal 11 4 5 4" xfId="19031" xr:uid="{00000000-0005-0000-0000-000036560000}"/>
    <cellStyle name="Normal 11 4 5 4 2" xfId="19032" xr:uid="{00000000-0005-0000-0000-000037560000}"/>
    <cellStyle name="Normal 11 4 5 4 2 2" xfId="19033" xr:uid="{00000000-0005-0000-0000-000038560000}"/>
    <cellStyle name="Normal 11 4 5 4 2 2 2" xfId="19034" xr:uid="{00000000-0005-0000-0000-000039560000}"/>
    <cellStyle name="Normal 11 4 5 4 2 3" xfId="19035" xr:uid="{00000000-0005-0000-0000-00003A560000}"/>
    <cellStyle name="Normal 11 4 5 4 2 4" xfId="19036" xr:uid="{00000000-0005-0000-0000-00003B560000}"/>
    <cellStyle name="Normal 11 4 5 4 3" xfId="19037" xr:uid="{00000000-0005-0000-0000-00003C560000}"/>
    <cellStyle name="Normal 11 4 5 4 3 2" xfId="19038" xr:uid="{00000000-0005-0000-0000-00003D560000}"/>
    <cellStyle name="Normal 11 4 5 4 3 2 2" xfId="19039" xr:uid="{00000000-0005-0000-0000-00003E560000}"/>
    <cellStyle name="Normal 11 4 5 4 3 3" xfId="19040" xr:uid="{00000000-0005-0000-0000-00003F560000}"/>
    <cellStyle name="Normal 11 4 5 4 3 4" xfId="19041" xr:uid="{00000000-0005-0000-0000-000040560000}"/>
    <cellStyle name="Normal 11 4 5 4 4" xfId="19042" xr:uid="{00000000-0005-0000-0000-000041560000}"/>
    <cellStyle name="Normal 11 4 5 4 4 2" xfId="19043" xr:uid="{00000000-0005-0000-0000-000042560000}"/>
    <cellStyle name="Normal 11 4 5 4 4 2 2" xfId="19044" xr:uid="{00000000-0005-0000-0000-000043560000}"/>
    <cellStyle name="Normal 11 4 5 4 4 3" xfId="19045" xr:uid="{00000000-0005-0000-0000-000044560000}"/>
    <cellStyle name="Normal 11 4 5 4 4 4" xfId="19046" xr:uid="{00000000-0005-0000-0000-000045560000}"/>
    <cellStyle name="Normal 11 4 5 4 5" xfId="19047" xr:uid="{00000000-0005-0000-0000-000046560000}"/>
    <cellStyle name="Normal 11 4 5 4 5 2" xfId="19048" xr:uid="{00000000-0005-0000-0000-000047560000}"/>
    <cellStyle name="Normal 11 4 5 4 5 3" xfId="19049" xr:uid="{00000000-0005-0000-0000-000048560000}"/>
    <cellStyle name="Normal 11 4 5 4 6" xfId="19050" xr:uid="{00000000-0005-0000-0000-000049560000}"/>
    <cellStyle name="Normal 11 4 5 4 7" xfId="19051" xr:uid="{00000000-0005-0000-0000-00004A560000}"/>
    <cellStyle name="Normal 11 4 5 4 8" xfId="19052" xr:uid="{00000000-0005-0000-0000-00004B560000}"/>
    <cellStyle name="Normal 11 4 5 5" xfId="19053" xr:uid="{00000000-0005-0000-0000-00004C560000}"/>
    <cellStyle name="Normal 11 4 5 5 2" xfId="19054" xr:uid="{00000000-0005-0000-0000-00004D560000}"/>
    <cellStyle name="Normal 11 4 5 5 2 2" xfId="19055" xr:uid="{00000000-0005-0000-0000-00004E560000}"/>
    <cellStyle name="Normal 11 4 5 5 3" xfId="19056" xr:uid="{00000000-0005-0000-0000-00004F560000}"/>
    <cellStyle name="Normal 11 4 5 5 4" xfId="19057" xr:uid="{00000000-0005-0000-0000-000050560000}"/>
    <cellStyle name="Normal 11 4 5 6" xfId="19058" xr:uid="{00000000-0005-0000-0000-000051560000}"/>
    <cellStyle name="Normal 11 4 5 6 2" xfId="19059" xr:uid="{00000000-0005-0000-0000-000052560000}"/>
    <cellStyle name="Normal 11 4 5 6 2 2" xfId="19060" xr:uid="{00000000-0005-0000-0000-000053560000}"/>
    <cellStyle name="Normal 11 4 5 6 3" xfId="19061" xr:uid="{00000000-0005-0000-0000-000054560000}"/>
    <cellStyle name="Normal 11 4 5 6 4" xfId="19062" xr:uid="{00000000-0005-0000-0000-000055560000}"/>
    <cellStyle name="Normal 11 4 5 7" xfId="19063" xr:uid="{00000000-0005-0000-0000-000056560000}"/>
    <cellStyle name="Normal 11 4 5 7 2" xfId="19064" xr:uid="{00000000-0005-0000-0000-000057560000}"/>
    <cellStyle name="Normal 11 4 5 7 2 2" xfId="19065" xr:uid="{00000000-0005-0000-0000-000058560000}"/>
    <cellStyle name="Normal 11 4 5 7 3" xfId="19066" xr:uid="{00000000-0005-0000-0000-000059560000}"/>
    <cellStyle name="Normal 11 4 5 7 4" xfId="19067" xr:uid="{00000000-0005-0000-0000-00005A560000}"/>
    <cellStyle name="Normal 11 4 5 8" xfId="19068" xr:uid="{00000000-0005-0000-0000-00005B560000}"/>
    <cellStyle name="Normal 11 4 5 8 2" xfId="19069" xr:uid="{00000000-0005-0000-0000-00005C560000}"/>
    <cellStyle name="Normal 11 4 5 8 2 2" xfId="19070" xr:uid="{00000000-0005-0000-0000-00005D560000}"/>
    <cellStyle name="Normal 11 4 5 8 3" xfId="19071" xr:uid="{00000000-0005-0000-0000-00005E560000}"/>
    <cellStyle name="Normal 11 4 5 9" xfId="19072" xr:uid="{00000000-0005-0000-0000-00005F560000}"/>
    <cellStyle name="Normal 11 4 5 9 2" xfId="19073" xr:uid="{00000000-0005-0000-0000-000060560000}"/>
    <cellStyle name="Normal 11 4 6" xfId="19074" xr:uid="{00000000-0005-0000-0000-000061560000}"/>
    <cellStyle name="Normal 11 4 6 2" xfId="19075" xr:uid="{00000000-0005-0000-0000-000062560000}"/>
    <cellStyle name="Normal 11 4 6 2 2" xfId="19076" xr:uid="{00000000-0005-0000-0000-000063560000}"/>
    <cellStyle name="Normal 11 4 6 2 2 2" xfId="19077" xr:uid="{00000000-0005-0000-0000-000064560000}"/>
    <cellStyle name="Normal 11 4 6 2 2 2 2" xfId="19078" xr:uid="{00000000-0005-0000-0000-000065560000}"/>
    <cellStyle name="Normal 11 4 6 2 2 3" xfId="19079" xr:uid="{00000000-0005-0000-0000-000066560000}"/>
    <cellStyle name="Normal 11 4 6 2 2 4" xfId="19080" xr:uid="{00000000-0005-0000-0000-000067560000}"/>
    <cellStyle name="Normal 11 4 6 2 3" xfId="19081" xr:uid="{00000000-0005-0000-0000-000068560000}"/>
    <cellStyle name="Normal 11 4 6 2 3 2" xfId="19082" xr:uid="{00000000-0005-0000-0000-000069560000}"/>
    <cellStyle name="Normal 11 4 6 2 3 2 2" xfId="19083" xr:uid="{00000000-0005-0000-0000-00006A560000}"/>
    <cellStyle name="Normal 11 4 6 2 3 3" xfId="19084" xr:uid="{00000000-0005-0000-0000-00006B560000}"/>
    <cellStyle name="Normal 11 4 6 2 3 4" xfId="19085" xr:uid="{00000000-0005-0000-0000-00006C560000}"/>
    <cellStyle name="Normal 11 4 6 2 4" xfId="19086" xr:uid="{00000000-0005-0000-0000-00006D560000}"/>
    <cellStyle name="Normal 11 4 6 2 4 2" xfId="19087" xr:uid="{00000000-0005-0000-0000-00006E560000}"/>
    <cellStyle name="Normal 11 4 6 2 4 2 2" xfId="19088" xr:uid="{00000000-0005-0000-0000-00006F560000}"/>
    <cellStyle name="Normal 11 4 6 2 4 3" xfId="19089" xr:uid="{00000000-0005-0000-0000-000070560000}"/>
    <cellStyle name="Normal 11 4 6 2 4 4" xfId="19090" xr:uid="{00000000-0005-0000-0000-000071560000}"/>
    <cellStyle name="Normal 11 4 6 2 5" xfId="19091" xr:uid="{00000000-0005-0000-0000-000072560000}"/>
    <cellStyle name="Normal 11 4 6 2 5 2" xfId="19092" xr:uid="{00000000-0005-0000-0000-000073560000}"/>
    <cellStyle name="Normal 11 4 6 2 5 3" xfId="19093" xr:uid="{00000000-0005-0000-0000-000074560000}"/>
    <cellStyle name="Normal 11 4 6 2 6" xfId="19094" xr:uid="{00000000-0005-0000-0000-000075560000}"/>
    <cellStyle name="Normal 11 4 6 2 7" xfId="19095" xr:uid="{00000000-0005-0000-0000-000076560000}"/>
    <cellStyle name="Normal 11 4 6 2 8" xfId="19096" xr:uid="{00000000-0005-0000-0000-000077560000}"/>
    <cellStyle name="Normal 11 4 6 3" xfId="19097" xr:uid="{00000000-0005-0000-0000-000078560000}"/>
    <cellStyle name="Normal 11 4 6 3 2" xfId="19098" xr:uid="{00000000-0005-0000-0000-000079560000}"/>
    <cellStyle name="Normal 11 4 6 3 2 2" xfId="19099" xr:uid="{00000000-0005-0000-0000-00007A560000}"/>
    <cellStyle name="Normal 11 4 6 3 3" xfId="19100" xr:uid="{00000000-0005-0000-0000-00007B560000}"/>
    <cellStyle name="Normal 11 4 6 3 4" xfId="19101" xr:uid="{00000000-0005-0000-0000-00007C560000}"/>
    <cellStyle name="Normal 11 4 6 4" xfId="19102" xr:uid="{00000000-0005-0000-0000-00007D560000}"/>
    <cellStyle name="Normal 11 4 6 4 2" xfId="19103" xr:uid="{00000000-0005-0000-0000-00007E560000}"/>
    <cellStyle name="Normal 11 4 6 4 2 2" xfId="19104" xr:uid="{00000000-0005-0000-0000-00007F560000}"/>
    <cellStyle name="Normal 11 4 6 4 3" xfId="19105" xr:uid="{00000000-0005-0000-0000-000080560000}"/>
    <cellStyle name="Normal 11 4 6 4 4" xfId="19106" xr:uid="{00000000-0005-0000-0000-000081560000}"/>
    <cellStyle name="Normal 11 4 6 5" xfId="19107" xr:uid="{00000000-0005-0000-0000-000082560000}"/>
    <cellStyle name="Normal 11 4 6 5 2" xfId="19108" xr:uid="{00000000-0005-0000-0000-000083560000}"/>
    <cellStyle name="Normal 11 4 6 5 2 2" xfId="19109" xr:uid="{00000000-0005-0000-0000-000084560000}"/>
    <cellStyle name="Normal 11 4 6 5 3" xfId="19110" xr:uid="{00000000-0005-0000-0000-000085560000}"/>
    <cellStyle name="Normal 11 4 6 5 4" xfId="19111" xr:uid="{00000000-0005-0000-0000-000086560000}"/>
    <cellStyle name="Normal 11 4 6 6" xfId="19112" xr:uid="{00000000-0005-0000-0000-000087560000}"/>
    <cellStyle name="Normal 11 4 6 6 2" xfId="19113" xr:uid="{00000000-0005-0000-0000-000088560000}"/>
    <cellStyle name="Normal 11 4 6 6 2 2" xfId="19114" xr:uid="{00000000-0005-0000-0000-000089560000}"/>
    <cellStyle name="Normal 11 4 6 6 3" xfId="19115" xr:uid="{00000000-0005-0000-0000-00008A560000}"/>
    <cellStyle name="Normal 11 4 6 7" xfId="19116" xr:uid="{00000000-0005-0000-0000-00008B560000}"/>
    <cellStyle name="Normal 11 4 6 7 2" xfId="19117" xr:uid="{00000000-0005-0000-0000-00008C560000}"/>
    <cellStyle name="Normal 11 4 6 8" xfId="19118" xr:uid="{00000000-0005-0000-0000-00008D560000}"/>
    <cellStyle name="Normal 11 4 6 9" xfId="19119" xr:uid="{00000000-0005-0000-0000-00008E560000}"/>
    <cellStyle name="Normal 11 4 7" xfId="19120" xr:uid="{00000000-0005-0000-0000-00008F560000}"/>
    <cellStyle name="Normal 11 4 7 2" xfId="19121" xr:uid="{00000000-0005-0000-0000-000090560000}"/>
    <cellStyle name="Normal 11 4 7 2 2" xfId="19122" xr:uid="{00000000-0005-0000-0000-000091560000}"/>
    <cellStyle name="Normal 11 4 7 2 2 2" xfId="19123" xr:uid="{00000000-0005-0000-0000-000092560000}"/>
    <cellStyle name="Normal 11 4 7 2 3" xfId="19124" xr:uid="{00000000-0005-0000-0000-000093560000}"/>
    <cellStyle name="Normal 11 4 7 2 4" xfId="19125" xr:uid="{00000000-0005-0000-0000-000094560000}"/>
    <cellStyle name="Normal 11 4 7 3" xfId="19126" xr:uid="{00000000-0005-0000-0000-000095560000}"/>
    <cellStyle name="Normal 11 4 7 3 2" xfId="19127" xr:uid="{00000000-0005-0000-0000-000096560000}"/>
    <cellStyle name="Normal 11 4 7 3 2 2" xfId="19128" xr:uid="{00000000-0005-0000-0000-000097560000}"/>
    <cellStyle name="Normal 11 4 7 3 3" xfId="19129" xr:uid="{00000000-0005-0000-0000-000098560000}"/>
    <cellStyle name="Normal 11 4 7 3 4" xfId="19130" xr:uid="{00000000-0005-0000-0000-000099560000}"/>
    <cellStyle name="Normal 11 4 7 4" xfId="19131" xr:uid="{00000000-0005-0000-0000-00009A560000}"/>
    <cellStyle name="Normal 11 4 7 4 2" xfId="19132" xr:uid="{00000000-0005-0000-0000-00009B560000}"/>
    <cellStyle name="Normal 11 4 7 4 2 2" xfId="19133" xr:uid="{00000000-0005-0000-0000-00009C560000}"/>
    <cellStyle name="Normal 11 4 7 4 3" xfId="19134" xr:uid="{00000000-0005-0000-0000-00009D560000}"/>
    <cellStyle name="Normal 11 4 7 4 4" xfId="19135" xr:uid="{00000000-0005-0000-0000-00009E560000}"/>
    <cellStyle name="Normal 11 4 7 5" xfId="19136" xr:uid="{00000000-0005-0000-0000-00009F560000}"/>
    <cellStyle name="Normal 11 4 7 5 2" xfId="19137" xr:uid="{00000000-0005-0000-0000-0000A0560000}"/>
    <cellStyle name="Normal 11 4 7 5 2 2" xfId="19138" xr:uid="{00000000-0005-0000-0000-0000A1560000}"/>
    <cellStyle name="Normal 11 4 7 5 3" xfId="19139" xr:uid="{00000000-0005-0000-0000-0000A2560000}"/>
    <cellStyle name="Normal 11 4 7 5 4" xfId="19140" xr:uid="{00000000-0005-0000-0000-0000A3560000}"/>
    <cellStyle name="Normal 11 4 7 6" xfId="19141" xr:uid="{00000000-0005-0000-0000-0000A4560000}"/>
    <cellStyle name="Normal 11 4 7 6 2" xfId="19142" xr:uid="{00000000-0005-0000-0000-0000A5560000}"/>
    <cellStyle name="Normal 11 4 7 6 2 2" xfId="19143" xr:uid="{00000000-0005-0000-0000-0000A6560000}"/>
    <cellStyle name="Normal 11 4 7 6 3" xfId="19144" xr:uid="{00000000-0005-0000-0000-0000A7560000}"/>
    <cellStyle name="Normal 11 4 7 7" xfId="19145" xr:uid="{00000000-0005-0000-0000-0000A8560000}"/>
    <cellStyle name="Normal 11 4 7 7 2" xfId="19146" xr:uid="{00000000-0005-0000-0000-0000A9560000}"/>
    <cellStyle name="Normal 11 4 7 8" xfId="19147" xr:uid="{00000000-0005-0000-0000-0000AA560000}"/>
    <cellStyle name="Normal 11 4 7 9" xfId="19148" xr:uid="{00000000-0005-0000-0000-0000AB560000}"/>
    <cellStyle name="Normal 11 4 8" xfId="19149" xr:uid="{00000000-0005-0000-0000-0000AC560000}"/>
    <cellStyle name="Normal 11 4 8 2" xfId="19150" xr:uid="{00000000-0005-0000-0000-0000AD560000}"/>
    <cellStyle name="Normal 11 4 8 2 2" xfId="19151" xr:uid="{00000000-0005-0000-0000-0000AE560000}"/>
    <cellStyle name="Normal 11 4 8 2 2 2" xfId="19152" xr:uid="{00000000-0005-0000-0000-0000AF560000}"/>
    <cellStyle name="Normal 11 4 8 2 3" xfId="19153" xr:uid="{00000000-0005-0000-0000-0000B0560000}"/>
    <cellStyle name="Normal 11 4 8 2 4" xfId="19154" xr:uid="{00000000-0005-0000-0000-0000B1560000}"/>
    <cellStyle name="Normal 11 4 8 3" xfId="19155" xr:uid="{00000000-0005-0000-0000-0000B2560000}"/>
    <cellStyle name="Normal 11 4 8 3 2" xfId="19156" xr:uid="{00000000-0005-0000-0000-0000B3560000}"/>
    <cellStyle name="Normal 11 4 8 3 2 2" xfId="19157" xr:uid="{00000000-0005-0000-0000-0000B4560000}"/>
    <cellStyle name="Normal 11 4 8 3 3" xfId="19158" xr:uid="{00000000-0005-0000-0000-0000B5560000}"/>
    <cellStyle name="Normal 11 4 8 3 4" xfId="19159" xr:uid="{00000000-0005-0000-0000-0000B6560000}"/>
    <cellStyle name="Normal 11 4 8 4" xfId="19160" xr:uid="{00000000-0005-0000-0000-0000B7560000}"/>
    <cellStyle name="Normal 11 4 8 4 2" xfId="19161" xr:uid="{00000000-0005-0000-0000-0000B8560000}"/>
    <cellStyle name="Normal 11 4 8 4 2 2" xfId="19162" xr:uid="{00000000-0005-0000-0000-0000B9560000}"/>
    <cellStyle name="Normal 11 4 8 4 3" xfId="19163" xr:uid="{00000000-0005-0000-0000-0000BA560000}"/>
    <cellStyle name="Normal 11 4 8 4 4" xfId="19164" xr:uid="{00000000-0005-0000-0000-0000BB560000}"/>
    <cellStyle name="Normal 11 4 8 5" xfId="19165" xr:uid="{00000000-0005-0000-0000-0000BC560000}"/>
    <cellStyle name="Normal 11 4 8 5 2" xfId="19166" xr:uid="{00000000-0005-0000-0000-0000BD560000}"/>
    <cellStyle name="Normal 11 4 8 5 2 2" xfId="19167" xr:uid="{00000000-0005-0000-0000-0000BE560000}"/>
    <cellStyle name="Normal 11 4 8 5 3" xfId="19168" xr:uid="{00000000-0005-0000-0000-0000BF560000}"/>
    <cellStyle name="Normal 11 4 8 6" xfId="19169" xr:uid="{00000000-0005-0000-0000-0000C0560000}"/>
    <cellStyle name="Normal 11 4 8 6 2" xfId="19170" xr:uid="{00000000-0005-0000-0000-0000C1560000}"/>
    <cellStyle name="Normal 11 4 8 7" xfId="19171" xr:uid="{00000000-0005-0000-0000-0000C2560000}"/>
    <cellStyle name="Normal 11 4 8 8" xfId="19172" xr:uid="{00000000-0005-0000-0000-0000C3560000}"/>
    <cellStyle name="Normal 11 4 9" xfId="19173" xr:uid="{00000000-0005-0000-0000-0000C4560000}"/>
    <cellStyle name="Normal 11 4 9 2" xfId="19174" xr:uid="{00000000-0005-0000-0000-0000C5560000}"/>
    <cellStyle name="Normal 11 4 9 2 2" xfId="19175" xr:uid="{00000000-0005-0000-0000-0000C6560000}"/>
    <cellStyle name="Normal 11 4 9 3" xfId="19176" xr:uid="{00000000-0005-0000-0000-0000C7560000}"/>
    <cellStyle name="Normal 11 4 9 4" xfId="19177" xr:uid="{00000000-0005-0000-0000-0000C8560000}"/>
    <cellStyle name="Normal 11 5" xfId="19178" xr:uid="{00000000-0005-0000-0000-0000C9560000}"/>
    <cellStyle name="Normal 11 5 10" xfId="19179" xr:uid="{00000000-0005-0000-0000-0000CA560000}"/>
    <cellStyle name="Normal 11 5 10 2" xfId="19180" xr:uid="{00000000-0005-0000-0000-0000CB560000}"/>
    <cellStyle name="Normal 11 5 10 2 2" xfId="19181" xr:uid="{00000000-0005-0000-0000-0000CC560000}"/>
    <cellStyle name="Normal 11 5 10 3" xfId="19182" xr:uid="{00000000-0005-0000-0000-0000CD560000}"/>
    <cellStyle name="Normal 11 5 11" xfId="19183" xr:uid="{00000000-0005-0000-0000-0000CE560000}"/>
    <cellStyle name="Normal 11 5 11 2" xfId="19184" xr:uid="{00000000-0005-0000-0000-0000CF560000}"/>
    <cellStyle name="Normal 11 5 12" xfId="19185" xr:uid="{00000000-0005-0000-0000-0000D0560000}"/>
    <cellStyle name="Normal 11 5 13" xfId="19186" xr:uid="{00000000-0005-0000-0000-0000D1560000}"/>
    <cellStyle name="Normal 11 5 2" xfId="19187" xr:uid="{00000000-0005-0000-0000-0000D2560000}"/>
    <cellStyle name="Normal 11 5 2 10" xfId="19188" xr:uid="{00000000-0005-0000-0000-0000D3560000}"/>
    <cellStyle name="Normal 11 5 2 10 2" xfId="19189" xr:uid="{00000000-0005-0000-0000-0000D4560000}"/>
    <cellStyle name="Normal 11 5 2 11" xfId="19190" xr:uid="{00000000-0005-0000-0000-0000D5560000}"/>
    <cellStyle name="Normal 11 5 2 12" xfId="19191" xr:uid="{00000000-0005-0000-0000-0000D6560000}"/>
    <cellStyle name="Normal 11 5 2 2" xfId="19192" xr:uid="{00000000-0005-0000-0000-0000D7560000}"/>
    <cellStyle name="Normal 11 5 2 2 10" xfId="19193" xr:uid="{00000000-0005-0000-0000-0000D8560000}"/>
    <cellStyle name="Normal 11 5 2 2 2" xfId="19194" xr:uid="{00000000-0005-0000-0000-0000D9560000}"/>
    <cellStyle name="Normal 11 5 2 2 2 2" xfId="19195" xr:uid="{00000000-0005-0000-0000-0000DA560000}"/>
    <cellStyle name="Normal 11 5 2 2 2 2 2" xfId="19196" xr:uid="{00000000-0005-0000-0000-0000DB560000}"/>
    <cellStyle name="Normal 11 5 2 2 2 2 2 2" xfId="19197" xr:uid="{00000000-0005-0000-0000-0000DC560000}"/>
    <cellStyle name="Normal 11 5 2 2 2 2 3" xfId="19198" xr:uid="{00000000-0005-0000-0000-0000DD560000}"/>
    <cellStyle name="Normal 11 5 2 2 2 2 4" xfId="19199" xr:uid="{00000000-0005-0000-0000-0000DE560000}"/>
    <cellStyle name="Normal 11 5 2 2 2 3" xfId="19200" xr:uid="{00000000-0005-0000-0000-0000DF560000}"/>
    <cellStyle name="Normal 11 5 2 2 2 3 2" xfId="19201" xr:uid="{00000000-0005-0000-0000-0000E0560000}"/>
    <cellStyle name="Normal 11 5 2 2 2 3 2 2" xfId="19202" xr:uid="{00000000-0005-0000-0000-0000E1560000}"/>
    <cellStyle name="Normal 11 5 2 2 2 3 3" xfId="19203" xr:uid="{00000000-0005-0000-0000-0000E2560000}"/>
    <cellStyle name="Normal 11 5 2 2 2 3 4" xfId="19204" xr:uid="{00000000-0005-0000-0000-0000E3560000}"/>
    <cellStyle name="Normal 11 5 2 2 2 4" xfId="19205" xr:uid="{00000000-0005-0000-0000-0000E4560000}"/>
    <cellStyle name="Normal 11 5 2 2 2 4 2" xfId="19206" xr:uid="{00000000-0005-0000-0000-0000E5560000}"/>
    <cellStyle name="Normal 11 5 2 2 2 4 2 2" xfId="19207" xr:uid="{00000000-0005-0000-0000-0000E6560000}"/>
    <cellStyle name="Normal 11 5 2 2 2 4 3" xfId="19208" xr:uid="{00000000-0005-0000-0000-0000E7560000}"/>
    <cellStyle name="Normal 11 5 2 2 2 4 4" xfId="19209" xr:uid="{00000000-0005-0000-0000-0000E8560000}"/>
    <cellStyle name="Normal 11 5 2 2 2 5" xfId="19210" xr:uid="{00000000-0005-0000-0000-0000E9560000}"/>
    <cellStyle name="Normal 11 5 2 2 2 5 2" xfId="19211" xr:uid="{00000000-0005-0000-0000-0000EA560000}"/>
    <cellStyle name="Normal 11 5 2 2 2 5 2 2" xfId="19212" xr:uid="{00000000-0005-0000-0000-0000EB560000}"/>
    <cellStyle name="Normal 11 5 2 2 2 5 3" xfId="19213" xr:uid="{00000000-0005-0000-0000-0000EC560000}"/>
    <cellStyle name="Normal 11 5 2 2 2 5 4" xfId="19214" xr:uid="{00000000-0005-0000-0000-0000ED560000}"/>
    <cellStyle name="Normal 11 5 2 2 2 6" xfId="19215" xr:uid="{00000000-0005-0000-0000-0000EE560000}"/>
    <cellStyle name="Normal 11 5 2 2 2 6 2" xfId="19216" xr:uid="{00000000-0005-0000-0000-0000EF560000}"/>
    <cellStyle name="Normal 11 5 2 2 2 6 2 2" xfId="19217" xr:uid="{00000000-0005-0000-0000-0000F0560000}"/>
    <cellStyle name="Normal 11 5 2 2 2 6 3" xfId="19218" xr:uid="{00000000-0005-0000-0000-0000F1560000}"/>
    <cellStyle name="Normal 11 5 2 2 2 7" xfId="19219" xr:uid="{00000000-0005-0000-0000-0000F2560000}"/>
    <cellStyle name="Normal 11 5 2 2 2 7 2" xfId="19220" xr:uid="{00000000-0005-0000-0000-0000F3560000}"/>
    <cellStyle name="Normal 11 5 2 2 2 8" xfId="19221" xr:uid="{00000000-0005-0000-0000-0000F4560000}"/>
    <cellStyle name="Normal 11 5 2 2 2 9" xfId="19222" xr:uid="{00000000-0005-0000-0000-0000F5560000}"/>
    <cellStyle name="Normal 11 5 2 2 3" xfId="19223" xr:uid="{00000000-0005-0000-0000-0000F6560000}"/>
    <cellStyle name="Normal 11 5 2 2 3 2" xfId="19224" xr:uid="{00000000-0005-0000-0000-0000F7560000}"/>
    <cellStyle name="Normal 11 5 2 2 3 2 2" xfId="19225" xr:uid="{00000000-0005-0000-0000-0000F8560000}"/>
    <cellStyle name="Normal 11 5 2 2 3 2 2 2" xfId="19226" xr:uid="{00000000-0005-0000-0000-0000F9560000}"/>
    <cellStyle name="Normal 11 5 2 2 3 2 3" xfId="19227" xr:uid="{00000000-0005-0000-0000-0000FA560000}"/>
    <cellStyle name="Normal 11 5 2 2 3 2 4" xfId="19228" xr:uid="{00000000-0005-0000-0000-0000FB560000}"/>
    <cellStyle name="Normal 11 5 2 2 3 3" xfId="19229" xr:uid="{00000000-0005-0000-0000-0000FC560000}"/>
    <cellStyle name="Normal 11 5 2 2 3 3 2" xfId="19230" xr:uid="{00000000-0005-0000-0000-0000FD560000}"/>
    <cellStyle name="Normal 11 5 2 2 3 3 2 2" xfId="19231" xr:uid="{00000000-0005-0000-0000-0000FE560000}"/>
    <cellStyle name="Normal 11 5 2 2 3 3 3" xfId="19232" xr:uid="{00000000-0005-0000-0000-0000FF560000}"/>
    <cellStyle name="Normal 11 5 2 2 3 3 4" xfId="19233" xr:uid="{00000000-0005-0000-0000-000000570000}"/>
    <cellStyle name="Normal 11 5 2 2 3 4" xfId="19234" xr:uid="{00000000-0005-0000-0000-000001570000}"/>
    <cellStyle name="Normal 11 5 2 2 3 4 2" xfId="19235" xr:uid="{00000000-0005-0000-0000-000002570000}"/>
    <cellStyle name="Normal 11 5 2 2 3 4 2 2" xfId="19236" xr:uid="{00000000-0005-0000-0000-000003570000}"/>
    <cellStyle name="Normal 11 5 2 2 3 4 3" xfId="19237" xr:uid="{00000000-0005-0000-0000-000004570000}"/>
    <cellStyle name="Normal 11 5 2 2 3 4 4" xfId="19238" xr:uid="{00000000-0005-0000-0000-000005570000}"/>
    <cellStyle name="Normal 11 5 2 2 3 5" xfId="19239" xr:uid="{00000000-0005-0000-0000-000006570000}"/>
    <cellStyle name="Normal 11 5 2 2 3 5 2" xfId="19240" xr:uid="{00000000-0005-0000-0000-000007570000}"/>
    <cellStyle name="Normal 11 5 2 2 3 5 3" xfId="19241" xr:uid="{00000000-0005-0000-0000-000008570000}"/>
    <cellStyle name="Normal 11 5 2 2 3 6" xfId="19242" xr:uid="{00000000-0005-0000-0000-000009570000}"/>
    <cellStyle name="Normal 11 5 2 2 3 7" xfId="19243" xr:uid="{00000000-0005-0000-0000-00000A570000}"/>
    <cellStyle name="Normal 11 5 2 2 3 8" xfId="19244" xr:uid="{00000000-0005-0000-0000-00000B570000}"/>
    <cellStyle name="Normal 11 5 2 2 4" xfId="19245" xr:uid="{00000000-0005-0000-0000-00000C570000}"/>
    <cellStyle name="Normal 11 5 2 2 4 2" xfId="19246" xr:uid="{00000000-0005-0000-0000-00000D570000}"/>
    <cellStyle name="Normal 11 5 2 2 4 2 2" xfId="19247" xr:uid="{00000000-0005-0000-0000-00000E570000}"/>
    <cellStyle name="Normal 11 5 2 2 4 3" xfId="19248" xr:uid="{00000000-0005-0000-0000-00000F570000}"/>
    <cellStyle name="Normal 11 5 2 2 4 4" xfId="19249" xr:uid="{00000000-0005-0000-0000-000010570000}"/>
    <cellStyle name="Normal 11 5 2 2 5" xfId="19250" xr:uid="{00000000-0005-0000-0000-000011570000}"/>
    <cellStyle name="Normal 11 5 2 2 5 2" xfId="19251" xr:uid="{00000000-0005-0000-0000-000012570000}"/>
    <cellStyle name="Normal 11 5 2 2 5 2 2" xfId="19252" xr:uid="{00000000-0005-0000-0000-000013570000}"/>
    <cellStyle name="Normal 11 5 2 2 5 3" xfId="19253" xr:uid="{00000000-0005-0000-0000-000014570000}"/>
    <cellStyle name="Normal 11 5 2 2 5 4" xfId="19254" xr:uid="{00000000-0005-0000-0000-000015570000}"/>
    <cellStyle name="Normal 11 5 2 2 6" xfId="19255" xr:uid="{00000000-0005-0000-0000-000016570000}"/>
    <cellStyle name="Normal 11 5 2 2 6 2" xfId="19256" xr:uid="{00000000-0005-0000-0000-000017570000}"/>
    <cellStyle name="Normal 11 5 2 2 6 2 2" xfId="19257" xr:uid="{00000000-0005-0000-0000-000018570000}"/>
    <cellStyle name="Normal 11 5 2 2 6 3" xfId="19258" xr:uid="{00000000-0005-0000-0000-000019570000}"/>
    <cellStyle name="Normal 11 5 2 2 6 4" xfId="19259" xr:uid="{00000000-0005-0000-0000-00001A570000}"/>
    <cellStyle name="Normal 11 5 2 2 7" xfId="19260" xr:uid="{00000000-0005-0000-0000-00001B570000}"/>
    <cellStyle name="Normal 11 5 2 2 7 2" xfId="19261" xr:uid="{00000000-0005-0000-0000-00001C570000}"/>
    <cellStyle name="Normal 11 5 2 2 7 2 2" xfId="19262" xr:uid="{00000000-0005-0000-0000-00001D570000}"/>
    <cellStyle name="Normal 11 5 2 2 7 3" xfId="19263" xr:uid="{00000000-0005-0000-0000-00001E570000}"/>
    <cellStyle name="Normal 11 5 2 2 8" xfId="19264" xr:uid="{00000000-0005-0000-0000-00001F570000}"/>
    <cellStyle name="Normal 11 5 2 2 8 2" xfId="19265" xr:uid="{00000000-0005-0000-0000-000020570000}"/>
    <cellStyle name="Normal 11 5 2 2 9" xfId="19266" xr:uid="{00000000-0005-0000-0000-000021570000}"/>
    <cellStyle name="Normal 11 5 2 3" xfId="19267" xr:uid="{00000000-0005-0000-0000-000022570000}"/>
    <cellStyle name="Normal 11 5 2 3 2" xfId="19268" xr:uid="{00000000-0005-0000-0000-000023570000}"/>
    <cellStyle name="Normal 11 5 2 3 2 2" xfId="19269" xr:uid="{00000000-0005-0000-0000-000024570000}"/>
    <cellStyle name="Normal 11 5 2 3 2 2 2" xfId="19270" xr:uid="{00000000-0005-0000-0000-000025570000}"/>
    <cellStyle name="Normal 11 5 2 3 2 2 2 2" xfId="19271" xr:uid="{00000000-0005-0000-0000-000026570000}"/>
    <cellStyle name="Normal 11 5 2 3 2 2 3" xfId="19272" xr:uid="{00000000-0005-0000-0000-000027570000}"/>
    <cellStyle name="Normal 11 5 2 3 2 2 4" xfId="19273" xr:uid="{00000000-0005-0000-0000-000028570000}"/>
    <cellStyle name="Normal 11 5 2 3 2 3" xfId="19274" xr:uid="{00000000-0005-0000-0000-000029570000}"/>
    <cellStyle name="Normal 11 5 2 3 2 3 2" xfId="19275" xr:uid="{00000000-0005-0000-0000-00002A570000}"/>
    <cellStyle name="Normal 11 5 2 3 2 3 2 2" xfId="19276" xr:uid="{00000000-0005-0000-0000-00002B570000}"/>
    <cellStyle name="Normal 11 5 2 3 2 3 3" xfId="19277" xr:uid="{00000000-0005-0000-0000-00002C570000}"/>
    <cellStyle name="Normal 11 5 2 3 2 3 4" xfId="19278" xr:uid="{00000000-0005-0000-0000-00002D570000}"/>
    <cellStyle name="Normal 11 5 2 3 2 4" xfId="19279" xr:uid="{00000000-0005-0000-0000-00002E570000}"/>
    <cellStyle name="Normal 11 5 2 3 2 4 2" xfId="19280" xr:uid="{00000000-0005-0000-0000-00002F570000}"/>
    <cellStyle name="Normal 11 5 2 3 2 4 2 2" xfId="19281" xr:uid="{00000000-0005-0000-0000-000030570000}"/>
    <cellStyle name="Normal 11 5 2 3 2 4 3" xfId="19282" xr:uid="{00000000-0005-0000-0000-000031570000}"/>
    <cellStyle name="Normal 11 5 2 3 2 4 4" xfId="19283" xr:uid="{00000000-0005-0000-0000-000032570000}"/>
    <cellStyle name="Normal 11 5 2 3 2 5" xfId="19284" xr:uid="{00000000-0005-0000-0000-000033570000}"/>
    <cellStyle name="Normal 11 5 2 3 2 5 2" xfId="19285" xr:uid="{00000000-0005-0000-0000-000034570000}"/>
    <cellStyle name="Normal 11 5 2 3 2 5 3" xfId="19286" xr:uid="{00000000-0005-0000-0000-000035570000}"/>
    <cellStyle name="Normal 11 5 2 3 2 6" xfId="19287" xr:uid="{00000000-0005-0000-0000-000036570000}"/>
    <cellStyle name="Normal 11 5 2 3 2 7" xfId="19288" xr:uid="{00000000-0005-0000-0000-000037570000}"/>
    <cellStyle name="Normal 11 5 2 3 2 8" xfId="19289" xr:uid="{00000000-0005-0000-0000-000038570000}"/>
    <cellStyle name="Normal 11 5 2 3 3" xfId="19290" xr:uid="{00000000-0005-0000-0000-000039570000}"/>
    <cellStyle name="Normal 11 5 2 3 3 2" xfId="19291" xr:uid="{00000000-0005-0000-0000-00003A570000}"/>
    <cellStyle name="Normal 11 5 2 3 3 2 2" xfId="19292" xr:uid="{00000000-0005-0000-0000-00003B570000}"/>
    <cellStyle name="Normal 11 5 2 3 3 3" xfId="19293" xr:uid="{00000000-0005-0000-0000-00003C570000}"/>
    <cellStyle name="Normal 11 5 2 3 3 4" xfId="19294" xr:uid="{00000000-0005-0000-0000-00003D570000}"/>
    <cellStyle name="Normal 11 5 2 3 4" xfId="19295" xr:uid="{00000000-0005-0000-0000-00003E570000}"/>
    <cellStyle name="Normal 11 5 2 3 4 2" xfId="19296" xr:uid="{00000000-0005-0000-0000-00003F570000}"/>
    <cellStyle name="Normal 11 5 2 3 4 2 2" xfId="19297" xr:uid="{00000000-0005-0000-0000-000040570000}"/>
    <cellStyle name="Normal 11 5 2 3 4 3" xfId="19298" xr:uid="{00000000-0005-0000-0000-000041570000}"/>
    <cellStyle name="Normal 11 5 2 3 4 4" xfId="19299" xr:uid="{00000000-0005-0000-0000-000042570000}"/>
    <cellStyle name="Normal 11 5 2 3 5" xfId="19300" xr:uid="{00000000-0005-0000-0000-000043570000}"/>
    <cellStyle name="Normal 11 5 2 3 5 2" xfId="19301" xr:uid="{00000000-0005-0000-0000-000044570000}"/>
    <cellStyle name="Normal 11 5 2 3 5 2 2" xfId="19302" xr:uid="{00000000-0005-0000-0000-000045570000}"/>
    <cellStyle name="Normal 11 5 2 3 5 3" xfId="19303" xr:uid="{00000000-0005-0000-0000-000046570000}"/>
    <cellStyle name="Normal 11 5 2 3 5 4" xfId="19304" xr:uid="{00000000-0005-0000-0000-000047570000}"/>
    <cellStyle name="Normal 11 5 2 3 6" xfId="19305" xr:uid="{00000000-0005-0000-0000-000048570000}"/>
    <cellStyle name="Normal 11 5 2 3 6 2" xfId="19306" xr:uid="{00000000-0005-0000-0000-000049570000}"/>
    <cellStyle name="Normal 11 5 2 3 6 2 2" xfId="19307" xr:uid="{00000000-0005-0000-0000-00004A570000}"/>
    <cellStyle name="Normal 11 5 2 3 6 3" xfId="19308" xr:uid="{00000000-0005-0000-0000-00004B570000}"/>
    <cellStyle name="Normal 11 5 2 3 7" xfId="19309" xr:uid="{00000000-0005-0000-0000-00004C570000}"/>
    <cellStyle name="Normal 11 5 2 3 7 2" xfId="19310" xr:uid="{00000000-0005-0000-0000-00004D570000}"/>
    <cellStyle name="Normal 11 5 2 3 8" xfId="19311" xr:uid="{00000000-0005-0000-0000-00004E570000}"/>
    <cellStyle name="Normal 11 5 2 3 9" xfId="19312" xr:uid="{00000000-0005-0000-0000-00004F570000}"/>
    <cellStyle name="Normal 11 5 2 4" xfId="19313" xr:uid="{00000000-0005-0000-0000-000050570000}"/>
    <cellStyle name="Normal 11 5 2 4 2" xfId="19314" xr:uid="{00000000-0005-0000-0000-000051570000}"/>
    <cellStyle name="Normal 11 5 2 4 2 2" xfId="19315" xr:uid="{00000000-0005-0000-0000-000052570000}"/>
    <cellStyle name="Normal 11 5 2 4 2 2 2" xfId="19316" xr:uid="{00000000-0005-0000-0000-000053570000}"/>
    <cellStyle name="Normal 11 5 2 4 2 3" xfId="19317" xr:uid="{00000000-0005-0000-0000-000054570000}"/>
    <cellStyle name="Normal 11 5 2 4 2 4" xfId="19318" xr:uid="{00000000-0005-0000-0000-000055570000}"/>
    <cellStyle name="Normal 11 5 2 4 3" xfId="19319" xr:uid="{00000000-0005-0000-0000-000056570000}"/>
    <cellStyle name="Normal 11 5 2 4 3 2" xfId="19320" xr:uid="{00000000-0005-0000-0000-000057570000}"/>
    <cellStyle name="Normal 11 5 2 4 3 2 2" xfId="19321" xr:uid="{00000000-0005-0000-0000-000058570000}"/>
    <cellStyle name="Normal 11 5 2 4 3 3" xfId="19322" xr:uid="{00000000-0005-0000-0000-000059570000}"/>
    <cellStyle name="Normal 11 5 2 4 3 4" xfId="19323" xr:uid="{00000000-0005-0000-0000-00005A570000}"/>
    <cellStyle name="Normal 11 5 2 4 4" xfId="19324" xr:uid="{00000000-0005-0000-0000-00005B570000}"/>
    <cellStyle name="Normal 11 5 2 4 4 2" xfId="19325" xr:uid="{00000000-0005-0000-0000-00005C570000}"/>
    <cellStyle name="Normal 11 5 2 4 4 2 2" xfId="19326" xr:uid="{00000000-0005-0000-0000-00005D570000}"/>
    <cellStyle name="Normal 11 5 2 4 4 3" xfId="19327" xr:uid="{00000000-0005-0000-0000-00005E570000}"/>
    <cellStyle name="Normal 11 5 2 4 4 4" xfId="19328" xr:uid="{00000000-0005-0000-0000-00005F570000}"/>
    <cellStyle name="Normal 11 5 2 4 5" xfId="19329" xr:uid="{00000000-0005-0000-0000-000060570000}"/>
    <cellStyle name="Normal 11 5 2 4 5 2" xfId="19330" xr:uid="{00000000-0005-0000-0000-000061570000}"/>
    <cellStyle name="Normal 11 5 2 4 5 2 2" xfId="19331" xr:uid="{00000000-0005-0000-0000-000062570000}"/>
    <cellStyle name="Normal 11 5 2 4 5 3" xfId="19332" xr:uid="{00000000-0005-0000-0000-000063570000}"/>
    <cellStyle name="Normal 11 5 2 4 5 4" xfId="19333" xr:uid="{00000000-0005-0000-0000-000064570000}"/>
    <cellStyle name="Normal 11 5 2 4 6" xfId="19334" xr:uid="{00000000-0005-0000-0000-000065570000}"/>
    <cellStyle name="Normal 11 5 2 4 6 2" xfId="19335" xr:uid="{00000000-0005-0000-0000-000066570000}"/>
    <cellStyle name="Normal 11 5 2 4 6 2 2" xfId="19336" xr:uid="{00000000-0005-0000-0000-000067570000}"/>
    <cellStyle name="Normal 11 5 2 4 6 3" xfId="19337" xr:uid="{00000000-0005-0000-0000-000068570000}"/>
    <cellStyle name="Normal 11 5 2 4 7" xfId="19338" xr:uid="{00000000-0005-0000-0000-000069570000}"/>
    <cellStyle name="Normal 11 5 2 4 7 2" xfId="19339" xr:uid="{00000000-0005-0000-0000-00006A570000}"/>
    <cellStyle name="Normal 11 5 2 4 8" xfId="19340" xr:uid="{00000000-0005-0000-0000-00006B570000}"/>
    <cellStyle name="Normal 11 5 2 4 9" xfId="19341" xr:uid="{00000000-0005-0000-0000-00006C570000}"/>
    <cellStyle name="Normal 11 5 2 5" xfId="19342" xr:uid="{00000000-0005-0000-0000-00006D570000}"/>
    <cellStyle name="Normal 11 5 2 5 2" xfId="19343" xr:uid="{00000000-0005-0000-0000-00006E570000}"/>
    <cellStyle name="Normal 11 5 2 5 2 2" xfId="19344" xr:uid="{00000000-0005-0000-0000-00006F570000}"/>
    <cellStyle name="Normal 11 5 2 5 2 2 2" xfId="19345" xr:uid="{00000000-0005-0000-0000-000070570000}"/>
    <cellStyle name="Normal 11 5 2 5 2 3" xfId="19346" xr:uid="{00000000-0005-0000-0000-000071570000}"/>
    <cellStyle name="Normal 11 5 2 5 2 4" xfId="19347" xr:uid="{00000000-0005-0000-0000-000072570000}"/>
    <cellStyle name="Normal 11 5 2 5 3" xfId="19348" xr:uid="{00000000-0005-0000-0000-000073570000}"/>
    <cellStyle name="Normal 11 5 2 5 3 2" xfId="19349" xr:uid="{00000000-0005-0000-0000-000074570000}"/>
    <cellStyle name="Normal 11 5 2 5 3 2 2" xfId="19350" xr:uid="{00000000-0005-0000-0000-000075570000}"/>
    <cellStyle name="Normal 11 5 2 5 3 3" xfId="19351" xr:uid="{00000000-0005-0000-0000-000076570000}"/>
    <cellStyle name="Normal 11 5 2 5 3 4" xfId="19352" xr:uid="{00000000-0005-0000-0000-000077570000}"/>
    <cellStyle name="Normal 11 5 2 5 4" xfId="19353" xr:uid="{00000000-0005-0000-0000-000078570000}"/>
    <cellStyle name="Normal 11 5 2 5 4 2" xfId="19354" xr:uid="{00000000-0005-0000-0000-000079570000}"/>
    <cellStyle name="Normal 11 5 2 5 4 2 2" xfId="19355" xr:uid="{00000000-0005-0000-0000-00007A570000}"/>
    <cellStyle name="Normal 11 5 2 5 4 3" xfId="19356" xr:uid="{00000000-0005-0000-0000-00007B570000}"/>
    <cellStyle name="Normal 11 5 2 5 4 4" xfId="19357" xr:uid="{00000000-0005-0000-0000-00007C570000}"/>
    <cellStyle name="Normal 11 5 2 5 5" xfId="19358" xr:uid="{00000000-0005-0000-0000-00007D570000}"/>
    <cellStyle name="Normal 11 5 2 5 5 2" xfId="19359" xr:uid="{00000000-0005-0000-0000-00007E570000}"/>
    <cellStyle name="Normal 11 5 2 5 5 3" xfId="19360" xr:uid="{00000000-0005-0000-0000-00007F570000}"/>
    <cellStyle name="Normal 11 5 2 5 6" xfId="19361" xr:uid="{00000000-0005-0000-0000-000080570000}"/>
    <cellStyle name="Normal 11 5 2 5 7" xfId="19362" xr:uid="{00000000-0005-0000-0000-000081570000}"/>
    <cellStyle name="Normal 11 5 2 5 8" xfId="19363" xr:uid="{00000000-0005-0000-0000-000082570000}"/>
    <cellStyle name="Normal 11 5 2 6" xfId="19364" xr:uid="{00000000-0005-0000-0000-000083570000}"/>
    <cellStyle name="Normal 11 5 2 6 2" xfId="19365" xr:uid="{00000000-0005-0000-0000-000084570000}"/>
    <cellStyle name="Normal 11 5 2 6 2 2" xfId="19366" xr:uid="{00000000-0005-0000-0000-000085570000}"/>
    <cellStyle name="Normal 11 5 2 6 3" xfId="19367" xr:uid="{00000000-0005-0000-0000-000086570000}"/>
    <cellStyle name="Normal 11 5 2 6 4" xfId="19368" xr:uid="{00000000-0005-0000-0000-000087570000}"/>
    <cellStyle name="Normal 11 5 2 7" xfId="19369" xr:uid="{00000000-0005-0000-0000-000088570000}"/>
    <cellStyle name="Normal 11 5 2 7 2" xfId="19370" xr:uid="{00000000-0005-0000-0000-000089570000}"/>
    <cellStyle name="Normal 11 5 2 7 2 2" xfId="19371" xr:uid="{00000000-0005-0000-0000-00008A570000}"/>
    <cellStyle name="Normal 11 5 2 7 3" xfId="19372" xr:uid="{00000000-0005-0000-0000-00008B570000}"/>
    <cellStyle name="Normal 11 5 2 7 4" xfId="19373" xr:uid="{00000000-0005-0000-0000-00008C570000}"/>
    <cellStyle name="Normal 11 5 2 8" xfId="19374" xr:uid="{00000000-0005-0000-0000-00008D570000}"/>
    <cellStyle name="Normal 11 5 2 8 2" xfId="19375" xr:uid="{00000000-0005-0000-0000-00008E570000}"/>
    <cellStyle name="Normal 11 5 2 8 2 2" xfId="19376" xr:uid="{00000000-0005-0000-0000-00008F570000}"/>
    <cellStyle name="Normal 11 5 2 8 3" xfId="19377" xr:uid="{00000000-0005-0000-0000-000090570000}"/>
    <cellStyle name="Normal 11 5 2 8 4" xfId="19378" xr:uid="{00000000-0005-0000-0000-000091570000}"/>
    <cellStyle name="Normal 11 5 2 9" xfId="19379" xr:uid="{00000000-0005-0000-0000-000092570000}"/>
    <cellStyle name="Normal 11 5 2 9 2" xfId="19380" xr:uid="{00000000-0005-0000-0000-000093570000}"/>
    <cellStyle name="Normal 11 5 2 9 2 2" xfId="19381" xr:uid="{00000000-0005-0000-0000-000094570000}"/>
    <cellStyle name="Normal 11 5 2 9 3" xfId="19382" xr:uid="{00000000-0005-0000-0000-000095570000}"/>
    <cellStyle name="Normal 11 5 3" xfId="19383" xr:uid="{00000000-0005-0000-0000-000096570000}"/>
    <cellStyle name="Normal 11 5 3 10" xfId="19384" xr:uid="{00000000-0005-0000-0000-000097570000}"/>
    <cellStyle name="Normal 11 5 3 11" xfId="19385" xr:uid="{00000000-0005-0000-0000-000098570000}"/>
    <cellStyle name="Normal 11 5 3 2" xfId="19386" xr:uid="{00000000-0005-0000-0000-000099570000}"/>
    <cellStyle name="Normal 11 5 3 2 2" xfId="19387" xr:uid="{00000000-0005-0000-0000-00009A570000}"/>
    <cellStyle name="Normal 11 5 3 2 2 2" xfId="19388" xr:uid="{00000000-0005-0000-0000-00009B570000}"/>
    <cellStyle name="Normal 11 5 3 2 2 2 2" xfId="19389" xr:uid="{00000000-0005-0000-0000-00009C570000}"/>
    <cellStyle name="Normal 11 5 3 2 2 2 2 2" xfId="19390" xr:uid="{00000000-0005-0000-0000-00009D570000}"/>
    <cellStyle name="Normal 11 5 3 2 2 2 3" xfId="19391" xr:uid="{00000000-0005-0000-0000-00009E570000}"/>
    <cellStyle name="Normal 11 5 3 2 2 2 4" xfId="19392" xr:uid="{00000000-0005-0000-0000-00009F570000}"/>
    <cellStyle name="Normal 11 5 3 2 2 3" xfId="19393" xr:uid="{00000000-0005-0000-0000-0000A0570000}"/>
    <cellStyle name="Normal 11 5 3 2 2 3 2" xfId="19394" xr:uid="{00000000-0005-0000-0000-0000A1570000}"/>
    <cellStyle name="Normal 11 5 3 2 2 3 2 2" xfId="19395" xr:uid="{00000000-0005-0000-0000-0000A2570000}"/>
    <cellStyle name="Normal 11 5 3 2 2 3 3" xfId="19396" xr:uid="{00000000-0005-0000-0000-0000A3570000}"/>
    <cellStyle name="Normal 11 5 3 2 2 3 4" xfId="19397" xr:uid="{00000000-0005-0000-0000-0000A4570000}"/>
    <cellStyle name="Normal 11 5 3 2 2 4" xfId="19398" xr:uid="{00000000-0005-0000-0000-0000A5570000}"/>
    <cellStyle name="Normal 11 5 3 2 2 4 2" xfId="19399" xr:uid="{00000000-0005-0000-0000-0000A6570000}"/>
    <cellStyle name="Normal 11 5 3 2 2 4 2 2" xfId="19400" xr:uid="{00000000-0005-0000-0000-0000A7570000}"/>
    <cellStyle name="Normal 11 5 3 2 2 4 3" xfId="19401" xr:uid="{00000000-0005-0000-0000-0000A8570000}"/>
    <cellStyle name="Normal 11 5 3 2 2 4 4" xfId="19402" xr:uid="{00000000-0005-0000-0000-0000A9570000}"/>
    <cellStyle name="Normal 11 5 3 2 2 5" xfId="19403" xr:uid="{00000000-0005-0000-0000-0000AA570000}"/>
    <cellStyle name="Normal 11 5 3 2 2 5 2" xfId="19404" xr:uid="{00000000-0005-0000-0000-0000AB570000}"/>
    <cellStyle name="Normal 11 5 3 2 2 5 3" xfId="19405" xr:uid="{00000000-0005-0000-0000-0000AC570000}"/>
    <cellStyle name="Normal 11 5 3 2 2 6" xfId="19406" xr:uid="{00000000-0005-0000-0000-0000AD570000}"/>
    <cellStyle name="Normal 11 5 3 2 2 7" xfId="19407" xr:uid="{00000000-0005-0000-0000-0000AE570000}"/>
    <cellStyle name="Normal 11 5 3 2 2 8" xfId="19408" xr:uid="{00000000-0005-0000-0000-0000AF570000}"/>
    <cellStyle name="Normal 11 5 3 2 3" xfId="19409" xr:uid="{00000000-0005-0000-0000-0000B0570000}"/>
    <cellStyle name="Normal 11 5 3 2 3 2" xfId="19410" xr:uid="{00000000-0005-0000-0000-0000B1570000}"/>
    <cellStyle name="Normal 11 5 3 2 3 2 2" xfId="19411" xr:uid="{00000000-0005-0000-0000-0000B2570000}"/>
    <cellStyle name="Normal 11 5 3 2 3 3" xfId="19412" xr:uid="{00000000-0005-0000-0000-0000B3570000}"/>
    <cellStyle name="Normal 11 5 3 2 3 4" xfId="19413" xr:uid="{00000000-0005-0000-0000-0000B4570000}"/>
    <cellStyle name="Normal 11 5 3 2 4" xfId="19414" xr:uid="{00000000-0005-0000-0000-0000B5570000}"/>
    <cellStyle name="Normal 11 5 3 2 4 2" xfId="19415" xr:uid="{00000000-0005-0000-0000-0000B6570000}"/>
    <cellStyle name="Normal 11 5 3 2 4 2 2" xfId="19416" xr:uid="{00000000-0005-0000-0000-0000B7570000}"/>
    <cellStyle name="Normal 11 5 3 2 4 3" xfId="19417" xr:uid="{00000000-0005-0000-0000-0000B8570000}"/>
    <cellStyle name="Normal 11 5 3 2 4 4" xfId="19418" xr:uid="{00000000-0005-0000-0000-0000B9570000}"/>
    <cellStyle name="Normal 11 5 3 2 5" xfId="19419" xr:uid="{00000000-0005-0000-0000-0000BA570000}"/>
    <cellStyle name="Normal 11 5 3 2 5 2" xfId="19420" xr:uid="{00000000-0005-0000-0000-0000BB570000}"/>
    <cellStyle name="Normal 11 5 3 2 5 2 2" xfId="19421" xr:uid="{00000000-0005-0000-0000-0000BC570000}"/>
    <cellStyle name="Normal 11 5 3 2 5 3" xfId="19422" xr:uid="{00000000-0005-0000-0000-0000BD570000}"/>
    <cellStyle name="Normal 11 5 3 2 5 4" xfId="19423" xr:uid="{00000000-0005-0000-0000-0000BE570000}"/>
    <cellStyle name="Normal 11 5 3 2 6" xfId="19424" xr:uid="{00000000-0005-0000-0000-0000BF570000}"/>
    <cellStyle name="Normal 11 5 3 2 6 2" xfId="19425" xr:uid="{00000000-0005-0000-0000-0000C0570000}"/>
    <cellStyle name="Normal 11 5 3 2 6 2 2" xfId="19426" xr:uid="{00000000-0005-0000-0000-0000C1570000}"/>
    <cellStyle name="Normal 11 5 3 2 6 3" xfId="19427" xr:uid="{00000000-0005-0000-0000-0000C2570000}"/>
    <cellStyle name="Normal 11 5 3 2 7" xfId="19428" xr:uid="{00000000-0005-0000-0000-0000C3570000}"/>
    <cellStyle name="Normal 11 5 3 2 7 2" xfId="19429" xr:uid="{00000000-0005-0000-0000-0000C4570000}"/>
    <cellStyle name="Normal 11 5 3 2 8" xfId="19430" xr:uid="{00000000-0005-0000-0000-0000C5570000}"/>
    <cellStyle name="Normal 11 5 3 2 9" xfId="19431" xr:uid="{00000000-0005-0000-0000-0000C6570000}"/>
    <cellStyle name="Normal 11 5 3 3" xfId="19432" xr:uid="{00000000-0005-0000-0000-0000C7570000}"/>
    <cellStyle name="Normal 11 5 3 3 2" xfId="19433" xr:uid="{00000000-0005-0000-0000-0000C8570000}"/>
    <cellStyle name="Normal 11 5 3 3 2 2" xfId="19434" xr:uid="{00000000-0005-0000-0000-0000C9570000}"/>
    <cellStyle name="Normal 11 5 3 3 2 2 2" xfId="19435" xr:uid="{00000000-0005-0000-0000-0000CA570000}"/>
    <cellStyle name="Normal 11 5 3 3 2 3" xfId="19436" xr:uid="{00000000-0005-0000-0000-0000CB570000}"/>
    <cellStyle name="Normal 11 5 3 3 2 4" xfId="19437" xr:uid="{00000000-0005-0000-0000-0000CC570000}"/>
    <cellStyle name="Normal 11 5 3 3 3" xfId="19438" xr:uid="{00000000-0005-0000-0000-0000CD570000}"/>
    <cellStyle name="Normal 11 5 3 3 3 2" xfId="19439" xr:uid="{00000000-0005-0000-0000-0000CE570000}"/>
    <cellStyle name="Normal 11 5 3 3 3 2 2" xfId="19440" xr:uid="{00000000-0005-0000-0000-0000CF570000}"/>
    <cellStyle name="Normal 11 5 3 3 3 3" xfId="19441" xr:uid="{00000000-0005-0000-0000-0000D0570000}"/>
    <cellStyle name="Normal 11 5 3 3 3 4" xfId="19442" xr:uid="{00000000-0005-0000-0000-0000D1570000}"/>
    <cellStyle name="Normal 11 5 3 3 4" xfId="19443" xr:uid="{00000000-0005-0000-0000-0000D2570000}"/>
    <cellStyle name="Normal 11 5 3 3 4 2" xfId="19444" xr:uid="{00000000-0005-0000-0000-0000D3570000}"/>
    <cellStyle name="Normal 11 5 3 3 4 2 2" xfId="19445" xr:uid="{00000000-0005-0000-0000-0000D4570000}"/>
    <cellStyle name="Normal 11 5 3 3 4 3" xfId="19446" xr:uid="{00000000-0005-0000-0000-0000D5570000}"/>
    <cellStyle name="Normal 11 5 3 3 4 4" xfId="19447" xr:uid="{00000000-0005-0000-0000-0000D6570000}"/>
    <cellStyle name="Normal 11 5 3 3 5" xfId="19448" xr:uid="{00000000-0005-0000-0000-0000D7570000}"/>
    <cellStyle name="Normal 11 5 3 3 5 2" xfId="19449" xr:uid="{00000000-0005-0000-0000-0000D8570000}"/>
    <cellStyle name="Normal 11 5 3 3 5 2 2" xfId="19450" xr:uid="{00000000-0005-0000-0000-0000D9570000}"/>
    <cellStyle name="Normal 11 5 3 3 5 3" xfId="19451" xr:uid="{00000000-0005-0000-0000-0000DA570000}"/>
    <cellStyle name="Normal 11 5 3 3 5 4" xfId="19452" xr:uid="{00000000-0005-0000-0000-0000DB570000}"/>
    <cellStyle name="Normal 11 5 3 3 6" xfId="19453" xr:uid="{00000000-0005-0000-0000-0000DC570000}"/>
    <cellStyle name="Normal 11 5 3 3 6 2" xfId="19454" xr:uid="{00000000-0005-0000-0000-0000DD570000}"/>
    <cellStyle name="Normal 11 5 3 3 6 2 2" xfId="19455" xr:uid="{00000000-0005-0000-0000-0000DE570000}"/>
    <cellStyle name="Normal 11 5 3 3 6 3" xfId="19456" xr:uid="{00000000-0005-0000-0000-0000DF570000}"/>
    <cellStyle name="Normal 11 5 3 3 7" xfId="19457" xr:uid="{00000000-0005-0000-0000-0000E0570000}"/>
    <cellStyle name="Normal 11 5 3 3 7 2" xfId="19458" xr:uid="{00000000-0005-0000-0000-0000E1570000}"/>
    <cellStyle name="Normal 11 5 3 3 8" xfId="19459" xr:uid="{00000000-0005-0000-0000-0000E2570000}"/>
    <cellStyle name="Normal 11 5 3 3 9" xfId="19460" xr:uid="{00000000-0005-0000-0000-0000E3570000}"/>
    <cellStyle name="Normal 11 5 3 4" xfId="19461" xr:uid="{00000000-0005-0000-0000-0000E4570000}"/>
    <cellStyle name="Normal 11 5 3 4 2" xfId="19462" xr:uid="{00000000-0005-0000-0000-0000E5570000}"/>
    <cellStyle name="Normal 11 5 3 4 2 2" xfId="19463" xr:uid="{00000000-0005-0000-0000-0000E6570000}"/>
    <cellStyle name="Normal 11 5 3 4 2 2 2" xfId="19464" xr:uid="{00000000-0005-0000-0000-0000E7570000}"/>
    <cellStyle name="Normal 11 5 3 4 2 3" xfId="19465" xr:uid="{00000000-0005-0000-0000-0000E8570000}"/>
    <cellStyle name="Normal 11 5 3 4 2 4" xfId="19466" xr:uid="{00000000-0005-0000-0000-0000E9570000}"/>
    <cellStyle name="Normal 11 5 3 4 3" xfId="19467" xr:uid="{00000000-0005-0000-0000-0000EA570000}"/>
    <cellStyle name="Normal 11 5 3 4 3 2" xfId="19468" xr:uid="{00000000-0005-0000-0000-0000EB570000}"/>
    <cellStyle name="Normal 11 5 3 4 3 2 2" xfId="19469" xr:uid="{00000000-0005-0000-0000-0000EC570000}"/>
    <cellStyle name="Normal 11 5 3 4 3 3" xfId="19470" xr:uid="{00000000-0005-0000-0000-0000ED570000}"/>
    <cellStyle name="Normal 11 5 3 4 3 4" xfId="19471" xr:uid="{00000000-0005-0000-0000-0000EE570000}"/>
    <cellStyle name="Normal 11 5 3 4 4" xfId="19472" xr:uid="{00000000-0005-0000-0000-0000EF570000}"/>
    <cellStyle name="Normal 11 5 3 4 4 2" xfId="19473" xr:uid="{00000000-0005-0000-0000-0000F0570000}"/>
    <cellStyle name="Normal 11 5 3 4 4 2 2" xfId="19474" xr:uid="{00000000-0005-0000-0000-0000F1570000}"/>
    <cellStyle name="Normal 11 5 3 4 4 3" xfId="19475" xr:uid="{00000000-0005-0000-0000-0000F2570000}"/>
    <cellStyle name="Normal 11 5 3 4 4 4" xfId="19476" xr:uid="{00000000-0005-0000-0000-0000F3570000}"/>
    <cellStyle name="Normal 11 5 3 4 5" xfId="19477" xr:uid="{00000000-0005-0000-0000-0000F4570000}"/>
    <cellStyle name="Normal 11 5 3 4 5 2" xfId="19478" xr:uid="{00000000-0005-0000-0000-0000F5570000}"/>
    <cellStyle name="Normal 11 5 3 4 5 3" xfId="19479" xr:uid="{00000000-0005-0000-0000-0000F6570000}"/>
    <cellStyle name="Normal 11 5 3 4 6" xfId="19480" xr:uid="{00000000-0005-0000-0000-0000F7570000}"/>
    <cellStyle name="Normal 11 5 3 4 7" xfId="19481" xr:uid="{00000000-0005-0000-0000-0000F8570000}"/>
    <cellStyle name="Normal 11 5 3 4 8" xfId="19482" xr:uid="{00000000-0005-0000-0000-0000F9570000}"/>
    <cellStyle name="Normal 11 5 3 5" xfId="19483" xr:uid="{00000000-0005-0000-0000-0000FA570000}"/>
    <cellStyle name="Normal 11 5 3 5 2" xfId="19484" xr:uid="{00000000-0005-0000-0000-0000FB570000}"/>
    <cellStyle name="Normal 11 5 3 5 2 2" xfId="19485" xr:uid="{00000000-0005-0000-0000-0000FC570000}"/>
    <cellStyle name="Normal 11 5 3 5 3" xfId="19486" xr:uid="{00000000-0005-0000-0000-0000FD570000}"/>
    <cellStyle name="Normal 11 5 3 5 4" xfId="19487" xr:uid="{00000000-0005-0000-0000-0000FE570000}"/>
    <cellStyle name="Normal 11 5 3 6" xfId="19488" xr:uid="{00000000-0005-0000-0000-0000FF570000}"/>
    <cellStyle name="Normal 11 5 3 6 2" xfId="19489" xr:uid="{00000000-0005-0000-0000-000000580000}"/>
    <cellStyle name="Normal 11 5 3 6 2 2" xfId="19490" xr:uid="{00000000-0005-0000-0000-000001580000}"/>
    <cellStyle name="Normal 11 5 3 6 3" xfId="19491" xr:uid="{00000000-0005-0000-0000-000002580000}"/>
    <cellStyle name="Normal 11 5 3 6 4" xfId="19492" xr:uid="{00000000-0005-0000-0000-000003580000}"/>
    <cellStyle name="Normal 11 5 3 7" xfId="19493" xr:uid="{00000000-0005-0000-0000-000004580000}"/>
    <cellStyle name="Normal 11 5 3 7 2" xfId="19494" xr:uid="{00000000-0005-0000-0000-000005580000}"/>
    <cellStyle name="Normal 11 5 3 7 2 2" xfId="19495" xr:uid="{00000000-0005-0000-0000-000006580000}"/>
    <cellStyle name="Normal 11 5 3 7 3" xfId="19496" xr:uid="{00000000-0005-0000-0000-000007580000}"/>
    <cellStyle name="Normal 11 5 3 7 4" xfId="19497" xr:uid="{00000000-0005-0000-0000-000008580000}"/>
    <cellStyle name="Normal 11 5 3 8" xfId="19498" xr:uid="{00000000-0005-0000-0000-000009580000}"/>
    <cellStyle name="Normal 11 5 3 8 2" xfId="19499" xr:uid="{00000000-0005-0000-0000-00000A580000}"/>
    <cellStyle name="Normal 11 5 3 8 2 2" xfId="19500" xr:uid="{00000000-0005-0000-0000-00000B580000}"/>
    <cellStyle name="Normal 11 5 3 8 3" xfId="19501" xr:uid="{00000000-0005-0000-0000-00000C580000}"/>
    <cellStyle name="Normal 11 5 3 9" xfId="19502" xr:uid="{00000000-0005-0000-0000-00000D580000}"/>
    <cellStyle name="Normal 11 5 3 9 2" xfId="19503" xr:uid="{00000000-0005-0000-0000-00000E580000}"/>
    <cellStyle name="Normal 11 5 4" xfId="19504" xr:uid="{00000000-0005-0000-0000-00000F580000}"/>
    <cellStyle name="Normal 11 5 4 2" xfId="19505" xr:uid="{00000000-0005-0000-0000-000010580000}"/>
    <cellStyle name="Normal 11 5 4 2 2" xfId="19506" xr:uid="{00000000-0005-0000-0000-000011580000}"/>
    <cellStyle name="Normal 11 5 4 2 2 2" xfId="19507" xr:uid="{00000000-0005-0000-0000-000012580000}"/>
    <cellStyle name="Normal 11 5 4 2 2 2 2" xfId="19508" xr:uid="{00000000-0005-0000-0000-000013580000}"/>
    <cellStyle name="Normal 11 5 4 2 2 3" xfId="19509" xr:uid="{00000000-0005-0000-0000-000014580000}"/>
    <cellStyle name="Normal 11 5 4 2 2 4" xfId="19510" xr:uid="{00000000-0005-0000-0000-000015580000}"/>
    <cellStyle name="Normal 11 5 4 2 3" xfId="19511" xr:uid="{00000000-0005-0000-0000-000016580000}"/>
    <cellStyle name="Normal 11 5 4 2 3 2" xfId="19512" xr:uid="{00000000-0005-0000-0000-000017580000}"/>
    <cellStyle name="Normal 11 5 4 2 3 2 2" xfId="19513" xr:uid="{00000000-0005-0000-0000-000018580000}"/>
    <cellStyle name="Normal 11 5 4 2 3 3" xfId="19514" xr:uid="{00000000-0005-0000-0000-000019580000}"/>
    <cellStyle name="Normal 11 5 4 2 3 4" xfId="19515" xr:uid="{00000000-0005-0000-0000-00001A580000}"/>
    <cellStyle name="Normal 11 5 4 2 4" xfId="19516" xr:uid="{00000000-0005-0000-0000-00001B580000}"/>
    <cellStyle name="Normal 11 5 4 2 4 2" xfId="19517" xr:uid="{00000000-0005-0000-0000-00001C580000}"/>
    <cellStyle name="Normal 11 5 4 2 4 2 2" xfId="19518" xr:uid="{00000000-0005-0000-0000-00001D580000}"/>
    <cellStyle name="Normal 11 5 4 2 4 3" xfId="19519" xr:uid="{00000000-0005-0000-0000-00001E580000}"/>
    <cellStyle name="Normal 11 5 4 2 4 4" xfId="19520" xr:uid="{00000000-0005-0000-0000-00001F580000}"/>
    <cellStyle name="Normal 11 5 4 2 5" xfId="19521" xr:uid="{00000000-0005-0000-0000-000020580000}"/>
    <cellStyle name="Normal 11 5 4 2 5 2" xfId="19522" xr:uid="{00000000-0005-0000-0000-000021580000}"/>
    <cellStyle name="Normal 11 5 4 2 5 3" xfId="19523" xr:uid="{00000000-0005-0000-0000-000022580000}"/>
    <cellStyle name="Normal 11 5 4 2 6" xfId="19524" xr:uid="{00000000-0005-0000-0000-000023580000}"/>
    <cellStyle name="Normal 11 5 4 2 7" xfId="19525" xr:uid="{00000000-0005-0000-0000-000024580000}"/>
    <cellStyle name="Normal 11 5 4 2 8" xfId="19526" xr:uid="{00000000-0005-0000-0000-000025580000}"/>
    <cellStyle name="Normal 11 5 4 3" xfId="19527" xr:uid="{00000000-0005-0000-0000-000026580000}"/>
    <cellStyle name="Normal 11 5 4 3 2" xfId="19528" xr:uid="{00000000-0005-0000-0000-000027580000}"/>
    <cellStyle name="Normal 11 5 4 3 2 2" xfId="19529" xr:uid="{00000000-0005-0000-0000-000028580000}"/>
    <cellStyle name="Normal 11 5 4 3 3" xfId="19530" xr:uid="{00000000-0005-0000-0000-000029580000}"/>
    <cellStyle name="Normal 11 5 4 3 4" xfId="19531" xr:uid="{00000000-0005-0000-0000-00002A580000}"/>
    <cellStyle name="Normal 11 5 4 4" xfId="19532" xr:uid="{00000000-0005-0000-0000-00002B580000}"/>
    <cellStyle name="Normal 11 5 4 4 2" xfId="19533" xr:uid="{00000000-0005-0000-0000-00002C580000}"/>
    <cellStyle name="Normal 11 5 4 4 2 2" xfId="19534" xr:uid="{00000000-0005-0000-0000-00002D580000}"/>
    <cellStyle name="Normal 11 5 4 4 3" xfId="19535" xr:uid="{00000000-0005-0000-0000-00002E580000}"/>
    <cellStyle name="Normal 11 5 4 4 4" xfId="19536" xr:uid="{00000000-0005-0000-0000-00002F580000}"/>
    <cellStyle name="Normal 11 5 4 5" xfId="19537" xr:uid="{00000000-0005-0000-0000-000030580000}"/>
    <cellStyle name="Normal 11 5 4 5 2" xfId="19538" xr:uid="{00000000-0005-0000-0000-000031580000}"/>
    <cellStyle name="Normal 11 5 4 5 2 2" xfId="19539" xr:uid="{00000000-0005-0000-0000-000032580000}"/>
    <cellStyle name="Normal 11 5 4 5 3" xfId="19540" xr:uid="{00000000-0005-0000-0000-000033580000}"/>
    <cellStyle name="Normal 11 5 4 5 4" xfId="19541" xr:uid="{00000000-0005-0000-0000-000034580000}"/>
    <cellStyle name="Normal 11 5 4 6" xfId="19542" xr:uid="{00000000-0005-0000-0000-000035580000}"/>
    <cellStyle name="Normal 11 5 4 6 2" xfId="19543" xr:uid="{00000000-0005-0000-0000-000036580000}"/>
    <cellStyle name="Normal 11 5 4 6 2 2" xfId="19544" xr:uid="{00000000-0005-0000-0000-000037580000}"/>
    <cellStyle name="Normal 11 5 4 6 3" xfId="19545" xr:uid="{00000000-0005-0000-0000-000038580000}"/>
    <cellStyle name="Normal 11 5 4 7" xfId="19546" xr:uid="{00000000-0005-0000-0000-000039580000}"/>
    <cellStyle name="Normal 11 5 4 7 2" xfId="19547" xr:uid="{00000000-0005-0000-0000-00003A580000}"/>
    <cellStyle name="Normal 11 5 4 8" xfId="19548" xr:uid="{00000000-0005-0000-0000-00003B580000}"/>
    <cellStyle name="Normal 11 5 4 9" xfId="19549" xr:uid="{00000000-0005-0000-0000-00003C580000}"/>
    <cellStyle name="Normal 11 5 5" xfId="19550" xr:uid="{00000000-0005-0000-0000-00003D580000}"/>
    <cellStyle name="Normal 11 5 5 2" xfId="19551" xr:uid="{00000000-0005-0000-0000-00003E580000}"/>
    <cellStyle name="Normal 11 5 5 2 2" xfId="19552" xr:uid="{00000000-0005-0000-0000-00003F580000}"/>
    <cellStyle name="Normal 11 5 5 2 2 2" xfId="19553" xr:uid="{00000000-0005-0000-0000-000040580000}"/>
    <cellStyle name="Normal 11 5 5 2 3" xfId="19554" xr:uid="{00000000-0005-0000-0000-000041580000}"/>
    <cellStyle name="Normal 11 5 5 2 4" xfId="19555" xr:uid="{00000000-0005-0000-0000-000042580000}"/>
    <cellStyle name="Normal 11 5 5 3" xfId="19556" xr:uid="{00000000-0005-0000-0000-000043580000}"/>
    <cellStyle name="Normal 11 5 5 3 2" xfId="19557" xr:uid="{00000000-0005-0000-0000-000044580000}"/>
    <cellStyle name="Normal 11 5 5 3 2 2" xfId="19558" xr:uid="{00000000-0005-0000-0000-000045580000}"/>
    <cellStyle name="Normal 11 5 5 3 3" xfId="19559" xr:uid="{00000000-0005-0000-0000-000046580000}"/>
    <cellStyle name="Normal 11 5 5 3 4" xfId="19560" xr:uid="{00000000-0005-0000-0000-000047580000}"/>
    <cellStyle name="Normal 11 5 5 4" xfId="19561" xr:uid="{00000000-0005-0000-0000-000048580000}"/>
    <cellStyle name="Normal 11 5 5 4 2" xfId="19562" xr:uid="{00000000-0005-0000-0000-000049580000}"/>
    <cellStyle name="Normal 11 5 5 4 2 2" xfId="19563" xr:uid="{00000000-0005-0000-0000-00004A580000}"/>
    <cellStyle name="Normal 11 5 5 4 3" xfId="19564" xr:uid="{00000000-0005-0000-0000-00004B580000}"/>
    <cellStyle name="Normal 11 5 5 4 4" xfId="19565" xr:uid="{00000000-0005-0000-0000-00004C580000}"/>
    <cellStyle name="Normal 11 5 5 5" xfId="19566" xr:uid="{00000000-0005-0000-0000-00004D580000}"/>
    <cellStyle name="Normal 11 5 5 5 2" xfId="19567" xr:uid="{00000000-0005-0000-0000-00004E580000}"/>
    <cellStyle name="Normal 11 5 5 5 2 2" xfId="19568" xr:uid="{00000000-0005-0000-0000-00004F580000}"/>
    <cellStyle name="Normal 11 5 5 5 3" xfId="19569" xr:uid="{00000000-0005-0000-0000-000050580000}"/>
    <cellStyle name="Normal 11 5 5 5 4" xfId="19570" xr:uid="{00000000-0005-0000-0000-000051580000}"/>
    <cellStyle name="Normal 11 5 5 6" xfId="19571" xr:uid="{00000000-0005-0000-0000-000052580000}"/>
    <cellStyle name="Normal 11 5 5 6 2" xfId="19572" xr:uid="{00000000-0005-0000-0000-000053580000}"/>
    <cellStyle name="Normal 11 5 5 6 2 2" xfId="19573" xr:uid="{00000000-0005-0000-0000-000054580000}"/>
    <cellStyle name="Normal 11 5 5 6 3" xfId="19574" xr:uid="{00000000-0005-0000-0000-000055580000}"/>
    <cellStyle name="Normal 11 5 5 7" xfId="19575" xr:uid="{00000000-0005-0000-0000-000056580000}"/>
    <cellStyle name="Normal 11 5 5 7 2" xfId="19576" xr:uid="{00000000-0005-0000-0000-000057580000}"/>
    <cellStyle name="Normal 11 5 5 8" xfId="19577" xr:uid="{00000000-0005-0000-0000-000058580000}"/>
    <cellStyle name="Normal 11 5 5 9" xfId="19578" xr:uid="{00000000-0005-0000-0000-000059580000}"/>
    <cellStyle name="Normal 11 5 6" xfId="19579" xr:uid="{00000000-0005-0000-0000-00005A580000}"/>
    <cellStyle name="Normal 11 5 6 2" xfId="19580" xr:uid="{00000000-0005-0000-0000-00005B580000}"/>
    <cellStyle name="Normal 11 5 6 2 2" xfId="19581" xr:uid="{00000000-0005-0000-0000-00005C580000}"/>
    <cellStyle name="Normal 11 5 6 2 2 2" xfId="19582" xr:uid="{00000000-0005-0000-0000-00005D580000}"/>
    <cellStyle name="Normal 11 5 6 2 3" xfId="19583" xr:uid="{00000000-0005-0000-0000-00005E580000}"/>
    <cellStyle name="Normal 11 5 6 2 4" xfId="19584" xr:uid="{00000000-0005-0000-0000-00005F580000}"/>
    <cellStyle name="Normal 11 5 6 3" xfId="19585" xr:uid="{00000000-0005-0000-0000-000060580000}"/>
    <cellStyle name="Normal 11 5 6 3 2" xfId="19586" xr:uid="{00000000-0005-0000-0000-000061580000}"/>
    <cellStyle name="Normal 11 5 6 3 2 2" xfId="19587" xr:uid="{00000000-0005-0000-0000-000062580000}"/>
    <cellStyle name="Normal 11 5 6 3 3" xfId="19588" xr:uid="{00000000-0005-0000-0000-000063580000}"/>
    <cellStyle name="Normal 11 5 6 3 4" xfId="19589" xr:uid="{00000000-0005-0000-0000-000064580000}"/>
    <cellStyle name="Normal 11 5 6 4" xfId="19590" xr:uid="{00000000-0005-0000-0000-000065580000}"/>
    <cellStyle name="Normal 11 5 6 4 2" xfId="19591" xr:uid="{00000000-0005-0000-0000-000066580000}"/>
    <cellStyle name="Normal 11 5 6 4 2 2" xfId="19592" xr:uid="{00000000-0005-0000-0000-000067580000}"/>
    <cellStyle name="Normal 11 5 6 4 3" xfId="19593" xr:uid="{00000000-0005-0000-0000-000068580000}"/>
    <cellStyle name="Normal 11 5 6 4 4" xfId="19594" xr:uid="{00000000-0005-0000-0000-000069580000}"/>
    <cellStyle name="Normal 11 5 6 5" xfId="19595" xr:uid="{00000000-0005-0000-0000-00006A580000}"/>
    <cellStyle name="Normal 11 5 6 5 2" xfId="19596" xr:uid="{00000000-0005-0000-0000-00006B580000}"/>
    <cellStyle name="Normal 11 5 6 5 3" xfId="19597" xr:uid="{00000000-0005-0000-0000-00006C580000}"/>
    <cellStyle name="Normal 11 5 6 6" xfId="19598" xr:uid="{00000000-0005-0000-0000-00006D580000}"/>
    <cellStyle name="Normal 11 5 6 7" xfId="19599" xr:uid="{00000000-0005-0000-0000-00006E580000}"/>
    <cellStyle name="Normal 11 5 6 8" xfId="19600" xr:uid="{00000000-0005-0000-0000-00006F580000}"/>
    <cellStyle name="Normal 11 5 7" xfId="19601" xr:uid="{00000000-0005-0000-0000-000070580000}"/>
    <cellStyle name="Normal 11 5 7 2" xfId="19602" xr:uid="{00000000-0005-0000-0000-000071580000}"/>
    <cellStyle name="Normal 11 5 7 2 2" xfId="19603" xr:uid="{00000000-0005-0000-0000-000072580000}"/>
    <cellStyle name="Normal 11 5 7 3" xfId="19604" xr:uid="{00000000-0005-0000-0000-000073580000}"/>
    <cellStyle name="Normal 11 5 7 4" xfId="19605" xr:uid="{00000000-0005-0000-0000-000074580000}"/>
    <cellStyle name="Normal 11 5 8" xfId="19606" xr:uid="{00000000-0005-0000-0000-000075580000}"/>
    <cellStyle name="Normal 11 5 8 2" xfId="19607" xr:uid="{00000000-0005-0000-0000-000076580000}"/>
    <cellStyle name="Normal 11 5 8 2 2" xfId="19608" xr:uid="{00000000-0005-0000-0000-000077580000}"/>
    <cellStyle name="Normal 11 5 8 3" xfId="19609" xr:uid="{00000000-0005-0000-0000-000078580000}"/>
    <cellStyle name="Normal 11 5 8 4" xfId="19610" xr:uid="{00000000-0005-0000-0000-000079580000}"/>
    <cellStyle name="Normal 11 5 9" xfId="19611" xr:uid="{00000000-0005-0000-0000-00007A580000}"/>
    <cellStyle name="Normal 11 5 9 2" xfId="19612" xr:uid="{00000000-0005-0000-0000-00007B580000}"/>
    <cellStyle name="Normal 11 5 9 2 2" xfId="19613" xr:uid="{00000000-0005-0000-0000-00007C580000}"/>
    <cellStyle name="Normal 11 5 9 3" xfId="19614" xr:uid="{00000000-0005-0000-0000-00007D580000}"/>
    <cellStyle name="Normal 11 5 9 4" xfId="19615" xr:uid="{00000000-0005-0000-0000-00007E580000}"/>
    <cellStyle name="Normal 11 6" xfId="19616" xr:uid="{00000000-0005-0000-0000-00007F580000}"/>
    <cellStyle name="Normal 11 6 10" xfId="19617" xr:uid="{00000000-0005-0000-0000-000080580000}"/>
    <cellStyle name="Normal 11 6 10 2" xfId="19618" xr:uid="{00000000-0005-0000-0000-000081580000}"/>
    <cellStyle name="Normal 11 6 11" xfId="19619" xr:uid="{00000000-0005-0000-0000-000082580000}"/>
    <cellStyle name="Normal 11 6 12" xfId="19620" xr:uid="{00000000-0005-0000-0000-000083580000}"/>
    <cellStyle name="Normal 11 6 2" xfId="19621" xr:uid="{00000000-0005-0000-0000-000084580000}"/>
    <cellStyle name="Normal 11 6 2 10" xfId="19622" xr:uid="{00000000-0005-0000-0000-000085580000}"/>
    <cellStyle name="Normal 11 6 2 11" xfId="19623" xr:uid="{00000000-0005-0000-0000-000086580000}"/>
    <cellStyle name="Normal 11 6 2 2" xfId="19624" xr:uid="{00000000-0005-0000-0000-000087580000}"/>
    <cellStyle name="Normal 11 6 2 2 2" xfId="19625" xr:uid="{00000000-0005-0000-0000-000088580000}"/>
    <cellStyle name="Normal 11 6 2 2 2 2" xfId="19626" xr:uid="{00000000-0005-0000-0000-000089580000}"/>
    <cellStyle name="Normal 11 6 2 2 2 2 2" xfId="19627" xr:uid="{00000000-0005-0000-0000-00008A580000}"/>
    <cellStyle name="Normal 11 6 2 2 2 2 2 2" xfId="19628" xr:uid="{00000000-0005-0000-0000-00008B580000}"/>
    <cellStyle name="Normal 11 6 2 2 2 2 3" xfId="19629" xr:uid="{00000000-0005-0000-0000-00008C580000}"/>
    <cellStyle name="Normal 11 6 2 2 2 2 4" xfId="19630" xr:uid="{00000000-0005-0000-0000-00008D580000}"/>
    <cellStyle name="Normal 11 6 2 2 2 3" xfId="19631" xr:uid="{00000000-0005-0000-0000-00008E580000}"/>
    <cellStyle name="Normal 11 6 2 2 2 3 2" xfId="19632" xr:uid="{00000000-0005-0000-0000-00008F580000}"/>
    <cellStyle name="Normal 11 6 2 2 2 3 2 2" xfId="19633" xr:uid="{00000000-0005-0000-0000-000090580000}"/>
    <cellStyle name="Normal 11 6 2 2 2 3 3" xfId="19634" xr:uid="{00000000-0005-0000-0000-000091580000}"/>
    <cellStyle name="Normal 11 6 2 2 2 3 4" xfId="19635" xr:uid="{00000000-0005-0000-0000-000092580000}"/>
    <cellStyle name="Normal 11 6 2 2 2 4" xfId="19636" xr:uid="{00000000-0005-0000-0000-000093580000}"/>
    <cellStyle name="Normal 11 6 2 2 2 4 2" xfId="19637" xr:uid="{00000000-0005-0000-0000-000094580000}"/>
    <cellStyle name="Normal 11 6 2 2 2 4 2 2" xfId="19638" xr:uid="{00000000-0005-0000-0000-000095580000}"/>
    <cellStyle name="Normal 11 6 2 2 2 4 3" xfId="19639" xr:uid="{00000000-0005-0000-0000-000096580000}"/>
    <cellStyle name="Normal 11 6 2 2 2 4 4" xfId="19640" xr:uid="{00000000-0005-0000-0000-000097580000}"/>
    <cellStyle name="Normal 11 6 2 2 2 5" xfId="19641" xr:uid="{00000000-0005-0000-0000-000098580000}"/>
    <cellStyle name="Normal 11 6 2 2 2 5 2" xfId="19642" xr:uid="{00000000-0005-0000-0000-000099580000}"/>
    <cellStyle name="Normal 11 6 2 2 2 5 3" xfId="19643" xr:uid="{00000000-0005-0000-0000-00009A580000}"/>
    <cellStyle name="Normal 11 6 2 2 2 6" xfId="19644" xr:uid="{00000000-0005-0000-0000-00009B580000}"/>
    <cellStyle name="Normal 11 6 2 2 2 7" xfId="19645" xr:uid="{00000000-0005-0000-0000-00009C580000}"/>
    <cellStyle name="Normal 11 6 2 2 2 8" xfId="19646" xr:uid="{00000000-0005-0000-0000-00009D580000}"/>
    <cellStyle name="Normal 11 6 2 2 3" xfId="19647" xr:uid="{00000000-0005-0000-0000-00009E580000}"/>
    <cellStyle name="Normal 11 6 2 2 3 2" xfId="19648" xr:uid="{00000000-0005-0000-0000-00009F580000}"/>
    <cellStyle name="Normal 11 6 2 2 3 2 2" xfId="19649" xr:uid="{00000000-0005-0000-0000-0000A0580000}"/>
    <cellStyle name="Normal 11 6 2 2 3 3" xfId="19650" xr:uid="{00000000-0005-0000-0000-0000A1580000}"/>
    <cellStyle name="Normal 11 6 2 2 3 4" xfId="19651" xr:uid="{00000000-0005-0000-0000-0000A2580000}"/>
    <cellStyle name="Normal 11 6 2 2 4" xfId="19652" xr:uid="{00000000-0005-0000-0000-0000A3580000}"/>
    <cellStyle name="Normal 11 6 2 2 4 2" xfId="19653" xr:uid="{00000000-0005-0000-0000-0000A4580000}"/>
    <cellStyle name="Normal 11 6 2 2 4 2 2" xfId="19654" xr:uid="{00000000-0005-0000-0000-0000A5580000}"/>
    <cellStyle name="Normal 11 6 2 2 4 3" xfId="19655" xr:uid="{00000000-0005-0000-0000-0000A6580000}"/>
    <cellStyle name="Normal 11 6 2 2 4 4" xfId="19656" xr:uid="{00000000-0005-0000-0000-0000A7580000}"/>
    <cellStyle name="Normal 11 6 2 2 5" xfId="19657" xr:uid="{00000000-0005-0000-0000-0000A8580000}"/>
    <cellStyle name="Normal 11 6 2 2 5 2" xfId="19658" xr:uid="{00000000-0005-0000-0000-0000A9580000}"/>
    <cellStyle name="Normal 11 6 2 2 5 2 2" xfId="19659" xr:uid="{00000000-0005-0000-0000-0000AA580000}"/>
    <cellStyle name="Normal 11 6 2 2 5 3" xfId="19660" xr:uid="{00000000-0005-0000-0000-0000AB580000}"/>
    <cellStyle name="Normal 11 6 2 2 5 4" xfId="19661" xr:uid="{00000000-0005-0000-0000-0000AC580000}"/>
    <cellStyle name="Normal 11 6 2 2 6" xfId="19662" xr:uid="{00000000-0005-0000-0000-0000AD580000}"/>
    <cellStyle name="Normal 11 6 2 2 6 2" xfId="19663" xr:uid="{00000000-0005-0000-0000-0000AE580000}"/>
    <cellStyle name="Normal 11 6 2 2 6 2 2" xfId="19664" xr:uid="{00000000-0005-0000-0000-0000AF580000}"/>
    <cellStyle name="Normal 11 6 2 2 6 3" xfId="19665" xr:uid="{00000000-0005-0000-0000-0000B0580000}"/>
    <cellStyle name="Normal 11 6 2 2 7" xfId="19666" xr:uid="{00000000-0005-0000-0000-0000B1580000}"/>
    <cellStyle name="Normal 11 6 2 2 7 2" xfId="19667" xr:uid="{00000000-0005-0000-0000-0000B2580000}"/>
    <cellStyle name="Normal 11 6 2 2 8" xfId="19668" xr:uid="{00000000-0005-0000-0000-0000B3580000}"/>
    <cellStyle name="Normal 11 6 2 2 9" xfId="19669" xr:uid="{00000000-0005-0000-0000-0000B4580000}"/>
    <cellStyle name="Normal 11 6 2 3" xfId="19670" xr:uid="{00000000-0005-0000-0000-0000B5580000}"/>
    <cellStyle name="Normal 11 6 2 3 2" xfId="19671" xr:uid="{00000000-0005-0000-0000-0000B6580000}"/>
    <cellStyle name="Normal 11 6 2 3 2 2" xfId="19672" xr:uid="{00000000-0005-0000-0000-0000B7580000}"/>
    <cellStyle name="Normal 11 6 2 3 2 2 2" xfId="19673" xr:uid="{00000000-0005-0000-0000-0000B8580000}"/>
    <cellStyle name="Normal 11 6 2 3 2 3" xfId="19674" xr:uid="{00000000-0005-0000-0000-0000B9580000}"/>
    <cellStyle name="Normal 11 6 2 3 2 4" xfId="19675" xr:uid="{00000000-0005-0000-0000-0000BA580000}"/>
    <cellStyle name="Normal 11 6 2 3 3" xfId="19676" xr:uid="{00000000-0005-0000-0000-0000BB580000}"/>
    <cellStyle name="Normal 11 6 2 3 3 2" xfId="19677" xr:uid="{00000000-0005-0000-0000-0000BC580000}"/>
    <cellStyle name="Normal 11 6 2 3 3 2 2" xfId="19678" xr:uid="{00000000-0005-0000-0000-0000BD580000}"/>
    <cellStyle name="Normal 11 6 2 3 3 3" xfId="19679" xr:uid="{00000000-0005-0000-0000-0000BE580000}"/>
    <cellStyle name="Normal 11 6 2 3 3 4" xfId="19680" xr:uid="{00000000-0005-0000-0000-0000BF580000}"/>
    <cellStyle name="Normal 11 6 2 3 4" xfId="19681" xr:uid="{00000000-0005-0000-0000-0000C0580000}"/>
    <cellStyle name="Normal 11 6 2 3 4 2" xfId="19682" xr:uid="{00000000-0005-0000-0000-0000C1580000}"/>
    <cellStyle name="Normal 11 6 2 3 4 2 2" xfId="19683" xr:uid="{00000000-0005-0000-0000-0000C2580000}"/>
    <cellStyle name="Normal 11 6 2 3 4 3" xfId="19684" xr:uid="{00000000-0005-0000-0000-0000C3580000}"/>
    <cellStyle name="Normal 11 6 2 3 4 4" xfId="19685" xr:uid="{00000000-0005-0000-0000-0000C4580000}"/>
    <cellStyle name="Normal 11 6 2 3 5" xfId="19686" xr:uid="{00000000-0005-0000-0000-0000C5580000}"/>
    <cellStyle name="Normal 11 6 2 3 5 2" xfId="19687" xr:uid="{00000000-0005-0000-0000-0000C6580000}"/>
    <cellStyle name="Normal 11 6 2 3 5 2 2" xfId="19688" xr:uid="{00000000-0005-0000-0000-0000C7580000}"/>
    <cellStyle name="Normal 11 6 2 3 5 3" xfId="19689" xr:uid="{00000000-0005-0000-0000-0000C8580000}"/>
    <cellStyle name="Normal 11 6 2 3 5 4" xfId="19690" xr:uid="{00000000-0005-0000-0000-0000C9580000}"/>
    <cellStyle name="Normal 11 6 2 3 6" xfId="19691" xr:uid="{00000000-0005-0000-0000-0000CA580000}"/>
    <cellStyle name="Normal 11 6 2 3 6 2" xfId="19692" xr:uid="{00000000-0005-0000-0000-0000CB580000}"/>
    <cellStyle name="Normal 11 6 2 3 6 2 2" xfId="19693" xr:uid="{00000000-0005-0000-0000-0000CC580000}"/>
    <cellStyle name="Normal 11 6 2 3 6 3" xfId="19694" xr:uid="{00000000-0005-0000-0000-0000CD580000}"/>
    <cellStyle name="Normal 11 6 2 3 7" xfId="19695" xr:uid="{00000000-0005-0000-0000-0000CE580000}"/>
    <cellStyle name="Normal 11 6 2 3 7 2" xfId="19696" xr:uid="{00000000-0005-0000-0000-0000CF580000}"/>
    <cellStyle name="Normal 11 6 2 3 8" xfId="19697" xr:uid="{00000000-0005-0000-0000-0000D0580000}"/>
    <cellStyle name="Normal 11 6 2 3 9" xfId="19698" xr:uid="{00000000-0005-0000-0000-0000D1580000}"/>
    <cellStyle name="Normal 11 6 2 4" xfId="19699" xr:uid="{00000000-0005-0000-0000-0000D2580000}"/>
    <cellStyle name="Normal 11 6 2 4 2" xfId="19700" xr:uid="{00000000-0005-0000-0000-0000D3580000}"/>
    <cellStyle name="Normal 11 6 2 4 2 2" xfId="19701" xr:uid="{00000000-0005-0000-0000-0000D4580000}"/>
    <cellStyle name="Normal 11 6 2 4 2 2 2" xfId="19702" xr:uid="{00000000-0005-0000-0000-0000D5580000}"/>
    <cellStyle name="Normal 11 6 2 4 2 3" xfId="19703" xr:uid="{00000000-0005-0000-0000-0000D6580000}"/>
    <cellStyle name="Normal 11 6 2 4 2 4" xfId="19704" xr:uid="{00000000-0005-0000-0000-0000D7580000}"/>
    <cellStyle name="Normal 11 6 2 4 3" xfId="19705" xr:uid="{00000000-0005-0000-0000-0000D8580000}"/>
    <cellStyle name="Normal 11 6 2 4 3 2" xfId="19706" xr:uid="{00000000-0005-0000-0000-0000D9580000}"/>
    <cellStyle name="Normal 11 6 2 4 3 2 2" xfId="19707" xr:uid="{00000000-0005-0000-0000-0000DA580000}"/>
    <cellStyle name="Normal 11 6 2 4 3 3" xfId="19708" xr:uid="{00000000-0005-0000-0000-0000DB580000}"/>
    <cellStyle name="Normal 11 6 2 4 3 4" xfId="19709" xr:uid="{00000000-0005-0000-0000-0000DC580000}"/>
    <cellStyle name="Normal 11 6 2 4 4" xfId="19710" xr:uid="{00000000-0005-0000-0000-0000DD580000}"/>
    <cellStyle name="Normal 11 6 2 4 4 2" xfId="19711" xr:uid="{00000000-0005-0000-0000-0000DE580000}"/>
    <cellStyle name="Normal 11 6 2 4 4 2 2" xfId="19712" xr:uid="{00000000-0005-0000-0000-0000DF580000}"/>
    <cellStyle name="Normal 11 6 2 4 4 3" xfId="19713" xr:uid="{00000000-0005-0000-0000-0000E0580000}"/>
    <cellStyle name="Normal 11 6 2 4 4 4" xfId="19714" xr:uid="{00000000-0005-0000-0000-0000E1580000}"/>
    <cellStyle name="Normal 11 6 2 4 5" xfId="19715" xr:uid="{00000000-0005-0000-0000-0000E2580000}"/>
    <cellStyle name="Normal 11 6 2 4 5 2" xfId="19716" xr:uid="{00000000-0005-0000-0000-0000E3580000}"/>
    <cellStyle name="Normal 11 6 2 4 5 3" xfId="19717" xr:uid="{00000000-0005-0000-0000-0000E4580000}"/>
    <cellStyle name="Normal 11 6 2 4 6" xfId="19718" xr:uid="{00000000-0005-0000-0000-0000E5580000}"/>
    <cellStyle name="Normal 11 6 2 4 7" xfId="19719" xr:uid="{00000000-0005-0000-0000-0000E6580000}"/>
    <cellStyle name="Normal 11 6 2 4 8" xfId="19720" xr:uid="{00000000-0005-0000-0000-0000E7580000}"/>
    <cellStyle name="Normal 11 6 2 5" xfId="19721" xr:uid="{00000000-0005-0000-0000-0000E8580000}"/>
    <cellStyle name="Normal 11 6 2 5 2" xfId="19722" xr:uid="{00000000-0005-0000-0000-0000E9580000}"/>
    <cellStyle name="Normal 11 6 2 5 2 2" xfId="19723" xr:uid="{00000000-0005-0000-0000-0000EA580000}"/>
    <cellStyle name="Normal 11 6 2 5 3" xfId="19724" xr:uid="{00000000-0005-0000-0000-0000EB580000}"/>
    <cellStyle name="Normal 11 6 2 5 4" xfId="19725" xr:uid="{00000000-0005-0000-0000-0000EC580000}"/>
    <cellStyle name="Normal 11 6 2 6" xfId="19726" xr:uid="{00000000-0005-0000-0000-0000ED580000}"/>
    <cellStyle name="Normal 11 6 2 6 2" xfId="19727" xr:uid="{00000000-0005-0000-0000-0000EE580000}"/>
    <cellStyle name="Normal 11 6 2 6 2 2" xfId="19728" xr:uid="{00000000-0005-0000-0000-0000EF580000}"/>
    <cellStyle name="Normal 11 6 2 6 3" xfId="19729" xr:uid="{00000000-0005-0000-0000-0000F0580000}"/>
    <cellStyle name="Normal 11 6 2 6 4" xfId="19730" xr:uid="{00000000-0005-0000-0000-0000F1580000}"/>
    <cellStyle name="Normal 11 6 2 7" xfId="19731" xr:uid="{00000000-0005-0000-0000-0000F2580000}"/>
    <cellStyle name="Normal 11 6 2 7 2" xfId="19732" xr:uid="{00000000-0005-0000-0000-0000F3580000}"/>
    <cellStyle name="Normal 11 6 2 7 2 2" xfId="19733" xr:uid="{00000000-0005-0000-0000-0000F4580000}"/>
    <cellStyle name="Normal 11 6 2 7 3" xfId="19734" xr:uid="{00000000-0005-0000-0000-0000F5580000}"/>
    <cellStyle name="Normal 11 6 2 7 4" xfId="19735" xr:uid="{00000000-0005-0000-0000-0000F6580000}"/>
    <cellStyle name="Normal 11 6 2 8" xfId="19736" xr:uid="{00000000-0005-0000-0000-0000F7580000}"/>
    <cellStyle name="Normal 11 6 2 8 2" xfId="19737" xr:uid="{00000000-0005-0000-0000-0000F8580000}"/>
    <cellStyle name="Normal 11 6 2 8 2 2" xfId="19738" xr:uid="{00000000-0005-0000-0000-0000F9580000}"/>
    <cellStyle name="Normal 11 6 2 8 3" xfId="19739" xr:uid="{00000000-0005-0000-0000-0000FA580000}"/>
    <cellStyle name="Normal 11 6 2 9" xfId="19740" xr:uid="{00000000-0005-0000-0000-0000FB580000}"/>
    <cellStyle name="Normal 11 6 2 9 2" xfId="19741" xr:uid="{00000000-0005-0000-0000-0000FC580000}"/>
    <cellStyle name="Normal 11 6 3" xfId="19742" xr:uid="{00000000-0005-0000-0000-0000FD580000}"/>
    <cellStyle name="Normal 11 6 3 2" xfId="19743" xr:uid="{00000000-0005-0000-0000-0000FE580000}"/>
    <cellStyle name="Normal 11 6 3 2 2" xfId="19744" xr:uid="{00000000-0005-0000-0000-0000FF580000}"/>
    <cellStyle name="Normal 11 6 3 2 2 2" xfId="19745" xr:uid="{00000000-0005-0000-0000-000000590000}"/>
    <cellStyle name="Normal 11 6 3 2 2 2 2" xfId="19746" xr:uid="{00000000-0005-0000-0000-000001590000}"/>
    <cellStyle name="Normal 11 6 3 2 2 3" xfId="19747" xr:uid="{00000000-0005-0000-0000-000002590000}"/>
    <cellStyle name="Normal 11 6 3 2 2 4" xfId="19748" xr:uid="{00000000-0005-0000-0000-000003590000}"/>
    <cellStyle name="Normal 11 6 3 2 3" xfId="19749" xr:uid="{00000000-0005-0000-0000-000004590000}"/>
    <cellStyle name="Normal 11 6 3 2 3 2" xfId="19750" xr:uid="{00000000-0005-0000-0000-000005590000}"/>
    <cellStyle name="Normal 11 6 3 2 3 2 2" xfId="19751" xr:uid="{00000000-0005-0000-0000-000006590000}"/>
    <cellStyle name="Normal 11 6 3 2 3 3" xfId="19752" xr:uid="{00000000-0005-0000-0000-000007590000}"/>
    <cellStyle name="Normal 11 6 3 2 3 4" xfId="19753" xr:uid="{00000000-0005-0000-0000-000008590000}"/>
    <cellStyle name="Normal 11 6 3 2 4" xfId="19754" xr:uid="{00000000-0005-0000-0000-000009590000}"/>
    <cellStyle name="Normal 11 6 3 2 4 2" xfId="19755" xr:uid="{00000000-0005-0000-0000-00000A590000}"/>
    <cellStyle name="Normal 11 6 3 2 4 2 2" xfId="19756" xr:uid="{00000000-0005-0000-0000-00000B590000}"/>
    <cellStyle name="Normal 11 6 3 2 4 3" xfId="19757" xr:uid="{00000000-0005-0000-0000-00000C590000}"/>
    <cellStyle name="Normal 11 6 3 2 4 4" xfId="19758" xr:uid="{00000000-0005-0000-0000-00000D590000}"/>
    <cellStyle name="Normal 11 6 3 2 5" xfId="19759" xr:uid="{00000000-0005-0000-0000-00000E590000}"/>
    <cellStyle name="Normal 11 6 3 2 5 2" xfId="19760" xr:uid="{00000000-0005-0000-0000-00000F590000}"/>
    <cellStyle name="Normal 11 6 3 2 5 3" xfId="19761" xr:uid="{00000000-0005-0000-0000-000010590000}"/>
    <cellStyle name="Normal 11 6 3 2 6" xfId="19762" xr:uid="{00000000-0005-0000-0000-000011590000}"/>
    <cellStyle name="Normal 11 6 3 2 7" xfId="19763" xr:uid="{00000000-0005-0000-0000-000012590000}"/>
    <cellStyle name="Normal 11 6 3 2 8" xfId="19764" xr:uid="{00000000-0005-0000-0000-000013590000}"/>
    <cellStyle name="Normal 11 6 3 3" xfId="19765" xr:uid="{00000000-0005-0000-0000-000014590000}"/>
    <cellStyle name="Normal 11 6 3 3 2" xfId="19766" xr:uid="{00000000-0005-0000-0000-000015590000}"/>
    <cellStyle name="Normal 11 6 3 3 2 2" xfId="19767" xr:uid="{00000000-0005-0000-0000-000016590000}"/>
    <cellStyle name="Normal 11 6 3 3 3" xfId="19768" xr:uid="{00000000-0005-0000-0000-000017590000}"/>
    <cellStyle name="Normal 11 6 3 3 4" xfId="19769" xr:uid="{00000000-0005-0000-0000-000018590000}"/>
    <cellStyle name="Normal 11 6 3 4" xfId="19770" xr:uid="{00000000-0005-0000-0000-000019590000}"/>
    <cellStyle name="Normal 11 6 3 4 2" xfId="19771" xr:uid="{00000000-0005-0000-0000-00001A590000}"/>
    <cellStyle name="Normal 11 6 3 4 2 2" xfId="19772" xr:uid="{00000000-0005-0000-0000-00001B590000}"/>
    <cellStyle name="Normal 11 6 3 4 3" xfId="19773" xr:uid="{00000000-0005-0000-0000-00001C590000}"/>
    <cellStyle name="Normal 11 6 3 4 4" xfId="19774" xr:uid="{00000000-0005-0000-0000-00001D590000}"/>
    <cellStyle name="Normal 11 6 3 5" xfId="19775" xr:uid="{00000000-0005-0000-0000-00001E590000}"/>
    <cellStyle name="Normal 11 6 3 5 2" xfId="19776" xr:uid="{00000000-0005-0000-0000-00001F590000}"/>
    <cellStyle name="Normal 11 6 3 5 2 2" xfId="19777" xr:uid="{00000000-0005-0000-0000-000020590000}"/>
    <cellStyle name="Normal 11 6 3 5 3" xfId="19778" xr:uid="{00000000-0005-0000-0000-000021590000}"/>
    <cellStyle name="Normal 11 6 3 5 4" xfId="19779" xr:uid="{00000000-0005-0000-0000-000022590000}"/>
    <cellStyle name="Normal 11 6 3 6" xfId="19780" xr:uid="{00000000-0005-0000-0000-000023590000}"/>
    <cellStyle name="Normal 11 6 3 6 2" xfId="19781" xr:uid="{00000000-0005-0000-0000-000024590000}"/>
    <cellStyle name="Normal 11 6 3 6 2 2" xfId="19782" xr:uid="{00000000-0005-0000-0000-000025590000}"/>
    <cellStyle name="Normal 11 6 3 6 3" xfId="19783" xr:uid="{00000000-0005-0000-0000-000026590000}"/>
    <cellStyle name="Normal 11 6 3 7" xfId="19784" xr:uid="{00000000-0005-0000-0000-000027590000}"/>
    <cellStyle name="Normal 11 6 3 7 2" xfId="19785" xr:uid="{00000000-0005-0000-0000-000028590000}"/>
    <cellStyle name="Normal 11 6 3 8" xfId="19786" xr:uid="{00000000-0005-0000-0000-000029590000}"/>
    <cellStyle name="Normal 11 6 3 9" xfId="19787" xr:uid="{00000000-0005-0000-0000-00002A590000}"/>
    <cellStyle name="Normal 11 6 4" xfId="19788" xr:uid="{00000000-0005-0000-0000-00002B590000}"/>
    <cellStyle name="Normal 11 6 4 2" xfId="19789" xr:uid="{00000000-0005-0000-0000-00002C590000}"/>
    <cellStyle name="Normal 11 6 4 2 2" xfId="19790" xr:uid="{00000000-0005-0000-0000-00002D590000}"/>
    <cellStyle name="Normal 11 6 4 2 2 2" xfId="19791" xr:uid="{00000000-0005-0000-0000-00002E590000}"/>
    <cellStyle name="Normal 11 6 4 2 3" xfId="19792" xr:uid="{00000000-0005-0000-0000-00002F590000}"/>
    <cellStyle name="Normal 11 6 4 2 4" xfId="19793" xr:uid="{00000000-0005-0000-0000-000030590000}"/>
    <cellStyle name="Normal 11 6 4 3" xfId="19794" xr:uid="{00000000-0005-0000-0000-000031590000}"/>
    <cellStyle name="Normal 11 6 4 3 2" xfId="19795" xr:uid="{00000000-0005-0000-0000-000032590000}"/>
    <cellStyle name="Normal 11 6 4 3 2 2" xfId="19796" xr:uid="{00000000-0005-0000-0000-000033590000}"/>
    <cellStyle name="Normal 11 6 4 3 3" xfId="19797" xr:uid="{00000000-0005-0000-0000-000034590000}"/>
    <cellStyle name="Normal 11 6 4 3 4" xfId="19798" xr:uid="{00000000-0005-0000-0000-000035590000}"/>
    <cellStyle name="Normal 11 6 4 4" xfId="19799" xr:uid="{00000000-0005-0000-0000-000036590000}"/>
    <cellStyle name="Normal 11 6 4 4 2" xfId="19800" xr:uid="{00000000-0005-0000-0000-000037590000}"/>
    <cellStyle name="Normal 11 6 4 4 2 2" xfId="19801" xr:uid="{00000000-0005-0000-0000-000038590000}"/>
    <cellStyle name="Normal 11 6 4 4 3" xfId="19802" xr:uid="{00000000-0005-0000-0000-000039590000}"/>
    <cellStyle name="Normal 11 6 4 4 4" xfId="19803" xr:uid="{00000000-0005-0000-0000-00003A590000}"/>
    <cellStyle name="Normal 11 6 4 5" xfId="19804" xr:uid="{00000000-0005-0000-0000-00003B590000}"/>
    <cellStyle name="Normal 11 6 4 5 2" xfId="19805" xr:uid="{00000000-0005-0000-0000-00003C590000}"/>
    <cellStyle name="Normal 11 6 4 5 2 2" xfId="19806" xr:uid="{00000000-0005-0000-0000-00003D590000}"/>
    <cellStyle name="Normal 11 6 4 5 3" xfId="19807" xr:uid="{00000000-0005-0000-0000-00003E590000}"/>
    <cellStyle name="Normal 11 6 4 5 4" xfId="19808" xr:uid="{00000000-0005-0000-0000-00003F590000}"/>
    <cellStyle name="Normal 11 6 4 6" xfId="19809" xr:uid="{00000000-0005-0000-0000-000040590000}"/>
    <cellStyle name="Normal 11 6 4 6 2" xfId="19810" xr:uid="{00000000-0005-0000-0000-000041590000}"/>
    <cellStyle name="Normal 11 6 4 6 2 2" xfId="19811" xr:uid="{00000000-0005-0000-0000-000042590000}"/>
    <cellStyle name="Normal 11 6 4 6 3" xfId="19812" xr:uid="{00000000-0005-0000-0000-000043590000}"/>
    <cellStyle name="Normal 11 6 4 7" xfId="19813" xr:uid="{00000000-0005-0000-0000-000044590000}"/>
    <cellStyle name="Normal 11 6 4 7 2" xfId="19814" xr:uid="{00000000-0005-0000-0000-000045590000}"/>
    <cellStyle name="Normal 11 6 4 8" xfId="19815" xr:uid="{00000000-0005-0000-0000-000046590000}"/>
    <cellStyle name="Normal 11 6 4 9" xfId="19816" xr:uid="{00000000-0005-0000-0000-000047590000}"/>
    <cellStyle name="Normal 11 6 5" xfId="19817" xr:uid="{00000000-0005-0000-0000-000048590000}"/>
    <cellStyle name="Normal 11 6 5 2" xfId="19818" xr:uid="{00000000-0005-0000-0000-000049590000}"/>
    <cellStyle name="Normal 11 6 5 2 2" xfId="19819" xr:uid="{00000000-0005-0000-0000-00004A590000}"/>
    <cellStyle name="Normal 11 6 5 2 2 2" xfId="19820" xr:uid="{00000000-0005-0000-0000-00004B590000}"/>
    <cellStyle name="Normal 11 6 5 2 3" xfId="19821" xr:uid="{00000000-0005-0000-0000-00004C590000}"/>
    <cellStyle name="Normal 11 6 5 2 4" xfId="19822" xr:uid="{00000000-0005-0000-0000-00004D590000}"/>
    <cellStyle name="Normal 11 6 5 3" xfId="19823" xr:uid="{00000000-0005-0000-0000-00004E590000}"/>
    <cellStyle name="Normal 11 6 5 3 2" xfId="19824" xr:uid="{00000000-0005-0000-0000-00004F590000}"/>
    <cellStyle name="Normal 11 6 5 3 2 2" xfId="19825" xr:uid="{00000000-0005-0000-0000-000050590000}"/>
    <cellStyle name="Normal 11 6 5 3 3" xfId="19826" xr:uid="{00000000-0005-0000-0000-000051590000}"/>
    <cellStyle name="Normal 11 6 5 3 4" xfId="19827" xr:uid="{00000000-0005-0000-0000-000052590000}"/>
    <cellStyle name="Normal 11 6 5 4" xfId="19828" xr:uid="{00000000-0005-0000-0000-000053590000}"/>
    <cellStyle name="Normal 11 6 5 4 2" xfId="19829" xr:uid="{00000000-0005-0000-0000-000054590000}"/>
    <cellStyle name="Normal 11 6 5 4 2 2" xfId="19830" xr:uid="{00000000-0005-0000-0000-000055590000}"/>
    <cellStyle name="Normal 11 6 5 4 3" xfId="19831" xr:uid="{00000000-0005-0000-0000-000056590000}"/>
    <cellStyle name="Normal 11 6 5 4 4" xfId="19832" xr:uid="{00000000-0005-0000-0000-000057590000}"/>
    <cellStyle name="Normal 11 6 5 5" xfId="19833" xr:uid="{00000000-0005-0000-0000-000058590000}"/>
    <cellStyle name="Normal 11 6 5 5 2" xfId="19834" xr:uid="{00000000-0005-0000-0000-000059590000}"/>
    <cellStyle name="Normal 11 6 5 5 3" xfId="19835" xr:uid="{00000000-0005-0000-0000-00005A590000}"/>
    <cellStyle name="Normal 11 6 5 6" xfId="19836" xr:uid="{00000000-0005-0000-0000-00005B590000}"/>
    <cellStyle name="Normal 11 6 5 7" xfId="19837" xr:uid="{00000000-0005-0000-0000-00005C590000}"/>
    <cellStyle name="Normal 11 6 5 8" xfId="19838" xr:uid="{00000000-0005-0000-0000-00005D590000}"/>
    <cellStyle name="Normal 11 6 6" xfId="19839" xr:uid="{00000000-0005-0000-0000-00005E590000}"/>
    <cellStyle name="Normal 11 6 6 2" xfId="19840" xr:uid="{00000000-0005-0000-0000-00005F590000}"/>
    <cellStyle name="Normal 11 6 6 2 2" xfId="19841" xr:uid="{00000000-0005-0000-0000-000060590000}"/>
    <cellStyle name="Normal 11 6 6 3" xfId="19842" xr:uid="{00000000-0005-0000-0000-000061590000}"/>
    <cellStyle name="Normal 11 6 6 4" xfId="19843" xr:uid="{00000000-0005-0000-0000-000062590000}"/>
    <cellStyle name="Normal 11 6 7" xfId="19844" xr:uid="{00000000-0005-0000-0000-000063590000}"/>
    <cellStyle name="Normal 11 6 7 2" xfId="19845" xr:uid="{00000000-0005-0000-0000-000064590000}"/>
    <cellStyle name="Normal 11 6 7 2 2" xfId="19846" xr:uid="{00000000-0005-0000-0000-000065590000}"/>
    <cellStyle name="Normal 11 6 7 3" xfId="19847" xr:uid="{00000000-0005-0000-0000-000066590000}"/>
    <cellStyle name="Normal 11 6 7 4" xfId="19848" xr:uid="{00000000-0005-0000-0000-000067590000}"/>
    <cellStyle name="Normal 11 6 8" xfId="19849" xr:uid="{00000000-0005-0000-0000-000068590000}"/>
    <cellStyle name="Normal 11 6 8 2" xfId="19850" xr:uid="{00000000-0005-0000-0000-000069590000}"/>
    <cellStyle name="Normal 11 6 8 2 2" xfId="19851" xr:uid="{00000000-0005-0000-0000-00006A590000}"/>
    <cellStyle name="Normal 11 6 8 3" xfId="19852" xr:uid="{00000000-0005-0000-0000-00006B590000}"/>
    <cellStyle name="Normal 11 6 8 4" xfId="19853" xr:uid="{00000000-0005-0000-0000-00006C590000}"/>
    <cellStyle name="Normal 11 6 9" xfId="19854" xr:uid="{00000000-0005-0000-0000-00006D590000}"/>
    <cellStyle name="Normal 11 6 9 2" xfId="19855" xr:uid="{00000000-0005-0000-0000-00006E590000}"/>
    <cellStyle name="Normal 11 6 9 2 2" xfId="19856" xr:uid="{00000000-0005-0000-0000-00006F590000}"/>
    <cellStyle name="Normal 11 6 9 3" xfId="19857" xr:uid="{00000000-0005-0000-0000-000070590000}"/>
    <cellStyle name="Normal 11 7" xfId="19858" xr:uid="{00000000-0005-0000-0000-000071590000}"/>
    <cellStyle name="Normal 11 7 10" xfId="19859" xr:uid="{00000000-0005-0000-0000-000072590000}"/>
    <cellStyle name="Normal 11 7 11" xfId="19860" xr:uid="{00000000-0005-0000-0000-000073590000}"/>
    <cellStyle name="Normal 11 7 2" xfId="19861" xr:uid="{00000000-0005-0000-0000-000074590000}"/>
    <cellStyle name="Normal 11 7 2 2" xfId="19862" xr:uid="{00000000-0005-0000-0000-000075590000}"/>
    <cellStyle name="Normal 11 7 2 2 2" xfId="19863" xr:uid="{00000000-0005-0000-0000-000076590000}"/>
    <cellStyle name="Normal 11 7 2 2 2 2" xfId="19864" xr:uid="{00000000-0005-0000-0000-000077590000}"/>
    <cellStyle name="Normal 11 7 2 2 2 2 2" xfId="19865" xr:uid="{00000000-0005-0000-0000-000078590000}"/>
    <cellStyle name="Normal 11 7 2 2 2 3" xfId="19866" xr:uid="{00000000-0005-0000-0000-000079590000}"/>
    <cellStyle name="Normal 11 7 2 2 2 4" xfId="19867" xr:uid="{00000000-0005-0000-0000-00007A590000}"/>
    <cellStyle name="Normal 11 7 2 2 3" xfId="19868" xr:uid="{00000000-0005-0000-0000-00007B590000}"/>
    <cellStyle name="Normal 11 7 2 2 3 2" xfId="19869" xr:uid="{00000000-0005-0000-0000-00007C590000}"/>
    <cellStyle name="Normal 11 7 2 2 3 2 2" xfId="19870" xr:uid="{00000000-0005-0000-0000-00007D590000}"/>
    <cellStyle name="Normal 11 7 2 2 3 3" xfId="19871" xr:uid="{00000000-0005-0000-0000-00007E590000}"/>
    <cellStyle name="Normal 11 7 2 2 3 4" xfId="19872" xr:uid="{00000000-0005-0000-0000-00007F590000}"/>
    <cellStyle name="Normal 11 7 2 2 4" xfId="19873" xr:uid="{00000000-0005-0000-0000-000080590000}"/>
    <cellStyle name="Normal 11 7 2 2 4 2" xfId="19874" xr:uid="{00000000-0005-0000-0000-000081590000}"/>
    <cellStyle name="Normal 11 7 2 2 4 2 2" xfId="19875" xr:uid="{00000000-0005-0000-0000-000082590000}"/>
    <cellStyle name="Normal 11 7 2 2 4 3" xfId="19876" xr:uid="{00000000-0005-0000-0000-000083590000}"/>
    <cellStyle name="Normal 11 7 2 2 4 4" xfId="19877" xr:uid="{00000000-0005-0000-0000-000084590000}"/>
    <cellStyle name="Normal 11 7 2 2 5" xfId="19878" xr:uid="{00000000-0005-0000-0000-000085590000}"/>
    <cellStyle name="Normal 11 7 2 2 5 2" xfId="19879" xr:uid="{00000000-0005-0000-0000-000086590000}"/>
    <cellStyle name="Normal 11 7 2 2 5 3" xfId="19880" xr:uid="{00000000-0005-0000-0000-000087590000}"/>
    <cellStyle name="Normal 11 7 2 2 6" xfId="19881" xr:uid="{00000000-0005-0000-0000-000088590000}"/>
    <cellStyle name="Normal 11 7 2 2 7" xfId="19882" xr:uid="{00000000-0005-0000-0000-000089590000}"/>
    <cellStyle name="Normal 11 7 2 2 8" xfId="19883" xr:uid="{00000000-0005-0000-0000-00008A590000}"/>
    <cellStyle name="Normal 11 7 2 3" xfId="19884" xr:uid="{00000000-0005-0000-0000-00008B590000}"/>
    <cellStyle name="Normal 11 7 2 3 2" xfId="19885" xr:uid="{00000000-0005-0000-0000-00008C590000}"/>
    <cellStyle name="Normal 11 7 2 3 2 2" xfId="19886" xr:uid="{00000000-0005-0000-0000-00008D590000}"/>
    <cellStyle name="Normal 11 7 2 3 3" xfId="19887" xr:uid="{00000000-0005-0000-0000-00008E590000}"/>
    <cellStyle name="Normal 11 7 2 3 4" xfId="19888" xr:uid="{00000000-0005-0000-0000-00008F590000}"/>
    <cellStyle name="Normal 11 7 2 4" xfId="19889" xr:uid="{00000000-0005-0000-0000-000090590000}"/>
    <cellStyle name="Normal 11 7 2 4 2" xfId="19890" xr:uid="{00000000-0005-0000-0000-000091590000}"/>
    <cellStyle name="Normal 11 7 2 4 2 2" xfId="19891" xr:uid="{00000000-0005-0000-0000-000092590000}"/>
    <cellStyle name="Normal 11 7 2 4 3" xfId="19892" xr:uid="{00000000-0005-0000-0000-000093590000}"/>
    <cellStyle name="Normal 11 7 2 4 4" xfId="19893" xr:uid="{00000000-0005-0000-0000-000094590000}"/>
    <cellStyle name="Normal 11 7 2 5" xfId="19894" xr:uid="{00000000-0005-0000-0000-000095590000}"/>
    <cellStyle name="Normal 11 7 2 5 2" xfId="19895" xr:uid="{00000000-0005-0000-0000-000096590000}"/>
    <cellStyle name="Normal 11 7 2 5 2 2" xfId="19896" xr:uid="{00000000-0005-0000-0000-000097590000}"/>
    <cellStyle name="Normal 11 7 2 5 3" xfId="19897" xr:uid="{00000000-0005-0000-0000-000098590000}"/>
    <cellStyle name="Normal 11 7 2 5 4" xfId="19898" xr:uid="{00000000-0005-0000-0000-000099590000}"/>
    <cellStyle name="Normal 11 7 2 6" xfId="19899" xr:uid="{00000000-0005-0000-0000-00009A590000}"/>
    <cellStyle name="Normal 11 7 2 6 2" xfId="19900" xr:uid="{00000000-0005-0000-0000-00009B590000}"/>
    <cellStyle name="Normal 11 7 2 6 2 2" xfId="19901" xr:uid="{00000000-0005-0000-0000-00009C590000}"/>
    <cellStyle name="Normal 11 7 2 6 3" xfId="19902" xr:uid="{00000000-0005-0000-0000-00009D590000}"/>
    <cellStyle name="Normal 11 7 2 7" xfId="19903" xr:uid="{00000000-0005-0000-0000-00009E590000}"/>
    <cellStyle name="Normal 11 7 2 7 2" xfId="19904" xr:uid="{00000000-0005-0000-0000-00009F590000}"/>
    <cellStyle name="Normal 11 7 2 8" xfId="19905" xr:uid="{00000000-0005-0000-0000-0000A0590000}"/>
    <cellStyle name="Normal 11 7 2 9" xfId="19906" xr:uid="{00000000-0005-0000-0000-0000A1590000}"/>
    <cellStyle name="Normal 11 7 3" xfId="19907" xr:uid="{00000000-0005-0000-0000-0000A2590000}"/>
    <cellStyle name="Normal 11 7 3 2" xfId="19908" xr:uid="{00000000-0005-0000-0000-0000A3590000}"/>
    <cellStyle name="Normal 11 7 3 2 2" xfId="19909" xr:uid="{00000000-0005-0000-0000-0000A4590000}"/>
    <cellStyle name="Normal 11 7 3 2 2 2" xfId="19910" xr:uid="{00000000-0005-0000-0000-0000A5590000}"/>
    <cellStyle name="Normal 11 7 3 2 3" xfId="19911" xr:uid="{00000000-0005-0000-0000-0000A6590000}"/>
    <cellStyle name="Normal 11 7 3 2 4" xfId="19912" xr:uid="{00000000-0005-0000-0000-0000A7590000}"/>
    <cellStyle name="Normal 11 7 3 3" xfId="19913" xr:uid="{00000000-0005-0000-0000-0000A8590000}"/>
    <cellStyle name="Normal 11 7 3 3 2" xfId="19914" xr:uid="{00000000-0005-0000-0000-0000A9590000}"/>
    <cellStyle name="Normal 11 7 3 3 2 2" xfId="19915" xr:uid="{00000000-0005-0000-0000-0000AA590000}"/>
    <cellStyle name="Normal 11 7 3 3 3" xfId="19916" xr:uid="{00000000-0005-0000-0000-0000AB590000}"/>
    <cellStyle name="Normal 11 7 3 3 4" xfId="19917" xr:uid="{00000000-0005-0000-0000-0000AC590000}"/>
    <cellStyle name="Normal 11 7 3 4" xfId="19918" xr:uid="{00000000-0005-0000-0000-0000AD590000}"/>
    <cellStyle name="Normal 11 7 3 4 2" xfId="19919" xr:uid="{00000000-0005-0000-0000-0000AE590000}"/>
    <cellStyle name="Normal 11 7 3 4 2 2" xfId="19920" xr:uid="{00000000-0005-0000-0000-0000AF590000}"/>
    <cellStyle name="Normal 11 7 3 4 3" xfId="19921" xr:uid="{00000000-0005-0000-0000-0000B0590000}"/>
    <cellStyle name="Normal 11 7 3 4 4" xfId="19922" xr:uid="{00000000-0005-0000-0000-0000B1590000}"/>
    <cellStyle name="Normal 11 7 3 5" xfId="19923" xr:uid="{00000000-0005-0000-0000-0000B2590000}"/>
    <cellStyle name="Normal 11 7 3 5 2" xfId="19924" xr:uid="{00000000-0005-0000-0000-0000B3590000}"/>
    <cellStyle name="Normal 11 7 3 5 2 2" xfId="19925" xr:uid="{00000000-0005-0000-0000-0000B4590000}"/>
    <cellStyle name="Normal 11 7 3 5 3" xfId="19926" xr:uid="{00000000-0005-0000-0000-0000B5590000}"/>
    <cellStyle name="Normal 11 7 3 5 4" xfId="19927" xr:uid="{00000000-0005-0000-0000-0000B6590000}"/>
    <cellStyle name="Normal 11 7 3 6" xfId="19928" xr:uid="{00000000-0005-0000-0000-0000B7590000}"/>
    <cellStyle name="Normal 11 7 3 6 2" xfId="19929" xr:uid="{00000000-0005-0000-0000-0000B8590000}"/>
    <cellStyle name="Normal 11 7 3 6 2 2" xfId="19930" xr:uid="{00000000-0005-0000-0000-0000B9590000}"/>
    <cellStyle name="Normal 11 7 3 6 3" xfId="19931" xr:uid="{00000000-0005-0000-0000-0000BA590000}"/>
    <cellStyle name="Normal 11 7 3 7" xfId="19932" xr:uid="{00000000-0005-0000-0000-0000BB590000}"/>
    <cellStyle name="Normal 11 7 3 7 2" xfId="19933" xr:uid="{00000000-0005-0000-0000-0000BC590000}"/>
    <cellStyle name="Normal 11 7 3 8" xfId="19934" xr:uid="{00000000-0005-0000-0000-0000BD590000}"/>
    <cellStyle name="Normal 11 7 3 9" xfId="19935" xr:uid="{00000000-0005-0000-0000-0000BE590000}"/>
    <cellStyle name="Normal 11 7 4" xfId="19936" xr:uid="{00000000-0005-0000-0000-0000BF590000}"/>
    <cellStyle name="Normal 11 7 4 2" xfId="19937" xr:uid="{00000000-0005-0000-0000-0000C0590000}"/>
    <cellStyle name="Normal 11 7 4 2 2" xfId="19938" xr:uid="{00000000-0005-0000-0000-0000C1590000}"/>
    <cellStyle name="Normal 11 7 4 2 2 2" xfId="19939" xr:uid="{00000000-0005-0000-0000-0000C2590000}"/>
    <cellStyle name="Normal 11 7 4 2 3" xfId="19940" xr:uid="{00000000-0005-0000-0000-0000C3590000}"/>
    <cellStyle name="Normal 11 7 4 2 4" xfId="19941" xr:uid="{00000000-0005-0000-0000-0000C4590000}"/>
    <cellStyle name="Normal 11 7 4 3" xfId="19942" xr:uid="{00000000-0005-0000-0000-0000C5590000}"/>
    <cellStyle name="Normal 11 7 4 3 2" xfId="19943" xr:uid="{00000000-0005-0000-0000-0000C6590000}"/>
    <cellStyle name="Normal 11 7 4 3 2 2" xfId="19944" xr:uid="{00000000-0005-0000-0000-0000C7590000}"/>
    <cellStyle name="Normal 11 7 4 3 3" xfId="19945" xr:uid="{00000000-0005-0000-0000-0000C8590000}"/>
    <cellStyle name="Normal 11 7 4 3 4" xfId="19946" xr:uid="{00000000-0005-0000-0000-0000C9590000}"/>
    <cellStyle name="Normal 11 7 4 4" xfId="19947" xr:uid="{00000000-0005-0000-0000-0000CA590000}"/>
    <cellStyle name="Normal 11 7 4 4 2" xfId="19948" xr:uid="{00000000-0005-0000-0000-0000CB590000}"/>
    <cellStyle name="Normal 11 7 4 4 2 2" xfId="19949" xr:uid="{00000000-0005-0000-0000-0000CC590000}"/>
    <cellStyle name="Normal 11 7 4 4 3" xfId="19950" xr:uid="{00000000-0005-0000-0000-0000CD590000}"/>
    <cellStyle name="Normal 11 7 4 4 4" xfId="19951" xr:uid="{00000000-0005-0000-0000-0000CE590000}"/>
    <cellStyle name="Normal 11 7 4 5" xfId="19952" xr:uid="{00000000-0005-0000-0000-0000CF590000}"/>
    <cellStyle name="Normal 11 7 4 5 2" xfId="19953" xr:uid="{00000000-0005-0000-0000-0000D0590000}"/>
    <cellStyle name="Normal 11 7 4 5 3" xfId="19954" xr:uid="{00000000-0005-0000-0000-0000D1590000}"/>
    <cellStyle name="Normal 11 7 4 6" xfId="19955" xr:uid="{00000000-0005-0000-0000-0000D2590000}"/>
    <cellStyle name="Normal 11 7 4 7" xfId="19956" xr:uid="{00000000-0005-0000-0000-0000D3590000}"/>
    <cellStyle name="Normal 11 7 4 8" xfId="19957" xr:uid="{00000000-0005-0000-0000-0000D4590000}"/>
    <cellStyle name="Normal 11 7 5" xfId="19958" xr:uid="{00000000-0005-0000-0000-0000D5590000}"/>
    <cellStyle name="Normal 11 7 5 2" xfId="19959" xr:uid="{00000000-0005-0000-0000-0000D6590000}"/>
    <cellStyle name="Normal 11 7 5 2 2" xfId="19960" xr:uid="{00000000-0005-0000-0000-0000D7590000}"/>
    <cellStyle name="Normal 11 7 5 3" xfId="19961" xr:uid="{00000000-0005-0000-0000-0000D8590000}"/>
    <cellStyle name="Normal 11 7 5 4" xfId="19962" xr:uid="{00000000-0005-0000-0000-0000D9590000}"/>
    <cellStyle name="Normal 11 7 6" xfId="19963" xr:uid="{00000000-0005-0000-0000-0000DA590000}"/>
    <cellStyle name="Normal 11 7 6 2" xfId="19964" xr:uid="{00000000-0005-0000-0000-0000DB590000}"/>
    <cellStyle name="Normal 11 7 6 2 2" xfId="19965" xr:uid="{00000000-0005-0000-0000-0000DC590000}"/>
    <cellStyle name="Normal 11 7 6 3" xfId="19966" xr:uid="{00000000-0005-0000-0000-0000DD590000}"/>
    <cellStyle name="Normal 11 7 6 4" xfId="19967" xr:uid="{00000000-0005-0000-0000-0000DE590000}"/>
    <cellStyle name="Normal 11 7 7" xfId="19968" xr:uid="{00000000-0005-0000-0000-0000DF590000}"/>
    <cellStyle name="Normal 11 7 7 2" xfId="19969" xr:uid="{00000000-0005-0000-0000-0000E0590000}"/>
    <cellStyle name="Normal 11 7 7 2 2" xfId="19970" xr:uid="{00000000-0005-0000-0000-0000E1590000}"/>
    <cellStyle name="Normal 11 7 7 3" xfId="19971" xr:uid="{00000000-0005-0000-0000-0000E2590000}"/>
    <cellStyle name="Normal 11 7 7 4" xfId="19972" xr:uid="{00000000-0005-0000-0000-0000E3590000}"/>
    <cellStyle name="Normal 11 7 8" xfId="19973" xr:uid="{00000000-0005-0000-0000-0000E4590000}"/>
    <cellStyle name="Normal 11 7 8 2" xfId="19974" xr:uid="{00000000-0005-0000-0000-0000E5590000}"/>
    <cellStyle name="Normal 11 7 8 2 2" xfId="19975" xr:uid="{00000000-0005-0000-0000-0000E6590000}"/>
    <cellStyle name="Normal 11 7 8 3" xfId="19976" xr:uid="{00000000-0005-0000-0000-0000E7590000}"/>
    <cellStyle name="Normal 11 7 9" xfId="19977" xr:uid="{00000000-0005-0000-0000-0000E8590000}"/>
    <cellStyle name="Normal 11 7 9 2" xfId="19978" xr:uid="{00000000-0005-0000-0000-0000E9590000}"/>
    <cellStyle name="Normal 11 8" xfId="19979" xr:uid="{00000000-0005-0000-0000-0000EA590000}"/>
    <cellStyle name="Normal 11 8 2" xfId="19980" xr:uid="{00000000-0005-0000-0000-0000EB590000}"/>
    <cellStyle name="Normal 11 8 2 2" xfId="19981" xr:uid="{00000000-0005-0000-0000-0000EC590000}"/>
    <cellStyle name="Normal 11 8 2 2 2" xfId="19982" xr:uid="{00000000-0005-0000-0000-0000ED590000}"/>
    <cellStyle name="Normal 11 8 2 2 2 2" xfId="19983" xr:uid="{00000000-0005-0000-0000-0000EE590000}"/>
    <cellStyle name="Normal 11 8 2 2 3" xfId="19984" xr:uid="{00000000-0005-0000-0000-0000EF590000}"/>
    <cellStyle name="Normal 11 8 2 2 4" xfId="19985" xr:uid="{00000000-0005-0000-0000-0000F0590000}"/>
    <cellStyle name="Normal 11 8 2 3" xfId="19986" xr:uid="{00000000-0005-0000-0000-0000F1590000}"/>
    <cellStyle name="Normal 11 8 2 3 2" xfId="19987" xr:uid="{00000000-0005-0000-0000-0000F2590000}"/>
    <cellStyle name="Normal 11 8 2 3 2 2" xfId="19988" xr:uid="{00000000-0005-0000-0000-0000F3590000}"/>
    <cellStyle name="Normal 11 8 2 3 3" xfId="19989" xr:uid="{00000000-0005-0000-0000-0000F4590000}"/>
    <cellStyle name="Normal 11 8 2 3 4" xfId="19990" xr:uid="{00000000-0005-0000-0000-0000F5590000}"/>
    <cellStyle name="Normal 11 8 2 4" xfId="19991" xr:uid="{00000000-0005-0000-0000-0000F6590000}"/>
    <cellStyle name="Normal 11 8 2 4 2" xfId="19992" xr:uid="{00000000-0005-0000-0000-0000F7590000}"/>
    <cellStyle name="Normal 11 8 2 4 2 2" xfId="19993" xr:uid="{00000000-0005-0000-0000-0000F8590000}"/>
    <cellStyle name="Normal 11 8 2 4 3" xfId="19994" xr:uid="{00000000-0005-0000-0000-0000F9590000}"/>
    <cellStyle name="Normal 11 8 2 4 4" xfId="19995" xr:uid="{00000000-0005-0000-0000-0000FA590000}"/>
    <cellStyle name="Normal 11 8 2 5" xfId="19996" xr:uid="{00000000-0005-0000-0000-0000FB590000}"/>
    <cellStyle name="Normal 11 8 2 5 2" xfId="19997" xr:uid="{00000000-0005-0000-0000-0000FC590000}"/>
    <cellStyle name="Normal 11 8 2 5 3" xfId="19998" xr:uid="{00000000-0005-0000-0000-0000FD590000}"/>
    <cellStyle name="Normal 11 8 2 6" xfId="19999" xr:uid="{00000000-0005-0000-0000-0000FE590000}"/>
    <cellStyle name="Normal 11 8 2 7" xfId="20000" xr:uid="{00000000-0005-0000-0000-0000FF590000}"/>
    <cellStyle name="Normal 11 8 2 8" xfId="20001" xr:uid="{00000000-0005-0000-0000-0000005A0000}"/>
    <cellStyle name="Normal 11 8 3" xfId="20002" xr:uid="{00000000-0005-0000-0000-0000015A0000}"/>
    <cellStyle name="Normal 11 8 3 2" xfId="20003" xr:uid="{00000000-0005-0000-0000-0000025A0000}"/>
    <cellStyle name="Normal 11 8 3 2 2" xfId="20004" xr:uid="{00000000-0005-0000-0000-0000035A0000}"/>
    <cellStyle name="Normal 11 8 3 3" xfId="20005" xr:uid="{00000000-0005-0000-0000-0000045A0000}"/>
    <cellStyle name="Normal 11 8 3 4" xfId="20006" xr:uid="{00000000-0005-0000-0000-0000055A0000}"/>
    <cellStyle name="Normal 11 8 4" xfId="20007" xr:uid="{00000000-0005-0000-0000-0000065A0000}"/>
    <cellStyle name="Normal 11 8 4 2" xfId="20008" xr:uid="{00000000-0005-0000-0000-0000075A0000}"/>
    <cellStyle name="Normal 11 8 4 2 2" xfId="20009" xr:uid="{00000000-0005-0000-0000-0000085A0000}"/>
    <cellStyle name="Normal 11 8 4 3" xfId="20010" xr:uid="{00000000-0005-0000-0000-0000095A0000}"/>
    <cellStyle name="Normal 11 8 4 4" xfId="20011" xr:uid="{00000000-0005-0000-0000-00000A5A0000}"/>
    <cellStyle name="Normal 11 8 5" xfId="20012" xr:uid="{00000000-0005-0000-0000-00000B5A0000}"/>
    <cellStyle name="Normal 11 8 5 2" xfId="20013" xr:uid="{00000000-0005-0000-0000-00000C5A0000}"/>
    <cellStyle name="Normal 11 8 5 2 2" xfId="20014" xr:uid="{00000000-0005-0000-0000-00000D5A0000}"/>
    <cellStyle name="Normal 11 8 5 3" xfId="20015" xr:uid="{00000000-0005-0000-0000-00000E5A0000}"/>
    <cellStyle name="Normal 11 8 5 4" xfId="20016" xr:uid="{00000000-0005-0000-0000-00000F5A0000}"/>
    <cellStyle name="Normal 11 8 6" xfId="20017" xr:uid="{00000000-0005-0000-0000-0000105A0000}"/>
    <cellStyle name="Normal 11 8 6 2" xfId="20018" xr:uid="{00000000-0005-0000-0000-0000115A0000}"/>
    <cellStyle name="Normal 11 8 6 2 2" xfId="20019" xr:uid="{00000000-0005-0000-0000-0000125A0000}"/>
    <cellStyle name="Normal 11 8 6 3" xfId="20020" xr:uid="{00000000-0005-0000-0000-0000135A0000}"/>
    <cellStyle name="Normal 11 8 7" xfId="20021" xr:uid="{00000000-0005-0000-0000-0000145A0000}"/>
    <cellStyle name="Normal 11 8 7 2" xfId="20022" xr:uid="{00000000-0005-0000-0000-0000155A0000}"/>
    <cellStyle name="Normal 11 8 8" xfId="20023" xr:uid="{00000000-0005-0000-0000-0000165A0000}"/>
    <cellStyle name="Normal 11 8 9" xfId="20024" xr:uid="{00000000-0005-0000-0000-0000175A0000}"/>
    <cellStyle name="Normal 11 9" xfId="20025" xr:uid="{00000000-0005-0000-0000-0000185A0000}"/>
    <cellStyle name="Normal 11 9 2" xfId="20026" xr:uid="{00000000-0005-0000-0000-0000195A0000}"/>
    <cellStyle name="Normal 11 9 2 2" xfId="20027" xr:uid="{00000000-0005-0000-0000-00001A5A0000}"/>
    <cellStyle name="Normal 11 9 2 2 2" xfId="20028" xr:uid="{00000000-0005-0000-0000-00001B5A0000}"/>
    <cellStyle name="Normal 11 9 2 3" xfId="20029" xr:uid="{00000000-0005-0000-0000-00001C5A0000}"/>
    <cellStyle name="Normal 11 9 2 4" xfId="20030" xr:uid="{00000000-0005-0000-0000-00001D5A0000}"/>
    <cellStyle name="Normal 11 9 3" xfId="20031" xr:uid="{00000000-0005-0000-0000-00001E5A0000}"/>
    <cellStyle name="Normal 11 9 3 2" xfId="20032" xr:uid="{00000000-0005-0000-0000-00001F5A0000}"/>
    <cellStyle name="Normal 11 9 3 2 2" xfId="20033" xr:uid="{00000000-0005-0000-0000-0000205A0000}"/>
    <cellStyle name="Normal 11 9 3 3" xfId="20034" xr:uid="{00000000-0005-0000-0000-0000215A0000}"/>
    <cellStyle name="Normal 11 9 3 4" xfId="20035" xr:uid="{00000000-0005-0000-0000-0000225A0000}"/>
    <cellStyle name="Normal 11 9 4" xfId="20036" xr:uid="{00000000-0005-0000-0000-0000235A0000}"/>
    <cellStyle name="Normal 11 9 4 2" xfId="20037" xr:uid="{00000000-0005-0000-0000-0000245A0000}"/>
    <cellStyle name="Normal 11 9 4 2 2" xfId="20038" xr:uid="{00000000-0005-0000-0000-0000255A0000}"/>
    <cellStyle name="Normal 11 9 4 3" xfId="20039" xr:uid="{00000000-0005-0000-0000-0000265A0000}"/>
    <cellStyle name="Normal 11 9 4 4" xfId="20040" xr:uid="{00000000-0005-0000-0000-0000275A0000}"/>
    <cellStyle name="Normal 11 9 5" xfId="20041" xr:uid="{00000000-0005-0000-0000-0000285A0000}"/>
    <cellStyle name="Normal 11 9 5 2" xfId="20042" xr:uid="{00000000-0005-0000-0000-0000295A0000}"/>
    <cellStyle name="Normal 11 9 5 2 2" xfId="20043" xr:uid="{00000000-0005-0000-0000-00002A5A0000}"/>
    <cellStyle name="Normal 11 9 5 3" xfId="20044" xr:uid="{00000000-0005-0000-0000-00002B5A0000}"/>
    <cellStyle name="Normal 11 9 6" xfId="20045" xr:uid="{00000000-0005-0000-0000-00002C5A0000}"/>
    <cellStyle name="Normal 11 9 6 2" xfId="20046" xr:uid="{00000000-0005-0000-0000-00002D5A0000}"/>
    <cellStyle name="Normal 11 9 7" xfId="20047" xr:uid="{00000000-0005-0000-0000-00002E5A0000}"/>
    <cellStyle name="Normal 11 9 8" xfId="20048" xr:uid="{00000000-0005-0000-0000-00002F5A0000}"/>
    <cellStyle name="Normal 110" xfId="20049" xr:uid="{00000000-0005-0000-0000-0000305A0000}"/>
    <cellStyle name="Normal 110 2" xfId="20050" xr:uid="{00000000-0005-0000-0000-0000315A0000}"/>
    <cellStyle name="Normal 110 2 2" xfId="20051" xr:uid="{00000000-0005-0000-0000-0000325A0000}"/>
    <cellStyle name="Normal 110 2 2 2" xfId="20052" xr:uid="{00000000-0005-0000-0000-0000335A0000}"/>
    <cellStyle name="Normal 110 2 2 3" xfId="20053" xr:uid="{00000000-0005-0000-0000-0000345A0000}"/>
    <cellStyle name="Normal 110 2 3" xfId="20054" xr:uid="{00000000-0005-0000-0000-0000355A0000}"/>
    <cellStyle name="Normal 110 2 3 2" xfId="20055" xr:uid="{00000000-0005-0000-0000-0000365A0000}"/>
    <cellStyle name="Normal 110 2 4" xfId="20056" xr:uid="{00000000-0005-0000-0000-0000375A0000}"/>
    <cellStyle name="Normal 110 2 5" xfId="20057" xr:uid="{00000000-0005-0000-0000-0000385A0000}"/>
    <cellStyle name="Normal 110 3" xfId="20058" xr:uid="{00000000-0005-0000-0000-0000395A0000}"/>
    <cellStyle name="Normal 110 3 2" xfId="20059" xr:uid="{00000000-0005-0000-0000-00003A5A0000}"/>
    <cellStyle name="Normal 110 3 3" xfId="20060" xr:uid="{00000000-0005-0000-0000-00003B5A0000}"/>
    <cellStyle name="Normal 110 4" xfId="20061" xr:uid="{00000000-0005-0000-0000-00003C5A0000}"/>
    <cellStyle name="Normal 110 4 2" xfId="20062" xr:uid="{00000000-0005-0000-0000-00003D5A0000}"/>
    <cellStyle name="Normal 110 5" xfId="20063" xr:uid="{00000000-0005-0000-0000-00003E5A0000}"/>
    <cellStyle name="Normal 110 6" xfId="20064" xr:uid="{00000000-0005-0000-0000-00003F5A0000}"/>
    <cellStyle name="Normal 111" xfId="20065" xr:uid="{00000000-0005-0000-0000-0000405A0000}"/>
    <cellStyle name="Normal 111 2" xfId="20066" xr:uid="{00000000-0005-0000-0000-0000415A0000}"/>
    <cellStyle name="Normal 111 2 2" xfId="20067" xr:uid="{00000000-0005-0000-0000-0000425A0000}"/>
    <cellStyle name="Normal 111 2 2 2" xfId="20068" xr:uid="{00000000-0005-0000-0000-0000435A0000}"/>
    <cellStyle name="Normal 111 2 2 3" xfId="20069" xr:uid="{00000000-0005-0000-0000-0000445A0000}"/>
    <cellStyle name="Normal 111 2 3" xfId="20070" xr:uid="{00000000-0005-0000-0000-0000455A0000}"/>
    <cellStyle name="Normal 111 2 3 2" xfId="20071" xr:uid="{00000000-0005-0000-0000-0000465A0000}"/>
    <cellStyle name="Normal 111 2 4" xfId="20072" xr:uid="{00000000-0005-0000-0000-0000475A0000}"/>
    <cellStyle name="Normal 111 2 5" xfId="20073" xr:uid="{00000000-0005-0000-0000-0000485A0000}"/>
    <cellStyle name="Normal 111 3" xfId="20074" xr:uid="{00000000-0005-0000-0000-0000495A0000}"/>
    <cellStyle name="Normal 111 3 2" xfId="20075" xr:uid="{00000000-0005-0000-0000-00004A5A0000}"/>
    <cellStyle name="Normal 111 3 3" xfId="20076" xr:uid="{00000000-0005-0000-0000-00004B5A0000}"/>
    <cellStyle name="Normal 111 4" xfId="20077" xr:uid="{00000000-0005-0000-0000-00004C5A0000}"/>
    <cellStyle name="Normal 111 4 2" xfId="20078" xr:uid="{00000000-0005-0000-0000-00004D5A0000}"/>
    <cellStyle name="Normal 111 5" xfId="20079" xr:uid="{00000000-0005-0000-0000-00004E5A0000}"/>
    <cellStyle name="Normal 111 6" xfId="20080" xr:uid="{00000000-0005-0000-0000-00004F5A0000}"/>
    <cellStyle name="Normal 112" xfId="20081" xr:uid="{00000000-0005-0000-0000-0000505A0000}"/>
    <cellStyle name="Normal 112 2" xfId="20082" xr:uid="{00000000-0005-0000-0000-0000515A0000}"/>
    <cellStyle name="Normal 112 2 2" xfId="20083" xr:uid="{00000000-0005-0000-0000-0000525A0000}"/>
    <cellStyle name="Normal 112 2 2 2" xfId="20084" xr:uid="{00000000-0005-0000-0000-0000535A0000}"/>
    <cellStyle name="Normal 112 2 2 3" xfId="20085" xr:uid="{00000000-0005-0000-0000-0000545A0000}"/>
    <cellStyle name="Normal 112 2 3" xfId="20086" xr:uid="{00000000-0005-0000-0000-0000555A0000}"/>
    <cellStyle name="Normal 112 2 3 2" xfId="20087" xr:uid="{00000000-0005-0000-0000-0000565A0000}"/>
    <cellStyle name="Normal 112 2 4" xfId="20088" xr:uid="{00000000-0005-0000-0000-0000575A0000}"/>
    <cellStyle name="Normal 112 2 5" xfId="20089" xr:uid="{00000000-0005-0000-0000-0000585A0000}"/>
    <cellStyle name="Normal 112 3" xfId="20090" xr:uid="{00000000-0005-0000-0000-0000595A0000}"/>
    <cellStyle name="Normal 112 3 2" xfId="20091" xr:uid="{00000000-0005-0000-0000-00005A5A0000}"/>
    <cellStyle name="Normal 112 3 3" xfId="20092" xr:uid="{00000000-0005-0000-0000-00005B5A0000}"/>
    <cellStyle name="Normal 112 4" xfId="20093" xr:uid="{00000000-0005-0000-0000-00005C5A0000}"/>
    <cellStyle name="Normal 112 4 2" xfId="20094" xr:uid="{00000000-0005-0000-0000-00005D5A0000}"/>
    <cellStyle name="Normal 112 5" xfId="20095" xr:uid="{00000000-0005-0000-0000-00005E5A0000}"/>
    <cellStyle name="Normal 112 6" xfId="20096" xr:uid="{00000000-0005-0000-0000-00005F5A0000}"/>
    <cellStyle name="Normal 113" xfId="20097" xr:uid="{00000000-0005-0000-0000-0000605A0000}"/>
    <cellStyle name="Normal 113 2" xfId="20098" xr:uid="{00000000-0005-0000-0000-0000615A0000}"/>
    <cellStyle name="Normal 113 2 2" xfId="20099" xr:uid="{00000000-0005-0000-0000-0000625A0000}"/>
    <cellStyle name="Normal 113 2 2 2" xfId="20100" xr:uid="{00000000-0005-0000-0000-0000635A0000}"/>
    <cellStyle name="Normal 113 2 2 3" xfId="20101" xr:uid="{00000000-0005-0000-0000-0000645A0000}"/>
    <cellStyle name="Normal 113 2 3" xfId="20102" xr:uid="{00000000-0005-0000-0000-0000655A0000}"/>
    <cellStyle name="Normal 113 2 3 2" xfId="20103" xr:uid="{00000000-0005-0000-0000-0000665A0000}"/>
    <cellStyle name="Normal 113 2 4" xfId="20104" xr:uid="{00000000-0005-0000-0000-0000675A0000}"/>
    <cellStyle name="Normal 113 2 5" xfId="20105" xr:uid="{00000000-0005-0000-0000-0000685A0000}"/>
    <cellStyle name="Normal 113 3" xfId="20106" xr:uid="{00000000-0005-0000-0000-0000695A0000}"/>
    <cellStyle name="Normal 113 3 2" xfId="20107" xr:uid="{00000000-0005-0000-0000-00006A5A0000}"/>
    <cellStyle name="Normal 113 3 3" xfId="20108" xr:uid="{00000000-0005-0000-0000-00006B5A0000}"/>
    <cellStyle name="Normal 113 4" xfId="20109" xr:uid="{00000000-0005-0000-0000-00006C5A0000}"/>
    <cellStyle name="Normal 113 4 2" xfId="20110" xr:uid="{00000000-0005-0000-0000-00006D5A0000}"/>
    <cellStyle name="Normal 113 5" xfId="20111" xr:uid="{00000000-0005-0000-0000-00006E5A0000}"/>
    <cellStyle name="Normal 113 6" xfId="20112" xr:uid="{00000000-0005-0000-0000-00006F5A0000}"/>
    <cellStyle name="Normal 114" xfId="20113" xr:uid="{00000000-0005-0000-0000-0000705A0000}"/>
    <cellStyle name="Normal 114 2" xfId="20114" xr:uid="{00000000-0005-0000-0000-0000715A0000}"/>
    <cellStyle name="Normal 114 2 2" xfId="20115" xr:uid="{00000000-0005-0000-0000-0000725A0000}"/>
    <cellStyle name="Normal 114 2 2 2" xfId="20116" xr:uid="{00000000-0005-0000-0000-0000735A0000}"/>
    <cellStyle name="Normal 114 2 2 3" xfId="20117" xr:uid="{00000000-0005-0000-0000-0000745A0000}"/>
    <cellStyle name="Normal 114 2 3" xfId="20118" xr:uid="{00000000-0005-0000-0000-0000755A0000}"/>
    <cellStyle name="Normal 114 2 3 2" xfId="20119" xr:uid="{00000000-0005-0000-0000-0000765A0000}"/>
    <cellStyle name="Normal 114 2 4" xfId="20120" xr:uid="{00000000-0005-0000-0000-0000775A0000}"/>
    <cellStyle name="Normal 114 2 5" xfId="20121" xr:uid="{00000000-0005-0000-0000-0000785A0000}"/>
    <cellStyle name="Normal 114 3" xfId="20122" xr:uid="{00000000-0005-0000-0000-0000795A0000}"/>
    <cellStyle name="Normal 114 3 2" xfId="20123" xr:uid="{00000000-0005-0000-0000-00007A5A0000}"/>
    <cellStyle name="Normal 114 3 3" xfId="20124" xr:uid="{00000000-0005-0000-0000-00007B5A0000}"/>
    <cellStyle name="Normal 114 4" xfId="20125" xr:uid="{00000000-0005-0000-0000-00007C5A0000}"/>
    <cellStyle name="Normal 114 4 2" xfId="20126" xr:uid="{00000000-0005-0000-0000-00007D5A0000}"/>
    <cellStyle name="Normal 114 5" xfId="20127" xr:uid="{00000000-0005-0000-0000-00007E5A0000}"/>
    <cellStyle name="Normal 114 6" xfId="20128" xr:uid="{00000000-0005-0000-0000-00007F5A0000}"/>
    <cellStyle name="Normal 115" xfId="20129" xr:uid="{00000000-0005-0000-0000-0000805A0000}"/>
    <cellStyle name="Normal 115 2" xfId="20130" xr:uid="{00000000-0005-0000-0000-0000815A0000}"/>
    <cellStyle name="Normal 115 2 2" xfId="20131" xr:uid="{00000000-0005-0000-0000-0000825A0000}"/>
    <cellStyle name="Normal 115 2 2 2" xfId="20132" xr:uid="{00000000-0005-0000-0000-0000835A0000}"/>
    <cellStyle name="Normal 115 2 2 3" xfId="20133" xr:uid="{00000000-0005-0000-0000-0000845A0000}"/>
    <cellStyle name="Normal 115 2 3" xfId="20134" xr:uid="{00000000-0005-0000-0000-0000855A0000}"/>
    <cellStyle name="Normal 115 2 3 2" xfId="20135" xr:uid="{00000000-0005-0000-0000-0000865A0000}"/>
    <cellStyle name="Normal 115 2 4" xfId="20136" xr:uid="{00000000-0005-0000-0000-0000875A0000}"/>
    <cellStyle name="Normal 115 2 5" xfId="20137" xr:uid="{00000000-0005-0000-0000-0000885A0000}"/>
    <cellStyle name="Normal 115 3" xfId="20138" xr:uid="{00000000-0005-0000-0000-0000895A0000}"/>
    <cellStyle name="Normal 115 3 2" xfId="20139" xr:uid="{00000000-0005-0000-0000-00008A5A0000}"/>
    <cellStyle name="Normal 115 3 3" xfId="20140" xr:uid="{00000000-0005-0000-0000-00008B5A0000}"/>
    <cellStyle name="Normal 115 4" xfId="20141" xr:uid="{00000000-0005-0000-0000-00008C5A0000}"/>
    <cellStyle name="Normal 115 4 2" xfId="20142" xr:uid="{00000000-0005-0000-0000-00008D5A0000}"/>
    <cellStyle name="Normal 115 5" xfId="20143" xr:uid="{00000000-0005-0000-0000-00008E5A0000}"/>
    <cellStyle name="Normal 115 6" xfId="20144" xr:uid="{00000000-0005-0000-0000-00008F5A0000}"/>
    <cellStyle name="Normal 116" xfId="20145" xr:uid="{00000000-0005-0000-0000-0000905A0000}"/>
    <cellStyle name="Normal 116 2" xfId="20146" xr:uid="{00000000-0005-0000-0000-0000915A0000}"/>
    <cellStyle name="Normal 116 2 2" xfId="20147" xr:uid="{00000000-0005-0000-0000-0000925A0000}"/>
    <cellStyle name="Normal 116 2 2 2" xfId="20148" xr:uid="{00000000-0005-0000-0000-0000935A0000}"/>
    <cellStyle name="Normal 116 2 2 3" xfId="20149" xr:uid="{00000000-0005-0000-0000-0000945A0000}"/>
    <cellStyle name="Normal 116 2 3" xfId="20150" xr:uid="{00000000-0005-0000-0000-0000955A0000}"/>
    <cellStyle name="Normal 116 2 3 2" xfId="20151" xr:uid="{00000000-0005-0000-0000-0000965A0000}"/>
    <cellStyle name="Normal 116 2 4" xfId="20152" xr:uid="{00000000-0005-0000-0000-0000975A0000}"/>
    <cellStyle name="Normal 116 2 5" xfId="20153" xr:uid="{00000000-0005-0000-0000-0000985A0000}"/>
    <cellStyle name="Normal 116 3" xfId="20154" xr:uid="{00000000-0005-0000-0000-0000995A0000}"/>
    <cellStyle name="Normal 116 3 2" xfId="20155" xr:uid="{00000000-0005-0000-0000-00009A5A0000}"/>
    <cellStyle name="Normal 116 3 3" xfId="20156" xr:uid="{00000000-0005-0000-0000-00009B5A0000}"/>
    <cellStyle name="Normal 116 4" xfId="20157" xr:uid="{00000000-0005-0000-0000-00009C5A0000}"/>
    <cellStyle name="Normal 116 4 2" xfId="20158" xr:uid="{00000000-0005-0000-0000-00009D5A0000}"/>
    <cellStyle name="Normal 116 5" xfId="20159" xr:uid="{00000000-0005-0000-0000-00009E5A0000}"/>
    <cellStyle name="Normal 116 6" xfId="20160" xr:uid="{00000000-0005-0000-0000-00009F5A0000}"/>
    <cellStyle name="Normal 117" xfId="20161" xr:uid="{00000000-0005-0000-0000-0000A05A0000}"/>
    <cellStyle name="Normal 117 2" xfId="20162" xr:uid="{00000000-0005-0000-0000-0000A15A0000}"/>
    <cellStyle name="Normal 117 2 2" xfId="20163" xr:uid="{00000000-0005-0000-0000-0000A25A0000}"/>
    <cellStyle name="Normal 117 2 2 2" xfId="20164" xr:uid="{00000000-0005-0000-0000-0000A35A0000}"/>
    <cellStyle name="Normal 117 2 2 3" xfId="20165" xr:uid="{00000000-0005-0000-0000-0000A45A0000}"/>
    <cellStyle name="Normal 117 2 3" xfId="20166" xr:uid="{00000000-0005-0000-0000-0000A55A0000}"/>
    <cellStyle name="Normal 117 2 3 2" xfId="20167" xr:uid="{00000000-0005-0000-0000-0000A65A0000}"/>
    <cellStyle name="Normal 117 2 4" xfId="20168" xr:uid="{00000000-0005-0000-0000-0000A75A0000}"/>
    <cellStyle name="Normal 117 2 5" xfId="20169" xr:uid="{00000000-0005-0000-0000-0000A85A0000}"/>
    <cellStyle name="Normal 117 3" xfId="20170" xr:uid="{00000000-0005-0000-0000-0000A95A0000}"/>
    <cellStyle name="Normal 117 3 2" xfId="20171" xr:uid="{00000000-0005-0000-0000-0000AA5A0000}"/>
    <cellStyle name="Normal 117 3 3" xfId="20172" xr:uid="{00000000-0005-0000-0000-0000AB5A0000}"/>
    <cellStyle name="Normal 117 4" xfId="20173" xr:uid="{00000000-0005-0000-0000-0000AC5A0000}"/>
    <cellStyle name="Normal 117 4 2" xfId="20174" xr:uid="{00000000-0005-0000-0000-0000AD5A0000}"/>
    <cellStyle name="Normal 117 5" xfId="20175" xr:uid="{00000000-0005-0000-0000-0000AE5A0000}"/>
    <cellStyle name="Normal 117 6" xfId="20176" xr:uid="{00000000-0005-0000-0000-0000AF5A0000}"/>
    <cellStyle name="Normal 118" xfId="20177" xr:uid="{00000000-0005-0000-0000-0000B05A0000}"/>
    <cellStyle name="Normal 118 2" xfId="20178" xr:uid="{00000000-0005-0000-0000-0000B15A0000}"/>
    <cellStyle name="Normal 118 2 2" xfId="20179" xr:uid="{00000000-0005-0000-0000-0000B25A0000}"/>
    <cellStyle name="Normal 118 2 2 2" xfId="20180" xr:uid="{00000000-0005-0000-0000-0000B35A0000}"/>
    <cellStyle name="Normal 118 2 2 3" xfId="20181" xr:uid="{00000000-0005-0000-0000-0000B45A0000}"/>
    <cellStyle name="Normal 118 2 3" xfId="20182" xr:uid="{00000000-0005-0000-0000-0000B55A0000}"/>
    <cellStyle name="Normal 118 2 3 2" xfId="20183" xr:uid="{00000000-0005-0000-0000-0000B65A0000}"/>
    <cellStyle name="Normal 118 2 4" xfId="20184" xr:uid="{00000000-0005-0000-0000-0000B75A0000}"/>
    <cellStyle name="Normal 118 2 5" xfId="20185" xr:uid="{00000000-0005-0000-0000-0000B85A0000}"/>
    <cellStyle name="Normal 118 3" xfId="20186" xr:uid="{00000000-0005-0000-0000-0000B95A0000}"/>
    <cellStyle name="Normal 118 3 2" xfId="20187" xr:uid="{00000000-0005-0000-0000-0000BA5A0000}"/>
    <cellStyle name="Normal 118 3 3" xfId="20188" xr:uid="{00000000-0005-0000-0000-0000BB5A0000}"/>
    <cellStyle name="Normal 118 4" xfId="20189" xr:uid="{00000000-0005-0000-0000-0000BC5A0000}"/>
    <cellStyle name="Normal 118 4 2" xfId="20190" xr:uid="{00000000-0005-0000-0000-0000BD5A0000}"/>
    <cellStyle name="Normal 118 5" xfId="20191" xr:uid="{00000000-0005-0000-0000-0000BE5A0000}"/>
    <cellStyle name="Normal 118 6" xfId="20192" xr:uid="{00000000-0005-0000-0000-0000BF5A0000}"/>
    <cellStyle name="Normal 119" xfId="20193" xr:uid="{00000000-0005-0000-0000-0000C05A0000}"/>
    <cellStyle name="Normal 119 2" xfId="20194" xr:uid="{00000000-0005-0000-0000-0000C15A0000}"/>
    <cellStyle name="Normal 119 2 2" xfId="20195" xr:uid="{00000000-0005-0000-0000-0000C25A0000}"/>
    <cellStyle name="Normal 119 2 2 2" xfId="20196" xr:uid="{00000000-0005-0000-0000-0000C35A0000}"/>
    <cellStyle name="Normal 119 2 2 3" xfId="20197" xr:uid="{00000000-0005-0000-0000-0000C45A0000}"/>
    <cellStyle name="Normal 119 2 3" xfId="20198" xr:uid="{00000000-0005-0000-0000-0000C55A0000}"/>
    <cellStyle name="Normal 119 2 3 2" xfId="20199" xr:uid="{00000000-0005-0000-0000-0000C65A0000}"/>
    <cellStyle name="Normal 119 2 4" xfId="20200" xr:uid="{00000000-0005-0000-0000-0000C75A0000}"/>
    <cellStyle name="Normal 119 2 5" xfId="20201" xr:uid="{00000000-0005-0000-0000-0000C85A0000}"/>
    <cellStyle name="Normal 119 3" xfId="20202" xr:uid="{00000000-0005-0000-0000-0000C95A0000}"/>
    <cellStyle name="Normal 119 3 2" xfId="20203" xr:uid="{00000000-0005-0000-0000-0000CA5A0000}"/>
    <cellStyle name="Normal 119 3 3" xfId="20204" xr:uid="{00000000-0005-0000-0000-0000CB5A0000}"/>
    <cellStyle name="Normal 119 4" xfId="20205" xr:uid="{00000000-0005-0000-0000-0000CC5A0000}"/>
    <cellStyle name="Normal 119 4 2" xfId="20206" xr:uid="{00000000-0005-0000-0000-0000CD5A0000}"/>
    <cellStyle name="Normal 119 5" xfId="20207" xr:uid="{00000000-0005-0000-0000-0000CE5A0000}"/>
    <cellStyle name="Normal 119 6" xfId="20208" xr:uid="{00000000-0005-0000-0000-0000CF5A0000}"/>
    <cellStyle name="Normal 12" xfId="87" xr:uid="{00000000-0005-0000-0000-0000D05A0000}"/>
    <cellStyle name="Normal 12 10" xfId="20210" xr:uid="{00000000-0005-0000-0000-0000D15A0000}"/>
    <cellStyle name="Normal 12 11" xfId="20211" xr:uid="{00000000-0005-0000-0000-0000D25A0000}"/>
    <cellStyle name="Normal 12 11 2" xfId="20212" xr:uid="{00000000-0005-0000-0000-0000D35A0000}"/>
    <cellStyle name="Normal 12 11 3" xfId="20213" xr:uid="{00000000-0005-0000-0000-0000D45A0000}"/>
    <cellStyle name="Normal 12 12" xfId="20214" xr:uid="{00000000-0005-0000-0000-0000D55A0000}"/>
    <cellStyle name="Normal 12 13" xfId="20209" xr:uid="{00000000-0005-0000-0000-0000D65A0000}"/>
    <cellStyle name="Normal 12 14" xfId="199" xr:uid="{00000000-0005-0000-0000-0000D75A0000}"/>
    <cellStyle name="Normal 12 2" xfId="160" xr:uid="{00000000-0005-0000-0000-0000D85A0000}"/>
    <cellStyle name="Normal 12 2 10" xfId="20215" xr:uid="{00000000-0005-0000-0000-0000D95A0000}"/>
    <cellStyle name="Normal 12 2 11" xfId="219" xr:uid="{00000000-0005-0000-0000-0000DA5A0000}"/>
    <cellStyle name="Normal 12 2 2" xfId="20216" xr:uid="{00000000-0005-0000-0000-0000DB5A0000}"/>
    <cellStyle name="Normal 12 2 2 2" xfId="20217" xr:uid="{00000000-0005-0000-0000-0000DC5A0000}"/>
    <cellStyle name="Normal 12 2 2 3" xfId="20218" xr:uid="{00000000-0005-0000-0000-0000DD5A0000}"/>
    <cellStyle name="Normal 12 2 3" xfId="20219" xr:uid="{00000000-0005-0000-0000-0000DE5A0000}"/>
    <cellStyle name="Normal 12 2 3 2" xfId="20220" xr:uid="{00000000-0005-0000-0000-0000DF5A0000}"/>
    <cellStyle name="Normal 12 2 3 3" xfId="20221" xr:uid="{00000000-0005-0000-0000-0000E05A0000}"/>
    <cellStyle name="Normal 12 2 4" xfId="20222" xr:uid="{00000000-0005-0000-0000-0000E15A0000}"/>
    <cellStyle name="Normal 12 2 5" xfId="20223" xr:uid="{00000000-0005-0000-0000-0000E25A0000}"/>
    <cellStyle name="Normal 12 2 6" xfId="20224" xr:uid="{00000000-0005-0000-0000-0000E35A0000}"/>
    <cellStyle name="Normal 12 2 7" xfId="20225" xr:uid="{00000000-0005-0000-0000-0000E45A0000}"/>
    <cellStyle name="Normal 12 2 8" xfId="20226" xr:uid="{00000000-0005-0000-0000-0000E55A0000}"/>
    <cellStyle name="Normal 12 2 9" xfId="20227" xr:uid="{00000000-0005-0000-0000-0000E65A0000}"/>
    <cellStyle name="Normal 12 3" xfId="279" xr:uid="{00000000-0005-0000-0000-0000E75A0000}"/>
    <cellStyle name="Normal 12 3 2" xfId="20229" xr:uid="{00000000-0005-0000-0000-0000E85A0000}"/>
    <cellStyle name="Normal 12 3 3" xfId="20230" xr:uid="{00000000-0005-0000-0000-0000E95A0000}"/>
    <cellStyle name="Normal 12 3 4" xfId="20231" xr:uid="{00000000-0005-0000-0000-0000EA5A0000}"/>
    <cellStyle name="Normal 12 3 5" xfId="20232" xr:uid="{00000000-0005-0000-0000-0000EB5A0000}"/>
    <cellStyle name="Normal 12 3 6" xfId="20233" xr:uid="{00000000-0005-0000-0000-0000EC5A0000}"/>
    <cellStyle name="Normal 12 3 7" xfId="20228" xr:uid="{00000000-0005-0000-0000-0000ED5A0000}"/>
    <cellStyle name="Normal 12 4" xfId="20234" xr:uid="{00000000-0005-0000-0000-0000EE5A0000}"/>
    <cellStyle name="Normal 12 4 10" xfId="20235" xr:uid="{00000000-0005-0000-0000-0000EF5A0000}"/>
    <cellStyle name="Normal 12 4 10 2" xfId="20236" xr:uid="{00000000-0005-0000-0000-0000F05A0000}"/>
    <cellStyle name="Normal 12 4 10 2 2" xfId="20237" xr:uid="{00000000-0005-0000-0000-0000F15A0000}"/>
    <cellStyle name="Normal 12 4 10 3" xfId="20238" xr:uid="{00000000-0005-0000-0000-0000F25A0000}"/>
    <cellStyle name="Normal 12 4 10 4" xfId="20239" xr:uid="{00000000-0005-0000-0000-0000F35A0000}"/>
    <cellStyle name="Normal 12 4 11" xfId="20240" xr:uid="{00000000-0005-0000-0000-0000F45A0000}"/>
    <cellStyle name="Normal 12 4 11 2" xfId="20241" xr:uid="{00000000-0005-0000-0000-0000F55A0000}"/>
    <cellStyle name="Normal 12 4 11 2 2" xfId="20242" xr:uid="{00000000-0005-0000-0000-0000F65A0000}"/>
    <cellStyle name="Normal 12 4 11 3" xfId="20243" xr:uid="{00000000-0005-0000-0000-0000F75A0000}"/>
    <cellStyle name="Normal 12 4 11 4" xfId="20244" xr:uid="{00000000-0005-0000-0000-0000F85A0000}"/>
    <cellStyle name="Normal 12 4 12" xfId="20245" xr:uid="{00000000-0005-0000-0000-0000F95A0000}"/>
    <cellStyle name="Normal 12 4 12 2" xfId="20246" xr:uid="{00000000-0005-0000-0000-0000FA5A0000}"/>
    <cellStyle name="Normal 12 4 12 2 2" xfId="20247" xr:uid="{00000000-0005-0000-0000-0000FB5A0000}"/>
    <cellStyle name="Normal 12 4 12 3" xfId="20248" xr:uid="{00000000-0005-0000-0000-0000FC5A0000}"/>
    <cellStyle name="Normal 12 4 12 4" xfId="20249" xr:uid="{00000000-0005-0000-0000-0000FD5A0000}"/>
    <cellStyle name="Normal 12 4 13" xfId="20250" xr:uid="{00000000-0005-0000-0000-0000FE5A0000}"/>
    <cellStyle name="Normal 12 4 13 2" xfId="20251" xr:uid="{00000000-0005-0000-0000-0000FF5A0000}"/>
    <cellStyle name="Normal 12 4 13 2 2" xfId="20252" xr:uid="{00000000-0005-0000-0000-0000005B0000}"/>
    <cellStyle name="Normal 12 4 13 3" xfId="20253" xr:uid="{00000000-0005-0000-0000-0000015B0000}"/>
    <cellStyle name="Normal 12 4 14" xfId="20254" xr:uid="{00000000-0005-0000-0000-0000025B0000}"/>
    <cellStyle name="Normal 12 4 14 2" xfId="20255" xr:uid="{00000000-0005-0000-0000-0000035B0000}"/>
    <cellStyle name="Normal 12 4 15" xfId="20256" xr:uid="{00000000-0005-0000-0000-0000045B0000}"/>
    <cellStyle name="Normal 12 4 16" xfId="20257" xr:uid="{00000000-0005-0000-0000-0000055B0000}"/>
    <cellStyle name="Normal 12 4 2" xfId="20258" xr:uid="{00000000-0005-0000-0000-0000065B0000}"/>
    <cellStyle name="Normal 12 4 2 10" xfId="20259" xr:uid="{00000000-0005-0000-0000-0000075B0000}"/>
    <cellStyle name="Normal 12 4 2 10 2" xfId="20260" xr:uid="{00000000-0005-0000-0000-0000085B0000}"/>
    <cellStyle name="Normal 12 4 2 10 2 2" xfId="20261" xr:uid="{00000000-0005-0000-0000-0000095B0000}"/>
    <cellStyle name="Normal 12 4 2 10 3" xfId="20262" xr:uid="{00000000-0005-0000-0000-00000A5B0000}"/>
    <cellStyle name="Normal 12 4 2 11" xfId="20263" xr:uid="{00000000-0005-0000-0000-00000B5B0000}"/>
    <cellStyle name="Normal 12 4 2 11 2" xfId="20264" xr:uid="{00000000-0005-0000-0000-00000C5B0000}"/>
    <cellStyle name="Normal 12 4 2 12" xfId="20265" xr:uid="{00000000-0005-0000-0000-00000D5B0000}"/>
    <cellStyle name="Normal 12 4 2 13" xfId="20266" xr:uid="{00000000-0005-0000-0000-00000E5B0000}"/>
    <cellStyle name="Normal 12 4 2 2" xfId="20267" xr:uid="{00000000-0005-0000-0000-00000F5B0000}"/>
    <cellStyle name="Normal 12 4 2 2 10" xfId="20268" xr:uid="{00000000-0005-0000-0000-0000105B0000}"/>
    <cellStyle name="Normal 12 4 2 2 10 2" xfId="20269" xr:uid="{00000000-0005-0000-0000-0000115B0000}"/>
    <cellStyle name="Normal 12 4 2 2 11" xfId="20270" xr:uid="{00000000-0005-0000-0000-0000125B0000}"/>
    <cellStyle name="Normal 12 4 2 2 12" xfId="20271" xr:uid="{00000000-0005-0000-0000-0000135B0000}"/>
    <cellStyle name="Normal 12 4 2 2 2" xfId="20272" xr:uid="{00000000-0005-0000-0000-0000145B0000}"/>
    <cellStyle name="Normal 12 4 2 2 2 10" xfId="20273" xr:uid="{00000000-0005-0000-0000-0000155B0000}"/>
    <cellStyle name="Normal 12 4 2 2 2 2" xfId="20274" xr:uid="{00000000-0005-0000-0000-0000165B0000}"/>
    <cellStyle name="Normal 12 4 2 2 2 2 2" xfId="20275" xr:uid="{00000000-0005-0000-0000-0000175B0000}"/>
    <cellStyle name="Normal 12 4 2 2 2 2 2 2" xfId="20276" xr:uid="{00000000-0005-0000-0000-0000185B0000}"/>
    <cellStyle name="Normal 12 4 2 2 2 2 2 2 2" xfId="20277" xr:uid="{00000000-0005-0000-0000-0000195B0000}"/>
    <cellStyle name="Normal 12 4 2 2 2 2 2 3" xfId="20278" xr:uid="{00000000-0005-0000-0000-00001A5B0000}"/>
    <cellStyle name="Normal 12 4 2 2 2 2 2 4" xfId="20279" xr:uid="{00000000-0005-0000-0000-00001B5B0000}"/>
    <cellStyle name="Normal 12 4 2 2 2 2 3" xfId="20280" xr:uid="{00000000-0005-0000-0000-00001C5B0000}"/>
    <cellStyle name="Normal 12 4 2 2 2 2 3 2" xfId="20281" xr:uid="{00000000-0005-0000-0000-00001D5B0000}"/>
    <cellStyle name="Normal 12 4 2 2 2 2 3 2 2" xfId="20282" xr:uid="{00000000-0005-0000-0000-00001E5B0000}"/>
    <cellStyle name="Normal 12 4 2 2 2 2 3 3" xfId="20283" xr:uid="{00000000-0005-0000-0000-00001F5B0000}"/>
    <cellStyle name="Normal 12 4 2 2 2 2 3 4" xfId="20284" xr:uid="{00000000-0005-0000-0000-0000205B0000}"/>
    <cellStyle name="Normal 12 4 2 2 2 2 4" xfId="20285" xr:uid="{00000000-0005-0000-0000-0000215B0000}"/>
    <cellStyle name="Normal 12 4 2 2 2 2 4 2" xfId="20286" xr:uid="{00000000-0005-0000-0000-0000225B0000}"/>
    <cellStyle name="Normal 12 4 2 2 2 2 4 2 2" xfId="20287" xr:uid="{00000000-0005-0000-0000-0000235B0000}"/>
    <cellStyle name="Normal 12 4 2 2 2 2 4 3" xfId="20288" xr:uid="{00000000-0005-0000-0000-0000245B0000}"/>
    <cellStyle name="Normal 12 4 2 2 2 2 4 4" xfId="20289" xr:uid="{00000000-0005-0000-0000-0000255B0000}"/>
    <cellStyle name="Normal 12 4 2 2 2 2 5" xfId="20290" xr:uid="{00000000-0005-0000-0000-0000265B0000}"/>
    <cellStyle name="Normal 12 4 2 2 2 2 5 2" xfId="20291" xr:uid="{00000000-0005-0000-0000-0000275B0000}"/>
    <cellStyle name="Normal 12 4 2 2 2 2 5 2 2" xfId="20292" xr:uid="{00000000-0005-0000-0000-0000285B0000}"/>
    <cellStyle name="Normal 12 4 2 2 2 2 5 3" xfId="20293" xr:uid="{00000000-0005-0000-0000-0000295B0000}"/>
    <cellStyle name="Normal 12 4 2 2 2 2 5 4" xfId="20294" xr:uid="{00000000-0005-0000-0000-00002A5B0000}"/>
    <cellStyle name="Normal 12 4 2 2 2 2 6" xfId="20295" xr:uid="{00000000-0005-0000-0000-00002B5B0000}"/>
    <cellStyle name="Normal 12 4 2 2 2 2 6 2" xfId="20296" xr:uid="{00000000-0005-0000-0000-00002C5B0000}"/>
    <cellStyle name="Normal 12 4 2 2 2 2 6 2 2" xfId="20297" xr:uid="{00000000-0005-0000-0000-00002D5B0000}"/>
    <cellStyle name="Normal 12 4 2 2 2 2 6 3" xfId="20298" xr:uid="{00000000-0005-0000-0000-00002E5B0000}"/>
    <cellStyle name="Normal 12 4 2 2 2 2 7" xfId="20299" xr:uid="{00000000-0005-0000-0000-00002F5B0000}"/>
    <cellStyle name="Normal 12 4 2 2 2 2 7 2" xfId="20300" xr:uid="{00000000-0005-0000-0000-0000305B0000}"/>
    <cellStyle name="Normal 12 4 2 2 2 2 8" xfId="20301" xr:uid="{00000000-0005-0000-0000-0000315B0000}"/>
    <cellStyle name="Normal 12 4 2 2 2 2 9" xfId="20302" xr:uid="{00000000-0005-0000-0000-0000325B0000}"/>
    <cellStyle name="Normal 12 4 2 2 2 3" xfId="20303" xr:uid="{00000000-0005-0000-0000-0000335B0000}"/>
    <cellStyle name="Normal 12 4 2 2 2 3 2" xfId="20304" xr:uid="{00000000-0005-0000-0000-0000345B0000}"/>
    <cellStyle name="Normal 12 4 2 2 2 3 2 2" xfId="20305" xr:uid="{00000000-0005-0000-0000-0000355B0000}"/>
    <cellStyle name="Normal 12 4 2 2 2 3 2 2 2" xfId="20306" xr:uid="{00000000-0005-0000-0000-0000365B0000}"/>
    <cellStyle name="Normal 12 4 2 2 2 3 2 3" xfId="20307" xr:uid="{00000000-0005-0000-0000-0000375B0000}"/>
    <cellStyle name="Normal 12 4 2 2 2 3 2 4" xfId="20308" xr:uid="{00000000-0005-0000-0000-0000385B0000}"/>
    <cellStyle name="Normal 12 4 2 2 2 3 3" xfId="20309" xr:uid="{00000000-0005-0000-0000-0000395B0000}"/>
    <cellStyle name="Normal 12 4 2 2 2 3 3 2" xfId="20310" xr:uid="{00000000-0005-0000-0000-00003A5B0000}"/>
    <cellStyle name="Normal 12 4 2 2 2 3 3 2 2" xfId="20311" xr:uid="{00000000-0005-0000-0000-00003B5B0000}"/>
    <cellStyle name="Normal 12 4 2 2 2 3 3 3" xfId="20312" xr:uid="{00000000-0005-0000-0000-00003C5B0000}"/>
    <cellStyle name="Normal 12 4 2 2 2 3 3 4" xfId="20313" xr:uid="{00000000-0005-0000-0000-00003D5B0000}"/>
    <cellStyle name="Normal 12 4 2 2 2 3 4" xfId="20314" xr:uid="{00000000-0005-0000-0000-00003E5B0000}"/>
    <cellStyle name="Normal 12 4 2 2 2 3 4 2" xfId="20315" xr:uid="{00000000-0005-0000-0000-00003F5B0000}"/>
    <cellStyle name="Normal 12 4 2 2 2 3 4 2 2" xfId="20316" xr:uid="{00000000-0005-0000-0000-0000405B0000}"/>
    <cellStyle name="Normal 12 4 2 2 2 3 4 3" xfId="20317" xr:uid="{00000000-0005-0000-0000-0000415B0000}"/>
    <cellStyle name="Normal 12 4 2 2 2 3 4 4" xfId="20318" xr:uid="{00000000-0005-0000-0000-0000425B0000}"/>
    <cellStyle name="Normal 12 4 2 2 2 3 5" xfId="20319" xr:uid="{00000000-0005-0000-0000-0000435B0000}"/>
    <cellStyle name="Normal 12 4 2 2 2 3 5 2" xfId="20320" xr:uid="{00000000-0005-0000-0000-0000445B0000}"/>
    <cellStyle name="Normal 12 4 2 2 2 3 5 3" xfId="20321" xr:uid="{00000000-0005-0000-0000-0000455B0000}"/>
    <cellStyle name="Normal 12 4 2 2 2 3 6" xfId="20322" xr:uid="{00000000-0005-0000-0000-0000465B0000}"/>
    <cellStyle name="Normal 12 4 2 2 2 3 7" xfId="20323" xr:uid="{00000000-0005-0000-0000-0000475B0000}"/>
    <cellStyle name="Normal 12 4 2 2 2 3 8" xfId="20324" xr:uid="{00000000-0005-0000-0000-0000485B0000}"/>
    <cellStyle name="Normal 12 4 2 2 2 4" xfId="20325" xr:uid="{00000000-0005-0000-0000-0000495B0000}"/>
    <cellStyle name="Normal 12 4 2 2 2 4 2" xfId="20326" xr:uid="{00000000-0005-0000-0000-00004A5B0000}"/>
    <cellStyle name="Normal 12 4 2 2 2 4 2 2" xfId="20327" xr:uid="{00000000-0005-0000-0000-00004B5B0000}"/>
    <cellStyle name="Normal 12 4 2 2 2 4 3" xfId="20328" xr:uid="{00000000-0005-0000-0000-00004C5B0000}"/>
    <cellStyle name="Normal 12 4 2 2 2 4 4" xfId="20329" xr:uid="{00000000-0005-0000-0000-00004D5B0000}"/>
    <cellStyle name="Normal 12 4 2 2 2 5" xfId="20330" xr:uid="{00000000-0005-0000-0000-00004E5B0000}"/>
    <cellStyle name="Normal 12 4 2 2 2 5 2" xfId="20331" xr:uid="{00000000-0005-0000-0000-00004F5B0000}"/>
    <cellStyle name="Normal 12 4 2 2 2 5 2 2" xfId="20332" xr:uid="{00000000-0005-0000-0000-0000505B0000}"/>
    <cellStyle name="Normal 12 4 2 2 2 5 3" xfId="20333" xr:uid="{00000000-0005-0000-0000-0000515B0000}"/>
    <cellStyle name="Normal 12 4 2 2 2 5 4" xfId="20334" xr:uid="{00000000-0005-0000-0000-0000525B0000}"/>
    <cellStyle name="Normal 12 4 2 2 2 6" xfId="20335" xr:uid="{00000000-0005-0000-0000-0000535B0000}"/>
    <cellStyle name="Normal 12 4 2 2 2 6 2" xfId="20336" xr:uid="{00000000-0005-0000-0000-0000545B0000}"/>
    <cellStyle name="Normal 12 4 2 2 2 6 2 2" xfId="20337" xr:uid="{00000000-0005-0000-0000-0000555B0000}"/>
    <cellStyle name="Normal 12 4 2 2 2 6 3" xfId="20338" xr:uid="{00000000-0005-0000-0000-0000565B0000}"/>
    <cellStyle name="Normal 12 4 2 2 2 6 4" xfId="20339" xr:uid="{00000000-0005-0000-0000-0000575B0000}"/>
    <cellStyle name="Normal 12 4 2 2 2 7" xfId="20340" xr:uid="{00000000-0005-0000-0000-0000585B0000}"/>
    <cellStyle name="Normal 12 4 2 2 2 7 2" xfId="20341" xr:uid="{00000000-0005-0000-0000-0000595B0000}"/>
    <cellStyle name="Normal 12 4 2 2 2 7 2 2" xfId="20342" xr:uid="{00000000-0005-0000-0000-00005A5B0000}"/>
    <cellStyle name="Normal 12 4 2 2 2 7 3" xfId="20343" xr:uid="{00000000-0005-0000-0000-00005B5B0000}"/>
    <cellStyle name="Normal 12 4 2 2 2 8" xfId="20344" xr:uid="{00000000-0005-0000-0000-00005C5B0000}"/>
    <cellStyle name="Normal 12 4 2 2 2 8 2" xfId="20345" xr:uid="{00000000-0005-0000-0000-00005D5B0000}"/>
    <cellStyle name="Normal 12 4 2 2 2 9" xfId="20346" xr:uid="{00000000-0005-0000-0000-00005E5B0000}"/>
    <cellStyle name="Normal 12 4 2 2 3" xfId="20347" xr:uid="{00000000-0005-0000-0000-00005F5B0000}"/>
    <cellStyle name="Normal 12 4 2 2 3 2" xfId="20348" xr:uid="{00000000-0005-0000-0000-0000605B0000}"/>
    <cellStyle name="Normal 12 4 2 2 3 2 2" xfId="20349" xr:uid="{00000000-0005-0000-0000-0000615B0000}"/>
    <cellStyle name="Normal 12 4 2 2 3 2 2 2" xfId="20350" xr:uid="{00000000-0005-0000-0000-0000625B0000}"/>
    <cellStyle name="Normal 12 4 2 2 3 2 2 2 2" xfId="20351" xr:uid="{00000000-0005-0000-0000-0000635B0000}"/>
    <cellStyle name="Normal 12 4 2 2 3 2 2 3" xfId="20352" xr:uid="{00000000-0005-0000-0000-0000645B0000}"/>
    <cellStyle name="Normal 12 4 2 2 3 2 2 4" xfId="20353" xr:uid="{00000000-0005-0000-0000-0000655B0000}"/>
    <cellStyle name="Normal 12 4 2 2 3 2 3" xfId="20354" xr:uid="{00000000-0005-0000-0000-0000665B0000}"/>
    <cellStyle name="Normal 12 4 2 2 3 2 3 2" xfId="20355" xr:uid="{00000000-0005-0000-0000-0000675B0000}"/>
    <cellStyle name="Normal 12 4 2 2 3 2 3 2 2" xfId="20356" xr:uid="{00000000-0005-0000-0000-0000685B0000}"/>
    <cellStyle name="Normal 12 4 2 2 3 2 3 3" xfId="20357" xr:uid="{00000000-0005-0000-0000-0000695B0000}"/>
    <cellStyle name="Normal 12 4 2 2 3 2 3 4" xfId="20358" xr:uid="{00000000-0005-0000-0000-00006A5B0000}"/>
    <cellStyle name="Normal 12 4 2 2 3 2 4" xfId="20359" xr:uid="{00000000-0005-0000-0000-00006B5B0000}"/>
    <cellStyle name="Normal 12 4 2 2 3 2 4 2" xfId="20360" xr:uid="{00000000-0005-0000-0000-00006C5B0000}"/>
    <cellStyle name="Normal 12 4 2 2 3 2 4 2 2" xfId="20361" xr:uid="{00000000-0005-0000-0000-00006D5B0000}"/>
    <cellStyle name="Normal 12 4 2 2 3 2 4 3" xfId="20362" xr:uid="{00000000-0005-0000-0000-00006E5B0000}"/>
    <cellStyle name="Normal 12 4 2 2 3 2 4 4" xfId="20363" xr:uid="{00000000-0005-0000-0000-00006F5B0000}"/>
    <cellStyle name="Normal 12 4 2 2 3 2 5" xfId="20364" xr:uid="{00000000-0005-0000-0000-0000705B0000}"/>
    <cellStyle name="Normal 12 4 2 2 3 2 5 2" xfId="20365" xr:uid="{00000000-0005-0000-0000-0000715B0000}"/>
    <cellStyle name="Normal 12 4 2 2 3 2 5 3" xfId="20366" xr:uid="{00000000-0005-0000-0000-0000725B0000}"/>
    <cellStyle name="Normal 12 4 2 2 3 2 6" xfId="20367" xr:uid="{00000000-0005-0000-0000-0000735B0000}"/>
    <cellStyle name="Normal 12 4 2 2 3 2 7" xfId="20368" xr:uid="{00000000-0005-0000-0000-0000745B0000}"/>
    <cellStyle name="Normal 12 4 2 2 3 2 8" xfId="20369" xr:uid="{00000000-0005-0000-0000-0000755B0000}"/>
    <cellStyle name="Normal 12 4 2 2 3 3" xfId="20370" xr:uid="{00000000-0005-0000-0000-0000765B0000}"/>
    <cellStyle name="Normal 12 4 2 2 3 3 2" xfId="20371" xr:uid="{00000000-0005-0000-0000-0000775B0000}"/>
    <cellStyle name="Normal 12 4 2 2 3 3 2 2" xfId="20372" xr:uid="{00000000-0005-0000-0000-0000785B0000}"/>
    <cellStyle name="Normal 12 4 2 2 3 3 3" xfId="20373" xr:uid="{00000000-0005-0000-0000-0000795B0000}"/>
    <cellStyle name="Normal 12 4 2 2 3 3 4" xfId="20374" xr:uid="{00000000-0005-0000-0000-00007A5B0000}"/>
    <cellStyle name="Normal 12 4 2 2 3 4" xfId="20375" xr:uid="{00000000-0005-0000-0000-00007B5B0000}"/>
    <cellStyle name="Normal 12 4 2 2 3 4 2" xfId="20376" xr:uid="{00000000-0005-0000-0000-00007C5B0000}"/>
    <cellStyle name="Normal 12 4 2 2 3 4 2 2" xfId="20377" xr:uid="{00000000-0005-0000-0000-00007D5B0000}"/>
    <cellStyle name="Normal 12 4 2 2 3 4 3" xfId="20378" xr:uid="{00000000-0005-0000-0000-00007E5B0000}"/>
    <cellStyle name="Normal 12 4 2 2 3 4 4" xfId="20379" xr:uid="{00000000-0005-0000-0000-00007F5B0000}"/>
    <cellStyle name="Normal 12 4 2 2 3 5" xfId="20380" xr:uid="{00000000-0005-0000-0000-0000805B0000}"/>
    <cellStyle name="Normal 12 4 2 2 3 5 2" xfId="20381" xr:uid="{00000000-0005-0000-0000-0000815B0000}"/>
    <cellStyle name="Normal 12 4 2 2 3 5 2 2" xfId="20382" xr:uid="{00000000-0005-0000-0000-0000825B0000}"/>
    <cellStyle name="Normal 12 4 2 2 3 5 3" xfId="20383" xr:uid="{00000000-0005-0000-0000-0000835B0000}"/>
    <cellStyle name="Normal 12 4 2 2 3 5 4" xfId="20384" xr:uid="{00000000-0005-0000-0000-0000845B0000}"/>
    <cellStyle name="Normal 12 4 2 2 3 6" xfId="20385" xr:uid="{00000000-0005-0000-0000-0000855B0000}"/>
    <cellStyle name="Normal 12 4 2 2 3 6 2" xfId="20386" xr:uid="{00000000-0005-0000-0000-0000865B0000}"/>
    <cellStyle name="Normal 12 4 2 2 3 6 2 2" xfId="20387" xr:uid="{00000000-0005-0000-0000-0000875B0000}"/>
    <cellStyle name="Normal 12 4 2 2 3 6 3" xfId="20388" xr:uid="{00000000-0005-0000-0000-0000885B0000}"/>
    <cellStyle name="Normal 12 4 2 2 3 7" xfId="20389" xr:uid="{00000000-0005-0000-0000-0000895B0000}"/>
    <cellStyle name="Normal 12 4 2 2 3 7 2" xfId="20390" xr:uid="{00000000-0005-0000-0000-00008A5B0000}"/>
    <cellStyle name="Normal 12 4 2 2 3 8" xfId="20391" xr:uid="{00000000-0005-0000-0000-00008B5B0000}"/>
    <cellStyle name="Normal 12 4 2 2 3 9" xfId="20392" xr:uid="{00000000-0005-0000-0000-00008C5B0000}"/>
    <cellStyle name="Normal 12 4 2 2 4" xfId="20393" xr:uid="{00000000-0005-0000-0000-00008D5B0000}"/>
    <cellStyle name="Normal 12 4 2 2 4 2" xfId="20394" xr:uid="{00000000-0005-0000-0000-00008E5B0000}"/>
    <cellStyle name="Normal 12 4 2 2 4 2 2" xfId="20395" xr:uid="{00000000-0005-0000-0000-00008F5B0000}"/>
    <cellStyle name="Normal 12 4 2 2 4 2 2 2" xfId="20396" xr:uid="{00000000-0005-0000-0000-0000905B0000}"/>
    <cellStyle name="Normal 12 4 2 2 4 2 3" xfId="20397" xr:uid="{00000000-0005-0000-0000-0000915B0000}"/>
    <cellStyle name="Normal 12 4 2 2 4 2 4" xfId="20398" xr:uid="{00000000-0005-0000-0000-0000925B0000}"/>
    <cellStyle name="Normal 12 4 2 2 4 3" xfId="20399" xr:uid="{00000000-0005-0000-0000-0000935B0000}"/>
    <cellStyle name="Normal 12 4 2 2 4 3 2" xfId="20400" xr:uid="{00000000-0005-0000-0000-0000945B0000}"/>
    <cellStyle name="Normal 12 4 2 2 4 3 2 2" xfId="20401" xr:uid="{00000000-0005-0000-0000-0000955B0000}"/>
    <cellStyle name="Normal 12 4 2 2 4 3 3" xfId="20402" xr:uid="{00000000-0005-0000-0000-0000965B0000}"/>
    <cellStyle name="Normal 12 4 2 2 4 3 4" xfId="20403" xr:uid="{00000000-0005-0000-0000-0000975B0000}"/>
    <cellStyle name="Normal 12 4 2 2 4 4" xfId="20404" xr:uid="{00000000-0005-0000-0000-0000985B0000}"/>
    <cellStyle name="Normal 12 4 2 2 4 4 2" xfId="20405" xr:uid="{00000000-0005-0000-0000-0000995B0000}"/>
    <cellStyle name="Normal 12 4 2 2 4 4 2 2" xfId="20406" xr:uid="{00000000-0005-0000-0000-00009A5B0000}"/>
    <cellStyle name="Normal 12 4 2 2 4 4 3" xfId="20407" xr:uid="{00000000-0005-0000-0000-00009B5B0000}"/>
    <cellStyle name="Normal 12 4 2 2 4 4 4" xfId="20408" xr:uid="{00000000-0005-0000-0000-00009C5B0000}"/>
    <cellStyle name="Normal 12 4 2 2 4 5" xfId="20409" xr:uid="{00000000-0005-0000-0000-00009D5B0000}"/>
    <cellStyle name="Normal 12 4 2 2 4 5 2" xfId="20410" xr:uid="{00000000-0005-0000-0000-00009E5B0000}"/>
    <cellStyle name="Normal 12 4 2 2 4 5 2 2" xfId="20411" xr:uid="{00000000-0005-0000-0000-00009F5B0000}"/>
    <cellStyle name="Normal 12 4 2 2 4 5 3" xfId="20412" xr:uid="{00000000-0005-0000-0000-0000A05B0000}"/>
    <cellStyle name="Normal 12 4 2 2 4 5 4" xfId="20413" xr:uid="{00000000-0005-0000-0000-0000A15B0000}"/>
    <cellStyle name="Normal 12 4 2 2 4 6" xfId="20414" xr:uid="{00000000-0005-0000-0000-0000A25B0000}"/>
    <cellStyle name="Normal 12 4 2 2 4 6 2" xfId="20415" xr:uid="{00000000-0005-0000-0000-0000A35B0000}"/>
    <cellStyle name="Normal 12 4 2 2 4 6 2 2" xfId="20416" xr:uid="{00000000-0005-0000-0000-0000A45B0000}"/>
    <cellStyle name="Normal 12 4 2 2 4 6 3" xfId="20417" xr:uid="{00000000-0005-0000-0000-0000A55B0000}"/>
    <cellStyle name="Normal 12 4 2 2 4 7" xfId="20418" xr:uid="{00000000-0005-0000-0000-0000A65B0000}"/>
    <cellStyle name="Normal 12 4 2 2 4 7 2" xfId="20419" xr:uid="{00000000-0005-0000-0000-0000A75B0000}"/>
    <cellStyle name="Normal 12 4 2 2 4 8" xfId="20420" xr:uid="{00000000-0005-0000-0000-0000A85B0000}"/>
    <cellStyle name="Normal 12 4 2 2 4 9" xfId="20421" xr:uid="{00000000-0005-0000-0000-0000A95B0000}"/>
    <cellStyle name="Normal 12 4 2 2 5" xfId="20422" xr:uid="{00000000-0005-0000-0000-0000AA5B0000}"/>
    <cellStyle name="Normal 12 4 2 2 5 2" xfId="20423" xr:uid="{00000000-0005-0000-0000-0000AB5B0000}"/>
    <cellStyle name="Normal 12 4 2 2 5 2 2" xfId="20424" xr:uid="{00000000-0005-0000-0000-0000AC5B0000}"/>
    <cellStyle name="Normal 12 4 2 2 5 2 2 2" xfId="20425" xr:uid="{00000000-0005-0000-0000-0000AD5B0000}"/>
    <cellStyle name="Normal 12 4 2 2 5 2 3" xfId="20426" xr:uid="{00000000-0005-0000-0000-0000AE5B0000}"/>
    <cellStyle name="Normal 12 4 2 2 5 2 4" xfId="20427" xr:uid="{00000000-0005-0000-0000-0000AF5B0000}"/>
    <cellStyle name="Normal 12 4 2 2 5 3" xfId="20428" xr:uid="{00000000-0005-0000-0000-0000B05B0000}"/>
    <cellStyle name="Normal 12 4 2 2 5 3 2" xfId="20429" xr:uid="{00000000-0005-0000-0000-0000B15B0000}"/>
    <cellStyle name="Normal 12 4 2 2 5 3 2 2" xfId="20430" xr:uid="{00000000-0005-0000-0000-0000B25B0000}"/>
    <cellStyle name="Normal 12 4 2 2 5 3 3" xfId="20431" xr:uid="{00000000-0005-0000-0000-0000B35B0000}"/>
    <cellStyle name="Normal 12 4 2 2 5 3 4" xfId="20432" xr:uid="{00000000-0005-0000-0000-0000B45B0000}"/>
    <cellStyle name="Normal 12 4 2 2 5 4" xfId="20433" xr:uid="{00000000-0005-0000-0000-0000B55B0000}"/>
    <cellStyle name="Normal 12 4 2 2 5 4 2" xfId="20434" xr:uid="{00000000-0005-0000-0000-0000B65B0000}"/>
    <cellStyle name="Normal 12 4 2 2 5 4 2 2" xfId="20435" xr:uid="{00000000-0005-0000-0000-0000B75B0000}"/>
    <cellStyle name="Normal 12 4 2 2 5 4 3" xfId="20436" xr:uid="{00000000-0005-0000-0000-0000B85B0000}"/>
    <cellStyle name="Normal 12 4 2 2 5 4 4" xfId="20437" xr:uid="{00000000-0005-0000-0000-0000B95B0000}"/>
    <cellStyle name="Normal 12 4 2 2 5 5" xfId="20438" xr:uid="{00000000-0005-0000-0000-0000BA5B0000}"/>
    <cellStyle name="Normal 12 4 2 2 5 5 2" xfId="20439" xr:uid="{00000000-0005-0000-0000-0000BB5B0000}"/>
    <cellStyle name="Normal 12 4 2 2 5 5 3" xfId="20440" xr:uid="{00000000-0005-0000-0000-0000BC5B0000}"/>
    <cellStyle name="Normal 12 4 2 2 5 6" xfId="20441" xr:uid="{00000000-0005-0000-0000-0000BD5B0000}"/>
    <cellStyle name="Normal 12 4 2 2 5 7" xfId="20442" xr:uid="{00000000-0005-0000-0000-0000BE5B0000}"/>
    <cellStyle name="Normal 12 4 2 2 5 8" xfId="20443" xr:uid="{00000000-0005-0000-0000-0000BF5B0000}"/>
    <cellStyle name="Normal 12 4 2 2 6" xfId="20444" xr:uid="{00000000-0005-0000-0000-0000C05B0000}"/>
    <cellStyle name="Normal 12 4 2 2 6 2" xfId="20445" xr:uid="{00000000-0005-0000-0000-0000C15B0000}"/>
    <cellStyle name="Normal 12 4 2 2 6 2 2" xfId="20446" xr:uid="{00000000-0005-0000-0000-0000C25B0000}"/>
    <cellStyle name="Normal 12 4 2 2 6 3" xfId="20447" xr:uid="{00000000-0005-0000-0000-0000C35B0000}"/>
    <cellStyle name="Normal 12 4 2 2 6 4" xfId="20448" xr:uid="{00000000-0005-0000-0000-0000C45B0000}"/>
    <cellStyle name="Normal 12 4 2 2 7" xfId="20449" xr:uid="{00000000-0005-0000-0000-0000C55B0000}"/>
    <cellStyle name="Normal 12 4 2 2 7 2" xfId="20450" xr:uid="{00000000-0005-0000-0000-0000C65B0000}"/>
    <cellStyle name="Normal 12 4 2 2 7 2 2" xfId="20451" xr:uid="{00000000-0005-0000-0000-0000C75B0000}"/>
    <cellStyle name="Normal 12 4 2 2 7 3" xfId="20452" xr:uid="{00000000-0005-0000-0000-0000C85B0000}"/>
    <cellStyle name="Normal 12 4 2 2 7 4" xfId="20453" xr:uid="{00000000-0005-0000-0000-0000C95B0000}"/>
    <cellStyle name="Normal 12 4 2 2 8" xfId="20454" xr:uid="{00000000-0005-0000-0000-0000CA5B0000}"/>
    <cellStyle name="Normal 12 4 2 2 8 2" xfId="20455" xr:uid="{00000000-0005-0000-0000-0000CB5B0000}"/>
    <cellStyle name="Normal 12 4 2 2 8 2 2" xfId="20456" xr:uid="{00000000-0005-0000-0000-0000CC5B0000}"/>
    <cellStyle name="Normal 12 4 2 2 8 3" xfId="20457" xr:uid="{00000000-0005-0000-0000-0000CD5B0000}"/>
    <cellStyle name="Normal 12 4 2 2 8 4" xfId="20458" xr:uid="{00000000-0005-0000-0000-0000CE5B0000}"/>
    <cellStyle name="Normal 12 4 2 2 9" xfId="20459" xr:uid="{00000000-0005-0000-0000-0000CF5B0000}"/>
    <cellStyle name="Normal 12 4 2 2 9 2" xfId="20460" xr:uid="{00000000-0005-0000-0000-0000D05B0000}"/>
    <cellStyle name="Normal 12 4 2 2 9 2 2" xfId="20461" xr:uid="{00000000-0005-0000-0000-0000D15B0000}"/>
    <cellStyle name="Normal 12 4 2 2 9 3" xfId="20462" xr:uid="{00000000-0005-0000-0000-0000D25B0000}"/>
    <cellStyle name="Normal 12 4 2 3" xfId="20463" xr:uid="{00000000-0005-0000-0000-0000D35B0000}"/>
    <cellStyle name="Normal 12 4 2 3 10" xfId="20464" xr:uid="{00000000-0005-0000-0000-0000D45B0000}"/>
    <cellStyle name="Normal 12 4 2 3 11" xfId="20465" xr:uid="{00000000-0005-0000-0000-0000D55B0000}"/>
    <cellStyle name="Normal 12 4 2 3 2" xfId="20466" xr:uid="{00000000-0005-0000-0000-0000D65B0000}"/>
    <cellStyle name="Normal 12 4 2 3 2 2" xfId="20467" xr:uid="{00000000-0005-0000-0000-0000D75B0000}"/>
    <cellStyle name="Normal 12 4 2 3 2 2 2" xfId="20468" xr:uid="{00000000-0005-0000-0000-0000D85B0000}"/>
    <cellStyle name="Normal 12 4 2 3 2 2 2 2" xfId="20469" xr:uid="{00000000-0005-0000-0000-0000D95B0000}"/>
    <cellStyle name="Normal 12 4 2 3 2 2 2 2 2" xfId="20470" xr:uid="{00000000-0005-0000-0000-0000DA5B0000}"/>
    <cellStyle name="Normal 12 4 2 3 2 2 2 3" xfId="20471" xr:uid="{00000000-0005-0000-0000-0000DB5B0000}"/>
    <cellStyle name="Normal 12 4 2 3 2 2 2 4" xfId="20472" xr:uid="{00000000-0005-0000-0000-0000DC5B0000}"/>
    <cellStyle name="Normal 12 4 2 3 2 2 3" xfId="20473" xr:uid="{00000000-0005-0000-0000-0000DD5B0000}"/>
    <cellStyle name="Normal 12 4 2 3 2 2 3 2" xfId="20474" xr:uid="{00000000-0005-0000-0000-0000DE5B0000}"/>
    <cellStyle name="Normal 12 4 2 3 2 2 3 2 2" xfId="20475" xr:uid="{00000000-0005-0000-0000-0000DF5B0000}"/>
    <cellStyle name="Normal 12 4 2 3 2 2 3 3" xfId="20476" xr:uid="{00000000-0005-0000-0000-0000E05B0000}"/>
    <cellStyle name="Normal 12 4 2 3 2 2 3 4" xfId="20477" xr:uid="{00000000-0005-0000-0000-0000E15B0000}"/>
    <cellStyle name="Normal 12 4 2 3 2 2 4" xfId="20478" xr:uid="{00000000-0005-0000-0000-0000E25B0000}"/>
    <cellStyle name="Normal 12 4 2 3 2 2 4 2" xfId="20479" xr:uid="{00000000-0005-0000-0000-0000E35B0000}"/>
    <cellStyle name="Normal 12 4 2 3 2 2 4 2 2" xfId="20480" xr:uid="{00000000-0005-0000-0000-0000E45B0000}"/>
    <cellStyle name="Normal 12 4 2 3 2 2 4 3" xfId="20481" xr:uid="{00000000-0005-0000-0000-0000E55B0000}"/>
    <cellStyle name="Normal 12 4 2 3 2 2 4 4" xfId="20482" xr:uid="{00000000-0005-0000-0000-0000E65B0000}"/>
    <cellStyle name="Normal 12 4 2 3 2 2 5" xfId="20483" xr:uid="{00000000-0005-0000-0000-0000E75B0000}"/>
    <cellStyle name="Normal 12 4 2 3 2 2 5 2" xfId="20484" xr:uid="{00000000-0005-0000-0000-0000E85B0000}"/>
    <cellStyle name="Normal 12 4 2 3 2 2 5 3" xfId="20485" xr:uid="{00000000-0005-0000-0000-0000E95B0000}"/>
    <cellStyle name="Normal 12 4 2 3 2 2 6" xfId="20486" xr:uid="{00000000-0005-0000-0000-0000EA5B0000}"/>
    <cellStyle name="Normal 12 4 2 3 2 2 7" xfId="20487" xr:uid="{00000000-0005-0000-0000-0000EB5B0000}"/>
    <cellStyle name="Normal 12 4 2 3 2 2 8" xfId="20488" xr:uid="{00000000-0005-0000-0000-0000EC5B0000}"/>
    <cellStyle name="Normal 12 4 2 3 2 3" xfId="20489" xr:uid="{00000000-0005-0000-0000-0000ED5B0000}"/>
    <cellStyle name="Normal 12 4 2 3 2 3 2" xfId="20490" xr:uid="{00000000-0005-0000-0000-0000EE5B0000}"/>
    <cellStyle name="Normal 12 4 2 3 2 3 2 2" xfId="20491" xr:uid="{00000000-0005-0000-0000-0000EF5B0000}"/>
    <cellStyle name="Normal 12 4 2 3 2 3 3" xfId="20492" xr:uid="{00000000-0005-0000-0000-0000F05B0000}"/>
    <cellStyle name="Normal 12 4 2 3 2 3 4" xfId="20493" xr:uid="{00000000-0005-0000-0000-0000F15B0000}"/>
    <cellStyle name="Normal 12 4 2 3 2 4" xfId="20494" xr:uid="{00000000-0005-0000-0000-0000F25B0000}"/>
    <cellStyle name="Normal 12 4 2 3 2 4 2" xfId="20495" xr:uid="{00000000-0005-0000-0000-0000F35B0000}"/>
    <cellStyle name="Normal 12 4 2 3 2 4 2 2" xfId="20496" xr:uid="{00000000-0005-0000-0000-0000F45B0000}"/>
    <cellStyle name="Normal 12 4 2 3 2 4 3" xfId="20497" xr:uid="{00000000-0005-0000-0000-0000F55B0000}"/>
    <cellStyle name="Normal 12 4 2 3 2 4 4" xfId="20498" xr:uid="{00000000-0005-0000-0000-0000F65B0000}"/>
    <cellStyle name="Normal 12 4 2 3 2 5" xfId="20499" xr:uid="{00000000-0005-0000-0000-0000F75B0000}"/>
    <cellStyle name="Normal 12 4 2 3 2 5 2" xfId="20500" xr:uid="{00000000-0005-0000-0000-0000F85B0000}"/>
    <cellStyle name="Normal 12 4 2 3 2 5 2 2" xfId="20501" xr:uid="{00000000-0005-0000-0000-0000F95B0000}"/>
    <cellStyle name="Normal 12 4 2 3 2 5 3" xfId="20502" xr:uid="{00000000-0005-0000-0000-0000FA5B0000}"/>
    <cellStyle name="Normal 12 4 2 3 2 5 4" xfId="20503" xr:uid="{00000000-0005-0000-0000-0000FB5B0000}"/>
    <cellStyle name="Normal 12 4 2 3 2 6" xfId="20504" xr:uid="{00000000-0005-0000-0000-0000FC5B0000}"/>
    <cellStyle name="Normal 12 4 2 3 2 6 2" xfId="20505" xr:uid="{00000000-0005-0000-0000-0000FD5B0000}"/>
    <cellStyle name="Normal 12 4 2 3 2 6 2 2" xfId="20506" xr:uid="{00000000-0005-0000-0000-0000FE5B0000}"/>
    <cellStyle name="Normal 12 4 2 3 2 6 3" xfId="20507" xr:uid="{00000000-0005-0000-0000-0000FF5B0000}"/>
    <cellStyle name="Normal 12 4 2 3 2 7" xfId="20508" xr:uid="{00000000-0005-0000-0000-0000005C0000}"/>
    <cellStyle name="Normal 12 4 2 3 2 7 2" xfId="20509" xr:uid="{00000000-0005-0000-0000-0000015C0000}"/>
    <cellStyle name="Normal 12 4 2 3 2 8" xfId="20510" xr:uid="{00000000-0005-0000-0000-0000025C0000}"/>
    <cellStyle name="Normal 12 4 2 3 2 9" xfId="20511" xr:uid="{00000000-0005-0000-0000-0000035C0000}"/>
    <cellStyle name="Normal 12 4 2 3 3" xfId="20512" xr:uid="{00000000-0005-0000-0000-0000045C0000}"/>
    <cellStyle name="Normal 12 4 2 3 3 2" xfId="20513" xr:uid="{00000000-0005-0000-0000-0000055C0000}"/>
    <cellStyle name="Normal 12 4 2 3 3 2 2" xfId="20514" xr:uid="{00000000-0005-0000-0000-0000065C0000}"/>
    <cellStyle name="Normal 12 4 2 3 3 2 2 2" xfId="20515" xr:uid="{00000000-0005-0000-0000-0000075C0000}"/>
    <cellStyle name="Normal 12 4 2 3 3 2 3" xfId="20516" xr:uid="{00000000-0005-0000-0000-0000085C0000}"/>
    <cellStyle name="Normal 12 4 2 3 3 2 4" xfId="20517" xr:uid="{00000000-0005-0000-0000-0000095C0000}"/>
    <cellStyle name="Normal 12 4 2 3 3 3" xfId="20518" xr:uid="{00000000-0005-0000-0000-00000A5C0000}"/>
    <cellStyle name="Normal 12 4 2 3 3 3 2" xfId="20519" xr:uid="{00000000-0005-0000-0000-00000B5C0000}"/>
    <cellStyle name="Normal 12 4 2 3 3 3 2 2" xfId="20520" xr:uid="{00000000-0005-0000-0000-00000C5C0000}"/>
    <cellStyle name="Normal 12 4 2 3 3 3 3" xfId="20521" xr:uid="{00000000-0005-0000-0000-00000D5C0000}"/>
    <cellStyle name="Normal 12 4 2 3 3 3 4" xfId="20522" xr:uid="{00000000-0005-0000-0000-00000E5C0000}"/>
    <cellStyle name="Normal 12 4 2 3 3 4" xfId="20523" xr:uid="{00000000-0005-0000-0000-00000F5C0000}"/>
    <cellStyle name="Normal 12 4 2 3 3 4 2" xfId="20524" xr:uid="{00000000-0005-0000-0000-0000105C0000}"/>
    <cellStyle name="Normal 12 4 2 3 3 4 2 2" xfId="20525" xr:uid="{00000000-0005-0000-0000-0000115C0000}"/>
    <cellStyle name="Normal 12 4 2 3 3 4 3" xfId="20526" xr:uid="{00000000-0005-0000-0000-0000125C0000}"/>
    <cellStyle name="Normal 12 4 2 3 3 4 4" xfId="20527" xr:uid="{00000000-0005-0000-0000-0000135C0000}"/>
    <cellStyle name="Normal 12 4 2 3 3 5" xfId="20528" xr:uid="{00000000-0005-0000-0000-0000145C0000}"/>
    <cellStyle name="Normal 12 4 2 3 3 5 2" xfId="20529" xr:uid="{00000000-0005-0000-0000-0000155C0000}"/>
    <cellStyle name="Normal 12 4 2 3 3 5 2 2" xfId="20530" xr:uid="{00000000-0005-0000-0000-0000165C0000}"/>
    <cellStyle name="Normal 12 4 2 3 3 5 3" xfId="20531" xr:uid="{00000000-0005-0000-0000-0000175C0000}"/>
    <cellStyle name="Normal 12 4 2 3 3 5 4" xfId="20532" xr:uid="{00000000-0005-0000-0000-0000185C0000}"/>
    <cellStyle name="Normal 12 4 2 3 3 6" xfId="20533" xr:uid="{00000000-0005-0000-0000-0000195C0000}"/>
    <cellStyle name="Normal 12 4 2 3 3 6 2" xfId="20534" xr:uid="{00000000-0005-0000-0000-00001A5C0000}"/>
    <cellStyle name="Normal 12 4 2 3 3 6 2 2" xfId="20535" xr:uid="{00000000-0005-0000-0000-00001B5C0000}"/>
    <cellStyle name="Normal 12 4 2 3 3 6 3" xfId="20536" xr:uid="{00000000-0005-0000-0000-00001C5C0000}"/>
    <cellStyle name="Normal 12 4 2 3 3 7" xfId="20537" xr:uid="{00000000-0005-0000-0000-00001D5C0000}"/>
    <cellStyle name="Normal 12 4 2 3 3 7 2" xfId="20538" xr:uid="{00000000-0005-0000-0000-00001E5C0000}"/>
    <cellStyle name="Normal 12 4 2 3 3 8" xfId="20539" xr:uid="{00000000-0005-0000-0000-00001F5C0000}"/>
    <cellStyle name="Normal 12 4 2 3 3 9" xfId="20540" xr:uid="{00000000-0005-0000-0000-0000205C0000}"/>
    <cellStyle name="Normal 12 4 2 3 4" xfId="20541" xr:uid="{00000000-0005-0000-0000-0000215C0000}"/>
    <cellStyle name="Normal 12 4 2 3 4 2" xfId="20542" xr:uid="{00000000-0005-0000-0000-0000225C0000}"/>
    <cellStyle name="Normal 12 4 2 3 4 2 2" xfId="20543" xr:uid="{00000000-0005-0000-0000-0000235C0000}"/>
    <cellStyle name="Normal 12 4 2 3 4 2 2 2" xfId="20544" xr:uid="{00000000-0005-0000-0000-0000245C0000}"/>
    <cellStyle name="Normal 12 4 2 3 4 2 3" xfId="20545" xr:uid="{00000000-0005-0000-0000-0000255C0000}"/>
    <cellStyle name="Normal 12 4 2 3 4 2 4" xfId="20546" xr:uid="{00000000-0005-0000-0000-0000265C0000}"/>
    <cellStyle name="Normal 12 4 2 3 4 3" xfId="20547" xr:uid="{00000000-0005-0000-0000-0000275C0000}"/>
    <cellStyle name="Normal 12 4 2 3 4 3 2" xfId="20548" xr:uid="{00000000-0005-0000-0000-0000285C0000}"/>
    <cellStyle name="Normal 12 4 2 3 4 3 2 2" xfId="20549" xr:uid="{00000000-0005-0000-0000-0000295C0000}"/>
    <cellStyle name="Normal 12 4 2 3 4 3 3" xfId="20550" xr:uid="{00000000-0005-0000-0000-00002A5C0000}"/>
    <cellStyle name="Normal 12 4 2 3 4 3 4" xfId="20551" xr:uid="{00000000-0005-0000-0000-00002B5C0000}"/>
    <cellStyle name="Normal 12 4 2 3 4 4" xfId="20552" xr:uid="{00000000-0005-0000-0000-00002C5C0000}"/>
    <cellStyle name="Normal 12 4 2 3 4 4 2" xfId="20553" xr:uid="{00000000-0005-0000-0000-00002D5C0000}"/>
    <cellStyle name="Normal 12 4 2 3 4 4 2 2" xfId="20554" xr:uid="{00000000-0005-0000-0000-00002E5C0000}"/>
    <cellStyle name="Normal 12 4 2 3 4 4 3" xfId="20555" xr:uid="{00000000-0005-0000-0000-00002F5C0000}"/>
    <cellStyle name="Normal 12 4 2 3 4 4 4" xfId="20556" xr:uid="{00000000-0005-0000-0000-0000305C0000}"/>
    <cellStyle name="Normal 12 4 2 3 4 5" xfId="20557" xr:uid="{00000000-0005-0000-0000-0000315C0000}"/>
    <cellStyle name="Normal 12 4 2 3 4 5 2" xfId="20558" xr:uid="{00000000-0005-0000-0000-0000325C0000}"/>
    <cellStyle name="Normal 12 4 2 3 4 5 3" xfId="20559" xr:uid="{00000000-0005-0000-0000-0000335C0000}"/>
    <cellStyle name="Normal 12 4 2 3 4 6" xfId="20560" xr:uid="{00000000-0005-0000-0000-0000345C0000}"/>
    <cellStyle name="Normal 12 4 2 3 4 7" xfId="20561" xr:uid="{00000000-0005-0000-0000-0000355C0000}"/>
    <cellStyle name="Normal 12 4 2 3 4 8" xfId="20562" xr:uid="{00000000-0005-0000-0000-0000365C0000}"/>
    <cellStyle name="Normal 12 4 2 3 5" xfId="20563" xr:uid="{00000000-0005-0000-0000-0000375C0000}"/>
    <cellStyle name="Normal 12 4 2 3 5 2" xfId="20564" xr:uid="{00000000-0005-0000-0000-0000385C0000}"/>
    <cellStyle name="Normal 12 4 2 3 5 2 2" xfId="20565" xr:uid="{00000000-0005-0000-0000-0000395C0000}"/>
    <cellStyle name="Normal 12 4 2 3 5 3" xfId="20566" xr:uid="{00000000-0005-0000-0000-00003A5C0000}"/>
    <cellStyle name="Normal 12 4 2 3 5 4" xfId="20567" xr:uid="{00000000-0005-0000-0000-00003B5C0000}"/>
    <cellStyle name="Normal 12 4 2 3 6" xfId="20568" xr:uid="{00000000-0005-0000-0000-00003C5C0000}"/>
    <cellStyle name="Normal 12 4 2 3 6 2" xfId="20569" xr:uid="{00000000-0005-0000-0000-00003D5C0000}"/>
    <cellStyle name="Normal 12 4 2 3 6 2 2" xfId="20570" xr:uid="{00000000-0005-0000-0000-00003E5C0000}"/>
    <cellStyle name="Normal 12 4 2 3 6 3" xfId="20571" xr:uid="{00000000-0005-0000-0000-00003F5C0000}"/>
    <cellStyle name="Normal 12 4 2 3 6 4" xfId="20572" xr:uid="{00000000-0005-0000-0000-0000405C0000}"/>
    <cellStyle name="Normal 12 4 2 3 7" xfId="20573" xr:uid="{00000000-0005-0000-0000-0000415C0000}"/>
    <cellStyle name="Normal 12 4 2 3 7 2" xfId="20574" xr:uid="{00000000-0005-0000-0000-0000425C0000}"/>
    <cellStyle name="Normal 12 4 2 3 7 2 2" xfId="20575" xr:uid="{00000000-0005-0000-0000-0000435C0000}"/>
    <cellStyle name="Normal 12 4 2 3 7 3" xfId="20576" xr:uid="{00000000-0005-0000-0000-0000445C0000}"/>
    <cellStyle name="Normal 12 4 2 3 7 4" xfId="20577" xr:uid="{00000000-0005-0000-0000-0000455C0000}"/>
    <cellStyle name="Normal 12 4 2 3 8" xfId="20578" xr:uid="{00000000-0005-0000-0000-0000465C0000}"/>
    <cellStyle name="Normal 12 4 2 3 8 2" xfId="20579" xr:uid="{00000000-0005-0000-0000-0000475C0000}"/>
    <cellStyle name="Normal 12 4 2 3 8 2 2" xfId="20580" xr:uid="{00000000-0005-0000-0000-0000485C0000}"/>
    <cellStyle name="Normal 12 4 2 3 8 3" xfId="20581" xr:uid="{00000000-0005-0000-0000-0000495C0000}"/>
    <cellStyle name="Normal 12 4 2 3 9" xfId="20582" xr:uid="{00000000-0005-0000-0000-00004A5C0000}"/>
    <cellStyle name="Normal 12 4 2 3 9 2" xfId="20583" xr:uid="{00000000-0005-0000-0000-00004B5C0000}"/>
    <cellStyle name="Normal 12 4 2 4" xfId="20584" xr:uid="{00000000-0005-0000-0000-00004C5C0000}"/>
    <cellStyle name="Normal 12 4 2 4 2" xfId="20585" xr:uid="{00000000-0005-0000-0000-00004D5C0000}"/>
    <cellStyle name="Normal 12 4 2 4 2 2" xfId="20586" xr:uid="{00000000-0005-0000-0000-00004E5C0000}"/>
    <cellStyle name="Normal 12 4 2 4 2 2 2" xfId="20587" xr:uid="{00000000-0005-0000-0000-00004F5C0000}"/>
    <cellStyle name="Normal 12 4 2 4 2 2 2 2" xfId="20588" xr:uid="{00000000-0005-0000-0000-0000505C0000}"/>
    <cellStyle name="Normal 12 4 2 4 2 2 3" xfId="20589" xr:uid="{00000000-0005-0000-0000-0000515C0000}"/>
    <cellStyle name="Normal 12 4 2 4 2 2 4" xfId="20590" xr:uid="{00000000-0005-0000-0000-0000525C0000}"/>
    <cellStyle name="Normal 12 4 2 4 2 3" xfId="20591" xr:uid="{00000000-0005-0000-0000-0000535C0000}"/>
    <cellStyle name="Normal 12 4 2 4 2 3 2" xfId="20592" xr:uid="{00000000-0005-0000-0000-0000545C0000}"/>
    <cellStyle name="Normal 12 4 2 4 2 3 2 2" xfId="20593" xr:uid="{00000000-0005-0000-0000-0000555C0000}"/>
    <cellStyle name="Normal 12 4 2 4 2 3 3" xfId="20594" xr:uid="{00000000-0005-0000-0000-0000565C0000}"/>
    <cellStyle name="Normal 12 4 2 4 2 3 4" xfId="20595" xr:uid="{00000000-0005-0000-0000-0000575C0000}"/>
    <cellStyle name="Normal 12 4 2 4 2 4" xfId="20596" xr:uid="{00000000-0005-0000-0000-0000585C0000}"/>
    <cellStyle name="Normal 12 4 2 4 2 4 2" xfId="20597" xr:uid="{00000000-0005-0000-0000-0000595C0000}"/>
    <cellStyle name="Normal 12 4 2 4 2 4 2 2" xfId="20598" xr:uid="{00000000-0005-0000-0000-00005A5C0000}"/>
    <cellStyle name="Normal 12 4 2 4 2 4 3" xfId="20599" xr:uid="{00000000-0005-0000-0000-00005B5C0000}"/>
    <cellStyle name="Normal 12 4 2 4 2 4 4" xfId="20600" xr:uid="{00000000-0005-0000-0000-00005C5C0000}"/>
    <cellStyle name="Normal 12 4 2 4 2 5" xfId="20601" xr:uid="{00000000-0005-0000-0000-00005D5C0000}"/>
    <cellStyle name="Normal 12 4 2 4 2 5 2" xfId="20602" xr:uid="{00000000-0005-0000-0000-00005E5C0000}"/>
    <cellStyle name="Normal 12 4 2 4 2 5 3" xfId="20603" xr:uid="{00000000-0005-0000-0000-00005F5C0000}"/>
    <cellStyle name="Normal 12 4 2 4 2 6" xfId="20604" xr:uid="{00000000-0005-0000-0000-0000605C0000}"/>
    <cellStyle name="Normal 12 4 2 4 2 7" xfId="20605" xr:uid="{00000000-0005-0000-0000-0000615C0000}"/>
    <cellStyle name="Normal 12 4 2 4 2 8" xfId="20606" xr:uid="{00000000-0005-0000-0000-0000625C0000}"/>
    <cellStyle name="Normal 12 4 2 4 3" xfId="20607" xr:uid="{00000000-0005-0000-0000-0000635C0000}"/>
    <cellStyle name="Normal 12 4 2 4 3 2" xfId="20608" xr:uid="{00000000-0005-0000-0000-0000645C0000}"/>
    <cellStyle name="Normal 12 4 2 4 3 2 2" xfId="20609" xr:uid="{00000000-0005-0000-0000-0000655C0000}"/>
    <cellStyle name="Normal 12 4 2 4 3 3" xfId="20610" xr:uid="{00000000-0005-0000-0000-0000665C0000}"/>
    <cellStyle name="Normal 12 4 2 4 3 4" xfId="20611" xr:uid="{00000000-0005-0000-0000-0000675C0000}"/>
    <cellStyle name="Normal 12 4 2 4 4" xfId="20612" xr:uid="{00000000-0005-0000-0000-0000685C0000}"/>
    <cellStyle name="Normal 12 4 2 4 4 2" xfId="20613" xr:uid="{00000000-0005-0000-0000-0000695C0000}"/>
    <cellStyle name="Normal 12 4 2 4 4 2 2" xfId="20614" xr:uid="{00000000-0005-0000-0000-00006A5C0000}"/>
    <cellStyle name="Normal 12 4 2 4 4 3" xfId="20615" xr:uid="{00000000-0005-0000-0000-00006B5C0000}"/>
    <cellStyle name="Normal 12 4 2 4 4 4" xfId="20616" xr:uid="{00000000-0005-0000-0000-00006C5C0000}"/>
    <cellStyle name="Normal 12 4 2 4 5" xfId="20617" xr:uid="{00000000-0005-0000-0000-00006D5C0000}"/>
    <cellStyle name="Normal 12 4 2 4 5 2" xfId="20618" xr:uid="{00000000-0005-0000-0000-00006E5C0000}"/>
    <cellStyle name="Normal 12 4 2 4 5 2 2" xfId="20619" xr:uid="{00000000-0005-0000-0000-00006F5C0000}"/>
    <cellStyle name="Normal 12 4 2 4 5 3" xfId="20620" xr:uid="{00000000-0005-0000-0000-0000705C0000}"/>
    <cellStyle name="Normal 12 4 2 4 5 4" xfId="20621" xr:uid="{00000000-0005-0000-0000-0000715C0000}"/>
    <cellStyle name="Normal 12 4 2 4 6" xfId="20622" xr:uid="{00000000-0005-0000-0000-0000725C0000}"/>
    <cellStyle name="Normal 12 4 2 4 6 2" xfId="20623" xr:uid="{00000000-0005-0000-0000-0000735C0000}"/>
    <cellStyle name="Normal 12 4 2 4 6 2 2" xfId="20624" xr:uid="{00000000-0005-0000-0000-0000745C0000}"/>
    <cellStyle name="Normal 12 4 2 4 6 3" xfId="20625" xr:uid="{00000000-0005-0000-0000-0000755C0000}"/>
    <cellStyle name="Normal 12 4 2 4 7" xfId="20626" xr:uid="{00000000-0005-0000-0000-0000765C0000}"/>
    <cellStyle name="Normal 12 4 2 4 7 2" xfId="20627" xr:uid="{00000000-0005-0000-0000-0000775C0000}"/>
    <cellStyle name="Normal 12 4 2 4 8" xfId="20628" xr:uid="{00000000-0005-0000-0000-0000785C0000}"/>
    <cellStyle name="Normal 12 4 2 4 9" xfId="20629" xr:uid="{00000000-0005-0000-0000-0000795C0000}"/>
    <cellStyle name="Normal 12 4 2 5" xfId="20630" xr:uid="{00000000-0005-0000-0000-00007A5C0000}"/>
    <cellStyle name="Normal 12 4 2 5 2" xfId="20631" xr:uid="{00000000-0005-0000-0000-00007B5C0000}"/>
    <cellStyle name="Normal 12 4 2 5 2 2" xfId="20632" xr:uid="{00000000-0005-0000-0000-00007C5C0000}"/>
    <cellStyle name="Normal 12 4 2 5 2 2 2" xfId="20633" xr:uid="{00000000-0005-0000-0000-00007D5C0000}"/>
    <cellStyle name="Normal 12 4 2 5 2 3" xfId="20634" xr:uid="{00000000-0005-0000-0000-00007E5C0000}"/>
    <cellStyle name="Normal 12 4 2 5 2 4" xfId="20635" xr:uid="{00000000-0005-0000-0000-00007F5C0000}"/>
    <cellStyle name="Normal 12 4 2 5 3" xfId="20636" xr:uid="{00000000-0005-0000-0000-0000805C0000}"/>
    <cellStyle name="Normal 12 4 2 5 3 2" xfId="20637" xr:uid="{00000000-0005-0000-0000-0000815C0000}"/>
    <cellStyle name="Normal 12 4 2 5 3 2 2" xfId="20638" xr:uid="{00000000-0005-0000-0000-0000825C0000}"/>
    <cellStyle name="Normal 12 4 2 5 3 3" xfId="20639" xr:uid="{00000000-0005-0000-0000-0000835C0000}"/>
    <cellStyle name="Normal 12 4 2 5 3 4" xfId="20640" xr:uid="{00000000-0005-0000-0000-0000845C0000}"/>
    <cellStyle name="Normal 12 4 2 5 4" xfId="20641" xr:uid="{00000000-0005-0000-0000-0000855C0000}"/>
    <cellStyle name="Normal 12 4 2 5 4 2" xfId="20642" xr:uid="{00000000-0005-0000-0000-0000865C0000}"/>
    <cellStyle name="Normal 12 4 2 5 4 2 2" xfId="20643" xr:uid="{00000000-0005-0000-0000-0000875C0000}"/>
    <cellStyle name="Normal 12 4 2 5 4 3" xfId="20644" xr:uid="{00000000-0005-0000-0000-0000885C0000}"/>
    <cellStyle name="Normal 12 4 2 5 4 4" xfId="20645" xr:uid="{00000000-0005-0000-0000-0000895C0000}"/>
    <cellStyle name="Normal 12 4 2 5 5" xfId="20646" xr:uid="{00000000-0005-0000-0000-00008A5C0000}"/>
    <cellStyle name="Normal 12 4 2 5 5 2" xfId="20647" xr:uid="{00000000-0005-0000-0000-00008B5C0000}"/>
    <cellStyle name="Normal 12 4 2 5 5 2 2" xfId="20648" xr:uid="{00000000-0005-0000-0000-00008C5C0000}"/>
    <cellStyle name="Normal 12 4 2 5 5 3" xfId="20649" xr:uid="{00000000-0005-0000-0000-00008D5C0000}"/>
    <cellStyle name="Normal 12 4 2 5 5 4" xfId="20650" xr:uid="{00000000-0005-0000-0000-00008E5C0000}"/>
    <cellStyle name="Normal 12 4 2 5 6" xfId="20651" xr:uid="{00000000-0005-0000-0000-00008F5C0000}"/>
    <cellStyle name="Normal 12 4 2 5 6 2" xfId="20652" xr:uid="{00000000-0005-0000-0000-0000905C0000}"/>
    <cellStyle name="Normal 12 4 2 5 6 2 2" xfId="20653" xr:uid="{00000000-0005-0000-0000-0000915C0000}"/>
    <cellStyle name="Normal 12 4 2 5 6 3" xfId="20654" xr:uid="{00000000-0005-0000-0000-0000925C0000}"/>
    <cellStyle name="Normal 12 4 2 5 7" xfId="20655" xr:uid="{00000000-0005-0000-0000-0000935C0000}"/>
    <cellStyle name="Normal 12 4 2 5 7 2" xfId="20656" xr:uid="{00000000-0005-0000-0000-0000945C0000}"/>
    <cellStyle name="Normal 12 4 2 5 8" xfId="20657" xr:uid="{00000000-0005-0000-0000-0000955C0000}"/>
    <cellStyle name="Normal 12 4 2 5 9" xfId="20658" xr:uid="{00000000-0005-0000-0000-0000965C0000}"/>
    <cellStyle name="Normal 12 4 2 6" xfId="20659" xr:uid="{00000000-0005-0000-0000-0000975C0000}"/>
    <cellStyle name="Normal 12 4 2 6 2" xfId="20660" xr:uid="{00000000-0005-0000-0000-0000985C0000}"/>
    <cellStyle name="Normal 12 4 2 6 2 2" xfId="20661" xr:uid="{00000000-0005-0000-0000-0000995C0000}"/>
    <cellStyle name="Normal 12 4 2 6 2 2 2" xfId="20662" xr:uid="{00000000-0005-0000-0000-00009A5C0000}"/>
    <cellStyle name="Normal 12 4 2 6 2 3" xfId="20663" xr:uid="{00000000-0005-0000-0000-00009B5C0000}"/>
    <cellStyle name="Normal 12 4 2 6 2 4" xfId="20664" xr:uid="{00000000-0005-0000-0000-00009C5C0000}"/>
    <cellStyle name="Normal 12 4 2 6 3" xfId="20665" xr:uid="{00000000-0005-0000-0000-00009D5C0000}"/>
    <cellStyle name="Normal 12 4 2 6 3 2" xfId="20666" xr:uid="{00000000-0005-0000-0000-00009E5C0000}"/>
    <cellStyle name="Normal 12 4 2 6 3 2 2" xfId="20667" xr:uid="{00000000-0005-0000-0000-00009F5C0000}"/>
    <cellStyle name="Normal 12 4 2 6 3 3" xfId="20668" xr:uid="{00000000-0005-0000-0000-0000A05C0000}"/>
    <cellStyle name="Normal 12 4 2 6 3 4" xfId="20669" xr:uid="{00000000-0005-0000-0000-0000A15C0000}"/>
    <cellStyle name="Normal 12 4 2 6 4" xfId="20670" xr:uid="{00000000-0005-0000-0000-0000A25C0000}"/>
    <cellStyle name="Normal 12 4 2 6 4 2" xfId="20671" xr:uid="{00000000-0005-0000-0000-0000A35C0000}"/>
    <cellStyle name="Normal 12 4 2 6 4 2 2" xfId="20672" xr:uid="{00000000-0005-0000-0000-0000A45C0000}"/>
    <cellStyle name="Normal 12 4 2 6 4 3" xfId="20673" xr:uid="{00000000-0005-0000-0000-0000A55C0000}"/>
    <cellStyle name="Normal 12 4 2 6 4 4" xfId="20674" xr:uid="{00000000-0005-0000-0000-0000A65C0000}"/>
    <cellStyle name="Normal 12 4 2 6 5" xfId="20675" xr:uid="{00000000-0005-0000-0000-0000A75C0000}"/>
    <cellStyle name="Normal 12 4 2 6 5 2" xfId="20676" xr:uid="{00000000-0005-0000-0000-0000A85C0000}"/>
    <cellStyle name="Normal 12 4 2 6 5 3" xfId="20677" xr:uid="{00000000-0005-0000-0000-0000A95C0000}"/>
    <cellStyle name="Normal 12 4 2 6 6" xfId="20678" xr:uid="{00000000-0005-0000-0000-0000AA5C0000}"/>
    <cellStyle name="Normal 12 4 2 6 7" xfId="20679" xr:uid="{00000000-0005-0000-0000-0000AB5C0000}"/>
    <cellStyle name="Normal 12 4 2 6 8" xfId="20680" xr:uid="{00000000-0005-0000-0000-0000AC5C0000}"/>
    <cellStyle name="Normal 12 4 2 7" xfId="20681" xr:uid="{00000000-0005-0000-0000-0000AD5C0000}"/>
    <cellStyle name="Normal 12 4 2 7 2" xfId="20682" xr:uid="{00000000-0005-0000-0000-0000AE5C0000}"/>
    <cellStyle name="Normal 12 4 2 7 2 2" xfId="20683" xr:uid="{00000000-0005-0000-0000-0000AF5C0000}"/>
    <cellStyle name="Normal 12 4 2 7 3" xfId="20684" xr:uid="{00000000-0005-0000-0000-0000B05C0000}"/>
    <cellStyle name="Normal 12 4 2 7 4" xfId="20685" xr:uid="{00000000-0005-0000-0000-0000B15C0000}"/>
    <cellStyle name="Normal 12 4 2 8" xfId="20686" xr:uid="{00000000-0005-0000-0000-0000B25C0000}"/>
    <cellStyle name="Normal 12 4 2 8 2" xfId="20687" xr:uid="{00000000-0005-0000-0000-0000B35C0000}"/>
    <cellStyle name="Normal 12 4 2 8 2 2" xfId="20688" xr:uid="{00000000-0005-0000-0000-0000B45C0000}"/>
    <cellStyle name="Normal 12 4 2 8 3" xfId="20689" xr:uid="{00000000-0005-0000-0000-0000B55C0000}"/>
    <cellStyle name="Normal 12 4 2 8 4" xfId="20690" xr:uid="{00000000-0005-0000-0000-0000B65C0000}"/>
    <cellStyle name="Normal 12 4 2 9" xfId="20691" xr:uid="{00000000-0005-0000-0000-0000B75C0000}"/>
    <cellStyle name="Normal 12 4 2 9 2" xfId="20692" xr:uid="{00000000-0005-0000-0000-0000B85C0000}"/>
    <cellStyle name="Normal 12 4 2 9 2 2" xfId="20693" xr:uid="{00000000-0005-0000-0000-0000B95C0000}"/>
    <cellStyle name="Normal 12 4 2 9 3" xfId="20694" xr:uid="{00000000-0005-0000-0000-0000BA5C0000}"/>
    <cellStyle name="Normal 12 4 2 9 4" xfId="20695" xr:uid="{00000000-0005-0000-0000-0000BB5C0000}"/>
    <cellStyle name="Normal 12 4 3" xfId="20696" xr:uid="{00000000-0005-0000-0000-0000BC5C0000}"/>
    <cellStyle name="Normal 12 4 3 10" xfId="20697" xr:uid="{00000000-0005-0000-0000-0000BD5C0000}"/>
    <cellStyle name="Normal 12 4 3 10 2" xfId="20698" xr:uid="{00000000-0005-0000-0000-0000BE5C0000}"/>
    <cellStyle name="Normal 12 4 3 11" xfId="20699" xr:uid="{00000000-0005-0000-0000-0000BF5C0000}"/>
    <cellStyle name="Normal 12 4 3 12" xfId="20700" xr:uid="{00000000-0005-0000-0000-0000C05C0000}"/>
    <cellStyle name="Normal 12 4 3 2" xfId="20701" xr:uid="{00000000-0005-0000-0000-0000C15C0000}"/>
    <cellStyle name="Normal 12 4 3 2 10" xfId="20702" xr:uid="{00000000-0005-0000-0000-0000C25C0000}"/>
    <cellStyle name="Normal 12 4 3 2 11" xfId="20703" xr:uid="{00000000-0005-0000-0000-0000C35C0000}"/>
    <cellStyle name="Normal 12 4 3 2 2" xfId="20704" xr:uid="{00000000-0005-0000-0000-0000C45C0000}"/>
    <cellStyle name="Normal 12 4 3 2 2 2" xfId="20705" xr:uid="{00000000-0005-0000-0000-0000C55C0000}"/>
    <cellStyle name="Normal 12 4 3 2 2 2 2" xfId="20706" xr:uid="{00000000-0005-0000-0000-0000C65C0000}"/>
    <cellStyle name="Normal 12 4 3 2 2 2 2 2" xfId="20707" xr:uid="{00000000-0005-0000-0000-0000C75C0000}"/>
    <cellStyle name="Normal 12 4 3 2 2 2 2 2 2" xfId="20708" xr:uid="{00000000-0005-0000-0000-0000C85C0000}"/>
    <cellStyle name="Normal 12 4 3 2 2 2 2 3" xfId="20709" xr:uid="{00000000-0005-0000-0000-0000C95C0000}"/>
    <cellStyle name="Normal 12 4 3 2 2 2 2 4" xfId="20710" xr:uid="{00000000-0005-0000-0000-0000CA5C0000}"/>
    <cellStyle name="Normal 12 4 3 2 2 2 3" xfId="20711" xr:uid="{00000000-0005-0000-0000-0000CB5C0000}"/>
    <cellStyle name="Normal 12 4 3 2 2 2 3 2" xfId="20712" xr:uid="{00000000-0005-0000-0000-0000CC5C0000}"/>
    <cellStyle name="Normal 12 4 3 2 2 2 3 2 2" xfId="20713" xr:uid="{00000000-0005-0000-0000-0000CD5C0000}"/>
    <cellStyle name="Normal 12 4 3 2 2 2 3 3" xfId="20714" xr:uid="{00000000-0005-0000-0000-0000CE5C0000}"/>
    <cellStyle name="Normal 12 4 3 2 2 2 3 4" xfId="20715" xr:uid="{00000000-0005-0000-0000-0000CF5C0000}"/>
    <cellStyle name="Normal 12 4 3 2 2 2 4" xfId="20716" xr:uid="{00000000-0005-0000-0000-0000D05C0000}"/>
    <cellStyle name="Normal 12 4 3 2 2 2 4 2" xfId="20717" xr:uid="{00000000-0005-0000-0000-0000D15C0000}"/>
    <cellStyle name="Normal 12 4 3 2 2 2 4 2 2" xfId="20718" xr:uid="{00000000-0005-0000-0000-0000D25C0000}"/>
    <cellStyle name="Normal 12 4 3 2 2 2 4 3" xfId="20719" xr:uid="{00000000-0005-0000-0000-0000D35C0000}"/>
    <cellStyle name="Normal 12 4 3 2 2 2 4 4" xfId="20720" xr:uid="{00000000-0005-0000-0000-0000D45C0000}"/>
    <cellStyle name="Normal 12 4 3 2 2 2 5" xfId="20721" xr:uid="{00000000-0005-0000-0000-0000D55C0000}"/>
    <cellStyle name="Normal 12 4 3 2 2 2 5 2" xfId="20722" xr:uid="{00000000-0005-0000-0000-0000D65C0000}"/>
    <cellStyle name="Normal 12 4 3 2 2 2 5 3" xfId="20723" xr:uid="{00000000-0005-0000-0000-0000D75C0000}"/>
    <cellStyle name="Normal 12 4 3 2 2 2 6" xfId="20724" xr:uid="{00000000-0005-0000-0000-0000D85C0000}"/>
    <cellStyle name="Normal 12 4 3 2 2 2 7" xfId="20725" xr:uid="{00000000-0005-0000-0000-0000D95C0000}"/>
    <cellStyle name="Normal 12 4 3 2 2 2 8" xfId="20726" xr:uid="{00000000-0005-0000-0000-0000DA5C0000}"/>
    <cellStyle name="Normal 12 4 3 2 2 3" xfId="20727" xr:uid="{00000000-0005-0000-0000-0000DB5C0000}"/>
    <cellStyle name="Normal 12 4 3 2 2 3 2" xfId="20728" xr:uid="{00000000-0005-0000-0000-0000DC5C0000}"/>
    <cellStyle name="Normal 12 4 3 2 2 3 2 2" xfId="20729" xr:uid="{00000000-0005-0000-0000-0000DD5C0000}"/>
    <cellStyle name="Normal 12 4 3 2 2 3 3" xfId="20730" xr:uid="{00000000-0005-0000-0000-0000DE5C0000}"/>
    <cellStyle name="Normal 12 4 3 2 2 3 4" xfId="20731" xr:uid="{00000000-0005-0000-0000-0000DF5C0000}"/>
    <cellStyle name="Normal 12 4 3 2 2 4" xfId="20732" xr:uid="{00000000-0005-0000-0000-0000E05C0000}"/>
    <cellStyle name="Normal 12 4 3 2 2 4 2" xfId="20733" xr:uid="{00000000-0005-0000-0000-0000E15C0000}"/>
    <cellStyle name="Normal 12 4 3 2 2 4 2 2" xfId="20734" xr:uid="{00000000-0005-0000-0000-0000E25C0000}"/>
    <cellStyle name="Normal 12 4 3 2 2 4 3" xfId="20735" xr:uid="{00000000-0005-0000-0000-0000E35C0000}"/>
    <cellStyle name="Normal 12 4 3 2 2 4 4" xfId="20736" xr:uid="{00000000-0005-0000-0000-0000E45C0000}"/>
    <cellStyle name="Normal 12 4 3 2 2 5" xfId="20737" xr:uid="{00000000-0005-0000-0000-0000E55C0000}"/>
    <cellStyle name="Normal 12 4 3 2 2 5 2" xfId="20738" xr:uid="{00000000-0005-0000-0000-0000E65C0000}"/>
    <cellStyle name="Normal 12 4 3 2 2 5 2 2" xfId="20739" xr:uid="{00000000-0005-0000-0000-0000E75C0000}"/>
    <cellStyle name="Normal 12 4 3 2 2 5 3" xfId="20740" xr:uid="{00000000-0005-0000-0000-0000E85C0000}"/>
    <cellStyle name="Normal 12 4 3 2 2 5 4" xfId="20741" xr:uid="{00000000-0005-0000-0000-0000E95C0000}"/>
    <cellStyle name="Normal 12 4 3 2 2 6" xfId="20742" xr:uid="{00000000-0005-0000-0000-0000EA5C0000}"/>
    <cellStyle name="Normal 12 4 3 2 2 6 2" xfId="20743" xr:uid="{00000000-0005-0000-0000-0000EB5C0000}"/>
    <cellStyle name="Normal 12 4 3 2 2 6 2 2" xfId="20744" xr:uid="{00000000-0005-0000-0000-0000EC5C0000}"/>
    <cellStyle name="Normal 12 4 3 2 2 6 3" xfId="20745" xr:uid="{00000000-0005-0000-0000-0000ED5C0000}"/>
    <cellStyle name="Normal 12 4 3 2 2 7" xfId="20746" xr:uid="{00000000-0005-0000-0000-0000EE5C0000}"/>
    <cellStyle name="Normal 12 4 3 2 2 7 2" xfId="20747" xr:uid="{00000000-0005-0000-0000-0000EF5C0000}"/>
    <cellStyle name="Normal 12 4 3 2 2 8" xfId="20748" xr:uid="{00000000-0005-0000-0000-0000F05C0000}"/>
    <cellStyle name="Normal 12 4 3 2 2 9" xfId="20749" xr:uid="{00000000-0005-0000-0000-0000F15C0000}"/>
    <cellStyle name="Normal 12 4 3 2 3" xfId="20750" xr:uid="{00000000-0005-0000-0000-0000F25C0000}"/>
    <cellStyle name="Normal 12 4 3 2 3 2" xfId="20751" xr:uid="{00000000-0005-0000-0000-0000F35C0000}"/>
    <cellStyle name="Normal 12 4 3 2 3 2 2" xfId="20752" xr:uid="{00000000-0005-0000-0000-0000F45C0000}"/>
    <cellStyle name="Normal 12 4 3 2 3 2 2 2" xfId="20753" xr:uid="{00000000-0005-0000-0000-0000F55C0000}"/>
    <cellStyle name="Normal 12 4 3 2 3 2 3" xfId="20754" xr:uid="{00000000-0005-0000-0000-0000F65C0000}"/>
    <cellStyle name="Normal 12 4 3 2 3 2 4" xfId="20755" xr:uid="{00000000-0005-0000-0000-0000F75C0000}"/>
    <cellStyle name="Normal 12 4 3 2 3 3" xfId="20756" xr:uid="{00000000-0005-0000-0000-0000F85C0000}"/>
    <cellStyle name="Normal 12 4 3 2 3 3 2" xfId="20757" xr:uid="{00000000-0005-0000-0000-0000F95C0000}"/>
    <cellStyle name="Normal 12 4 3 2 3 3 2 2" xfId="20758" xr:uid="{00000000-0005-0000-0000-0000FA5C0000}"/>
    <cellStyle name="Normal 12 4 3 2 3 3 3" xfId="20759" xr:uid="{00000000-0005-0000-0000-0000FB5C0000}"/>
    <cellStyle name="Normal 12 4 3 2 3 3 4" xfId="20760" xr:uid="{00000000-0005-0000-0000-0000FC5C0000}"/>
    <cellStyle name="Normal 12 4 3 2 3 4" xfId="20761" xr:uid="{00000000-0005-0000-0000-0000FD5C0000}"/>
    <cellStyle name="Normal 12 4 3 2 3 4 2" xfId="20762" xr:uid="{00000000-0005-0000-0000-0000FE5C0000}"/>
    <cellStyle name="Normal 12 4 3 2 3 4 2 2" xfId="20763" xr:uid="{00000000-0005-0000-0000-0000FF5C0000}"/>
    <cellStyle name="Normal 12 4 3 2 3 4 3" xfId="20764" xr:uid="{00000000-0005-0000-0000-0000005D0000}"/>
    <cellStyle name="Normal 12 4 3 2 3 4 4" xfId="20765" xr:uid="{00000000-0005-0000-0000-0000015D0000}"/>
    <cellStyle name="Normal 12 4 3 2 3 5" xfId="20766" xr:uid="{00000000-0005-0000-0000-0000025D0000}"/>
    <cellStyle name="Normal 12 4 3 2 3 5 2" xfId="20767" xr:uid="{00000000-0005-0000-0000-0000035D0000}"/>
    <cellStyle name="Normal 12 4 3 2 3 5 2 2" xfId="20768" xr:uid="{00000000-0005-0000-0000-0000045D0000}"/>
    <cellStyle name="Normal 12 4 3 2 3 5 3" xfId="20769" xr:uid="{00000000-0005-0000-0000-0000055D0000}"/>
    <cellStyle name="Normal 12 4 3 2 3 5 4" xfId="20770" xr:uid="{00000000-0005-0000-0000-0000065D0000}"/>
    <cellStyle name="Normal 12 4 3 2 3 6" xfId="20771" xr:uid="{00000000-0005-0000-0000-0000075D0000}"/>
    <cellStyle name="Normal 12 4 3 2 3 6 2" xfId="20772" xr:uid="{00000000-0005-0000-0000-0000085D0000}"/>
    <cellStyle name="Normal 12 4 3 2 3 6 2 2" xfId="20773" xr:uid="{00000000-0005-0000-0000-0000095D0000}"/>
    <cellStyle name="Normal 12 4 3 2 3 6 3" xfId="20774" xr:uid="{00000000-0005-0000-0000-00000A5D0000}"/>
    <cellStyle name="Normal 12 4 3 2 3 7" xfId="20775" xr:uid="{00000000-0005-0000-0000-00000B5D0000}"/>
    <cellStyle name="Normal 12 4 3 2 3 7 2" xfId="20776" xr:uid="{00000000-0005-0000-0000-00000C5D0000}"/>
    <cellStyle name="Normal 12 4 3 2 3 8" xfId="20777" xr:uid="{00000000-0005-0000-0000-00000D5D0000}"/>
    <cellStyle name="Normal 12 4 3 2 3 9" xfId="20778" xr:uid="{00000000-0005-0000-0000-00000E5D0000}"/>
    <cellStyle name="Normal 12 4 3 2 4" xfId="20779" xr:uid="{00000000-0005-0000-0000-00000F5D0000}"/>
    <cellStyle name="Normal 12 4 3 2 4 2" xfId="20780" xr:uid="{00000000-0005-0000-0000-0000105D0000}"/>
    <cellStyle name="Normal 12 4 3 2 4 2 2" xfId="20781" xr:uid="{00000000-0005-0000-0000-0000115D0000}"/>
    <cellStyle name="Normal 12 4 3 2 4 2 2 2" xfId="20782" xr:uid="{00000000-0005-0000-0000-0000125D0000}"/>
    <cellStyle name="Normal 12 4 3 2 4 2 3" xfId="20783" xr:uid="{00000000-0005-0000-0000-0000135D0000}"/>
    <cellStyle name="Normal 12 4 3 2 4 2 4" xfId="20784" xr:uid="{00000000-0005-0000-0000-0000145D0000}"/>
    <cellStyle name="Normal 12 4 3 2 4 3" xfId="20785" xr:uid="{00000000-0005-0000-0000-0000155D0000}"/>
    <cellStyle name="Normal 12 4 3 2 4 3 2" xfId="20786" xr:uid="{00000000-0005-0000-0000-0000165D0000}"/>
    <cellStyle name="Normal 12 4 3 2 4 3 2 2" xfId="20787" xr:uid="{00000000-0005-0000-0000-0000175D0000}"/>
    <cellStyle name="Normal 12 4 3 2 4 3 3" xfId="20788" xr:uid="{00000000-0005-0000-0000-0000185D0000}"/>
    <cellStyle name="Normal 12 4 3 2 4 3 4" xfId="20789" xr:uid="{00000000-0005-0000-0000-0000195D0000}"/>
    <cellStyle name="Normal 12 4 3 2 4 4" xfId="20790" xr:uid="{00000000-0005-0000-0000-00001A5D0000}"/>
    <cellStyle name="Normal 12 4 3 2 4 4 2" xfId="20791" xr:uid="{00000000-0005-0000-0000-00001B5D0000}"/>
    <cellStyle name="Normal 12 4 3 2 4 4 2 2" xfId="20792" xr:uid="{00000000-0005-0000-0000-00001C5D0000}"/>
    <cellStyle name="Normal 12 4 3 2 4 4 3" xfId="20793" xr:uid="{00000000-0005-0000-0000-00001D5D0000}"/>
    <cellStyle name="Normal 12 4 3 2 4 4 4" xfId="20794" xr:uid="{00000000-0005-0000-0000-00001E5D0000}"/>
    <cellStyle name="Normal 12 4 3 2 4 5" xfId="20795" xr:uid="{00000000-0005-0000-0000-00001F5D0000}"/>
    <cellStyle name="Normal 12 4 3 2 4 5 2" xfId="20796" xr:uid="{00000000-0005-0000-0000-0000205D0000}"/>
    <cellStyle name="Normal 12 4 3 2 4 5 3" xfId="20797" xr:uid="{00000000-0005-0000-0000-0000215D0000}"/>
    <cellStyle name="Normal 12 4 3 2 4 6" xfId="20798" xr:uid="{00000000-0005-0000-0000-0000225D0000}"/>
    <cellStyle name="Normal 12 4 3 2 4 7" xfId="20799" xr:uid="{00000000-0005-0000-0000-0000235D0000}"/>
    <cellStyle name="Normal 12 4 3 2 4 8" xfId="20800" xr:uid="{00000000-0005-0000-0000-0000245D0000}"/>
    <cellStyle name="Normal 12 4 3 2 5" xfId="20801" xr:uid="{00000000-0005-0000-0000-0000255D0000}"/>
    <cellStyle name="Normal 12 4 3 2 5 2" xfId="20802" xr:uid="{00000000-0005-0000-0000-0000265D0000}"/>
    <cellStyle name="Normal 12 4 3 2 5 2 2" xfId="20803" xr:uid="{00000000-0005-0000-0000-0000275D0000}"/>
    <cellStyle name="Normal 12 4 3 2 5 3" xfId="20804" xr:uid="{00000000-0005-0000-0000-0000285D0000}"/>
    <cellStyle name="Normal 12 4 3 2 5 4" xfId="20805" xr:uid="{00000000-0005-0000-0000-0000295D0000}"/>
    <cellStyle name="Normal 12 4 3 2 6" xfId="20806" xr:uid="{00000000-0005-0000-0000-00002A5D0000}"/>
    <cellStyle name="Normal 12 4 3 2 6 2" xfId="20807" xr:uid="{00000000-0005-0000-0000-00002B5D0000}"/>
    <cellStyle name="Normal 12 4 3 2 6 2 2" xfId="20808" xr:uid="{00000000-0005-0000-0000-00002C5D0000}"/>
    <cellStyle name="Normal 12 4 3 2 6 3" xfId="20809" xr:uid="{00000000-0005-0000-0000-00002D5D0000}"/>
    <cellStyle name="Normal 12 4 3 2 6 4" xfId="20810" xr:uid="{00000000-0005-0000-0000-00002E5D0000}"/>
    <cellStyle name="Normal 12 4 3 2 7" xfId="20811" xr:uid="{00000000-0005-0000-0000-00002F5D0000}"/>
    <cellStyle name="Normal 12 4 3 2 7 2" xfId="20812" xr:uid="{00000000-0005-0000-0000-0000305D0000}"/>
    <cellStyle name="Normal 12 4 3 2 7 2 2" xfId="20813" xr:uid="{00000000-0005-0000-0000-0000315D0000}"/>
    <cellStyle name="Normal 12 4 3 2 7 3" xfId="20814" xr:uid="{00000000-0005-0000-0000-0000325D0000}"/>
    <cellStyle name="Normal 12 4 3 2 7 4" xfId="20815" xr:uid="{00000000-0005-0000-0000-0000335D0000}"/>
    <cellStyle name="Normal 12 4 3 2 8" xfId="20816" xr:uid="{00000000-0005-0000-0000-0000345D0000}"/>
    <cellStyle name="Normal 12 4 3 2 8 2" xfId="20817" xr:uid="{00000000-0005-0000-0000-0000355D0000}"/>
    <cellStyle name="Normal 12 4 3 2 8 2 2" xfId="20818" xr:uid="{00000000-0005-0000-0000-0000365D0000}"/>
    <cellStyle name="Normal 12 4 3 2 8 3" xfId="20819" xr:uid="{00000000-0005-0000-0000-0000375D0000}"/>
    <cellStyle name="Normal 12 4 3 2 9" xfId="20820" xr:uid="{00000000-0005-0000-0000-0000385D0000}"/>
    <cellStyle name="Normal 12 4 3 2 9 2" xfId="20821" xr:uid="{00000000-0005-0000-0000-0000395D0000}"/>
    <cellStyle name="Normal 12 4 3 3" xfId="20822" xr:uid="{00000000-0005-0000-0000-00003A5D0000}"/>
    <cellStyle name="Normal 12 4 3 3 2" xfId="20823" xr:uid="{00000000-0005-0000-0000-00003B5D0000}"/>
    <cellStyle name="Normal 12 4 3 3 2 2" xfId="20824" xr:uid="{00000000-0005-0000-0000-00003C5D0000}"/>
    <cellStyle name="Normal 12 4 3 3 2 2 2" xfId="20825" xr:uid="{00000000-0005-0000-0000-00003D5D0000}"/>
    <cellStyle name="Normal 12 4 3 3 2 2 2 2" xfId="20826" xr:uid="{00000000-0005-0000-0000-00003E5D0000}"/>
    <cellStyle name="Normal 12 4 3 3 2 2 3" xfId="20827" xr:uid="{00000000-0005-0000-0000-00003F5D0000}"/>
    <cellStyle name="Normal 12 4 3 3 2 2 4" xfId="20828" xr:uid="{00000000-0005-0000-0000-0000405D0000}"/>
    <cellStyle name="Normal 12 4 3 3 2 3" xfId="20829" xr:uid="{00000000-0005-0000-0000-0000415D0000}"/>
    <cellStyle name="Normal 12 4 3 3 2 3 2" xfId="20830" xr:uid="{00000000-0005-0000-0000-0000425D0000}"/>
    <cellStyle name="Normal 12 4 3 3 2 3 2 2" xfId="20831" xr:uid="{00000000-0005-0000-0000-0000435D0000}"/>
    <cellStyle name="Normal 12 4 3 3 2 3 3" xfId="20832" xr:uid="{00000000-0005-0000-0000-0000445D0000}"/>
    <cellStyle name="Normal 12 4 3 3 2 3 4" xfId="20833" xr:uid="{00000000-0005-0000-0000-0000455D0000}"/>
    <cellStyle name="Normal 12 4 3 3 2 4" xfId="20834" xr:uid="{00000000-0005-0000-0000-0000465D0000}"/>
    <cellStyle name="Normal 12 4 3 3 2 4 2" xfId="20835" xr:uid="{00000000-0005-0000-0000-0000475D0000}"/>
    <cellStyle name="Normal 12 4 3 3 2 4 2 2" xfId="20836" xr:uid="{00000000-0005-0000-0000-0000485D0000}"/>
    <cellStyle name="Normal 12 4 3 3 2 4 3" xfId="20837" xr:uid="{00000000-0005-0000-0000-0000495D0000}"/>
    <cellStyle name="Normal 12 4 3 3 2 4 4" xfId="20838" xr:uid="{00000000-0005-0000-0000-00004A5D0000}"/>
    <cellStyle name="Normal 12 4 3 3 2 5" xfId="20839" xr:uid="{00000000-0005-0000-0000-00004B5D0000}"/>
    <cellStyle name="Normal 12 4 3 3 2 5 2" xfId="20840" xr:uid="{00000000-0005-0000-0000-00004C5D0000}"/>
    <cellStyle name="Normal 12 4 3 3 2 5 3" xfId="20841" xr:uid="{00000000-0005-0000-0000-00004D5D0000}"/>
    <cellStyle name="Normal 12 4 3 3 2 6" xfId="20842" xr:uid="{00000000-0005-0000-0000-00004E5D0000}"/>
    <cellStyle name="Normal 12 4 3 3 2 7" xfId="20843" xr:uid="{00000000-0005-0000-0000-00004F5D0000}"/>
    <cellStyle name="Normal 12 4 3 3 2 8" xfId="20844" xr:uid="{00000000-0005-0000-0000-0000505D0000}"/>
    <cellStyle name="Normal 12 4 3 3 3" xfId="20845" xr:uid="{00000000-0005-0000-0000-0000515D0000}"/>
    <cellStyle name="Normal 12 4 3 3 3 2" xfId="20846" xr:uid="{00000000-0005-0000-0000-0000525D0000}"/>
    <cellStyle name="Normal 12 4 3 3 3 2 2" xfId="20847" xr:uid="{00000000-0005-0000-0000-0000535D0000}"/>
    <cellStyle name="Normal 12 4 3 3 3 3" xfId="20848" xr:uid="{00000000-0005-0000-0000-0000545D0000}"/>
    <cellStyle name="Normal 12 4 3 3 3 4" xfId="20849" xr:uid="{00000000-0005-0000-0000-0000555D0000}"/>
    <cellStyle name="Normal 12 4 3 3 4" xfId="20850" xr:uid="{00000000-0005-0000-0000-0000565D0000}"/>
    <cellStyle name="Normal 12 4 3 3 4 2" xfId="20851" xr:uid="{00000000-0005-0000-0000-0000575D0000}"/>
    <cellStyle name="Normal 12 4 3 3 4 2 2" xfId="20852" xr:uid="{00000000-0005-0000-0000-0000585D0000}"/>
    <cellStyle name="Normal 12 4 3 3 4 3" xfId="20853" xr:uid="{00000000-0005-0000-0000-0000595D0000}"/>
    <cellStyle name="Normal 12 4 3 3 4 4" xfId="20854" xr:uid="{00000000-0005-0000-0000-00005A5D0000}"/>
    <cellStyle name="Normal 12 4 3 3 5" xfId="20855" xr:uid="{00000000-0005-0000-0000-00005B5D0000}"/>
    <cellStyle name="Normal 12 4 3 3 5 2" xfId="20856" xr:uid="{00000000-0005-0000-0000-00005C5D0000}"/>
    <cellStyle name="Normal 12 4 3 3 5 2 2" xfId="20857" xr:uid="{00000000-0005-0000-0000-00005D5D0000}"/>
    <cellStyle name="Normal 12 4 3 3 5 3" xfId="20858" xr:uid="{00000000-0005-0000-0000-00005E5D0000}"/>
    <cellStyle name="Normal 12 4 3 3 5 4" xfId="20859" xr:uid="{00000000-0005-0000-0000-00005F5D0000}"/>
    <cellStyle name="Normal 12 4 3 3 6" xfId="20860" xr:uid="{00000000-0005-0000-0000-0000605D0000}"/>
    <cellStyle name="Normal 12 4 3 3 6 2" xfId="20861" xr:uid="{00000000-0005-0000-0000-0000615D0000}"/>
    <cellStyle name="Normal 12 4 3 3 6 2 2" xfId="20862" xr:uid="{00000000-0005-0000-0000-0000625D0000}"/>
    <cellStyle name="Normal 12 4 3 3 6 3" xfId="20863" xr:uid="{00000000-0005-0000-0000-0000635D0000}"/>
    <cellStyle name="Normal 12 4 3 3 7" xfId="20864" xr:uid="{00000000-0005-0000-0000-0000645D0000}"/>
    <cellStyle name="Normal 12 4 3 3 7 2" xfId="20865" xr:uid="{00000000-0005-0000-0000-0000655D0000}"/>
    <cellStyle name="Normal 12 4 3 3 8" xfId="20866" xr:uid="{00000000-0005-0000-0000-0000665D0000}"/>
    <cellStyle name="Normal 12 4 3 3 9" xfId="20867" xr:uid="{00000000-0005-0000-0000-0000675D0000}"/>
    <cellStyle name="Normal 12 4 3 4" xfId="20868" xr:uid="{00000000-0005-0000-0000-0000685D0000}"/>
    <cellStyle name="Normal 12 4 3 4 2" xfId="20869" xr:uid="{00000000-0005-0000-0000-0000695D0000}"/>
    <cellStyle name="Normal 12 4 3 4 2 2" xfId="20870" xr:uid="{00000000-0005-0000-0000-00006A5D0000}"/>
    <cellStyle name="Normal 12 4 3 4 2 2 2" xfId="20871" xr:uid="{00000000-0005-0000-0000-00006B5D0000}"/>
    <cellStyle name="Normal 12 4 3 4 2 3" xfId="20872" xr:uid="{00000000-0005-0000-0000-00006C5D0000}"/>
    <cellStyle name="Normal 12 4 3 4 2 4" xfId="20873" xr:uid="{00000000-0005-0000-0000-00006D5D0000}"/>
    <cellStyle name="Normal 12 4 3 4 3" xfId="20874" xr:uid="{00000000-0005-0000-0000-00006E5D0000}"/>
    <cellStyle name="Normal 12 4 3 4 3 2" xfId="20875" xr:uid="{00000000-0005-0000-0000-00006F5D0000}"/>
    <cellStyle name="Normal 12 4 3 4 3 2 2" xfId="20876" xr:uid="{00000000-0005-0000-0000-0000705D0000}"/>
    <cellStyle name="Normal 12 4 3 4 3 3" xfId="20877" xr:uid="{00000000-0005-0000-0000-0000715D0000}"/>
    <cellStyle name="Normal 12 4 3 4 3 4" xfId="20878" xr:uid="{00000000-0005-0000-0000-0000725D0000}"/>
    <cellStyle name="Normal 12 4 3 4 4" xfId="20879" xr:uid="{00000000-0005-0000-0000-0000735D0000}"/>
    <cellStyle name="Normal 12 4 3 4 4 2" xfId="20880" xr:uid="{00000000-0005-0000-0000-0000745D0000}"/>
    <cellStyle name="Normal 12 4 3 4 4 2 2" xfId="20881" xr:uid="{00000000-0005-0000-0000-0000755D0000}"/>
    <cellStyle name="Normal 12 4 3 4 4 3" xfId="20882" xr:uid="{00000000-0005-0000-0000-0000765D0000}"/>
    <cellStyle name="Normal 12 4 3 4 4 4" xfId="20883" xr:uid="{00000000-0005-0000-0000-0000775D0000}"/>
    <cellStyle name="Normal 12 4 3 4 5" xfId="20884" xr:uid="{00000000-0005-0000-0000-0000785D0000}"/>
    <cellStyle name="Normal 12 4 3 4 5 2" xfId="20885" xr:uid="{00000000-0005-0000-0000-0000795D0000}"/>
    <cellStyle name="Normal 12 4 3 4 5 2 2" xfId="20886" xr:uid="{00000000-0005-0000-0000-00007A5D0000}"/>
    <cellStyle name="Normal 12 4 3 4 5 3" xfId="20887" xr:uid="{00000000-0005-0000-0000-00007B5D0000}"/>
    <cellStyle name="Normal 12 4 3 4 5 4" xfId="20888" xr:uid="{00000000-0005-0000-0000-00007C5D0000}"/>
    <cellStyle name="Normal 12 4 3 4 6" xfId="20889" xr:uid="{00000000-0005-0000-0000-00007D5D0000}"/>
    <cellStyle name="Normal 12 4 3 4 6 2" xfId="20890" xr:uid="{00000000-0005-0000-0000-00007E5D0000}"/>
    <cellStyle name="Normal 12 4 3 4 6 2 2" xfId="20891" xr:uid="{00000000-0005-0000-0000-00007F5D0000}"/>
    <cellStyle name="Normal 12 4 3 4 6 3" xfId="20892" xr:uid="{00000000-0005-0000-0000-0000805D0000}"/>
    <cellStyle name="Normal 12 4 3 4 7" xfId="20893" xr:uid="{00000000-0005-0000-0000-0000815D0000}"/>
    <cellStyle name="Normal 12 4 3 4 7 2" xfId="20894" xr:uid="{00000000-0005-0000-0000-0000825D0000}"/>
    <cellStyle name="Normal 12 4 3 4 8" xfId="20895" xr:uid="{00000000-0005-0000-0000-0000835D0000}"/>
    <cellStyle name="Normal 12 4 3 4 9" xfId="20896" xr:uid="{00000000-0005-0000-0000-0000845D0000}"/>
    <cellStyle name="Normal 12 4 3 5" xfId="20897" xr:uid="{00000000-0005-0000-0000-0000855D0000}"/>
    <cellStyle name="Normal 12 4 3 5 2" xfId="20898" xr:uid="{00000000-0005-0000-0000-0000865D0000}"/>
    <cellStyle name="Normal 12 4 3 5 2 2" xfId="20899" xr:uid="{00000000-0005-0000-0000-0000875D0000}"/>
    <cellStyle name="Normal 12 4 3 5 2 2 2" xfId="20900" xr:uid="{00000000-0005-0000-0000-0000885D0000}"/>
    <cellStyle name="Normal 12 4 3 5 2 3" xfId="20901" xr:uid="{00000000-0005-0000-0000-0000895D0000}"/>
    <cellStyle name="Normal 12 4 3 5 2 4" xfId="20902" xr:uid="{00000000-0005-0000-0000-00008A5D0000}"/>
    <cellStyle name="Normal 12 4 3 5 3" xfId="20903" xr:uid="{00000000-0005-0000-0000-00008B5D0000}"/>
    <cellStyle name="Normal 12 4 3 5 3 2" xfId="20904" xr:uid="{00000000-0005-0000-0000-00008C5D0000}"/>
    <cellStyle name="Normal 12 4 3 5 3 2 2" xfId="20905" xr:uid="{00000000-0005-0000-0000-00008D5D0000}"/>
    <cellStyle name="Normal 12 4 3 5 3 3" xfId="20906" xr:uid="{00000000-0005-0000-0000-00008E5D0000}"/>
    <cellStyle name="Normal 12 4 3 5 3 4" xfId="20907" xr:uid="{00000000-0005-0000-0000-00008F5D0000}"/>
    <cellStyle name="Normal 12 4 3 5 4" xfId="20908" xr:uid="{00000000-0005-0000-0000-0000905D0000}"/>
    <cellStyle name="Normal 12 4 3 5 4 2" xfId="20909" xr:uid="{00000000-0005-0000-0000-0000915D0000}"/>
    <cellStyle name="Normal 12 4 3 5 4 2 2" xfId="20910" xr:uid="{00000000-0005-0000-0000-0000925D0000}"/>
    <cellStyle name="Normal 12 4 3 5 4 3" xfId="20911" xr:uid="{00000000-0005-0000-0000-0000935D0000}"/>
    <cellStyle name="Normal 12 4 3 5 4 4" xfId="20912" xr:uid="{00000000-0005-0000-0000-0000945D0000}"/>
    <cellStyle name="Normal 12 4 3 5 5" xfId="20913" xr:uid="{00000000-0005-0000-0000-0000955D0000}"/>
    <cellStyle name="Normal 12 4 3 5 5 2" xfId="20914" xr:uid="{00000000-0005-0000-0000-0000965D0000}"/>
    <cellStyle name="Normal 12 4 3 5 5 3" xfId="20915" xr:uid="{00000000-0005-0000-0000-0000975D0000}"/>
    <cellStyle name="Normal 12 4 3 5 6" xfId="20916" xr:uid="{00000000-0005-0000-0000-0000985D0000}"/>
    <cellStyle name="Normal 12 4 3 5 7" xfId="20917" xr:uid="{00000000-0005-0000-0000-0000995D0000}"/>
    <cellStyle name="Normal 12 4 3 5 8" xfId="20918" xr:uid="{00000000-0005-0000-0000-00009A5D0000}"/>
    <cellStyle name="Normal 12 4 3 6" xfId="20919" xr:uid="{00000000-0005-0000-0000-00009B5D0000}"/>
    <cellStyle name="Normal 12 4 3 6 2" xfId="20920" xr:uid="{00000000-0005-0000-0000-00009C5D0000}"/>
    <cellStyle name="Normal 12 4 3 6 2 2" xfId="20921" xr:uid="{00000000-0005-0000-0000-00009D5D0000}"/>
    <cellStyle name="Normal 12 4 3 6 3" xfId="20922" xr:uid="{00000000-0005-0000-0000-00009E5D0000}"/>
    <cellStyle name="Normal 12 4 3 6 4" xfId="20923" xr:uid="{00000000-0005-0000-0000-00009F5D0000}"/>
    <cellStyle name="Normal 12 4 3 7" xfId="20924" xr:uid="{00000000-0005-0000-0000-0000A05D0000}"/>
    <cellStyle name="Normal 12 4 3 7 2" xfId="20925" xr:uid="{00000000-0005-0000-0000-0000A15D0000}"/>
    <cellStyle name="Normal 12 4 3 7 2 2" xfId="20926" xr:uid="{00000000-0005-0000-0000-0000A25D0000}"/>
    <cellStyle name="Normal 12 4 3 7 3" xfId="20927" xr:uid="{00000000-0005-0000-0000-0000A35D0000}"/>
    <cellStyle name="Normal 12 4 3 7 4" xfId="20928" xr:uid="{00000000-0005-0000-0000-0000A45D0000}"/>
    <cellStyle name="Normal 12 4 3 8" xfId="20929" xr:uid="{00000000-0005-0000-0000-0000A55D0000}"/>
    <cellStyle name="Normal 12 4 3 8 2" xfId="20930" xr:uid="{00000000-0005-0000-0000-0000A65D0000}"/>
    <cellStyle name="Normal 12 4 3 8 2 2" xfId="20931" xr:uid="{00000000-0005-0000-0000-0000A75D0000}"/>
    <cellStyle name="Normal 12 4 3 8 3" xfId="20932" xr:uid="{00000000-0005-0000-0000-0000A85D0000}"/>
    <cellStyle name="Normal 12 4 3 8 4" xfId="20933" xr:uid="{00000000-0005-0000-0000-0000A95D0000}"/>
    <cellStyle name="Normal 12 4 3 9" xfId="20934" xr:uid="{00000000-0005-0000-0000-0000AA5D0000}"/>
    <cellStyle name="Normal 12 4 3 9 2" xfId="20935" xr:uid="{00000000-0005-0000-0000-0000AB5D0000}"/>
    <cellStyle name="Normal 12 4 3 9 2 2" xfId="20936" xr:uid="{00000000-0005-0000-0000-0000AC5D0000}"/>
    <cellStyle name="Normal 12 4 3 9 3" xfId="20937" xr:uid="{00000000-0005-0000-0000-0000AD5D0000}"/>
    <cellStyle name="Normal 12 4 4" xfId="20938" xr:uid="{00000000-0005-0000-0000-0000AE5D0000}"/>
    <cellStyle name="Normal 12 4 4 10" xfId="20939" xr:uid="{00000000-0005-0000-0000-0000AF5D0000}"/>
    <cellStyle name="Normal 12 4 4 10 2" xfId="20940" xr:uid="{00000000-0005-0000-0000-0000B05D0000}"/>
    <cellStyle name="Normal 12 4 4 11" xfId="20941" xr:uid="{00000000-0005-0000-0000-0000B15D0000}"/>
    <cellStyle name="Normal 12 4 4 12" xfId="20942" xr:uid="{00000000-0005-0000-0000-0000B25D0000}"/>
    <cellStyle name="Normal 12 4 4 2" xfId="20943" xr:uid="{00000000-0005-0000-0000-0000B35D0000}"/>
    <cellStyle name="Normal 12 4 4 2 10" xfId="20944" xr:uid="{00000000-0005-0000-0000-0000B45D0000}"/>
    <cellStyle name="Normal 12 4 4 2 2" xfId="20945" xr:uid="{00000000-0005-0000-0000-0000B55D0000}"/>
    <cellStyle name="Normal 12 4 4 2 2 2" xfId="20946" xr:uid="{00000000-0005-0000-0000-0000B65D0000}"/>
    <cellStyle name="Normal 12 4 4 2 2 2 2" xfId="20947" xr:uid="{00000000-0005-0000-0000-0000B75D0000}"/>
    <cellStyle name="Normal 12 4 4 2 2 2 2 2" xfId="20948" xr:uid="{00000000-0005-0000-0000-0000B85D0000}"/>
    <cellStyle name="Normal 12 4 4 2 2 2 3" xfId="20949" xr:uid="{00000000-0005-0000-0000-0000B95D0000}"/>
    <cellStyle name="Normal 12 4 4 2 2 2 4" xfId="20950" xr:uid="{00000000-0005-0000-0000-0000BA5D0000}"/>
    <cellStyle name="Normal 12 4 4 2 2 3" xfId="20951" xr:uid="{00000000-0005-0000-0000-0000BB5D0000}"/>
    <cellStyle name="Normal 12 4 4 2 2 3 2" xfId="20952" xr:uid="{00000000-0005-0000-0000-0000BC5D0000}"/>
    <cellStyle name="Normal 12 4 4 2 2 3 2 2" xfId="20953" xr:uid="{00000000-0005-0000-0000-0000BD5D0000}"/>
    <cellStyle name="Normal 12 4 4 2 2 3 3" xfId="20954" xr:uid="{00000000-0005-0000-0000-0000BE5D0000}"/>
    <cellStyle name="Normal 12 4 4 2 2 3 4" xfId="20955" xr:uid="{00000000-0005-0000-0000-0000BF5D0000}"/>
    <cellStyle name="Normal 12 4 4 2 2 4" xfId="20956" xr:uid="{00000000-0005-0000-0000-0000C05D0000}"/>
    <cellStyle name="Normal 12 4 4 2 2 4 2" xfId="20957" xr:uid="{00000000-0005-0000-0000-0000C15D0000}"/>
    <cellStyle name="Normal 12 4 4 2 2 4 2 2" xfId="20958" xr:uid="{00000000-0005-0000-0000-0000C25D0000}"/>
    <cellStyle name="Normal 12 4 4 2 2 4 3" xfId="20959" xr:uid="{00000000-0005-0000-0000-0000C35D0000}"/>
    <cellStyle name="Normal 12 4 4 2 2 4 4" xfId="20960" xr:uid="{00000000-0005-0000-0000-0000C45D0000}"/>
    <cellStyle name="Normal 12 4 4 2 2 5" xfId="20961" xr:uid="{00000000-0005-0000-0000-0000C55D0000}"/>
    <cellStyle name="Normal 12 4 4 2 2 5 2" xfId="20962" xr:uid="{00000000-0005-0000-0000-0000C65D0000}"/>
    <cellStyle name="Normal 12 4 4 2 2 5 2 2" xfId="20963" xr:uid="{00000000-0005-0000-0000-0000C75D0000}"/>
    <cellStyle name="Normal 12 4 4 2 2 5 3" xfId="20964" xr:uid="{00000000-0005-0000-0000-0000C85D0000}"/>
    <cellStyle name="Normal 12 4 4 2 2 5 4" xfId="20965" xr:uid="{00000000-0005-0000-0000-0000C95D0000}"/>
    <cellStyle name="Normal 12 4 4 2 2 6" xfId="20966" xr:uid="{00000000-0005-0000-0000-0000CA5D0000}"/>
    <cellStyle name="Normal 12 4 4 2 2 6 2" xfId="20967" xr:uid="{00000000-0005-0000-0000-0000CB5D0000}"/>
    <cellStyle name="Normal 12 4 4 2 2 6 2 2" xfId="20968" xr:uid="{00000000-0005-0000-0000-0000CC5D0000}"/>
    <cellStyle name="Normal 12 4 4 2 2 6 3" xfId="20969" xr:uid="{00000000-0005-0000-0000-0000CD5D0000}"/>
    <cellStyle name="Normal 12 4 4 2 2 7" xfId="20970" xr:uid="{00000000-0005-0000-0000-0000CE5D0000}"/>
    <cellStyle name="Normal 12 4 4 2 2 7 2" xfId="20971" xr:uid="{00000000-0005-0000-0000-0000CF5D0000}"/>
    <cellStyle name="Normal 12 4 4 2 2 8" xfId="20972" xr:uid="{00000000-0005-0000-0000-0000D05D0000}"/>
    <cellStyle name="Normal 12 4 4 2 2 9" xfId="20973" xr:uid="{00000000-0005-0000-0000-0000D15D0000}"/>
    <cellStyle name="Normal 12 4 4 2 3" xfId="20974" xr:uid="{00000000-0005-0000-0000-0000D25D0000}"/>
    <cellStyle name="Normal 12 4 4 2 3 2" xfId="20975" xr:uid="{00000000-0005-0000-0000-0000D35D0000}"/>
    <cellStyle name="Normal 12 4 4 2 3 2 2" xfId="20976" xr:uid="{00000000-0005-0000-0000-0000D45D0000}"/>
    <cellStyle name="Normal 12 4 4 2 3 2 2 2" xfId="20977" xr:uid="{00000000-0005-0000-0000-0000D55D0000}"/>
    <cellStyle name="Normal 12 4 4 2 3 2 3" xfId="20978" xr:uid="{00000000-0005-0000-0000-0000D65D0000}"/>
    <cellStyle name="Normal 12 4 4 2 3 2 4" xfId="20979" xr:uid="{00000000-0005-0000-0000-0000D75D0000}"/>
    <cellStyle name="Normal 12 4 4 2 3 3" xfId="20980" xr:uid="{00000000-0005-0000-0000-0000D85D0000}"/>
    <cellStyle name="Normal 12 4 4 2 3 3 2" xfId="20981" xr:uid="{00000000-0005-0000-0000-0000D95D0000}"/>
    <cellStyle name="Normal 12 4 4 2 3 3 2 2" xfId="20982" xr:uid="{00000000-0005-0000-0000-0000DA5D0000}"/>
    <cellStyle name="Normal 12 4 4 2 3 3 3" xfId="20983" xr:uid="{00000000-0005-0000-0000-0000DB5D0000}"/>
    <cellStyle name="Normal 12 4 4 2 3 3 4" xfId="20984" xr:uid="{00000000-0005-0000-0000-0000DC5D0000}"/>
    <cellStyle name="Normal 12 4 4 2 3 4" xfId="20985" xr:uid="{00000000-0005-0000-0000-0000DD5D0000}"/>
    <cellStyle name="Normal 12 4 4 2 3 4 2" xfId="20986" xr:uid="{00000000-0005-0000-0000-0000DE5D0000}"/>
    <cellStyle name="Normal 12 4 4 2 3 4 2 2" xfId="20987" xr:uid="{00000000-0005-0000-0000-0000DF5D0000}"/>
    <cellStyle name="Normal 12 4 4 2 3 4 3" xfId="20988" xr:uid="{00000000-0005-0000-0000-0000E05D0000}"/>
    <cellStyle name="Normal 12 4 4 2 3 4 4" xfId="20989" xr:uid="{00000000-0005-0000-0000-0000E15D0000}"/>
    <cellStyle name="Normal 12 4 4 2 3 5" xfId="20990" xr:uid="{00000000-0005-0000-0000-0000E25D0000}"/>
    <cellStyle name="Normal 12 4 4 2 3 5 2" xfId="20991" xr:uid="{00000000-0005-0000-0000-0000E35D0000}"/>
    <cellStyle name="Normal 12 4 4 2 3 5 3" xfId="20992" xr:uid="{00000000-0005-0000-0000-0000E45D0000}"/>
    <cellStyle name="Normal 12 4 4 2 3 6" xfId="20993" xr:uid="{00000000-0005-0000-0000-0000E55D0000}"/>
    <cellStyle name="Normal 12 4 4 2 3 7" xfId="20994" xr:uid="{00000000-0005-0000-0000-0000E65D0000}"/>
    <cellStyle name="Normal 12 4 4 2 3 8" xfId="20995" xr:uid="{00000000-0005-0000-0000-0000E75D0000}"/>
    <cellStyle name="Normal 12 4 4 2 4" xfId="20996" xr:uid="{00000000-0005-0000-0000-0000E85D0000}"/>
    <cellStyle name="Normal 12 4 4 2 4 2" xfId="20997" xr:uid="{00000000-0005-0000-0000-0000E95D0000}"/>
    <cellStyle name="Normal 12 4 4 2 4 2 2" xfId="20998" xr:uid="{00000000-0005-0000-0000-0000EA5D0000}"/>
    <cellStyle name="Normal 12 4 4 2 4 3" xfId="20999" xr:uid="{00000000-0005-0000-0000-0000EB5D0000}"/>
    <cellStyle name="Normal 12 4 4 2 4 4" xfId="21000" xr:uid="{00000000-0005-0000-0000-0000EC5D0000}"/>
    <cellStyle name="Normal 12 4 4 2 5" xfId="21001" xr:uid="{00000000-0005-0000-0000-0000ED5D0000}"/>
    <cellStyle name="Normal 12 4 4 2 5 2" xfId="21002" xr:uid="{00000000-0005-0000-0000-0000EE5D0000}"/>
    <cellStyle name="Normal 12 4 4 2 5 2 2" xfId="21003" xr:uid="{00000000-0005-0000-0000-0000EF5D0000}"/>
    <cellStyle name="Normal 12 4 4 2 5 3" xfId="21004" xr:uid="{00000000-0005-0000-0000-0000F05D0000}"/>
    <cellStyle name="Normal 12 4 4 2 5 4" xfId="21005" xr:uid="{00000000-0005-0000-0000-0000F15D0000}"/>
    <cellStyle name="Normal 12 4 4 2 6" xfId="21006" xr:uid="{00000000-0005-0000-0000-0000F25D0000}"/>
    <cellStyle name="Normal 12 4 4 2 6 2" xfId="21007" xr:uid="{00000000-0005-0000-0000-0000F35D0000}"/>
    <cellStyle name="Normal 12 4 4 2 6 2 2" xfId="21008" xr:uid="{00000000-0005-0000-0000-0000F45D0000}"/>
    <cellStyle name="Normal 12 4 4 2 6 3" xfId="21009" xr:uid="{00000000-0005-0000-0000-0000F55D0000}"/>
    <cellStyle name="Normal 12 4 4 2 6 4" xfId="21010" xr:uid="{00000000-0005-0000-0000-0000F65D0000}"/>
    <cellStyle name="Normal 12 4 4 2 7" xfId="21011" xr:uid="{00000000-0005-0000-0000-0000F75D0000}"/>
    <cellStyle name="Normal 12 4 4 2 7 2" xfId="21012" xr:uid="{00000000-0005-0000-0000-0000F85D0000}"/>
    <cellStyle name="Normal 12 4 4 2 7 2 2" xfId="21013" xr:uid="{00000000-0005-0000-0000-0000F95D0000}"/>
    <cellStyle name="Normal 12 4 4 2 7 3" xfId="21014" xr:uid="{00000000-0005-0000-0000-0000FA5D0000}"/>
    <cellStyle name="Normal 12 4 4 2 8" xfId="21015" xr:uid="{00000000-0005-0000-0000-0000FB5D0000}"/>
    <cellStyle name="Normal 12 4 4 2 8 2" xfId="21016" xr:uid="{00000000-0005-0000-0000-0000FC5D0000}"/>
    <cellStyle name="Normal 12 4 4 2 9" xfId="21017" xr:uid="{00000000-0005-0000-0000-0000FD5D0000}"/>
    <cellStyle name="Normal 12 4 4 3" xfId="21018" xr:uid="{00000000-0005-0000-0000-0000FE5D0000}"/>
    <cellStyle name="Normal 12 4 4 3 2" xfId="21019" xr:uid="{00000000-0005-0000-0000-0000FF5D0000}"/>
    <cellStyle name="Normal 12 4 4 3 2 2" xfId="21020" xr:uid="{00000000-0005-0000-0000-0000005E0000}"/>
    <cellStyle name="Normal 12 4 4 3 2 2 2" xfId="21021" xr:uid="{00000000-0005-0000-0000-0000015E0000}"/>
    <cellStyle name="Normal 12 4 4 3 2 2 2 2" xfId="21022" xr:uid="{00000000-0005-0000-0000-0000025E0000}"/>
    <cellStyle name="Normal 12 4 4 3 2 2 3" xfId="21023" xr:uid="{00000000-0005-0000-0000-0000035E0000}"/>
    <cellStyle name="Normal 12 4 4 3 2 2 4" xfId="21024" xr:uid="{00000000-0005-0000-0000-0000045E0000}"/>
    <cellStyle name="Normal 12 4 4 3 2 3" xfId="21025" xr:uid="{00000000-0005-0000-0000-0000055E0000}"/>
    <cellStyle name="Normal 12 4 4 3 2 3 2" xfId="21026" xr:uid="{00000000-0005-0000-0000-0000065E0000}"/>
    <cellStyle name="Normal 12 4 4 3 2 3 2 2" xfId="21027" xr:uid="{00000000-0005-0000-0000-0000075E0000}"/>
    <cellStyle name="Normal 12 4 4 3 2 3 3" xfId="21028" xr:uid="{00000000-0005-0000-0000-0000085E0000}"/>
    <cellStyle name="Normal 12 4 4 3 2 3 4" xfId="21029" xr:uid="{00000000-0005-0000-0000-0000095E0000}"/>
    <cellStyle name="Normal 12 4 4 3 2 4" xfId="21030" xr:uid="{00000000-0005-0000-0000-00000A5E0000}"/>
    <cellStyle name="Normal 12 4 4 3 2 4 2" xfId="21031" xr:uid="{00000000-0005-0000-0000-00000B5E0000}"/>
    <cellStyle name="Normal 12 4 4 3 2 4 2 2" xfId="21032" xr:uid="{00000000-0005-0000-0000-00000C5E0000}"/>
    <cellStyle name="Normal 12 4 4 3 2 4 3" xfId="21033" xr:uid="{00000000-0005-0000-0000-00000D5E0000}"/>
    <cellStyle name="Normal 12 4 4 3 2 4 4" xfId="21034" xr:uid="{00000000-0005-0000-0000-00000E5E0000}"/>
    <cellStyle name="Normal 12 4 4 3 2 5" xfId="21035" xr:uid="{00000000-0005-0000-0000-00000F5E0000}"/>
    <cellStyle name="Normal 12 4 4 3 2 5 2" xfId="21036" xr:uid="{00000000-0005-0000-0000-0000105E0000}"/>
    <cellStyle name="Normal 12 4 4 3 2 5 3" xfId="21037" xr:uid="{00000000-0005-0000-0000-0000115E0000}"/>
    <cellStyle name="Normal 12 4 4 3 2 6" xfId="21038" xr:uid="{00000000-0005-0000-0000-0000125E0000}"/>
    <cellStyle name="Normal 12 4 4 3 2 7" xfId="21039" xr:uid="{00000000-0005-0000-0000-0000135E0000}"/>
    <cellStyle name="Normal 12 4 4 3 2 8" xfId="21040" xr:uid="{00000000-0005-0000-0000-0000145E0000}"/>
    <cellStyle name="Normal 12 4 4 3 3" xfId="21041" xr:uid="{00000000-0005-0000-0000-0000155E0000}"/>
    <cellStyle name="Normal 12 4 4 3 3 2" xfId="21042" xr:uid="{00000000-0005-0000-0000-0000165E0000}"/>
    <cellStyle name="Normal 12 4 4 3 3 2 2" xfId="21043" xr:uid="{00000000-0005-0000-0000-0000175E0000}"/>
    <cellStyle name="Normal 12 4 4 3 3 3" xfId="21044" xr:uid="{00000000-0005-0000-0000-0000185E0000}"/>
    <cellStyle name="Normal 12 4 4 3 3 4" xfId="21045" xr:uid="{00000000-0005-0000-0000-0000195E0000}"/>
    <cellStyle name="Normal 12 4 4 3 4" xfId="21046" xr:uid="{00000000-0005-0000-0000-00001A5E0000}"/>
    <cellStyle name="Normal 12 4 4 3 4 2" xfId="21047" xr:uid="{00000000-0005-0000-0000-00001B5E0000}"/>
    <cellStyle name="Normal 12 4 4 3 4 2 2" xfId="21048" xr:uid="{00000000-0005-0000-0000-00001C5E0000}"/>
    <cellStyle name="Normal 12 4 4 3 4 3" xfId="21049" xr:uid="{00000000-0005-0000-0000-00001D5E0000}"/>
    <cellStyle name="Normal 12 4 4 3 4 4" xfId="21050" xr:uid="{00000000-0005-0000-0000-00001E5E0000}"/>
    <cellStyle name="Normal 12 4 4 3 5" xfId="21051" xr:uid="{00000000-0005-0000-0000-00001F5E0000}"/>
    <cellStyle name="Normal 12 4 4 3 5 2" xfId="21052" xr:uid="{00000000-0005-0000-0000-0000205E0000}"/>
    <cellStyle name="Normal 12 4 4 3 5 2 2" xfId="21053" xr:uid="{00000000-0005-0000-0000-0000215E0000}"/>
    <cellStyle name="Normal 12 4 4 3 5 3" xfId="21054" xr:uid="{00000000-0005-0000-0000-0000225E0000}"/>
    <cellStyle name="Normal 12 4 4 3 5 4" xfId="21055" xr:uid="{00000000-0005-0000-0000-0000235E0000}"/>
    <cellStyle name="Normal 12 4 4 3 6" xfId="21056" xr:uid="{00000000-0005-0000-0000-0000245E0000}"/>
    <cellStyle name="Normal 12 4 4 3 6 2" xfId="21057" xr:uid="{00000000-0005-0000-0000-0000255E0000}"/>
    <cellStyle name="Normal 12 4 4 3 6 2 2" xfId="21058" xr:uid="{00000000-0005-0000-0000-0000265E0000}"/>
    <cellStyle name="Normal 12 4 4 3 6 3" xfId="21059" xr:uid="{00000000-0005-0000-0000-0000275E0000}"/>
    <cellStyle name="Normal 12 4 4 3 7" xfId="21060" xr:uid="{00000000-0005-0000-0000-0000285E0000}"/>
    <cellStyle name="Normal 12 4 4 3 7 2" xfId="21061" xr:uid="{00000000-0005-0000-0000-0000295E0000}"/>
    <cellStyle name="Normal 12 4 4 3 8" xfId="21062" xr:uid="{00000000-0005-0000-0000-00002A5E0000}"/>
    <cellStyle name="Normal 12 4 4 3 9" xfId="21063" xr:uid="{00000000-0005-0000-0000-00002B5E0000}"/>
    <cellStyle name="Normal 12 4 4 4" xfId="21064" xr:uid="{00000000-0005-0000-0000-00002C5E0000}"/>
    <cellStyle name="Normal 12 4 4 4 2" xfId="21065" xr:uid="{00000000-0005-0000-0000-00002D5E0000}"/>
    <cellStyle name="Normal 12 4 4 4 2 2" xfId="21066" xr:uid="{00000000-0005-0000-0000-00002E5E0000}"/>
    <cellStyle name="Normal 12 4 4 4 2 2 2" xfId="21067" xr:uid="{00000000-0005-0000-0000-00002F5E0000}"/>
    <cellStyle name="Normal 12 4 4 4 2 3" xfId="21068" xr:uid="{00000000-0005-0000-0000-0000305E0000}"/>
    <cellStyle name="Normal 12 4 4 4 2 4" xfId="21069" xr:uid="{00000000-0005-0000-0000-0000315E0000}"/>
    <cellStyle name="Normal 12 4 4 4 3" xfId="21070" xr:uid="{00000000-0005-0000-0000-0000325E0000}"/>
    <cellStyle name="Normal 12 4 4 4 3 2" xfId="21071" xr:uid="{00000000-0005-0000-0000-0000335E0000}"/>
    <cellStyle name="Normal 12 4 4 4 3 2 2" xfId="21072" xr:uid="{00000000-0005-0000-0000-0000345E0000}"/>
    <cellStyle name="Normal 12 4 4 4 3 3" xfId="21073" xr:uid="{00000000-0005-0000-0000-0000355E0000}"/>
    <cellStyle name="Normal 12 4 4 4 3 4" xfId="21074" xr:uid="{00000000-0005-0000-0000-0000365E0000}"/>
    <cellStyle name="Normal 12 4 4 4 4" xfId="21075" xr:uid="{00000000-0005-0000-0000-0000375E0000}"/>
    <cellStyle name="Normal 12 4 4 4 4 2" xfId="21076" xr:uid="{00000000-0005-0000-0000-0000385E0000}"/>
    <cellStyle name="Normal 12 4 4 4 4 2 2" xfId="21077" xr:uid="{00000000-0005-0000-0000-0000395E0000}"/>
    <cellStyle name="Normal 12 4 4 4 4 3" xfId="21078" xr:uid="{00000000-0005-0000-0000-00003A5E0000}"/>
    <cellStyle name="Normal 12 4 4 4 4 4" xfId="21079" xr:uid="{00000000-0005-0000-0000-00003B5E0000}"/>
    <cellStyle name="Normal 12 4 4 4 5" xfId="21080" xr:uid="{00000000-0005-0000-0000-00003C5E0000}"/>
    <cellStyle name="Normal 12 4 4 4 5 2" xfId="21081" xr:uid="{00000000-0005-0000-0000-00003D5E0000}"/>
    <cellStyle name="Normal 12 4 4 4 5 2 2" xfId="21082" xr:uid="{00000000-0005-0000-0000-00003E5E0000}"/>
    <cellStyle name="Normal 12 4 4 4 5 3" xfId="21083" xr:uid="{00000000-0005-0000-0000-00003F5E0000}"/>
    <cellStyle name="Normal 12 4 4 4 5 4" xfId="21084" xr:uid="{00000000-0005-0000-0000-0000405E0000}"/>
    <cellStyle name="Normal 12 4 4 4 6" xfId="21085" xr:uid="{00000000-0005-0000-0000-0000415E0000}"/>
    <cellStyle name="Normal 12 4 4 4 6 2" xfId="21086" xr:uid="{00000000-0005-0000-0000-0000425E0000}"/>
    <cellStyle name="Normal 12 4 4 4 6 2 2" xfId="21087" xr:uid="{00000000-0005-0000-0000-0000435E0000}"/>
    <cellStyle name="Normal 12 4 4 4 6 3" xfId="21088" xr:uid="{00000000-0005-0000-0000-0000445E0000}"/>
    <cellStyle name="Normal 12 4 4 4 7" xfId="21089" xr:uid="{00000000-0005-0000-0000-0000455E0000}"/>
    <cellStyle name="Normal 12 4 4 4 7 2" xfId="21090" xr:uid="{00000000-0005-0000-0000-0000465E0000}"/>
    <cellStyle name="Normal 12 4 4 4 8" xfId="21091" xr:uid="{00000000-0005-0000-0000-0000475E0000}"/>
    <cellStyle name="Normal 12 4 4 4 9" xfId="21092" xr:uid="{00000000-0005-0000-0000-0000485E0000}"/>
    <cellStyle name="Normal 12 4 4 5" xfId="21093" xr:uid="{00000000-0005-0000-0000-0000495E0000}"/>
    <cellStyle name="Normal 12 4 4 5 2" xfId="21094" xr:uid="{00000000-0005-0000-0000-00004A5E0000}"/>
    <cellStyle name="Normal 12 4 4 5 2 2" xfId="21095" xr:uid="{00000000-0005-0000-0000-00004B5E0000}"/>
    <cellStyle name="Normal 12 4 4 5 2 2 2" xfId="21096" xr:uid="{00000000-0005-0000-0000-00004C5E0000}"/>
    <cellStyle name="Normal 12 4 4 5 2 3" xfId="21097" xr:uid="{00000000-0005-0000-0000-00004D5E0000}"/>
    <cellStyle name="Normal 12 4 4 5 2 4" xfId="21098" xr:uid="{00000000-0005-0000-0000-00004E5E0000}"/>
    <cellStyle name="Normal 12 4 4 5 3" xfId="21099" xr:uid="{00000000-0005-0000-0000-00004F5E0000}"/>
    <cellStyle name="Normal 12 4 4 5 3 2" xfId="21100" xr:uid="{00000000-0005-0000-0000-0000505E0000}"/>
    <cellStyle name="Normal 12 4 4 5 3 2 2" xfId="21101" xr:uid="{00000000-0005-0000-0000-0000515E0000}"/>
    <cellStyle name="Normal 12 4 4 5 3 3" xfId="21102" xr:uid="{00000000-0005-0000-0000-0000525E0000}"/>
    <cellStyle name="Normal 12 4 4 5 3 4" xfId="21103" xr:uid="{00000000-0005-0000-0000-0000535E0000}"/>
    <cellStyle name="Normal 12 4 4 5 4" xfId="21104" xr:uid="{00000000-0005-0000-0000-0000545E0000}"/>
    <cellStyle name="Normal 12 4 4 5 4 2" xfId="21105" xr:uid="{00000000-0005-0000-0000-0000555E0000}"/>
    <cellStyle name="Normal 12 4 4 5 4 2 2" xfId="21106" xr:uid="{00000000-0005-0000-0000-0000565E0000}"/>
    <cellStyle name="Normal 12 4 4 5 4 3" xfId="21107" xr:uid="{00000000-0005-0000-0000-0000575E0000}"/>
    <cellStyle name="Normal 12 4 4 5 4 4" xfId="21108" xr:uid="{00000000-0005-0000-0000-0000585E0000}"/>
    <cellStyle name="Normal 12 4 4 5 5" xfId="21109" xr:uid="{00000000-0005-0000-0000-0000595E0000}"/>
    <cellStyle name="Normal 12 4 4 5 5 2" xfId="21110" xr:uid="{00000000-0005-0000-0000-00005A5E0000}"/>
    <cellStyle name="Normal 12 4 4 5 5 3" xfId="21111" xr:uid="{00000000-0005-0000-0000-00005B5E0000}"/>
    <cellStyle name="Normal 12 4 4 5 6" xfId="21112" xr:uid="{00000000-0005-0000-0000-00005C5E0000}"/>
    <cellStyle name="Normal 12 4 4 5 7" xfId="21113" xr:uid="{00000000-0005-0000-0000-00005D5E0000}"/>
    <cellStyle name="Normal 12 4 4 5 8" xfId="21114" xr:uid="{00000000-0005-0000-0000-00005E5E0000}"/>
    <cellStyle name="Normal 12 4 4 6" xfId="21115" xr:uid="{00000000-0005-0000-0000-00005F5E0000}"/>
    <cellStyle name="Normal 12 4 4 6 2" xfId="21116" xr:uid="{00000000-0005-0000-0000-0000605E0000}"/>
    <cellStyle name="Normal 12 4 4 6 2 2" xfId="21117" xr:uid="{00000000-0005-0000-0000-0000615E0000}"/>
    <cellStyle name="Normal 12 4 4 6 3" xfId="21118" xr:uid="{00000000-0005-0000-0000-0000625E0000}"/>
    <cellStyle name="Normal 12 4 4 6 4" xfId="21119" xr:uid="{00000000-0005-0000-0000-0000635E0000}"/>
    <cellStyle name="Normal 12 4 4 7" xfId="21120" xr:uid="{00000000-0005-0000-0000-0000645E0000}"/>
    <cellStyle name="Normal 12 4 4 7 2" xfId="21121" xr:uid="{00000000-0005-0000-0000-0000655E0000}"/>
    <cellStyle name="Normal 12 4 4 7 2 2" xfId="21122" xr:uid="{00000000-0005-0000-0000-0000665E0000}"/>
    <cellStyle name="Normal 12 4 4 7 3" xfId="21123" xr:uid="{00000000-0005-0000-0000-0000675E0000}"/>
    <cellStyle name="Normal 12 4 4 7 4" xfId="21124" xr:uid="{00000000-0005-0000-0000-0000685E0000}"/>
    <cellStyle name="Normal 12 4 4 8" xfId="21125" xr:uid="{00000000-0005-0000-0000-0000695E0000}"/>
    <cellStyle name="Normal 12 4 4 8 2" xfId="21126" xr:uid="{00000000-0005-0000-0000-00006A5E0000}"/>
    <cellStyle name="Normal 12 4 4 8 2 2" xfId="21127" xr:uid="{00000000-0005-0000-0000-00006B5E0000}"/>
    <cellStyle name="Normal 12 4 4 8 3" xfId="21128" xr:uid="{00000000-0005-0000-0000-00006C5E0000}"/>
    <cellStyle name="Normal 12 4 4 8 4" xfId="21129" xr:uid="{00000000-0005-0000-0000-00006D5E0000}"/>
    <cellStyle name="Normal 12 4 4 9" xfId="21130" xr:uid="{00000000-0005-0000-0000-00006E5E0000}"/>
    <cellStyle name="Normal 12 4 4 9 2" xfId="21131" xr:uid="{00000000-0005-0000-0000-00006F5E0000}"/>
    <cellStyle name="Normal 12 4 4 9 2 2" xfId="21132" xr:uid="{00000000-0005-0000-0000-0000705E0000}"/>
    <cellStyle name="Normal 12 4 4 9 3" xfId="21133" xr:uid="{00000000-0005-0000-0000-0000715E0000}"/>
    <cellStyle name="Normal 12 4 5" xfId="21134" xr:uid="{00000000-0005-0000-0000-0000725E0000}"/>
    <cellStyle name="Normal 12 4 5 10" xfId="21135" xr:uid="{00000000-0005-0000-0000-0000735E0000}"/>
    <cellStyle name="Normal 12 4 5 11" xfId="21136" xr:uid="{00000000-0005-0000-0000-0000745E0000}"/>
    <cellStyle name="Normal 12 4 5 2" xfId="21137" xr:uid="{00000000-0005-0000-0000-0000755E0000}"/>
    <cellStyle name="Normal 12 4 5 2 2" xfId="21138" xr:uid="{00000000-0005-0000-0000-0000765E0000}"/>
    <cellStyle name="Normal 12 4 5 2 2 2" xfId="21139" xr:uid="{00000000-0005-0000-0000-0000775E0000}"/>
    <cellStyle name="Normal 12 4 5 2 2 2 2" xfId="21140" xr:uid="{00000000-0005-0000-0000-0000785E0000}"/>
    <cellStyle name="Normal 12 4 5 2 2 2 2 2" xfId="21141" xr:uid="{00000000-0005-0000-0000-0000795E0000}"/>
    <cellStyle name="Normal 12 4 5 2 2 2 3" xfId="21142" xr:uid="{00000000-0005-0000-0000-00007A5E0000}"/>
    <cellStyle name="Normal 12 4 5 2 2 2 4" xfId="21143" xr:uid="{00000000-0005-0000-0000-00007B5E0000}"/>
    <cellStyle name="Normal 12 4 5 2 2 3" xfId="21144" xr:uid="{00000000-0005-0000-0000-00007C5E0000}"/>
    <cellStyle name="Normal 12 4 5 2 2 3 2" xfId="21145" xr:uid="{00000000-0005-0000-0000-00007D5E0000}"/>
    <cellStyle name="Normal 12 4 5 2 2 3 2 2" xfId="21146" xr:uid="{00000000-0005-0000-0000-00007E5E0000}"/>
    <cellStyle name="Normal 12 4 5 2 2 3 3" xfId="21147" xr:uid="{00000000-0005-0000-0000-00007F5E0000}"/>
    <cellStyle name="Normal 12 4 5 2 2 3 4" xfId="21148" xr:uid="{00000000-0005-0000-0000-0000805E0000}"/>
    <cellStyle name="Normal 12 4 5 2 2 4" xfId="21149" xr:uid="{00000000-0005-0000-0000-0000815E0000}"/>
    <cellStyle name="Normal 12 4 5 2 2 4 2" xfId="21150" xr:uid="{00000000-0005-0000-0000-0000825E0000}"/>
    <cellStyle name="Normal 12 4 5 2 2 4 2 2" xfId="21151" xr:uid="{00000000-0005-0000-0000-0000835E0000}"/>
    <cellStyle name="Normal 12 4 5 2 2 4 3" xfId="21152" xr:uid="{00000000-0005-0000-0000-0000845E0000}"/>
    <cellStyle name="Normal 12 4 5 2 2 4 4" xfId="21153" xr:uid="{00000000-0005-0000-0000-0000855E0000}"/>
    <cellStyle name="Normal 12 4 5 2 2 5" xfId="21154" xr:uid="{00000000-0005-0000-0000-0000865E0000}"/>
    <cellStyle name="Normal 12 4 5 2 2 5 2" xfId="21155" xr:uid="{00000000-0005-0000-0000-0000875E0000}"/>
    <cellStyle name="Normal 12 4 5 2 2 5 3" xfId="21156" xr:uid="{00000000-0005-0000-0000-0000885E0000}"/>
    <cellStyle name="Normal 12 4 5 2 2 6" xfId="21157" xr:uid="{00000000-0005-0000-0000-0000895E0000}"/>
    <cellStyle name="Normal 12 4 5 2 2 7" xfId="21158" xr:uid="{00000000-0005-0000-0000-00008A5E0000}"/>
    <cellStyle name="Normal 12 4 5 2 2 8" xfId="21159" xr:uid="{00000000-0005-0000-0000-00008B5E0000}"/>
    <cellStyle name="Normal 12 4 5 2 3" xfId="21160" xr:uid="{00000000-0005-0000-0000-00008C5E0000}"/>
    <cellStyle name="Normal 12 4 5 2 3 2" xfId="21161" xr:uid="{00000000-0005-0000-0000-00008D5E0000}"/>
    <cellStyle name="Normal 12 4 5 2 3 2 2" xfId="21162" xr:uid="{00000000-0005-0000-0000-00008E5E0000}"/>
    <cellStyle name="Normal 12 4 5 2 3 3" xfId="21163" xr:uid="{00000000-0005-0000-0000-00008F5E0000}"/>
    <cellStyle name="Normal 12 4 5 2 3 4" xfId="21164" xr:uid="{00000000-0005-0000-0000-0000905E0000}"/>
    <cellStyle name="Normal 12 4 5 2 4" xfId="21165" xr:uid="{00000000-0005-0000-0000-0000915E0000}"/>
    <cellStyle name="Normal 12 4 5 2 4 2" xfId="21166" xr:uid="{00000000-0005-0000-0000-0000925E0000}"/>
    <cellStyle name="Normal 12 4 5 2 4 2 2" xfId="21167" xr:uid="{00000000-0005-0000-0000-0000935E0000}"/>
    <cellStyle name="Normal 12 4 5 2 4 3" xfId="21168" xr:uid="{00000000-0005-0000-0000-0000945E0000}"/>
    <cellStyle name="Normal 12 4 5 2 4 4" xfId="21169" xr:uid="{00000000-0005-0000-0000-0000955E0000}"/>
    <cellStyle name="Normal 12 4 5 2 5" xfId="21170" xr:uid="{00000000-0005-0000-0000-0000965E0000}"/>
    <cellStyle name="Normal 12 4 5 2 5 2" xfId="21171" xr:uid="{00000000-0005-0000-0000-0000975E0000}"/>
    <cellStyle name="Normal 12 4 5 2 5 2 2" xfId="21172" xr:uid="{00000000-0005-0000-0000-0000985E0000}"/>
    <cellStyle name="Normal 12 4 5 2 5 3" xfId="21173" xr:uid="{00000000-0005-0000-0000-0000995E0000}"/>
    <cellStyle name="Normal 12 4 5 2 5 4" xfId="21174" xr:uid="{00000000-0005-0000-0000-00009A5E0000}"/>
    <cellStyle name="Normal 12 4 5 2 6" xfId="21175" xr:uid="{00000000-0005-0000-0000-00009B5E0000}"/>
    <cellStyle name="Normal 12 4 5 2 6 2" xfId="21176" xr:uid="{00000000-0005-0000-0000-00009C5E0000}"/>
    <cellStyle name="Normal 12 4 5 2 6 2 2" xfId="21177" xr:uid="{00000000-0005-0000-0000-00009D5E0000}"/>
    <cellStyle name="Normal 12 4 5 2 6 3" xfId="21178" xr:uid="{00000000-0005-0000-0000-00009E5E0000}"/>
    <cellStyle name="Normal 12 4 5 2 7" xfId="21179" xr:uid="{00000000-0005-0000-0000-00009F5E0000}"/>
    <cellStyle name="Normal 12 4 5 2 7 2" xfId="21180" xr:uid="{00000000-0005-0000-0000-0000A05E0000}"/>
    <cellStyle name="Normal 12 4 5 2 8" xfId="21181" xr:uid="{00000000-0005-0000-0000-0000A15E0000}"/>
    <cellStyle name="Normal 12 4 5 2 9" xfId="21182" xr:uid="{00000000-0005-0000-0000-0000A25E0000}"/>
    <cellStyle name="Normal 12 4 5 3" xfId="21183" xr:uid="{00000000-0005-0000-0000-0000A35E0000}"/>
    <cellStyle name="Normal 12 4 5 3 2" xfId="21184" xr:uid="{00000000-0005-0000-0000-0000A45E0000}"/>
    <cellStyle name="Normal 12 4 5 3 2 2" xfId="21185" xr:uid="{00000000-0005-0000-0000-0000A55E0000}"/>
    <cellStyle name="Normal 12 4 5 3 2 2 2" xfId="21186" xr:uid="{00000000-0005-0000-0000-0000A65E0000}"/>
    <cellStyle name="Normal 12 4 5 3 2 3" xfId="21187" xr:uid="{00000000-0005-0000-0000-0000A75E0000}"/>
    <cellStyle name="Normal 12 4 5 3 2 4" xfId="21188" xr:uid="{00000000-0005-0000-0000-0000A85E0000}"/>
    <cellStyle name="Normal 12 4 5 3 3" xfId="21189" xr:uid="{00000000-0005-0000-0000-0000A95E0000}"/>
    <cellStyle name="Normal 12 4 5 3 3 2" xfId="21190" xr:uid="{00000000-0005-0000-0000-0000AA5E0000}"/>
    <cellStyle name="Normal 12 4 5 3 3 2 2" xfId="21191" xr:uid="{00000000-0005-0000-0000-0000AB5E0000}"/>
    <cellStyle name="Normal 12 4 5 3 3 3" xfId="21192" xr:uid="{00000000-0005-0000-0000-0000AC5E0000}"/>
    <cellStyle name="Normal 12 4 5 3 3 4" xfId="21193" xr:uid="{00000000-0005-0000-0000-0000AD5E0000}"/>
    <cellStyle name="Normal 12 4 5 3 4" xfId="21194" xr:uid="{00000000-0005-0000-0000-0000AE5E0000}"/>
    <cellStyle name="Normal 12 4 5 3 4 2" xfId="21195" xr:uid="{00000000-0005-0000-0000-0000AF5E0000}"/>
    <cellStyle name="Normal 12 4 5 3 4 2 2" xfId="21196" xr:uid="{00000000-0005-0000-0000-0000B05E0000}"/>
    <cellStyle name="Normal 12 4 5 3 4 3" xfId="21197" xr:uid="{00000000-0005-0000-0000-0000B15E0000}"/>
    <cellStyle name="Normal 12 4 5 3 4 4" xfId="21198" xr:uid="{00000000-0005-0000-0000-0000B25E0000}"/>
    <cellStyle name="Normal 12 4 5 3 5" xfId="21199" xr:uid="{00000000-0005-0000-0000-0000B35E0000}"/>
    <cellStyle name="Normal 12 4 5 3 5 2" xfId="21200" xr:uid="{00000000-0005-0000-0000-0000B45E0000}"/>
    <cellStyle name="Normal 12 4 5 3 5 2 2" xfId="21201" xr:uid="{00000000-0005-0000-0000-0000B55E0000}"/>
    <cellStyle name="Normal 12 4 5 3 5 3" xfId="21202" xr:uid="{00000000-0005-0000-0000-0000B65E0000}"/>
    <cellStyle name="Normal 12 4 5 3 5 4" xfId="21203" xr:uid="{00000000-0005-0000-0000-0000B75E0000}"/>
    <cellStyle name="Normal 12 4 5 3 6" xfId="21204" xr:uid="{00000000-0005-0000-0000-0000B85E0000}"/>
    <cellStyle name="Normal 12 4 5 3 6 2" xfId="21205" xr:uid="{00000000-0005-0000-0000-0000B95E0000}"/>
    <cellStyle name="Normal 12 4 5 3 6 2 2" xfId="21206" xr:uid="{00000000-0005-0000-0000-0000BA5E0000}"/>
    <cellStyle name="Normal 12 4 5 3 6 3" xfId="21207" xr:uid="{00000000-0005-0000-0000-0000BB5E0000}"/>
    <cellStyle name="Normal 12 4 5 3 7" xfId="21208" xr:uid="{00000000-0005-0000-0000-0000BC5E0000}"/>
    <cellStyle name="Normal 12 4 5 3 7 2" xfId="21209" xr:uid="{00000000-0005-0000-0000-0000BD5E0000}"/>
    <cellStyle name="Normal 12 4 5 3 8" xfId="21210" xr:uid="{00000000-0005-0000-0000-0000BE5E0000}"/>
    <cellStyle name="Normal 12 4 5 3 9" xfId="21211" xr:uid="{00000000-0005-0000-0000-0000BF5E0000}"/>
    <cellStyle name="Normal 12 4 5 4" xfId="21212" xr:uid="{00000000-0005-0000-0000-0000C05E0000}"/>
    <cellStyle name="Normal 12 4 5 4 2" xfId="21213" xr:uid="{00000000-0005-0000-0000-0000C15E0000}"/>
    <cellStyle name="Normal 12 4 5 4 2 2" xfId="21214" xr:uid="{00000000-0005-0000-0000-0000C25E0000}"/>
    <cellStyle name="Normal 12 4 5 4 2 2 2" xfId="21215" xr:uid="{00000000-0005-0000-0000-0000C35E0000}"/>
    <cellStyle name="Normal 12 4 5 4 2 3" xfId="21216" xr:uid="{00000000-0005-0000-0000-0000C45E0000}"/>
    <cellStyle name="Normal 12 4 5 4 2 4" xfId="21217" xr:uid="{00000000-0005-0000-0000-0000C55E0000}"/>
    <cellStyle name="Normal 12 4 5 4 3" xfId="21218" xr:uid="{00000000-0005-0000-0000-0000C65E0000}"/>
    <cellStyle name="Normal 12 4 5 4 3 2" xfId="21219" xr:uid="{00000000-0005-0000-0000-0000C75E0000}"/>
    <cellStyle name="Normal 12 4 5 4 3 2 2" xfId="21220" xr:uid="{00000000-0005-0000-0000-0000C85E0000}"/>
    <cellStyle name="Normal 12 4 5 4 3 3" xfId="21221" xr:uid="{00000000-0005-0000-0000-0000C95E0000}"/>
    <cellStyle name="Normal 12 4 5 4 3 4" xfId="21222" xr:uid="{00000000-0005-0000-0000-0000CA5E0000}"/>
    <cellStyle name="Normal 12 4 5 4 4" xfId="21223" xr:uid="{00000000-0005-0000-0000-0000CB5E0000}"/>
    <cellStyle name="Normal 12 4 5 4 4 2" xfId="21224" xr:uid="{00000000-0005-0000-0000-0000CC5E0000}"/>
    <cellStyle name="Normal 12 4 5 4 4 2 2" xfId="21225" xr:uid="{00000000-0005-0000-0000-0000CD5E0000}"/>
    <cellStyle name="Normal 12 4 5 4 4 3" xfId="21226" xr:uid="{00000000-0005-0000-0000-0000CE5E0000}"/>
    <cellStyle name="Normal 12 4 5 4 4 4" xfId="21227" xr:uid="{00000000-0005-0000-0000-0000CF5E0000}"/>
    <cellStyle name="Normal 12 4 5 4 5" xfId="21228" xr:uid="{00000000-0005-0000-0000-0000D05E0000}"/>
    <cellStyle name="Normal 12 4 5 4 5 2" xfId="21229" xr:uid="{00000000-0005-0000-0000-0000D15E0000}"/>
    <cellStyle name="Normal 12 4 5 4 5 3" xfId="21230" xr:uid="{00000000-0005-0000-0000-0000D25E0000}"/>
    <cellStyle name="Normal 12 4 5 4 6" xfId="21231" xr:uid="{00000000-0005-0000-0000-0000D35E0000}"/>
    <cellStyle name="Normal 12 4 5 4 7" xfId="21232" xr:uid="{00000000-0005-0000-0000-0000D45E0000}"/>
    <cellStyle name="Normal 12 4 5 4 8" xfId="21233" xr:uid="{00000000-0005-0000-0000-0000D55E0000}"/>
    <cellStyle name="Normal 12 4 5 5" xfId="21234" xr:uid="{00000000-0005-0000-0000-0000D65E0000}"/>
    <cellStyle name="Normal 12 4 5 5 2" xfId="21235" xr:uid="{00000000-0005-0000-0000-0000D75E0000}"/>
    <cellStyle name="Normal 12 4 5 5 2 2" xfId="21236" xr:uid="{00000000-0005-0000-0000-0000D85E0000}"/>
    <cellStyle name="Normal 12 4 5 5 3" xfId="21237" xr:uid="{00000000-0005-0000-0000-0000D95E0000}"/>
    <cellStyle name="Normal 12 4 5 5 4" xfId="21238" xr:uid="{00000000-0005-0000-0000-0000DA5E0000}"/>
    <cellStyle name="Normal 12 4 5 6" xfId="21239" xr:uid="{00000000-0005-0000-0000-0000DB5E0000}"/>
    <cellStyle name="Normal 12 4 5 6 2" xfId="21240" xr:uid="{00000000-0005-0000-0000-0000DC5E0000}"/>
    <cellStyle name="Normal 12 4 5 6 2 2" xfId="21241" xr:uid="{00000000-0005-0000-0000-0000DD5E0000}"/>
    <cellStyle name="Normal 12 4 5 6 3" xfId="21242" xr:uid="{00000000-0005-0000-0000-0000DE5E0000}"/>
    <cellStyle name="Normal 12 4 5 6 4" xfId="21243" xr:uid="{00000000-0005-0000-0000-0000DF5E0000}"/>
    <cellStyle name="Normal 12 4 5 7" xfId="21244" xr:uid="{00000000-0005-0000-0000-0000E05E0000}"/>
    <cellStyle name="Normal 12 4 5 7 2" xfId="21245" xr:uid="{00000000-0005-0000-0000-0000E15E0000}"/>
    <cellStyle name="Normal 12 4 5 7 2 2" xfId="21246" xr:uid="{00000000-0005-0000-0000-0000E25E0000}"/>
    <cellStyle name="Normal 12 4 5 7 3" xfId="21247" xr:uid="{00000000-0005-0000-0000-0000E35E0000}"/>
    <cellStyle name="Normal 12 4 5 7 4" xfId="21248" xr:uid="{00000000-0005-0000-0000-0000E45E0000}"/>
    <cellStyle name="Normal 12 4 5 8" xfId="21249" xr:uid="{00000000-0005-0000-0000-0000E55E0000}"/>
    <cellStyle name="Normal 12 4 5 8 2" xfId="21250" xr:uid="{00000000-0005-0000-0000-0000E65E0000}"/>
    <cellStyle name="Normal 12 4 5 8 2 2" xfId="21251" xr:uid="{00000000-0005-0000-0000-0000E75E0000}"/>
    <cellStyle name="Normal 12 4 5 8 3" xfId="21252" xr:uid="{00000000-0005-0000-0000-0000E85E0000}"/>
    <cellStyle name="Normal 12 4 5 9" xfId="21253" xr:uid="{00000000-0005-0000-0000-0000E95E0000}"/>
    <cellStyle name="Normal 12 4 5 9 2" xfId="21254" xr:uid="{00000000-0005-0000-0000-0000EA5E0000}"/>
    <cellStyle name="Normal 12 4 6" xfId="21255" xr:uid="{00000000-0005-0000-0000-0000EB5E0000}"/>
    <cellStyle name="Normal 12 4 6 2" xfId="21256" xr:uid="{00000000-0005-0000-0000-0000EC5E0000}"/>
    <cellStyle name="Normal 12 4 6 2 2" xfId="21257" xr:uid="{00000000-0005-0000-0000-0000ED5E0000}"/>
    <cellStyle name="Normal 12 4 6 2 2 2" xfId="21258" xr:uid="{00000000-0005-0000-0000-0000EE5E0000}"/>
    <cellStyle name="Normal 12 4 6 2 2 2 2" xfId="21259" xr:uid="{00000000-0005-0000-0000-0000EF5E0000}"/>
    <cellStyle name="Normal 12 4 6 2 2 3" xfId="21260" xr:uid="{00000000-0005-0000-0000-0000F05E0000}"/>
    <cellStyle name="Normal 12 4 6 2 2 4" xfId="21261" xr:uid="{00000000-0005-0000-0000-0000F15E0000}"/>
    <cellStyle name="Normal 12 4 6 2 3" xfId="21262" xr:uid="{00000000-0005-0000-0000-0000F25E0000}"/>
    <cellStyle name="Normal 12 4 6 2 3 2" xfId="21263" xr:uid="{00000000-0005-0000-0000-0000F35E0000}"/>
    <cellStyle name="Normal 12 4 6 2 3 2 2" xfId="21264" xr:uid="{00000000-0005-0000-0000-0000F45E0000}"/>
    <cellStyle name="Normal 12 4 6 2 3 3" xfId="21265" xr:uid="{00000000-0005-0000-0000-0000F55E0000}"/>
    <cellStyle name="Normal 12 4 6 2 3 4" xfId="21266" xr:uid="{00000000-0005-0000-0000-0000F65E0000}"/>
    <cellStyle name="Normal 12 4 6 2 4" xfId="21267" xr:uid="{00000000-0005-0000-0000-0000F75E0000}"/>
    <cellStyle name="Normal 12 4 6 2 4 2" xfId="21268" xr:uid="{00000000-0005-0000-0000-0000F85E0000}"/>
    <cellStyle name="Normal 12 4 6 2 4 2 2" xfId="21269" xr:uid="{00000000-0005-0000-0000-0000F95E0000}"/>
    <cellStyle name="Normal 12 4 6 2 4 3" xfId="21270" xr:uid="{00000000-0005-0000-0000-0000FA5E0000}"/>
    <cellStyle name="Normal 12 4 6 2 4 4" xfId="21271" xr:uid="{00000000-0005-0000-0000-0000FB5E0000}"/>
    <cellStyle name="Normal 12 4 6 2 5" xfId="21272" xr:uid="{00000000-0005-0000-0000-0000FC5E0000}"/>
    <cellStyle name="Normal 12 4 6 2 5 2" xfId="21273" xr:uid="{00000000-0005-0000-0000-0000FD5E0000}"/>
    <cellStyle name="Normal 12 4 6 2 5 3" xfId="21274" xr:uid="{00000000-0005-0000-0000-0000FE5E0000}"/>
    <cellStyle name="Normal 12 4 6 2 6" xfId="21275" xr:uid="{00000000-0005-0000-0000-0000FF5E0000}"/>
    <cellStyle name="Normal 12 4 6 2 7" xfId="21276" xr:uid="{00000000-0005-0000-0000-0000005F0000}"/>
    <cellStyle name="Normal 12 4 6 2 8" xfId="21277" xr:uid="{00000000-0005-0000-0000-0000015F0000}"/>
    <cellStyle name="Normal 12 4 6 3" xfId="21278" xr:uid="{00000000-0005-0000-0000-0000025F0000}"/>
    <cellStyle name="Normal 12 4 6 3 2" xfId="21279" xr:uid="{00000000-0005-0000-0000-0000035F0000}"/>
    <cellStyle name="Normal 12 4 6 3 2 2" xfId="21280" xr:uid="{00000000-0005-0000-0000-0000045F0000}"/>
    <cellStyle name="Normal 12 4 6 3 3" xfId="21281" xr:uid="{00000000-0005-0000-0000-0000055F0000}"/>
    <cellStyle name="Normal 12 4 6 3 4" xfId="21282" xr:uid="{00000000-0005-0000-0000-0000065F0000}"/>
    <cellStyle name="Normal 12 4 6 4" xfId="21283" xr:uid="{00000000-0005-0000-0000-0000075F0000}"/>
    <cellStyle name="Normal 12 4 6 4 2" xfId="21284" xr:uid="{00000000-0005-0000-0000-0000085F0000}"/>
    <cellStyle name="Normal 12 4 6 4 2 2" xfId="21285" xr:uid="{00000000-0005-0000-0000-0000095F0000}"/>
    <cellStyle name="Normal 12 4 6 4 3" xfId="21286" xr:uid="{00000000-0005-0000-0000-00000A5F0000}"/>
    <cellStyle name="Normal 12 4 6 4 4" xfId="21287" xr:uid="{00000000-0005-0000-0000-00000B5F0000}"/>
    <cellStyle name="Normal 12 4 6 5" xfId="21288" xr:uid="{00000000-0005-0000-0000-00000C5F0000}"/>
    <cellStyle name="Normal 12 4 6 5 2" xfId="21289" xr:uid="{00000000-0005-0000-0000-00000D5F0000}"/>
    <cellStyle name="Normal 12 4 6 5 2 2" xfId="21290" xr:uid="{00000000-0005-0000-0000-00000E5F0000}"/>
    <cellStyle name="Normal 12 4 6 5 3" xfId="21291" xr:uid="{00000000-0005-0000-0000-00000F5F0000}"/>
    <cellStyle name="Normal 12 4 6 5 4" xfId="21292" xr:uid="{00000000-0005-0000-0000-0000105F0000}"/>
    <cellStyle name="Normal 12 4 6 6" xfId="21293" xr:uid="{00000000-0005-0000-0000-0000115F0000}"/>
    <cellStyle name="Normal 12 4 6 6 2" xfId="21294" xr:uid="{00000000-0005-0000-0000-0000125F0000}"/>
    <cellStyle name="Normal 12 4 6 6 2 2" xfId="21295" xr:uid="{00000000-0005-0000-0000-0000135F0000}"/>
    <cellStyle name="Normal 12 4 6 6 3" xfId="21296" xr:uid="{00000000-0005-0000-0000-0000145F0000}"/>
    <cellStyle name="Normal 12 4 6 7" xfId="21297" xr:uid="{00000000-0005-0000-0000-0000155F0000}"/>
    <cellStyle name="Normal 12 4 6 7 2" xfId="21298" xr:uid="{00000000-0005-0000-0000-0000165F0000}"/>
    <cellStyle name="Normal 12 4 6 8" xfId="21299" xr:uid="{00000000-0005-0000-0000-0000175F0000}"/>
    <cellStyle name="Normal 12 4 6 9" xfId="21300" xr:uid="{00000000-0005-0000-0000-0000185F0000}"/>
    <cellStyle name="Normal 12 4 7" xfId="21301" xr:uid="{00000000-0005-0000-0000-0000195F0000}"/>
    <cellStyle name="Normal 12 4 7 2" xfId="21302" xr:uid="{00000000-0005-0000-0000-00001A5F0000}"/>
    <cellStyle name="Normal 12 4 7 2 2" xfId="21303" xr:uid="{00000000-0005-0000-0000-00001B5F0000}"/>
    <cellStyle name="Normal 12 4 7 2 2 2" xfId="21304" xr:uid="{00000000-0005-0000-0000-00001C5F0000}"/>
    <cellStyle name="Normal 12 4 7 2 3" xfId="21305" xr:uid="{00000000-0005-0000-0000-00001D5F0000}"/>
    <cellStyle name="Normal 12 4 7 2 4" xfId="21306" xr:uid="{00000000-0005-0000-0000-00001E5F0000}"/>
    <cellStyle name="Normal 12 4 7 3" xfId="21307" xr:uid="{00000000-0005-0000-0000-00001F5F0000}"/>
    <cellStyle name="Normal 12 4 7 3 2" xfId="21308" xr:uid="{00000000-0005-0000-0000-0000205F0000}"/>
    <cellStyle name="Normal 12 4 7 3 2 2" xfId="21309" xr:uid="{00000000-0005-0000-0000-0000215F0000}"/>
    <cellStyle name="Normal 12 4 7 3 3" xfId="21310" xr:uid="{00000000-0005-0000-0000-0000225F0000}"/>
    <cellStyle name="Normal 12 4 7 3 4" xfId="21311" xr:uid="{00000000-0005-0000-0000-0000235F0000}"/>
    <cellStyle name="Normal 12 4 7 4" xfId="21312" xr:uid="{00000000-0005-0000-0000-0000245F0000}"/>
    <cellStyle name="Normal 12 4 7 4 2" xfId="21313" xr:uid="{00000000-0005-0000-0000-0000255F0000}"/>
    <cellStyle name="Normal 12 4 7 4 2 2" xfId="21314" xr:uid="{00000000-0005-0000-0000-0000265F0000}"/>
    <cellStyle name="Normal 12 4 7 4 3" xfId="21315" xr:uid="{00000000-0005-0000-0000-0000275F0000}"/>
    <cellStyle name="Normal 12 4 7 4 4" xfId="21316" xr:uid="{00000000-0005-0000-0000-0000285F0000}"/>
    <cellStyle name="Normal 12 4 7 5" xfId="21317" xr:uid="{00000000-0005-0000-0000-0000295F0000}"/>
    <cellStyle name="Normal 12 4 7 5 2" xfId="21318" xr:uid="{00000000-0005-0000-0000-00002A5F0000}"/>
    <cellStyle name="Normal 12 4 7 5 2 2" xfId="21319" xr:uid="{00000000-0005-0000-0000-00002B5F0000}"/>
    <cellStyle name="Normal 12 4 7 5 3" xfId="21320" xr:uid="{00000000-0005-0000-0000-00002C5F0000}"/>
    <cellStyle name="Normal 12 4 7 5 4" xfId="21321" xr:uid="{00000000-0005-0000-0000-00002D5F0000}"/>
    <cellStyle name="Normal 12 4 7 6" xfId="21322" xr:uid="{00000000-0005-0000-0000-00002E5F0000}"/>
    <cellStyle name="Normal 12 4 7 6 2" xfId="21323" xr:uid="{00000000-0005-0000-0000-00002F5F0000}"/>
    <cellStyle name="Normal 12 4 7 6 2 2" xfId="21324" xr:uid="{00000000-0005-0000-0000-0000305F0000}"/>
    <cellStyle name="Normal 12 4 7 6 3" xfId="21325" xr:uid="{00000000-0005-0000-0000-0000315F0000}"/>
    <cellStyle name="Normal 12 4 7 7" xfId="21326" xr:uid="{00000000-0005-0000-0000-0000325F0000}"/>
    <cellStyle name="Normal 12 4 7 7 2" xfId="21327" xr:uid="{00000000-0005-0000-0000-0000335F0000}"/>
    <cellStyle name="Normal 12 4 7 8" xfId="21328" xr:uid="{00000000-0005-0000-0000-0000345F0000}"/>
    <cellStyle name="Normal 12 4 7 9" xfId="21329" xr:uid="{00000000-0005-0000-0000-0000355F0000}"/>
    <cellStyle name="Normal 12 4 8" xfId="21330" xr:uid="{00000000-0005-0000-0000-0000365F0000}"/>
    <cellStyle name="Normal 12 4 8 2" xfId="21331" xr:uid="{00000000-0005-0000-0000-0000375F0000}"/>
    <cellStyle name="Normal 12 4 8 2 2" xfId="21332" xr:uid="{00000000-0005-0000-0000-0000385F0000}"/>
    <cellStyle name="Normal 12 4 8 2 2 2" xfId="21333" xr:uid="{00000000-0005-0000-0000-0000395F0000}"/>
    <cellStyle name="Normal 12 4 8 2 3" xfId="21334" xr:uid="{00000000-0005-0000-0000-00003A5F0000}"/>
    <cellStyle name="Normal 12 4 8 2 4" xfId="21335" xr:uid="{00000000-0005-0000-0000-00003B5F0000}"/>
    <cellStyle name="Normal 12 4 8 3" xfId="21336" xr:uid="{00000000-0005-0000-0000-00003C5F0000}"/>
    <cellStyle name="Normal 12 4 8 3 2" xfId="21337" xr:uid="{00000000-0005-0000-0000-00003D5F0000}"/>
    <cellStyle name="Normal 12 4 8 3 2 2" xfId="21338" xr:uid="{00000000-0005-0000-0000-00003E5F0000}"/>
    <cellStyle name="Normal 12 4 8 3 3" xfId="21339" xr:uid="{00000000-0005-0000-0000-00003F5F0000}"/>
    <cellStyle name="Normal 12 4 8 3 4" xfId="21340" xr:uid="{00000000-0005-0000-0000-0000405F0000}"/>
    <cellStyle name="Normal 12 4 8 4" xfId="21341" xr:uid="{00000000-0005-0000-0000-0000415F0000}"/>
    <cellStyle name="Normal 12 4 8 4 2" xfId="21342" xr:uid="{00000000-0005-0000-0000-0000425F0000}"/>
    <cellStyle name="Normal 12 4 8 4 2 2" xfId="21343" xr:uid="{00000000-0005-0000-0000-0000435F0000}"/>
    <cellStyle name="Normal 12 4 8 4 3" xfId="21344" xr:uid="{00000000-0005-0000-0000-0000445F0000}"/>
    <cellStyle name="Normal 12 4 8 4 4" xfId="21345" xr:uid="{00000000-0005-0000-0000-0000455F0000}"/>
    <cellStyle name="Normal 12 4 8 5" xfId="21346" xr:uid="{00000000-0005-0000-0000-0000465F0000}"/>
    <cellStyle name="Normal 12 4 8 5 2" xfId="21347" xr:uid="{00000000-0005-0000-0000-0000475F0000}"/>
    <cellStyle name="Normal 12 4 8 5 2 2" xfId="21348" xr:uid="{00000000-0005-0000-0000-0000485F0000}"/>
    <cellStyle name="Normal 12 4 8 5 3" xfId="21349" xr:uid="{00000000-0005-0000-0000-0000495F0000}"/>
    <cellStyle name="Normal 12 4 8 6" xfId="21350" xr:uid="{00000000-0005-0000-0000-00004A5F0000}"/>
    <cellStyle name="Normal 12 4 8 6 2" xfId="21351" xr:uid="{00000000-0005-0000-0000-00004B5F0000}"/>
    <cellStyle name="Normal 12 4 8 7" xfId="21352" xr:uid="{00000000-0005-0000-0000-00004C5F0000}"/>
    <cellStyle name="Normal 12 4 8 8" xfId="21353" xr:uid="{00000000-0005-0000-0000-00004D5F0000}"/>
    <cellStyle name="Normal 12 4 9" xfId="21354" xr:uid="{00000000-0005-0000-0000-00004E5F0000}"/>
    <cellStyle name="Normal 12 4 9 2" xfId="21355" xr:uid="{00000000-0005-0000-0000-00004F5F0000}"/>
    <cellStyle name="Normal 12 4 9 2 2" xfId="21356" xr:uid="{00000000-0005-0000-0000-0000505F0000}"/>
    <cellStyle name="Normal 12 4 9 3" xfId="21357" xr:uid="{00000000-0005-0000-0000-0000515F0000}"/>
    <cellStyle name="Normal 12 4 9 4" xfId="21358" xr:uid="{00000000-0005-0000-0000-0000525F0000}"/>
    <cellStyle name="Normal 12 5" xfId="21359" xr:uid="{00000000-0005-0000-0000-0000535F0000}"/>
    <cellStyle name="Normal 12 5 10" xfId="21360" xr:uid="{00000000-0005-0000-0000-0000545F0000}"/>
    <cellStyle name="Normal 12 5 10 2" xfId="21361" xr:uid="{00000000-0005-0000-0000-0000555F0000}"/>
    <cellStyle name="Normal 12 5 10 2 2" xfId="21362" xr:uid="{00000000-0005-0000-0000-0000565F0000}"/>
    <cellStyle name="Normal 12 5 10 3" xfId="21363" xr:uid="{00000000-0005-0000-0000-0000575F0000}"/>
    <cellStyle name="Normal 12 5 11" xfId="21364" xr:uid="{00000000-0005-0000-0000-0000585F0000}"/>
    <cellStyle name="Normal 12 5 11 2" xfId="21365" xr:uid="{00000000-0005-0000-0000-0000595F0000}"/>
    <cellStyle name="Normal 12 5 12" xfId="21366" xr:uid="{00000000-0005-0000-0000-00005A5F0000}"/>
    <cellStyle name="Normal 12 5 13" xfId="21367" xr:uid="{00000000-0005-0000-0000-00005B5F0000}"/>
    <cellStyle name="Normal 12 5 2" xfId="21368" xr:uid="{00000000-0005-0000-0000-00005C5F0000}"/>
    <cellStyle name="Normal 12 5 2 10" xfId="21369" xr:uid="{00000000-0005-0000-0000-00005D5F0000}"/>
    <cellStyle name="Normal 12 5 2 10 2" xfId="21370" xr:uid="{00000000-0005-0000-0000-00005E5F0000}"/>
    <cellStyle name="Normal 12 5 2 11" xfId="21371" xr:uid="{00000000-0005-0000-0000-00005F5F0000}"/>
    <cellStyle name="Normal 12 5 2 12" xfId="21372" xr:uid="{00000000-0005-0000-0000-0000605F0000}"/>
    <cellStyle name="Normal 12 5 2 2" xfId="21373" xr:uid="{00000000-0005-0000-0000-0000615F0000}"/>
    <cellStyle name="Normal 12 5 2 2 10" xfId="21374" xr:uid="{00000000-0005-0000-0000-0000625F0000}"/>
    <cellStyle name="Normal 12 5 2 2 2" xfId="21375" xr:uid="{00000000-0005-0000-0000-0000635F0000}"/>
    <cellStyle name="Normal 12 5 2 2 2 2" xfId="21376" xr:uid="{00000000-0005-0000-0000-0000645F0000}"/>
    <cellStyle name="Normal 12 5 2 2 2 2 2" xfId="21377" xr:uid="{00000000-0005-0000-0000-0000655F0000}"/>
    <cellStyle name="Normal 12 5 2 2 2 2 2 2" xfId="21378" xr:uid="{00000000-0005-0000-0000-0000665F0000}"/>
    <cellStyle name="Normal 12 5 2 2 2 2 3" xfId="21379" xr:uid="{00000000-0005-0000-0000-0000675F0000}"/>
    <cellStyle name="Normal 12 5 2 2 2 2 4" xfId="21380" xr:uid="{00000000-0005-0000-0000-0000685F0000}"/>
    <cellStyle name="Normal 12 5 2 2 2 3" xfId="21381" xr:uid="{00000000-0005-0000-0000-0000695F0000}"/>
    <cellStyle name="Normal 12 5 2 2 2 3 2" xfId="21382" xr:uid="{00000000-0005-0000-0000-00006A5F0000}"/>
    <cellStyle name="Normal 12 5 2 2 2 3 2 2" xfId="21383" xr:uid="{00000000-0005-0000-0000-00006B5F0000}"/>
    <cellStyle name="Normal 12 5 2 2 2 3 3" xfId="21384" xr:uid="{00000000-0005-0000-0000-00006C5F0000}"/>
    <cellStyle name="Normal 12 5 2 2 2 3 4" xfId="21385" xr:uid="{00000000-0005-0000-0000-00006D5F0000}"/>
    <cellStyle name="Normal 12 5 2 2 2 4" xfId="21386" xr:uid="{00000000-0005-0000-0000-00006E5F0000}"/>
    <cellStyle name="Normal 12 5 2 2 2 4 2" xfId="21387" xr:uid="{00000000-0005-0000-0000-00006F5F0000}"/>
    <cellStyle name="Normal 12 5 2 2 2 4 2 2" xfId="21388" xr:uid="{00000000-0005-0000-0000-0000705F0000}"/>
    <cellStyle name="Normal 12 5 2 2 2 4 3" xfId="21389" xr:uid="{00000000-0005-0000-0000-0000715F0000}"/>
    <cellStyle name="Normal 12 5 2 2 2 4 4" xfId="21390" xr:uid="{00000000-0005-0000-0000-0000725F0000}"/>
    <cellStyle name="Normal 12 5 2 2 2 5" xfId="21391" xr:uid="{00000000-0005-0000-0000-0000735F0000}"/>
    <cellStyle name="Normal 12 5 2 2 2 5 2" xfId="21392" xr:uid="{00000000-0005-0000-0000-0000745F0000}"/>
    <cellStyle name="Normal 12 5 2 2 2 5 2 2" xfId="21393" xr:uid="{00000000-0005-0000-0000-0000755F0000}"/>
    <cellStyle name="Normal 12 5 2 2 2 5 3" xfId="21394" xr:uid="{00000000-0005-0000-0000-0000765F0000}"/>
    <cellStyle name="Normal 12 5 2 2 2 5 4" xfId="21395" xr:uid="{00000000-0005-0000-0000-0000775F0000}"/>
    <cellStyle name="Normal 12 5 2 2 2 6" xfId="21396" xr:uid="{00000000-0005-0000-0000-0000785F0000}"/>
    <cellStyle name="Normal 12 5 2 2 2 6 2" xfId="21397" xr:uid="{00000000-0005-0000-0000-0000795F0000}"/>
    <cellStyle name="Normal 12 5 2 2 2 6 2 2" xfId="21398" xr:uid="{00000000-0005-0000-0000-00007A5F0000}"/>
    <cellStyle name="Normal 12 5 2 2 2 6 3" xfId="21399" xr:uid="{00000000-0005-0000-0000-00007B5F0000}"/>
    <cellStyle name="Normal 12 5 2 2 2 7" xfId="21400" xr:uid="{00000000-0005-0000-0000-00007C5F0000}"/>
    <cellStyle name="Normal 12 5 2 2 2 7 2" xfId="21401" xr:uid="{00000000-0005-0000-0000-00007D5F0000}"/>
    <cellStyle name="Normal 12 5 2 2 2 8" xfId="21402" xr:uid="{00000000-0005-0000-0000-00007E5F0000}"/>
    <cellStyle name="Normal 12 5 2 2 2 9" xfId="21403" xr:uid="{00000000-0005-0000-0000-00007F5F0000}"/>
    <cellStyle name="Normal 12 5 2 2 3" xfId="21404" xr:uid="{00000000-0005-0000-0000-0000805F0000}"/>
    <cellStyle name="Normal 12 5 2 2 3 2" xfId="21405" xr:uid="{00000000-0005-0000-0000-0000815F0000}"/>
    <cellStyle name="Normal 12 5 2 2 3 2 2" xfId="21406" xr:uid="{00000000-0005-0000-0000-0000825F0000}"/>
    <cellStyle name="Normal 12 5 2 2 3 2 2 2" xfId="21407" xr:uid="{00000000-0005-0000-0000-0000835F0000}"/>
    <cellStyle name="Normal 12 5 2 2 3 2 3" xfId="21408" xr:uid="{00000000-0005-0000-0000-0000845F0000}"/>
    <cellStyle name="Normal 12 5 2 2 3 2 4" xfId="21409" xr:uid="{00000000-0005-0000-0000-0000855F0000}"/>
    <cellStyle name="Normal 12 5 2 2 3 3" xfId="21410" xr:uid="{00000000-0005-0000-0000-0000865F0000}"/>
    <cellStyle name="Normal 12 5 2 2 3 3 2" xfId="21411" xr:uid="{00000000-0005-0000-0000-0000875F0000}"/>
    <cellStyle name="Normal 12 5 2 2 3 3 2 2" xfId="21412" xr:uid="{00000000-0005-0000-0000-0000885F0000}"/>
    <cellStyle name="Normal 12 5 2 2 3 3 3" xfId="21413" xr:uid="{00000000-0005-0000-0000-0000895F0000}"/>
    <cellStyle name="Normal 12 5 2 2 3 3 4" xfId="21414" xr:uid="{00000000-0005-0000-0000-00008A5F0000}"/>
    <cellStyle name="Normal 12 5 2 2 3 4" xfId="21415" xr:uid="{00000000-0005-0000-0000-00008B5F0000}"/>
    <cellStyle name="Normal 12 5 2 2 3 4 2" xfId="21416" xr:uid="{00000000-0005-0000-0000-00008C5F0000}"/>
    <cellStyle name="Normal 12 5 2 2 3 4 2 2" xfId="21417" xr:uid="{00000000-0005-0000-0000-00008D5F0000}"/>
    <cellStyle name="Normal 12 5 2 2 3 4 3" xfId="21418" xr:uid="{00000000-0005-0000-0000-00008E5F0000}"/>
    <cellStyle name="Normal 12 5 2 2 3 4 4" xfId="21419" xr:uid="{00000000-0005-0000-0000-00008F5F0000}"/>
    <cellStyle name="Normal 12 5 2 2 3 5" xfId="21420" xr:uid="{00000000-0005-0000-0000-0000905F0000}"/>
    <cellStyle name="Normal 12 5 2 2 3 5 2" xfId="21421" xr:uid="{00000000-0005-0000-0000-0000915F0000}"/>
    <cellStyle name="Normal 12 5 2 2 3 5 3" xfId="21422" xr:uid="{00000000-0005-0000-0000-0000925F0000}"/>
    <cellStyle name="Normal 12 5 2 2 3 6" xfId="21423" xr:uid="{00000000-0005-0000-0000-0000935F0000}"/>
    <cellStyle name="Normal 12 5 2 2 3 7" xfId="21424" xr:uid="{00000000-0005-0000-0000-0000945F0000}"/>
    <cellStyle name="Normal 12 5 2 2 3 8" xfId="21425" xr:uid="{00000000-0005-0000-0000-0000955F0000}"/>
    <cellStyle name="Normal 12 5 2 2 4" xfId="21426" xr:uid="{00000000-0005-0000-0000-0000965F0000}"/>
    <cellStyle name="Normal 12 5 2 2 4 2" xfId="21427" xr:uid="{00000000-0005-0000-0000-0000975F0000}"/>
    <cellStyle name="Normal 12 5 2 2 4 2 2" xfId="21428" xr:uid="{00000000-0005-0000-0000-0000985F0000}"/>
    <cellStyle name="Normal 12 5 2 2 4 3" xfId="21429" xr:uid="{00000000-0005-0000-0000-0000995F0000}"/>
    <cellStyle name="Normal 12 5 2 2 4 4" xfId="21430" xr:uid="{00000000-0005-0000-0000-00009A5F0000}"/>
    <cellStyle name="Normal 12 5 2 2 5" xfId="21431" xr:uid="{00000000-0005-0000-0000-00009B5F0000}"/>
    <cellStyle name="Normal 12 5 2 2 5 2" xfId="21432" xr:uid="{00000000-0005-0000-0000-00009C5F0000}"/>
    <cellStyle name="Normal 12 5 2 2 5 2 2" xfId="21433" xr:uid="{00000000-0005-0000-0000-00009D5F0000}"/>
    <cellStyle name="Normal 12 5 2 2 5 3" xfId="21434" xr:uid="{00000000-0005-0000-0000-00009E5F0000}"/>
    <cellStyle name="Normal 12 5 2 2 5 4" xfId="21435" xr:uid="{00000000-0005-0000-0000-00009F5F0000}"/>
    <cellStyle name="Normal 12 5 2 2 6" xfId="21436" xr:uid="{00000000-0005-0000-0000-0000A05F0000}"/>
    <cellStyle name="Normal 12 5 2 2 6 2" xfId="21437" xr:uid="{00000000-0005-0000-0000-0000A15F0000}"/>
    <cellStyle name="Normal 12 5 2 2 6 2 2" xfId="21438" xr:uid="{00000000-0005-0000-0000-0000A25F0000}"/>
    <cellStyle name="Normal 12 5 2 2 6 3" xfId="21439" xr:uid="{00000000-0005-0000-0000-0000A35F0000}"/>
    <cellStyle name="Normal 12 5 2 2 6 4" xfId="21440" xr:uid="{00000000-0005-0000-0000-0000A45F0000}"/>
    <cellStyle name="Normal 12 5 2 2 7" xfId="21441" xr:uid="{00000000-0005-0000-0000-0000A55F0000}"/>
    <cellStyle name="Normal 12 5 2 2 7 2" xfId="21442" xr:uid="{00000000-0005-0000-0000-0000A65F0000}"/>
    <cellStyle name="Normal 12 5 2 2 7 2 2" xfId="21443" xr:uid="{00000000-0005-0000-0000-0000A75F0000}"/>
    <cellStyle name="Normal 12 5 2 2 7 3" xfId="21444" xr:uid="{00000000-0005-0000-0000-0000A85F0000}"/>
    <cellStyle name="Normal 12 5 2 2 8" xfId="21445" xr:uid="{00000000-0005-0000-0000-0000A95F0000}"/>
    <cellStyle name="Normal 12 5 2 2 8 2" xfId="21446" xr:uid="{00000000-0005-0000-0000-0000AA5F0000}"/>
    <cellStyle name="Normal 12 5 2 2 9" xfId="21447" xr:uid="{00000000-0005-0000-0000-0000AB5F0000}"/>
    <cellStyle name="Normal 12 5 2 3" xfId="21448" xr:uid="{00000000-0005-0000-0000-0000AC5F0000}"/>
    <cellStyle name="Normal 12 5 2 3 2" xfId="21449" xr:uid="{00000000-0005-0000-0000-0000AD5F0000}"/>
    <cellStyle name="Normal 12 5 2 3 2 2" xfId="21450" xr:uid="{00000000-0005-0000-0000-0000AE5F0000}"/>
    <cellStyle name="Normal 12 5 2 3 2 2 2" xfId="21451" xr:uid="{00000000-0005-0000-0000-0000AF5F0000}"/>
    <cellStyle name="Normal 12 5 2 3 2 2 2 2" xfId="21452" xr:uid="{00000000-0005-0000-0000-0000B05F0000}"/>
    <cellStyle name="Normal 12 5 2 3 2 2 3" xfId="21453" xr:uid="{00000000-0005-0000-0000-0000B15F0000}"/>
    <cellStyle name="Normal 12 5 2 3 2 2 4" xfId="21454" xr:uid="{00000000-0005-0000-0000-0000B25F0000}"/>
    <cellStyle name="Normal 12 5 2 3 2 3" xfId="21455" xr:uid="{00000000-0005-0000-0000-0000B35F0000}"/>
    <cellStyle name="Normal 12 5 2 3 2 3 2" xfId="21456" xr:uid="{00000000-0005-0000-0000-0000B45F0000}"/>
    <cellStyle name="Normal 12 5 2 3 2 3 2 2" xfId="21457" xr:uid="{00000000-0005-0000-0000-0000B55F0000}"/>
    <cellStyle name="Normal 12 5 2 3 2 3 3" xfId="21458" xr:uid="{00000000-0005-0000-0000-0000B65F0000}"/>
    <cellStyle name="Normal 12 5 2 3 2 3 4" xfId="21459" xr:uid="{00000000-0005-0000-0000-0000B75F0000}"/>
    <cellStyle name="Normal 12 5 2 3 2 4" xfId="21460" xr:uid="{00000000-0005-0000-0000-0000B85F0000}"/>
    <cellStyle name="Normal 12 5 2 3 2 4 2" xfId="21461" xr:uid="{00000000-0005-0000-0000-0000B95F0000}"/>
    <cellStyle name="Normal 12 5 2 3 2 4 2 2" xfId="21462" xr:uid="{00000000-0005-0000-0000-0000BA5F0000}"/>
    <cellStyle name="Normal 12 5 2 3 2 4 3" xfId="21463" xr:uid="{00000000-0005-0000-0000-0000BB5F0000}"/>
    <cellStyle name="Normal 12 5 2 3 2 4 4" xfId="21464" xr:uid="{00000000-0005-0000-0000-0000BC5F0000}"/>
    <cellStyle name="Normal 12 5 2 3 2 5" xfId="21465" xr:uid="{00000000-0005-0000-0000-0000BD5F0000}"/>
    <cellStyle name="Normal 12 5 2 3 2 5 2" xfId="21466" xr:uid="{00000000-0005-0000-0000-0000BE5F0000}"/>
    <cellStyle name="Normal 12 5 2 3 2 5 3" xfId="21467" xr:uid="{00000000-0005-0000-0000-0000BF5F0000}"/>
    <cellStyle name="Normal 12 5 2 3 2 6" xfId="21468" xr:uid="{00000000-0005-0000-0000-0000C05F0000}"/>
    <cellStyle name="Normal 12 5 2 3 2 7" xfId="21469" xr:uid="{00000000-0005-0000-0000-0000C15F0000}"/>
    <cellStyle name="Normal 12 5 2 3 2 8" xfId="21470" xr:uid="{00000000-0005-0000-0000-0000C25F0000}"/>
    <cellStyle name="Normal 12 5 2 3 3" xfId="21471" xr:uid="{00000000-0005-0000-0000-0000C35F0000}"/>
    <cellStyle name="Normal 12 5 2 3 3 2" xfId="21472" xr:uid="{00000000-0005-0000-0000-0000C45F0000}"/>
    <cellStyle name="Normal 12 5 2 3 3 2 2" xfId="21473" xr:uid="{00000000-0005-0000-0000-0000C55F0000}"/>
    <cellStyle name="Normal 12 5 2 3 3 3" xfId="21474" xr:uid="{00000000-0005-0000-0000-0000C65F0000}"/>
    <cellStyle name="Normal 12 5 2 3 3 4" xfId="21475" xr:uid="{00000000-0005-0000-0000-0000C75F0000}"/>
    <cellStyle name="Normal 12 5 2 3 4" xfId="21476" xr:uid="{00000000-0005-0000-0000-0000C85F0000}"/>
    <cellStyle name="Normal 12 5 2 3 4 2" xfId="21477" xr:uid="{00000000-0005-0000-0000-0000C95F0000}"/>
    <cellStyle name="Normal 12 5 2 3 4 2 2" xfId="21478" xr:uid="{00000000-0005-0000-0000-0000CA5F0000}"/>
    <cellStyle name="Normal 12 5 2 3 4 3" xfId="21479" xr:uid="{00000000-0005-0000-0000-0000CB5F0000}"/>
    <cellStyle name="Normal 12 5 2 3 4 4" xfId="21480" xr:uid="{00000000-0005-0000-0000-0000CC5F0000}"/>
    <cellStyle name="Normal 12 5 2 3 5" xfId="21481" xr:uid="{00000000-0005-0000-0000-0000CD5F0000}"/>
    <cellStyle name="Normal 12 5 2 3 5 2" xfId="21482" xr:uid="{00000000-0005-0000-0000-0000CE5F0000}"/>
    <cellStyle name="Normal 12 5 2 3 5 2 2" xfId="21483" xr:uid="{00000000-0005-0000-0000-0000CF5F0000}"/>
    <cellStyle name="Normal 12 5 2 3 5 3" xfId="21484" xr:uid="{00000000-0005-0000-0000-0000D05F0000}"/>
    <cellStyle name="Normal 12 5 2 3 5 4" xfId="21485" xr:uid="{00000000-0005-0000-0000-0000D15F0000}"/>
    <cellStyle name="Normal 12 5 2 3 6" xfId="21486" xr:uid="{00000000-0005-0000-0000-0000D25F0000}"/>
    <cellStyle name="Normal 12 5 2 3 6 2" xfId="21487" xr:uid="{00000000-0005-0000-0000-0000D35F0000}"/>
    <cellStyle name="Normal 12 5 2 3 6 2 2" xfId="21488" xr:uid="{00000000-0005-0000-0000-0000D45F0000}"/>
    <cellStyle name="Normal 12 5 2 3 6 3" xfId="21489" xr:uid="{00000000-0005-0000-0000-0000D55F0000}"/>
    <cellStyle name="Normal 12 5 2 3 7" xfId="21490" xr:uid="{00000000-0005-0000-0000-0000D65F0000}"/>
    <cellStyle name="Normal 12 5 2 3 7 2" xfId="21491" xr:uid="{00000000-0005-0000-0000-0000D75F0000}"/>
    <cellStyle name="Normal 12 5 2 3 8" xfId="21492" xr:uid="{00000000-0005-0000-0000-0000D85F0000}"/>
    <cellStyle name="Normal 12 5 2 3 9" xfId="21493" xr:uid="{00000000-0005-0000-0000-0000D95F0000}"/>
    <cellStyle name="Normal 12 5 2 4" xfId="21494" xr:uid="{00000000-0005-0000-0000-0000DA5F0000}"/>
    <cellStyle name="Normal 12 5 2 4 2" xfId="21495" xr:uid="{00000000-0005-0000-0000-0000DB5F0000}"/>
    <cellStyle name="Normal 12 5 2 4 2 2" xfId="21496" xr:uid="{00000000-0005-0000-0000-0000DC5F0000}"/>
    <cellStyle name="Normal 12 5 2 4 2 2 2" xfId="21497" xr:uid="{00000000-0005-0000-0000-0000DD5F0000}"/>
    <cellStyle name="Normal 12 5 2 4 2 3" xfId="21498" xr:uid="{00000000-0005-0000-0000-0000DE5F0000}"/>
    <cellStyle name="Normal 12 5 2 4 2 4" xfId="21499" xr:uid="{00000000-0005-0000-0000-0000DF5F0000}"/>
    <cellStyle name="Normal 12 5 2 4 3" xfId="21500" xr:uid="{00000000-0005-0000-0000-0000E05F0000}"/>
    <cellStyle name="Normal 12 5 2 4 3 2" xfId="21501" xr:uid="{00000000-0005-0000-0000-0000E15F0000}"/>
    <cellStyle name="Normal 12 5 2 4 3 2 2" xfId="21502" xr:uid="{00000000-0005-0000-0000-0000E25F0000}"/>
    <cellStyle name="Normal 12 5 2 4 3 3" xfId="21503" xr:uid="{00000000-0005-0000-0000-0000E35F0000}"/>
    <cellStyle name="Normal 12 5 2 4 3 4" xfId="21504" xr:uid="{00000000-0005-0000-0000-0000E45F0000}"/>
    <cellStyle name="Normal 12 5 2 4 4" xfId="21505" xr:uid="{00000000-0005-0000-0000-0000E55F0000}"/>
    <cellStyle name="Normal 12 5 2 4 4 2" xfId="21506" xr:uid="{00000000-0005-0000-0000-0000E65F0000}"/>
    <cellStyle name="Normal 12 5 2 4 4 2 2" xfId="21507" xr:uid="{00000000-0005-0000-0000-0000E75F0000}"/>
    <cellStyle name="Normal 12 5 2 4 4 3" xfId="21508" xr:uid="{00000000-0005-0000-0000-0000E85F0000}"/>
    <cellStyle name="Normal 12 5 2 4 4 4" xfId="21509" xr:uid="{00000000-0005-0000-0000-0000E95F0000}"/>
    <cellStyle name="Normal 12 5 2 4 5" xfId="21510" xr:uid="{00000000-0005-0000-0000-0000EA5F0000}"/>
    <cellStyle name="Normal 12 5 2 4 5 2" xfId="21511" xr:uid="{00000000-0005-0000-0000-0000EB5F0000}"/>
    <cellStyle name="Normal 12 5 2 4 5 2 2" xfId="21512" xr:uid="{00000000-0005-0000-0000-0000EC5F0000}"/>
    <cellStyle name="Normal 12 5 2 4 5 3" xfId="21513" xr:uid="{00000000-0005-0000-0000-0000ED5F0000}"/>
    <cellStyle name="Normal 12 5 2 4 5 4" xfId="21514" xr:uid="{00000000-0005-0000-0000-0000EE5F0000}"/>
    <cellStyle name="Normal 12 5 2 4 6" xfId="21515" xr:uid="{00000000-0005-0000-0000-0000EF5F0000}"/>
    <cellStyle name="Normal 12 5 2 4 6 2" xfId="21516" xr:uid="{00000000-0005-0000-0000-0000F05F0000}"/>
    <cellStyle name="Normal 12 5 2 4 6 2 2" xfId="21517" xr:uid="{00000000-0005-0000-0000-0000F15F0000}"/>
    <cellStyle name="Normal 12 5 2 4 6 3" xfId="21518" xr:uid="{00000000-0005-0000-0000-0000F25F0000}"/>
    <cellStyle name="Normal 12 5 2 4 7" xfId="21519" xr:uid="{00000000-0005-0000-0000-0000F35F0000}"/>
    <cellStyle name="Normal 12 5 2 4 7 2" xfId="21520" xr:uid="{00000000-0005-0000-0000-0000F45F0000}"/>
    <cellStyle name="Normal 12 5 2 4 8" xfId="21521" xr:uid="{00000000-0005-0000-0000-0000F55F0000}"/>
    <cellStyle name="Normal 12 5 2 4 9" xfId="21522" xr:uid="{00000000-0005-0000-0000-0000F65F0000}"/>
    <cellStyle name="Normal 12 5 2 5" xfId="21523" xr:uid="{00000000-0005-0000-0000-0000F75F0000}"/>
    <cellStyle name="Normal 12 5 2 5 2" xfId="21524" xr:uid="{00000000-0005-0000-0000-0000F85F0000}"/>
    <cellStyle name="Normal 12 5 2 5 2 2" xfId="21525" xr:uid="{00000000-0005-0000-0000-0000F95F0000}"/>
    <cellStyle name="Normal 12 5 2 5 2 2 2" xfId="21526" xr:uid="{00000000-0005-0000-0000-0000FA5F0000}"/>
    <cellStyle name="Normal 12 5 2 5 2 3" xfId="21527" xr:uid="{00000000-0005-0000-0000-0000FB5F0000}"/>
    <cellStyle name="Normal 12 5 2 5 2 4" xfId="21528" xr:uid="{00000000-0005-0000-0000-0000FC5F0000}"/>
    <cellStyle name="Normal 12 5 2 5 3" xfId="21529" xr:uid="{00000000-0005-0000-0000-0000FD5F0000}"/>
    <cellStyle name="Normal 12 5 2 5 3 2" xfId="21530" xr:uid="{00000000-0005-0000-0000-0000FE5F0000}"/>
    <cellStyle name="Normal 12 5 2 5 3 2 2" xfId="21531" xr:uid="{00000000-0005-0000-0000-0000FF5F0000}"/>
    <cellStyle name="Normal 12 5 2 5 3 3" xfId="21532" xr:uid="{00000000-0005-0000-0000-000000600000}"/>
    <cellStyle name="Normal 12 5 2 5 3 4" xfId="21533" xr:uid="{00000000-0005-0000-0000-000001600000}"/>
    <cellStyle name="Normal 12 5 2 5 4" xfId="21534" xr:uid="{00000000-0005-0000-0000-000002600000}"/>
    <cellStyle name="Normal 12 5 2 5 4 2" xfId="21535" xr:uid="{00000000-0005-0000-0000-000003600000}"/>
    <cellStyle name="Normal 12 5 2 5 4 2 2" xfId="21536" xr:uid="{00000000-0005-0000-0000-000004600000}"/>
    <cellStyle name="Normal 12 5 2 5 4 3" xfId="21537" xr:uid="{00000000-0005-0000-0000-000005600000}"/>
    <cellStyle name="Normal 12 5 2 5 4 4" xfId="21538" xr:uid="{00000000-0005-0000-0000-000006600000}"/>
    <cellStyle name="Normal 12 5 2 5 5" xfId="21539" xr:uid="{00000000-0005-0000-0000-000007600000}"/>
    <cellStyle name="Normal 12 5 2 5 5 2" xfId="21540" xr:uid="{00000000-0005-0000-0000-000008600000}"/>
    <cellStyle name="Normal 12 5 2 5 5 3" xfId="21541" xr:uid="{00000000-0005-0000-0000-000009600000}"/>
    <cellStyle name="Normal 12 5 2 5 6" xfId="21542" xr:uid="{00000000-0005-0000-0000-00000A600000}"/>
    <cellStyle name="Normal 12 5 2 5 7" xfId="21543" xr:uid="{00000000-0005-0000-0000-00000B600000}"/>
    <cellStyle name="Normal 12 5 2 5 8" xfId="21544" xr:uid="{00000000-0005-0000-0000-00000C600000}"/>
    <cellStyle name="Normal 12 5 2 6" xfId="21545" xr:uid="{00000000-0005-0000-0000-00000D600000}"/>
    <cellStyle name="Normal 12 5 2 6 2" xfId="21546" xr:uid="{00000000-0005-0000-0000-00000E600000}"/>
    <cellStyle name="Normal 12 5 2 6 2 2" xfId="21547" xr:uid="{00000000-0005-0000-0000-00000F600000}"/>
    <cellStyle name="Normal 12 5 2 6 3" xfId="21548" xr:uid="{00000000-0005-0000-0000-000010600000}"/>
    <cellStyle name="Normal 12 5 2 6 4" xfId="21549" xr:uid="{00000000-0005-0000-0000-000011600000}"/>
    <cellStyle name="Normal 12 5 2 7" xfId="21550" xr:uid="{00000000-0005-0000-0000-000012600000}"/>
    <cellStyle name="Normal 12 5 2 7 2" xfId="21551" xr:uid="{00000000-0005-0000-0000-000013600000}"/>
    <cellStyle name="Normal 12 5 2 7 2 2" xfId="21552" xr:uid="{00000000-0005-0000-0000-000014600000}"/>
    <cellStyle name="Normal 12 5 2 7 3" xfId="21553" xr:uid="{00000000-0005-0000-0000-000015600000}"/>
    <cellStyle name="Normal 12 5 2 7 4" xfId="21554" xr:uid="{00000000-0005-0000-0000-000016600000}"/>
    <cellStyle name="Normal 12 5 2 8" xfId="21555" xr:uid="{00000000-0005-0000-0000-000017600000}"/>
    <cellStyle name="Normal 12 5 2 8 2" xfId="21556" xr:uid="{00000000-0005-0000-0000-000018600000}"/>
    <cellStyle name="Normal 12 5 2 8 2 2" xfId="21557" xr:uid="{00000000-0005-0000-0000-000019600000}"/>
    <cellStyle name="Normal 12 5 2 8 3" xfId="21558" xr:uid="{00000000-0005-0000-0000-00001A600000}"/>
    <cellStyle name="Normal 12 5 2 8 4" xfId="21559" xr:uid="{00000000-0005-0000-0000-00001B600000}"/>
    <cellStyle name="Normal 12 5 2 9" xfId="21560" xr:uid="{00000000-0005-0000-0000-00001C600000}"/>
    <cellStyle name="Normal 12 5 2 9 2" xfId="21561" xr:uid="{00000000-0005-0000-0000-00001D600000}"/>
    <cellStyle name="Normal 12 5 2 9 2 2" xfId="21562" xr:uid="{00000000-0005-0000-0000-00001E600000}"/>
    <cellStyle name="Normal 12 5 2 9 3" xfId="21563" xr:uid="{00000000-0005-0000-0000-00001F600000}"/>
    <cellStyle name="Normal 12 5 3" xfId="21564" xr:uid="{00000000-0005-0000-0000-000020600000}"/>
    <cellStyle name="Normal 12 5 3 10" xfId="21565" xr:uid="{00000000-0005-0000-0000-000021600000}"/>
    <cellStyle name="Normal 12 5 3 11" xfId="21566" xr:uid="{00000000-0005-0000-0000-000022600000}"/>
    <cellStyle name="Normal 12 5 3 2" xfId="21567" xr:uid="{00000000-0005-0000-0000-000023600000}"/>
    <cellStyle name="Normal 12 5 3 2 2" xfId="21568" xr:uid="{00000000-0005-0000-0000-000024600000}"/>
    <cellStyle name="Normal 12 5 3 2 2 2" xfId="21569" xr:uid="{00000000-0005-0000-0000-000025600000}"/>
    <cellStyle name="Normal 12 5 3 2 2 2 2" xfId="21570" xr:uid="{00000000-0005-0000-0000-000026600000}"/>
    <cellStyle name="Normal 12 5 3 2 2 2 2 2" xfId="21571" xr:uid="{00000000-0005-0000-0000-000027600000}"/>
    <cellStyle name="Normal 12 5 3 2 2 2 3" xfId="21572" xr:uid="{00000000-0005-0000-0000-000028600000}"/>
    <cellStyle name="Normal 12 5 3 2 2 2 4" xfId="21573" xr:uid="{00000000-0005-0000-0000-000029600000}"/>
    <cellStyle name="Normal 12 5 3 2 2 3" xfId="21574" xr:uid="{00000000-0005-0000-0000-00002A600000}"/>
    <cellStyle name="Normal 12 5 3 2 2 3 2" xfId="21575" xr:uid="{00000000-0005-0000-0000-00002B600000}"/>
    <cellStyle name="Normal 12 5 3 2 2 3 2 2" xfId="21576" xr:uid="{00000000-0005-0000-0000-00002C600000}"/>
    <cellStyle name="Normal 12 5 3 2 2 3 3" xfId="21577" xr:uid="{00000000-0005-0000-0000-00002D600000}"/>
    <cellStyle name="Normal 12 5 3 2 2 3 4" xfId="21578" xr:uid="{00000000-0005-0000-0000-00002E600000}"/>
    <cellStyle name="Normal 12 5 3 2 2 4" xfId="21579" xr:uid="{00000000-0005-0000-0000-00002F600000}"/>
    <cellStyle name="Normal 12 5 3 2 2 4 2" xfId="21580" xr:uid="{00000000-0005-0000-0000-000030600000}"/>
    <cellStyle name="Normal 12 5 3 2 2 4 2 2" xfId="21581" xr:uid="{00000000-0005-0000-0000-000031600000}"/>
    <cellStyle name="Normal 12 5 3 2 2 4 3" xfId="21582" xr:uid="{00000000-0005-0000-0000-000032600000}"/>
    <cellStyle name="Normal 12 5 3 2 2 4 4" xfId="21583" xr:uid="{00000000-0005-0000-0000-000033600000}"/>
    <cellStyle name="Normal 12 5 3 2 2 5" xfId="21584" xr:uid="{00000000-0005-0000-0000-000034600000}"/>
    <cellStyle name="Normal 12 5 3 2 2 5 2" xfId="21585" xr:uid="{00000000-0005-0000-0000-000035600000}"/>
    <cellStyle name="Normal 12 5 3 2 2 5 3" xfId="21586" xr:uid="{00000000-0005-0000-0000-000036600000}"/>
    <cellStyle name="Normal 12 5 3 2 2 6" xfId="21587" xr:uid="{00000000-0005-0000-0000-000037600000}"/>
    <cellStyle name="Normal 12 5 3 2 2 7" xfId="21588" xr:uid="{00000000-0005-0000-0000-000038600000}"/>
    <cellStyle name="Normal 12 5 3 2 2 8" xfId="21589" xr:uid="{00000000-0005-0000-0000-000039600000}"/>
    <cellStyle name="Normal 12 5 3 2 3" xfId="21590" xr:uid="{00000000-0005-0000-0000-00003A600000}"/>
    <cellStyle name="Normal 12 5 3 2 3 2" xfId="21591" xr:uid="{00000000-0005-0000-0000-00003B600000}"/>
    <cellStyle name="Normal 12 5 3 2 3 2 2" xfId="21592" xr:uid="{00000000-0005-0000-0000-00003C600000}"/>
    <cellStyle name="Normal 12 5 3 2 3 3" xfId="21593" xr:uid="{00000000-0005-0000-0000-00003D600000}"/>
    <cellStyle name="Normal 12 5 3 2 3 4" xfId="21594" xr:uid="{00000000-0005-0000-0000-00003E600000}"/>
    <cellStyle name="Normal 12 5 3 2 4" xfId="21595" xr:uid="{00000000-0005-0000-0000-00003F600000}"/>
    <cellStyle name="Normal 12 5 3 2 4 2" xfId="21596" xr:uid="{00000000-0005-0000-0000-000040600000}"/>
    <cellStyle name="Normal 12 5 3 2 4 2 2" xfId="21597" xr:uid="{00000000-0005-0000-0000-000041600000}"/>
    <cellStyle name="Normal 12 5 3 2 4 3" xfId="21598" xr:uid="{00000000-0005-0000-0000-000042600000}"/>
    <cellStyle name="Normal 12 5 3 2 4 4" xfId="21599" xr:uid="{00000000-0005-0000-0000-000043600000}"/>
    <cellStyle name="Normal 12 5 3 2 5" xfId="21600" xr:uid="{00000000-0005-0000-0000-000044600000}"/>
    <cellStyle name="Normal 12 5 3 2 5 2" xfId="21601" xr:uid="{00000000-0005-0000-0000-000045600000}"/>
    <cellStyle name="Normal 12 5 3 2 5 2 2" xfId="21602" xr:uid="{00000000-0005-0000-0000-000046600000}"/>
    <cellStyle name="Normal 12 5 3 2 5 3" xfId="21603" xr:uid="{00000000-0005-0000-0000-000047600000}"/>
    <cellStyle name="Normal 12 5 3 2 5 4" xfId="21604" xr:uid="{00000000-0005-0000-0000-000048600000}"/>
    <cellStyle name="Normal 12 5 3 2 6" xfId="21605" xr:uid="{00000000-0005-0000-0000-000049600000}"/>
    <cellStyle name="Normal 12 5 3 2 6 2" xfId="21606" xr:uid="{00000000-0005-0000-0000-00004A600000}"/>
    <cellStyle name="Normal 12 5 3 2 6 2 2" xfId="21607" xr:uid="{00000000-0005-0000-0000-00004B600000}"/>
    <cellStyle name="Normal 12 5 3 2 6 3" xfId="21608" xr:uid="{00000000-0005-0000-0000-00004C600000}"/>
    <cellStyle name="Normal 12 5 3 2 7" xfId="21609" xr:uid="{00000000-0005-0000-0000-00004D600000}"/>
    <cellStyle name="Normal 12 5 3 2 7 2" xfId="21610" xr:uid="{00000000-0005-0000-0000-00004E600000}"/>
    <cellStyle name="Normal 12 5 3 2 8" xfId="21611" xr:uid="{00000000-0005-0000-0000-00004F600000}"/>
    <cellStyle name="Normal 12 5 3 2 9" xfId="21612" xr:uid="{00000000-0005-0000-0000-000050600000}"/>
    <cellStyle name="Normal 12 5 3 3" xfId="21613" xr:uid="{00000000-0005-0000-0000-000051600000}"/>
    <cellStyle name="Normal 12 5 3 3 2" xfId="21614" xr:uid="{00000000-0005-0000-0000-000052600000}"/>
    <cellStyle name="Normal 12 5 3 3 2 2" xfId="21615" xr:uid="{00000000-0005-0000-0000-000053600000}"/>
    <cellStyle name="Normal 12 5 3 3 2 2 2" xfId="21616" xr:uid="{00000000-0005-0000-0000-000054600000}"/>
    <cellStyle name="Normal 12 5 3 3 2 3" xfId="21617" xr:uid="{00000000-0005-0000-0000-000055600000}"/>
    <cellStyle name="Normal 12 5 3 3 2 4" xfId="21618" xr:uid="{00000000-0005-0000-0000-000056600000}"/>
    <cellStyle name="Normal 12 5 3 3 3" xfId="21619" xr:uid="{00000000-0005-0000-0000-000057600000}"/>
    <cellStyle name="Normal 12 5 3 3 3 2" xfId="21620" xr:uid="{00000000-0005-0000-0000-000058600000}"/>
    <cellStyle name="Normal 12 5 3 3 3 2 2" xfId="21621" xr:uid="{00000000-0005-0000-0000-000059600000}"/>
    <cellStyle name="Normal 12 5 3 3 3 3" xfId="21622" xr:uid="{00000000-0005-0000-0000-00005A600000}"/>
    <cellStyle name="Normal 12 5 3 3 3 4" xfId="21623" xr:uid="{00000000-0005-0000-0000-00005B600000}"/>
    <cellStyle name="Normal 12 5 3 3 4" xfId="21624" xr:uid="{00000000-0005-0000-0000-00005C600000}"/>
    <cellStyle name="Normal 12 5 3 3 4 2" xfId="21625" xr:uid="{00000000-0005-0000-0000-00005D600000}"/>
    <cellStyle name="Normal 12 5 3 3 4 2 2" xfId="21626" xr:uid="{00000000-0005-0000-0000-00005E600000}"/>
    <cellStyle name="Normal 12 5 3 3 4 3" xfId="21627" xr:uid="{00000000-0005-0000-0000-00005F600000}"/>
    <cellStyle name="Normal 12 5 3 3 4 4" xfId="21628" xr:uid="{00000000-0005-0000-0000-000060600000}"/>
    <cellStyle name="Normal 12 5 3 3 5" xfId="21629" xr:uid="{00000000-0005-0000-0000-000061600000}"/>
    <cellStyle name="Normal 12 5 3 3 5 2" xfId="21630" xr:uid="{00000000-0005-0000-0000-000062600000}"/>
    <cellStyle name="Normal 12 5 3 3 5 2 2" xfId="21631" xr:uid="{00000000-0005-0000-0000-000063600000}"/>
    <cellStyle name="Normal 12 5 3 3 5 3" xfId="21632" xr:uid="{00000000-0005-0000-0000-000064600000}"/>
    <cellStyle name="Normal 12 5 3 3 5 4" xfId="21633" xr:uid="{00000000-0005-0000-0000-000065600000}"/>
    <cellStyle name="Normal 12 5 3 3 6" xfId="21634" xr:uid="{00000000-0005-0000-0000-000066600000}"/>
    <cellStyle name="Normal 12 5 3 3 6 2" xfId="21635" xr:uid="{00000000-0005-0000-0000-000067600000}"/>
    <cellStyle name="Normal 12 5 3 3 6 2 2" xfId="21636" xr:uid="{00000000-0005-0000-0000-000068600000}"/>
    <cellStyle name="Normal 12 5 3 3 6 3" xfId="21637" xr:uid="{00000000-0005-0000-0000-000069600000}"/>
    <cellStyle name="Normal 12 5 3 3 7" xfId="21638" xr:uid="{00000000-0005-0000-0000-00006A600000}"/>
    <cellStyle name="Normal 12 5 3 3 7 2" xfId="21639" xr:uid="{00000000-0005-0000-0000-00006B600000}"/>
    <cellStyle name="Normal 12 5 3 3 8" xfId="21640" xr:uid="{00000000-0005-0000-0000-00006C600000}"/>
    <cellStyle name="Normal 12 5 3 3 9" xfId="21641" xr:uid="{00000000-0005-0000-0000-00006D600000}"/>
    <cellStyle name="Normal 12 5 3 4" xfId="21642" xr:uid="{00000000-0005-0000-0000-00006E600000}"/>
    <cellStyle name="Normal 12 5 3 4 2" xfId="21643" xr:uid="{00000000-0005-0000-0000-00006F600000}"/>
    <cellStyle name="Normal 12 5 3 4 2 2" xfId="21644" xr:uid="{00000000-0005-0000-0000-000070600000}"/>
    <cellStyle name="Normal 12 5 3 4 2 2 2" xfId="21645" xr:uid="{00000000-0005-0000-0000-000071600000}"/>
    <cellStyle name="Normal 12 5 3 4 2 3" xfId="21646" xr:uid="{00000000-0005-0000-0000-000072600000}"/>
    <cellStyle name="Normal 12 5 3 4 2 4" xfId="21647" xr:uid="{00000000-0005-0000-0000-000073600000}"/>
    <cellStyle name="Normal 12 5 3 4 3" xfId="21648" xr:uid="{00000000-0005-0000-0000-000074600000}"/>
    <cellStyle name="Normal 12 5 3 4 3 2" xfId="21649" xr:uid="{00000000-0005-0000-0000-000075600000}"/>
    <cellStyle name="Normal 12 5 3 4 3 2 2" xfId="21650" xr:uid="{00000000-0005-0000-0000-000076600000}"/>
    <cellStyle name="Normal 12 5 3 4 3 3" xfId="21651" xr:uid="{00000000-0005-0000-0000-000077600000}"/>
    <cellStyle name="Normal 12 5 3 4 3 4" xfId="21652" xr:uid="{00000000-0005-0000-0000-000078600000}"/>
    <cellStyle name="Normal 12 5 3 4 4" xfId="21653" xr:uid="{00000000-0005-0000-0000-000079600000}"/>
    <cellStyle name="Normal 12 5 3 4 4 2" xfId="21654" xr:uid="{00000000-0005-0000-0000-00007A600000}"/>
    <cellStyle name="Normal 12 5 3 4 4 2 2" xfId="21655" xr:uid="{00000000-0005-0000-0000-00007B600000}"/>
    <cellStyle name="Normal 12 5 3 4 4 3" xfId="21656" xr:uid="{00000000-0005-0000-0000-00007C600000}"/>
    <cellStyle name="Normal 12 5 3 4 4 4" xfId="21657" xr:uid="{00000000-0005-0000-0000-00007D600000}"/>
    <cellStyle name="Normal 12 5 3 4 5" xfId="21658" xr:uid="{00000000-0005-0000-0000-00007E600000}"/>
    <cellStyle name="Normal 12 5 3 4 5 2" xfId="21659" xr:uid="{00000000-0005-0000-0000-00007F600000}"/>
    <cellStyle name="Normal 12 5 3 4 5 3" xfId="21660" xr:uid="{00000000-0005-0000-0000-000080600000}"/>
    <cellStyle name="Normal 12 5 3 4 6" xfId="21661" xr:uid="{00000000-0005-0000-0000-000081600000}"/>
    <cellStyle name="Normal 12 5 3 4 7" xfId="21662" xr:uid="{00000000-0005-0000-0000-000082600000}"/>
    <cellStyle name="Normal 12 5 3 4 8" xfId="21663" xr:uid="{00000000-0005-0000-0000-000083600000}"/>
    <cellStyle name="Normal 12 5 3 5" xfId="21664" xr:uid="{00000000-0005-0000-0000-000084600000}"/>
    <cellStyle name="Normal 12 5 3 5 2" xfId="21665" xr:uid="{00000000-0005-0000-0000-000085600000}"/>
    <cellStyle name="Normal 12 5 3 5 2 2" xfId="21666" xr:uid="{00000000-0005-0000-0000-000086600000}"/>
    <cellStyle name="Normal 12 5 3 5 3" xfId="21667" xr:uid="{00000000-0005-0000-0000-000087600000}"/>
    <cellStyle name="Normal 12 5 3 5 4" xfId="21668" xr:uid="{00000000-0005-0000-0000-000088600000}"/>
    <cellStyle name="Normal 12 5 3 6" xfId="21669" xr:uid="{00000000-0005-0000-0000-000089600000}"/>
    <cellStyle name="Normal 12 5 3 6 2" xfId="21670" xr:uid="{00000000-0005-0000-0000-00008A600000}"/>
    <cellStyle name="Normal 12 5 3 6 2 2" xfId="21671" xr:uid="{00000000-0005-0000-0000-00008B600000}"/>
    <cellStyle name="Normal 12 5 3 6 3" xfId="21672" xr:uid="{00000000-0005-0000-0000-00008C600000}"/>
    <cellStyle name="Normal 12 5 3 6 4" xfId="21673" xr:uid="{00000000-0005-0000-0000-00008D600000}"/>
    <cellStyle name="Normal 12 5 3 7" xfId="21674" xr:uid="{00000000-0005-0000-0000-00008E600000}"/>
    <cellStyle name="Normal 12 5 3 7 2" xfId="21675" xr:uid="{00000000-0005-0000-0000-00008F600000}"/>
    <cellStyle name="Normal 12 5 3 7 2 2" xfId="21676" xr:uid="{00000000-0005-0000-0000-000090600000}"/>
    <cellStyle name="Normal 12 5 3 7 3" xfId="21677" xr:uid="{00000000-0005-0000-0000-000091600000}"/>
    <cellStyle name="Normal 12 5 3 7 4" xfId="21678" xr:uid="{00000000-0005-0000-0000-000092600000}"/>
    <cellStyle name="Normal 12 5 3 8" xfId="21679" xr:uid="{00000000-0005-0000-0000-000093600000}"/>
    <cellStyle name="Normal 12 5 3 8 2" xfId="21680" xr:uid="{00000000-0005-0000-0000-000094600000}"/>
    <cellStyle name="Normal 12 5 3 8 2 2" xfId="21681" xr:uid="{00000000-0005-0000-0000-000095600000}"/>
    <cellStyle name="Normal 12 5 3 8 3" xfId="21682" xr:uid="{00000000-0005-0000-0000-000096600000}"/>
    <cellStyle name="Normal 12 5 3 9" xfId="21683" xr:uid="{00000000-0005-0000-0000-000097600000}"/>
    <cellStyle name="Normal 12 5 3 9 2" xfId="21684" xr:uid="{00000000-0005-0000-0000-000098600000}"/>
    <cellStyle name="Normal 12 5 4" xfId="21685" xr:uid="{00000000-0005-0000-0000-000099600000}"/>
    <cellStyle name="Normal 12 5 4 2" xfId="21686" xr:uid="{00000000-0005-0000-0000-00009A600000}"/>
    <cellStyle name="Normal 12 5 4 2 2" xfId="21687" xr:uid="{00000000-0005-0000-0000-00009B600000}"/>
    <cellStyle name="Normal 12 5 4 2 2 2" xfId="21688" xr:uid="{00000000-0005-0000-0000-00009C600000}"/>
    <cellStyle name="Normal 12 5 4 2 2 2 2" xfId="21689" xr:uid="{00000000-0005-0000-0000-00009D600000}"/>
    <cellStyle name="Normal 12 5 4 2 2 3" xfId="21690" xr:uid="{00000000-0005-0000-0000-00009E600000}"/>
    <cellStyle name="Normal 12 5 4 2 2 4" xfId="21691" xr:uid="{00000000-0005-0000-0000-00009F600000}"/>
    <cellStyle name="Normal 12 5 4 2 3" xfId="21692" xr:uid="{00000000-0005-0000-0000-0000A0600000}"/>
    <cellStyle name="Normal 12 5 4 2 3 2" xfId="21693" xr:uid="{00000000-0005-0000-0000-0000A1600000}"/>
    <cellStyle name="Normal 12 5 4 2 3 2 2" xfId="21694" xr:uid="{00000000-0005-0000-0000-0000A2600000}"/>
    <cellStyle name="Normal 12 5 4 2 3 3" xfId="21695" xr:uid="{00000000-0005-0000-0000-0000A3600000}"/>
    <cellStyle name="Normal 12 5 4 2 3 4" xfId="21696" xr:uid="{00000000-0005-0000-0000-0000A4600000}"/>
    <cellStyle name="Normal 12 5 4 2 4" xfId="21697" xr:uid="{00000000-0005-0000-0000-0000A5600000}"/>
    <cellStyle name="Normal 12 5 4 2 4 2" xfId="21698" xr:uid="{00000000-0005-0000-0000-0000A6600000}"/>
    <cellStyle name="Normal 12 5 4 2 4 2 2" xfId="21699" xr:uid="{00000000-0005-0000-0000-0000A7600000}"/>
    <cellStyle name="Normal 12 5 4 2 4 3" xfId="21700" xr:uid="{00000000-0005-0000-0000-0000A8600000}"/>
    <cellStyle name="Normal 12 5 4 2 4 4" xfId="21701" xr:uid="{00000000-0005-0000-0000-0000A9600000}"/>
    <cellStyle name="Normal 12 5 4 2 5" xfId="21702" xr:uid="{00000000-0005-0000-0000-0000AA600000}"/>
    <cellStyle name="Normal 12 5 4 2 5 2" xfId="21703" xr:uid="{00000000-0005-0000-0000-0000AB600000}"/>
    <cellStyle name="Normal 12 5 4 2 5 3" xfId="21704" xr:uid="{00000000-0005-0000-0000-0000AC600000}"/>
    <cellStyle name="Normal 12 5 4 2 6" xfId="21705" xr:uid="{00000000-0005-0000-0000-0000AD600000}"/>
    <cellStyle name="Normal 12 5 4 2 7" xfId="21706" xr:uid="{00000000-0005-0000-0000-0000AE600000}"/>
    <cellStyle name="Normal 12 5 4 2 8" xfId="21707" xr:uid="{00000000-0005-0000-0000-0000AF600000}"/>
    <cellStyle name="Normal 12 5 4 3" xfId="21708" xr:uid="{00000000-0005-0000-0000-0000B0600000}"/>
    <cellStyle name="Normal 12 5 4 3 2" xfId="21709" xr:uid="{00000000-0005-0000-0000-0000B1600000}"/>
    <cellStyle name="Normal 12 5 4 3 2 2" xfId="21710" xr:uid="{00000000-0005-0000-0000-0000B2600000}"/>
    <cellStyle name="Normal 12 5 4 3 3" xfId="21711" xr:uid="{00000000-0005-0000-0000-0000B3600000}"/>
    <cellStyle name="Normal 12 5 4 3 4" xfId="21712" xr:uid="{00000000-0005-0000-0000-0000B4600000}"/>
    <cellStyle name="Normal 12 5 4 4" xfId="21713" xr:uid="{00000000-0005-0000-0000-0000B5600000}"/>
    <cellStyle name="Normal 12 5 4 4 2" xfId="21714" xr:uid="{00000000-0005-0000-0000-0000B6600000}"/>
    <cellStyle name="Normal 12 5 4 4 2 2" xfId="21715" xr:uid="{00000000-0005-0000-0000-0000B7600000}"/>
    <cellStyle name="Normal 12 5 4 4 3" xfId="21716" xr:uid="{00000000-0005-0000-0000-0000B8600000}"/>
    <cellStyle name="Normal 12 5 4 4 4" xfId="21717" xr:uid="{00000000-0005-0000-0000-0000B9600000}"/>
    <cellStyle name="Normal 12 5 4 5" xfId="21718" xr:uid="{00000000-0005-0000-0000-0000BA600000}"/>
    <cellStyle name="Normal 12 5 4 5 2" xfId="21719" xr:uid="{00000000-0005-0000-0000-0000BB600000}"/>
    <cellStyle name="Normal 12 5 4 5 2 2" xfId="21720" xr:uid="{00000000-0005-0000-0000-0000BC600000}"/>
    <cellStyle name="Normal 12 5 4 5 3" xfId="21721" xr:uid="{00000000-0005-0000-0000-0000BD600000}"/>
    <cellStyle name="Normal 12 5 4 5 4" xfId="21722" xr:uid="{00000000-0005-0000-0000-0000BE600000}"/>
    <cellStyle name="Normal 12 5 4 6" xfId="21723" xr:uid="{00000000-0005-0000-0000-0000BF600000}"/>
    <cellStyle name="Normal 12 5 4 6 2" xfId="21724" xr:uid="{00000000-0005-0000-0000-0000C0600000}"/>
    <cellStyle name="Normal 12 5 4 6 2 2" xfId="21725" xr:uid="{00000000-0005-0000-0000-0000C1600000}"/>
    <cellStyle name="Normal 12 5 4 6 3" xfId="21726" xr:uid="{00000000-0005-0000-0000-0000C2600000}"/>
    <cellStyle name="Normal 12 5 4 7" xfId="21727" xr:uid="{00000000-0005-0000-0000-0000C3600000}"/>
    <cellStyle name="Normal 12 5 4 7 2" xfId="21728" xr:uid="{00000000-0005-0000-0000-0000C4600000}"/>
    <cellStyle name="Normal 12 5 4 8" xfId="21729" xr:uid="{00000000-0005-0000-0000-0000C5600000}"/>
    <cellStyle name="Normal 12 5 4 9" xfId="21730" xr:uid="{00000000-0005-0000-0000-0000C6600000}"/>
    <cellStyle name="Normal 12 5 5" xfId="21731" xr:uid="{00000000-0005-0000-0000-0000C7600000}"/>
    <cellStyle name="Normal 12 5 5 2" xfId="21732" xr:uid="{00000000-0005-0000-0000-0000C8600000}"/>
    <cellStyle name="Normal 12 5 5 2 2" xfId="21733" xr:uid="{00000000-0005-0000-0000-0000C9600000}"/>
    <cellStyle name="Normal 12 5 5 2 2 2" xfId="21734" xr:uid="{00000000-0005-0000-0000-0000CA600000}"/>
    <cellStyle name="Normal 12 5 5 2 3" xfId="21735" xr:uid="{00000000-0005-0000-0000-0000CB600000}"/>
    <cellStyle name="Normal 12 5 5 2 4" xfId="21736" xr:uid="{00000000-0005-0000-0000-0000CC600000}"/>
    <cellStyle name="Normal 12 5 5 3" xfId="21737" xr:uid="{00000000-0005-0000-0000-0000CD600000}"/>
    <cellStyle name="Normal 12 5 5 3 2" xfId="21738" xr:uid="{00000000-0005-0000-0000-0000CE600000}"/>
    <cellStyle name="Normal 12 5 5 3 2 2" xfId="21739" xr:uid="{00000000-0005-0000-0000-0000CF600000}"/>
    <cellStyle name="Normal 12 5 5 3 3" xfId="21740" xr:uid="{00000000-0005-0000-0000-0000D0600000}"/>
    <cellStyle name="Normal 12 5 5 3 4" xfId="21741" xr:uid="{00000000-0005-0000-0000-0000D1600000}"/>
    <cellStyle name="Normal 12 5 5 4" xfId="21742" xr:uid="{00000000-0005-0000-0000-0000D2600000}"/>
    <cellStyle name="Normal 12 5 5 4 2" xfId="21743" xr:uid="{00000000-0005-0000-0000-0000D3600000}"/>
    <cellStyle name="Normal 12 5 5 4 2 2" xfId="21744" xr:uid="{00000000-0005-0000-0000-0000D4600000}"/>
    <cellStyle name="Normal 12 5 5 4 3" xfId="21745" xr:uid="{00000000-0005-0000-0000-0000D5600000}"/>
    <cellStyle name="Normal 12 5 5 4 4" xfId="21746" xr:uid="{00000000-0005-0000-0000-0000D6600000}"/>
    <cellStyle name="Normal 12 5 5 5" xfId="21747" xr:uid="{00000000-0005-0000-0000-0000D7600000}"/>
    <cellStyle name="Normal 12 5 5 5 2" xfId="21748" xr:uid="{00000000-0005-0000-0000-0000D8600000}"/>
    <cellStyle name="Normal 12 5 5 5 2 2" xfId="21749" xr:uid="{00000000-0005-0000-0000-0000D9600000}"/>
    <cellStyle name="Normal 12 5 5 5 3" xfId="21750" xr:uid="{00000000-0005-0000-0000-0000DA600000}"/>
    <cellStyle name="Normal 12 5 5 5 4" xfId="21751" xr:uid="{00000000-0005-0000-0000-0000DB600000}"/>
    <cellStyle name="Normal 12 5 5 6" xfId="21752" xr:uid="{00000000-0005-0000-0000-0000DC600000}"/>
    <cellStyle name="Normal 12 5 5 6 2" xfId="21753" xr:uid="{00000000-0005-0000-0000-0000DD600000}"/>
    <cellStyle name="Normal 12 5 5 6 2 2" xfId="21754" xr:uid="{00000000-0005-0000-0000-0000DE600000}"/>
    <cellStyle name="Normal 12 5 5 6 3" xfId="21755" xr:uid="{00000000-0005-0000-0000-0000DF600000}"/>
    <cellStyle name="Normal 12 5 5 7" xfId="21756" xr:uid="{00000000-0005-0000-0000-0000E0600000}"/>
    <cellStyle name="Normal 12 5 5 7 2" xfId="21757" xr:uid="{00000000-0005-0000-0000-0000E1600000}"/>
    <cellStyle name="Normal 12 5 5 8" xfId="21758" xr:uid="{00000000-0005-0000-0000-0000E2600000}"/>
    <cellStyle name="Normal 12 5 5 9" xfId="21759" xr:uid="{00000000-0005-0000-0000-0000E3600000}"/>
    <cellStyle name="Normal 12 5 6" xfId="21760" xr:uid="{00000000-0005-0000-0000-0000E4600000}"/>
    <cellStyle name="Normal 12 5 6 2" xfId="21761" xr:uid="{00000000-0005-0000-0000-0000E5600000}"/>
    <cellStyle name="Normal 12 5 6 2 2" xfId="21762" xr:uid="{00000000-0005-0000-0000-0000E6600000}"/>
    <cellStyle name="Normal 12 5 6 2 2 2" xfId="21763" xr:uid="{00000000-0005-0000-0000-0000E7600000}"/>
    <cellStyle name="Normal 12 5 6 2 3" xfId="21764" xr:uid="{00000000-0005-0000-0000-0000E8600000}"/>
    <cellStyle name="Normal 12 5 6 2 4" xfId="21765" xr:uid="{00000000-0005-0000-0000-0000E9600000}"/>
    <cellStyle name="Normal 12 5 6 3" xfId="21766" xr:uid="{00000000-0005-0000-0000-0000EA600000}"/>
    <cellStyle name="Normal 12 5 6 3 2" xfId="21767" xr:uid="{00000000-0005-0000-0000-0000EB600000}"/>
    <cellStyle name="Normal 12 5 6 3 2 2" xfId="21768" xr:uid="{00000000-0005-0000-0000-0000EC600000}"/>
    <cellStyle name="Normal 12 5 6 3 3" xfId="21769" xr:uid="{00000000-0005-0000-0000-0000ED600000}"/>
    <cellStyle name="Normal 12 5 6 3 4" xfId="21770" xr:uid="{00000000-0005-0000-0000-0000EE600000}"/>
    <cellStyle name="Normal 12 5 6 4" xfId="21771" xr:uid="{00000000-0005-0000-0000-0000EF600000}"/>
    <cellStyle name="Normal 12 5 6 4 2" xfId="21772" xr:uid="{00000000-0005-0000-0000-0000F0600000}"/>
    <cellStyle name="Normal 12 5 6 4 2 2" xfId="21773" xr:uid="{00000000-0005-0000-0000-0000F1600000}"/>
    <cellStyle name="Normal 12 5 6 4 3" xfId="21774" xr:uid="{00000000-0005-0000-0000-0000F2600000}"/>
    <cellStyle name="Normal 12 5 6 4 4" xfId="21775" xr:uid="{00000000-0005-0000-0000-0000F3600000}"/>
    <cellStyle name="Normal 12 5 6 5" xfId="21776" xr:uid="{00000000-0005-0000-0000-0000F4600000}"/>
    <cellStyle name="Normal 12 5 6 5 2" xfId="21777" xr:uid="{00000000-0005-0000-0000-0000F5600000}"/>
    <cellStyle name="Normal 12 5 6 5 3" xfId="21778" xr:uid="{00000000-0005-0000-0000-0000F6600000}"/>
    <cellStyle name="Normal 12 5 6 6" xfId="21779" xr:uid="{00000000-0005-0000-0000-0000F7600000}"/>
    <cellStyle name="Normal 12 5 6 7" xfId="21780" xr:uid="{00000000-0005-0000-0000-0000F8600000}"/>
    <cellStyle name="Normal 12 5 6 8" xfId="21781" xr:uid="{00000000-0005-0000-0000-0000F9600000}"/>
    <cellStyle name="Normal 12 5 7" xfId="21782" xr:uid="{00000000-0005-0000-0000-0000FA600000}"/>
    <cellStyle name="Normal 12 5 7 2" xfId="21783" xr:uid="{00000000-0005-0000-0000-0000FB600000}"/>
    <cellStyle name="Normal 12 5 7 2 2" xfId="21784" xr:uid="{00000000-0005-0000-0000-0000FC600000}"/>
    <cellStyle name="Normal 12 5 7 3" xfId="21785" xr:uid="{00000000-0005-0000-0000-0000FD600000}"/>
    <cellStyle name="Normal 12 5 7 4" xfId="21786" xr:uid="{00000000-0005-0000-0000-0000FE600000}"/>
    <cellStyle name="Normal 12 5 8" xfId="21787" xr:uid="{00000000-0005-0000-0000-0000FF600000}"/>
    <cellStyle name="Normal 12 5 8 2" xfId="21788" xr:uid="{00000000-0005-0000-0000-000000610000}"/>
    <cellStyle name="Normal 12 5 8 2 2" xfId="21789" xr:uid="{00000000-0005-0000-0000-000001610000}"/>
    <cellStyle name="Normal 12 5 8 3" xfId="21790" xr:uid="{00000000-0005-0000-0000-000002610000}"/>
    <cellStyle name="Normal 12 5 8 4" xfId="21791" xr:uid="{00000000-0005-0000-0000-000003610000}"/>
    <cellStyle name="Normal 12 5 9" xfId="21792" xr:uid="{00000000-0005-0000-0000-000004610000}"/>
    <cellStyle name="Normal 12 5 9 2" xfId="21793" xr:uid="{00000000-0005-0000-0000-000005610000}"/>
    <cellStyle name="Normal 12 5 9 2 2" xfId="21794" xr:uid="{00000000-0005-0000-0000-000006610000}"/>
    <cellStyle name="Normal 12 5 9 3" xfId="21795" xr:uid="{00000000-0005-0000-0000-000007610000}"/>
    <cellStyle name="Normal 12 5 9 4" xfId="21796" xr:uid="{00000000-0005-0000-0000-000008610000}"/>
    <cellStyle name="Normal 12 6" xfId="21797" xr:uid="{00000000-0005-0000-0000-000009610000}"/>
    <cellStyle name="Normal 12 6 10" xfId="21798" xr:uid="{00000000-0005-0000-0000-00000A610000}"/>
    <cellStyle name="Normal 12 6 10 2" xfId="21799" xr:uid="{00000000-0005-0000-0000-00000B610000}"/>
    <cellStyle name="Normal 12 6 11" xfId="21800" xr:uid="{00000000-0005-0000-0000-00000C610000}"/>
    <cellStyle name="Normal 12 6 12" xfId="21801" xr:uid="{00000000-0005-0000-0000-00000D610000}"/>
    <cellStyle name="Normal 12 6 2" xfId="21802" xr:uid="{00000000-0005-0000-0000-00000E610000}"/>
    <cellStyle name="Normal 12 6 2 10" xfId="21803" xr:uid="{00000000-0005-0000-0000-00000F610000}"/>
    <cellStyle name="Normal 12 6 2 11" xfId="21804" xr:uid="{00000000-0005-0000-0000-000010610000}"/>
    <cellStyle name="Normal 12 6 2 2" xfId="21805" xr:uid="{00000000-0005-0000-0000-000011610000}"/>
    <cellStyle name="Normal 12 6 2 2 2" xfId="21806" xr:uid="{00000000-0005-0000-0000-000012610000}"/>
    <cellStyle name="Normal 12 6 2 2 2 2" xfId="21807" xr:uid="{00000000-0005-0000-0000-000013610000}"/>
    <cellStyle name="Normal 12 6 2 2 2 2 2" xfId="21808" xr:uid="{00000000-0005-0000-0000-000014610000}"/>
    <cellStyle name="Normal 12 6 2 2 2 2 2 2" xfId="21809" xr:uid="{00000000-0005-0000-0000-000015610000}"/>
    <cellStyle name="Normal 12 6 2 2 2 2 3" xfId="21810" xr:uid="{00000000-0005-0000-0000-000016610000}"/>
    <cellStyle name="Normal 12 6 2 2 2 2 4" xfId="21811" xr:uid="{00000000-0005-0000-0000-000017610000}"/>
    <cellStyle name="Normal 12 6 2 2 2 3" xfId="21812" xr:uid="{00000000-0005-0000-0000-000018610000}"/>
    <cellStyle name="Normal 12 6 2 2 2 3 2" xfId="21813" xr:uid="{00000000-0005-0000-0000-000019610000}"/>
    <cellStyle name="Normal 12 6 2 2 2 3 2 2" xfId="21814" xr:uid="{00000000-0005-0000-0000-00001A610000}"/>
    <cellStyle name="Normal 12 6 2 2 2 3 3" xfId="21815" xr:uid="{00000000-0005-0000-0000-00001B610000}"/>
    <cellStyle name="Normal 12 6 2 2 2 3 4" xfId="21816" xr:uid="{00000000-0005-0000-0000-00001C610000}"/>
    <cellStyle name="Normal 12 6 2 2 2 4" xfId="21817" xr:uid="{00000000-0005-0000-0000-00001D610000}"/>
    <cellStyle name="Normal 12 6 2 2 2 4 2" xfId="21818" xr:uid="{00000000-0005-0000-0000-00001E610000}"/>
    <cellStyle name="Normal 12 6 2 2 2 4 2 2" xfId="21819" xr:uid="{00000000-0005-0000-0000-00001F610000}"/>
    <cellStyle name="Normal 12 6 2 2 2 4 3" xfId="21820" xr:uid="{00000000-0005-0000-0000-000020610000}"/>
    <cellStyle name="Normal 12 6 2 2 2 4 4" xfId="21821" xr:uid="{00000000-0005-0000-0000-000021610000}"/>
    <cellStyle name="Normal 12 6 2 2 2 5" xfId="21822" xr:uid="{00000000-0005-0000-0000-000022610000}"/>
    <cellStyle name="Normal 12 6 2 2 2 5 2" xfId="21823" xr:uid="{00000000-0005-0000-0000-000023610000}"/>
    <cellStyle name="Normal 12 6 2 2 2 5 3" xfId="21824" xr:uid="{00000000-0005-0000-0000-000024610000}"/>
    <cellStyle name="Normal 12 6 2 2 2 6" xfId="21825" xr:uid="{00000000-0005-0000-0000-000025610000}"/>
    <cellStyle name="Normal 12 6 2 2 2 7" xfId="21826" xr:uid="{00000000-0005-0000-0000-000026610000}"/>
    <cellStyle name="Normal 12 6 2 2 2 8" xfId="21827" xr:uid="{00000000-0005-0000-0000-000027610000}"/>
    <cellStyle name="Normal 12 6 2 2 3" xfId="21828" xr:uid="{00000000-0005-0000-0000-000028610000}"/>
    <cellStyle name="Normal 12 6 2 2 3 2" xfId="21829" xr:uid="{00000000-0005-0000-0000-000029610000}"/>
    <cellStyle name="Normal 12 6 2 2 3 2 2" xfId="21830" xr:uid="{00000000-0005-0000-0000-00002A610000}"/>
    <cellStyle name="Normal 12 6 2 2 3 3" xfId="21831" xr:uid="{00000000-0005-0000-0000-00002B610000}"/>
    <cellStyle name="Normal 12 6 2 2 3 4" xfId="21832" xr:uid="{00000000-0005-0000-0000-00002C610000}"/>
    <cellStyle name="Normal 12 6 2 2 4" xfId="21833" xr:uid="{00000000-0005-0000-0000-00002D610000}"/>
    <cellStyle name="Normal 12 6 2 2 4 2" xfId="21834" xr:uid="{00000000-0005-0000-0000-00002E610000}"/>
    <cellStyle name="Normal 12 6 2 2 4 2 2" xfId="21835" xr:uid="{00000000-0005-0000-0000-00002F610000}"/>
    <cellStyle name="Normal 12 6 2 2 4 3" xfId="21836" xr:uid="{00000000-0005-0000-0000-000030610000}"/>
    <cellStyle name="Normal 12 6 2 2 4 4" xfId="21837" xr:uid="{00000000-0005-0000-0000-000031610000}"/>
    <cellStyle name="Normal 12 6 2 2 5" xfId="21838" xr:uid="{00000000-0005-0000-0000-000032610000}"/>
    <cellStyle name="Normal 12 6 2 2 5 2" xfId="21839" xr:uid="{00000000-0005-0000-0000-000033610000}"/>
    <cellStyle name="Normal 12 6 2 2 5 2 2" xfId="21840" xr:uid="{00000000-0005-0000-0000-000034610000}"/>
    <cellStyle name="Normal 12 6 2 2 5 3" xfId="21841" xr:uid="{00000000-0005-0000-0000-000035610000}"/>
    <cellStyle name="Normal 12 6 2 2 5 4" xfId="21842" xr:uid="{00000000-0005-0000-0000-000036610000}"/>
    <cellStyle name="Normal 12 6 2 2 6" xfId="21843" xr:uid="{00000000-0005-0000-0000-000037610000}"/>
    <cellStyle name="Normal 12 6 2 2 6 2" xfId="21844" xr:uid="{00000000-0005-0000-0000-000038610000}"/>
    <cellStyle name="Normal 12 6 2 2 6 2 2" xfId="21845" xr:uid="{00000000-0005-0000-0000-000039610000}"/>
    <cellStyle name="Normal 12 6 2 2 6 3" xfId="21846" xr:uid="{00000000-0005-0000-0000-00003A610000}"/>
    <cellStyle name="Normal 12 6 2 2 7" xfId="21847" xr:uid="{00000000-0005-0000-0000-00003B610000}"/>
    <cellStyle name="Normal 12 6 2 2 7 2" xfId="21848" xr:uid="{00000000-0005-0000-0000-00003C610000}"/>
    <cellStyle name="Normal 12 6 2 2 8" xfId="21849" xr:uid="{00000000-0005-0000-0000-00003D610000}"/>
    <cellStyle name="Normal 12 6 2 2 9" xfId="21850" xr:uid="{00000000-0005-0000-0000-00003E610000}"/>
    <cellStyle name="Normal 12 6 2 3" xfId="21851" xr:uid="{00000000-0005-0000-0000-00003F610000}"/>
    <cellStyle name="Normal 12 6 2 3 2" xfId="21852" xr:uid="{00000000-0005-0000-0000-000040610000}"/>
    <cellStyle name="Normal 12 6 2 3 2 2" xfId="21853" xr:uid="{00000000-0005-0000-0000-000041610000}"/>
    <cellStyle name="Normal 12 6 2 3 2 2 2" xfId="21854" xr:uid="{00000000-0005-0000-0000-000042610000}"/>
    <cellStyle name="Normal 12 6 2 3 2 3" xfId="21855" xr:uid="{00000000-0005-0000-0000-000043610000}"/>
    <cellStyle name="Normal 12 6 2 3 2 4" xfId="21856" xr:uid="{00000000-0005-0000-0000-000044610000}"/>
    <cellStyle name="Normal 12 6 2 3 3" xfId="21857" xr:uid="{00000000-0005-0000-0000-000045610000}"/>
    <cellStyle name="Normal 12 6 2 3 3 2" xfId="21858" xr:uid="{00000000-0005-0000-0000-000046610000}"/>
    <cellStyle name="Normal 12 6 2 3 3 2 2" xfId="21859" xr:uid="{00000000-0005-0000-0000-000047610000}"/>
    <cellStyle name="Normal 12 6 2 3 3 3" xfId="21860" xr:uid="{00000000-0005-0000-0000-000048610000}"/>
    <cellStyle name="Normal 12 6 2 3 3 4" xfId="21861" xr:uid="{00000000-0005-0000-0000-000049610000}"/>
    <cellStyle name="Normal 12 6 2 3 4" xfId="21862" xr:uid="{00000000-0005-0000-0000-00004A610000}"/>
    <cellStyle name="Normal 12 6 2 3 4 2" xfId="21863" xr:uid="{00000000-0005-0000-0000-00004B610000}"/>
    <cellStyle name="Normal 12 6 2 3 4 2 2" xfId="21864" xr:uid="{00000000-0005-0000-0000-00004C610000}"/>
    <cellStyle name="Normal 12 6 2 3 4 3" xfId="21865" xr:uid="{00000000-0005-0000-0000-00004D610000}"/>
    <cellStyle name="Normal 12 6 2 3 4 4" xfId="21866" xr:uid="{00000000-0005-0000-0000-00004E610000}"/>
    <cellStyle name="Normal 12 6 2 3 5" xfId="21867" xr:uid="{00000000-0005-0000-0000-00004F610000}"/>
    <cellStyle name="Normal 12 6 2 3 5 2" xfId="21868" xr:uid="{00000000-0005-0000-0000-000050610000}"/>
    <cellStyle name="Normal 12 6 2 3 5 2 2" xfId="21869" xr:uid="{00000000-0005-0000-0000-000051610000}"/>
    <cellStyle name="Normal 12 6 2 3 5 3" xfId="21870" xr:uid="{00000000-0005-0000-0000-000052610000}"/>
    <cellStyle name="Normal 12 6 2 3 5 4" xfId="21871" xr:uid="{00000000-0005-0000-0000-000053610000}"/>
    <cellStyle name="Normal 12 6 2 3 6" xfId="21872" xr:uid="{00000000-0005-0000-0000-000054610000}"/>
    <cellStyle name="Normal 12 6 2 3 6 2" xfId="21873" xr:uid="{00000000-0005-0000-0000-000055610000}"/>
    <cellStyle name="Normal 12 6 2 3 6 2 2" xfId="21874" xr:uid="{00000000-0005-0000-0000-000056610000}"/>
    <cellStyle name="Normal 12 6 2 3 6 3" xfId="21875" xr:uid="{00000000-0005-0000-0000-000057610000}"/>
    <cellStyle name="Normal 12 6 2 3 7" xfId="21876" xr:uid="{00000000-0005-0000-0000-000058610000}"/>
    <cellStyle name="Normal 12 6 2 3 7 2" xfId="21877" xr:uid="{00000000-0005-0000-0000-000059610000}"/>
    <cellStyle name="Normal 12 6 2 3 8" xfId="21878" xr:uid="{00000000-0005-0000-0000-00005A610000}"/>
    <cellStyle name="Normal 12 6 2 3 9" xfId="21879" xr:uid="{00000000-0005-0000-0000-00005B610000}"/>
    <cellStyle name="Normal 12 6 2 4" xfId="21880" xr:uid="{00000000-0005-0000-0000-00005C610000}"/>
    <cellStyle name="Normal 12 6 2 4 2" xfId="21881" xr:uid="{00000000-0005-0000-0000-00005D610000}"/>
    <cellStyle name="Normal 12 6 2 4 2 2" xfId="21882" xr:uid="{00000000-0005-0000-0000-00005E610000}"/>
    <cellStyle name="Normal 12 6 2 4 2 2 2" xfId="21883" xr:uid="{00000000-0005-0000-0000-00005F610000}"/>
    <cellStyle name="Normal 12 6 2 4 2 3" xfId="21884" xr:uid="{00000000-0005-0000-0000-000060610000}"/>
    <cellStyle name="Normal 12 6 2 4 2 4" xfId="21885" xr:uid="{00000000-0005-0000-0000-000061610000}"/>
    <cellStyle name="Normal 12 6 2 4 3" xfId="21886" xr:uid="{00000000-0005-0000-0000-000062610000}"/>
    <cellStyle name="Normal 12 6 2 4 3 2" xfId="21887" xr:uid="{00000000-0005-0000-0000-000063610000}"/>
    <cellStyle name="Normal 12 6 2 4 3 2 2" xfId="21888" xr:uid="{00000000-0005-0000-0000-000064610000}"/>
    <cellStyle name="Normal 12 6 2 4 3 3" xfId="21889" xr:uid="{00000000-0005-0000-0000-000065610000}"/>
    <cellStyle name="Normal 12 6 2 4 3 4" xfId="21890" xr:uid="{00000000-0005-0000-0000-000066610000}"/>
    <cellStyle name="Normal 12 6 2 4 4" xfId="21891" xr:uid="{00000000-0005-0000-0000-000067610000}"/>
    <cellStyle name="Normal 12 6 2 4 4 2" xfId="21892" xr:uid="{00000000-0005-0000-0000-000068610000}"/>
    <cellStyle name="Normal 12 6 2 4 4 2 2" xfId="21893" xr:uid="{00000000-0005-0000-0000-000069610000}"/>
    <cellStyle name="Normal 12 6 2 4 4 3" xfId="21894" xr:uid="{00000000-0005-0000-0000-00006A610000}"/>
    <cellStyle name="Normal 12 6 2 4 4 4" xfId="21895" xr:uid="{00000000-0005-0000-0000-00006B610000}"/>
    <cellStyle name="Normal 12 6 2 4 5" xfId="21896" xr:uid="{00000000-0005-0000-0000-00006C610000}"/>
    <cellStyle name="Normal 12 6 2 4 5 2" xfId="21897" xr:uid="{00000000-0005-0000-0000-00006D610000}"/>
    <cellStyle name="Normal 12 6 2 4 5 3" xfId="21898" xr:uid="{00000000-0005-0000-0000-00006E610000}"/>
    <cellStyle name="Normal 12 6 2 4 6" xfId="21899" xr:uid="{00000000-0005-0000-0000-00006F610000}"/>
    <cellStyle name="Normal 12 6 2 4 7" xfId="21900" xr:uid="{00000000-0005-0000-0000-000070610000}"/>
    <cellStyle name="Normal 12 6 2 4 8" xfId="21901" xr:uid="{00000000-0005-0000-0000-000071610000}"/>
    <cellStyle name="Normal 12 6 2 5" xfId="21902" xr:uid="{00000000-0005-0000-0000-000072610000}"/>
    <cellStyle name="Normal 12 6 2 5 2" xfId="21903" xr:uid="{00000000-0005-0000-0000-000073610000}"/>
    <cellStyle name="Normal 12 6 2 5 2 2" xfId="21904" xr:uid="{00000000-0005-0000-0000-000074610000}"/>
    <cellStyle name="Normal 12 6 2 5 3" xfId="21905" xr:uid="{00000000-0005-0000-0000-000075610000}"/>
    <cellStyle name="Normal 12 6 2 5 4" xfId="21906" xr:uid="{00000000-0005-0000-0000-000076610000}"/>
    <cellStyle name="Normal 12 6 2 6" xfId="21907" xr:uid="{00000000-0005-0000-0000-000077610000}"/>
    <cellStyle name="Normal 12 6 2 6 2" xfId="21908" xr:uid="{00000000-0005-0000-0000-000078610000}"/>
    <cellStyle name="Normal 12 6 2 6 2 2" xfId="21909" xr:uid="{00000000-0005-0000-0000-000079610000}"/>
    <cellStyle name="Normal 12 6 2 6 3" xfId="21910" xr:uid="{00000000-0005-0000-0000-00007A610000}"/>
    <cellStyle name="Normal 12 6 2 6 4" xfId="21911" xr:uid="{00000000-0005-0000-0000-00007B610000}"/>
    <cellStyle name="Normal 12 6 2 7" xfId="21912" xr:uid="{00000000-0005-0000-0000-00007C610000}"/>
    <cellStyle name="Normal 12 6 2 7 2" xfId="21913" xr:uid="{00000000-0005-0000-0000-00007D610000}"/>
    <cellStyle name="Normal 12 6 2 7 2 2" xfId="21914" xr:uid="{00000000-0005-0000-0000-00007E610000}"/>
    <cellStyle name="Normal 12 6 2 7 3" xfId="21915" xr:uid="{00000000-0005-0000-0000-00007F610000}"/>
    <cellStyle name="Normal 12 6 2 7 4" xfId="21916" xr:uid="{00000000-0005-0000-0000-000080610000}"/>
    <cellStyle name="Normal 12 6 2 8" xfId="21917" xr:uid="{00000000-0005-0000-0000-000081610000}"/>
    <cellStyle name="Normal 12 6 2 8 2" xfId="21918" xr:uid="{00000000-0005-0000-0000-000082610000}"/>
    <cellStyle name="Normal 12 6 2 8 2 2" xfId="21919" xr:uid="{00000000-0005-0000-0000-000083610000}"/>
    <cellStyle name="Normal 12 6 2 8 3" xfId="21920" xr:uid="{00000000-0005-0000-0000-000084610000}"/>
    <cellStyle name="Normal 12 6 2 9" xfId="21921" xr:uid="{00000000-0005-0000-0000-000085610000}"/>
    <cellStyle name="Normal 12 6 2 9 2" xfId="21922" xr:uid="{00000000-0005-0000-0000-000086610000}"/>
    <cellStyle name="Normal 12 6 3" xfId="21923" xr:uid="{00000000-0005-0000-0000-000087610000}"/>
    <cellStyle name="Normal 12 6 3 2" xfId="21924" xr:uid="{00000000-0005-0000-0000-000088610000}"/>
    <cellStyle name="Normal 12 6 3 2 2" xfId="21925" xr:uid="{00000000-0005-0000-0000-000089610000}"/>
    <cellStyle name="Normal 12 6 3 2 2 2" xfId="21926" xr:uid="{00000000-0005-0000-0000-00008A610000}"/>
    <cellStyle name="Normal 12 6 3 2 2 2 2" xfId="21927" xr:uid="{00000000-0005-0000-0000-00008B610000}"/>
    <cellStyle name="Normal 12 6 3 2 2 3" xfId="21928" xr:uid="{00000000-0005-0000-0000-00008C610000}"/>
    <cellStyle name="Normal 12 6 3 2 2 4" xfId="21929" xr:uid="{00000000-0005-0000-0000-00008D610000}"/>
    <cellStyle name="Normal 12 6 3 2 3" xfId="21930" xr:uid="{00000000-0005-0000-0000-00008E610000}"/>
    <cellStyle name="Normal 12 6 3 2 3 2" xfId="21931" xr:uid="{00000000-0005-0000-0000-00008F610000}"/>
    <cellStyle name="Normal 12 6 3 2 3 2 2" xfId="21932" xr:uid="{00000000-0005-0000-0000-000090610000}"/>
    <cellStyle name="Normal 12 6 3 2 3 3" xfId="21933" xr:uid="{00000000-0005-0000-0000-000091610000}"/>
    <cellStyle name="Normal 12 6 3 2 3 4" xfId="21934" xr:uid="{00000000-0005-0000-0000-000092610000}"/>
    <cellStyle name="Normal 12 6 3 2 4" xfId="21935" xr:uid="{00000000-0005-0000-0000-000093610000}"/>
    <cellStyle name="Normal 12 6 3 2 4 2" xfId="21936" xr:uid="{00000000-0005-0000-0000-000094610000}"/>
    <cellStyle name="Normal 12 6 3 2 4 2 2" xfId="21937" xr:uid="{00000000-0005-0000-0000-000095610000}"/>
    <cellStyle name="Normal 12 6 3 2 4 3" xfId="21938" xr:uid="{00000000-0005-0000-0000-000096610000}"/>
    <cellStyle name="Normal 12 6 3 2 4 4" xfId="21939" xr:uid="{00000000-0005-0000-0000-000097610000}"/>
    <cellStyle name="Normal 12 6 3 2 5" xfId="21940" xr:uid="{00000000-0005-0000-0000-000098610000}"/>
    <cellStyle name="Normal 12 6 3 2 5 2" xfId="21941" xr:uid="{00000000-0005-0000-0000-000099610000}"/>
    <cellStyle name="Normal 12 6 3 2 5 3" xfId="21942" xr:uid="{00000000-0005-0000-0000-00009A610000}"/>
    <cellStyle name="Normal 12 6 3 2 6" xfId="21943" xr:uid="{00000000-0005-0000-0000-00009B610000}"/>
    <cellStyle name="Normal 12 6 3 2 7" xfId="21944" xr:uid="{00000000-0005-0000-0000-00009C610000}"/>
    <cellStyle name="Normal 12 6 3 2 8" xfId="21945" xr:uid="{00000000-0005-0000-0000-00009D610000}"/>
    <cellStyle name="Normal 12 6 3 3" xfId="21946" xr:uid="{00000000-0005-0000-0000-00009E610000}"/>
    <cellStyle name="Normal 12 6 3 3 2" xfId="21947" xr:uid="{00000000-0005-0000-0000-00009F610000}"/>
    <cellStyle name="Normal 12 6 3 3 2 2" xfId="21948" xr:uid="{00000000-0005-0000-0000-0000A0610000}"/>
    <cellStyle name="Normal 12 6 3 3 3" xfId="21949" xr:uid="{00000000-0005-0000-0000-0000A1610000}"/>
    <cellStyle name="Normal 12 6 3 3 4" xfId="21950" xr:uid="{00000000-0005-0000-0000-0000A2610000}"/>
    <cellStyle name="Normal 12 6 3 4" xfId="21951" xr:uid="{00000000-0005-0000-0000-0000A3610000}"/>
    <cellStyle name="Normal 12 6 3 4 2" xfId="21952" xr:uid="{00000000-0005-0000-0000-0000A4610000}"/>
    <cellStyle name="Normal 12 6 3 4 2 2" xfId="21953" xr:uid="{00000000-0005-0000-0000-0000A5610000}"/>
    <cellStyle name="Normal 12 6 3 4 3" xfId="21954" xr:uid="{00000000-0005-0000-0000-0000A6610000}"/>
    <cellStyle name="Normal 12 6 3 4 4" xfId="21955" xr:uid="{00000000-0005-0000-0000-0000A7610000}"/>
    <cellStyle name="Normal 12 6 3 5" xfId="21956" xr:uid="{00000000-0005-0000-0000-0000A8610000}"/>
    <cellStyle name="Normal 12 6 3 5 2" xfId="21957" xr:uid="{00000000-0005-0000-0000-0000A9610000}"/>
    <cellStyle name="Normal 12 6 3 5 2 2" xfId="21958" xr:uid="{00000000-0005-0000-0000-0000AA610000}"/>
    <cellStyle name="Normal 12 6 3 5 3" xfId="21959" xr:uid="{00000000-0005-0000-0000-0000AB610000}"/>
    <cellStyle name="Normal 12 6 3 5 4" xfId="21960" xr:uid="{00000000-0005-0000-0000-0000AC610000}"/>
    <cellStyle name="Normal 12 6 3 6" xfId="21961" xr:uid="{00000000-0005-0000-0000-0000AD610000}"/>
    <cellStyle name="Normal 12 6 3 6 2" xfId="21962" xr:uid="{00000000-0005-0000-0000-0000AE610000}"/>
    <cellStyle name="Normal 12 6 3 6 2 2" xfId="21963" xr:uid="{00000000-0005-0000-0000-0000AF610000}"/>
    <cellStyle name="Normal 12 6 3 6 3" xfId="21964" xr:uid="{00000000-0005-0000-0000-0000B0610000}"/>
    <cellStyle name="Normal 12 6 3 7" xfId="21965" xr:uid="{00000000-0005-0000-0000-0000B1610000}"/>
    <cellStyle name="Normal 12 6 3 7 2" xfId="21966" xr:uid="{00000000-0005-0000-0000-0000B2610000}"/>
    <cellStyle name="Normal 12 6 3 8" xfId="21967" xr:uid="{00000000-0005-0000-0000-0000B3610000}"/>
    <cellStyle name="Normal 12 6 3 9" xfId="21968" xr:uid="{00000000-0005-0000-0000-0000B4610000}"/>
    <cellStyle name="Normal 12 6 4" xfId="21969" xr:uid="{00000000-0005-0000-0000-0000B5610000}"/>
    <cellStyle name="Normal 12 6 4 2" xfId="21970" xr:uid="{00000000-0005-0000-0000-0000B6610000}"/>
    <cellStyle name="Normal 12 6 4 2 2" xfId="21971" xr:uid="{00000000-0005-0000-0000-0000B7610000}"/>
    <cellStyle name="Normal 12 6 4 2 2 2" xfId="21972" xr:uid="{00000000-0005-0000-0000-0000B8610000}"/>
    <cellStyle name="Normal 12 6 4 2 3" xfId="21973" xr:uid="{00000000-0005-0000-0000-0000B9610000}"/>
    <cellStyle name="Normal 12 6 4 2 4" xfId="21974" xr:uid="{00000000-0005-0000-0000-0000BA610000}"/>
    <cellStyle name="Normal 12 6 4 3" xfId="21975" xr:uid="{00000000-0005-0000-0000-0000BB610000}"/>
    <cellStyle name="Normal 12 6 4 3 2" xfId="21976" xr:uid="{00000000-0005-0000-0000-0000BC610000}"/>
    <cellStyle name="Normal 12 6 4 3 2 2" xfId="21977" xr:uid="{00000000-0005-0000-0000-0000BD610000}"/>
    <cellStyle name="Normal 12 6 4 3 3" xfId="21978" xr:uid="{00000000-0005-0000-0000-0000BE610000}"/>
    <cellStyle name="Normal 12 6 4 3 4" xfId="21979" xr:uid="{00000000-0005-0000-0000-0000BF610000}"/>
    <cellStyle name="Normal 12 6 4 4" xfId="21980" xr:uid="{00000000-0005-0000-0000-0000C0610000}"/>
    <cellStyle name="Normal 12 6 4 4 2" xfId="21981" xr:uid="{00000000-0005-0000-0000-0000C1610000}"/>
    <cellStyle name="Normal 12 6 4 4 2 2" xfId="21982" xr:uid="{00000000-0005-0000-0000-0000C2610000}"/>
    <cellStyle name="Normal 12 6 4 4 3" xfId="21983" xr:uid="{00000000-0005-0000-0000-0000C3610000}"/>
    <cellStyle name="Normal 12 6 4 4 4" xfId="21984" xr:uid="{00000000-0005-0000-0000-0000C4610000}"/>
    <cellStyle name="Normal 12 6 4 5" xfId="21985" xr:uid="{00000000-0005-0000-0000-0000C5610000}"/>
    <cellStyle name="Normal 12 6 4 5 2" xfId="21986" xr:uid="{00000000-0005-0000-0000-0000C6610000}"/>
    <cellStyle name="Normal 12 6 4 5 2 2" xfId="21987" xr:uid="{00000000-0005-0000-0000-0000C7610000}"/>
    <cellStyle name="Normal 12 6 4 5 3" xfId="21988" xr:uid="{00000000-0005-0000-0000-0000C8610000}"/>
    <cellStyle name="Normal 12 6 4 5 4" xfId="21989" xr:uid="{00000000-0005-0000-0000-0000C9610000}"/>
    <cellStyle name="Normal 12 6 4 6" xfId="21990" xr:uid="{00000000-0005-0000-0000-0000CA610000}"/>
    <cellStyle name="Normal 12 6 4 6 2" xfId="21991" xr:uid="{00000000-0005-0000-0000-0000CB610000}"/>
    <cellStyle name="Normal 12 6 4 6 2 2" xfId="21992" xr:uid="{00000000-0005-0000-0000-0000CC610000}"/>
    <cellStyle name="Normal 12 6 4 6 3" xfId="21993" xr:uid="{00000000-0005-0000-0000-0000CD610000}"/>
    <cellStyle name="Normal 12 6 4 7" xfId="21994" xr:uid="{00000000-0005-0000-0000-0000CE610000}"/>
    <cellStyle name="Normal 12 6 4 7 2" xfId="21995" xr:uid="{00000000-0005-0000-0000-0000CF610000}"/>
    <cellStyle name="Normal 12 6 4 8" xfId="21996" xr:uid="{00000000-0005-0000-0000-0000D0610000}"/>
    <cellStyle name="Normal 12 6 4 9" xfId="21997" xr:uid="{00000000-0005-0000-0000-0000D1610000}"/>
    <cellStyle name="Normal 12 6 5" xfId="21998" xr:uid="{00000000-0005-0000-0000-0000D2610000}"/>
    <cellStyle name="Normal 12 6 5 2" xfId="21999" xr:uid="{00000000-0005-0000-0000-0000D3610000}"/>
    <cellStyle name="Normal 12 6 5 2 2" xfId="22000" xr:uid="{00000000-0005-0000-0000-0000D4610000}"/>
    <cellStyle name="Normal 12 6 5 2 2 2" xfId="22001" xr:uid="{00000000-0005-0000-0000-0000D5610000}"/>
    <cellStyle name="Normal 12 6 5 2 3" xfId="22002" xr:uid="{00000000-0005-0000-0000-0000D6610000}"/>
    <cellStyle name="Normal 12 6 5 2 4" xfId="22003" xr:uid="{00000000-0005-0000-0000-0000D7610000}"/>
    <cellStyle name="Normal 12 6 5 3" xfId="22004" xr:uid="{00000000-0005-0000-0000-0000D8610000}"/>
    <cellStyle name="Normal 12 6 5 3 2" xfId="22005" xr:uid="{00000000-0005-0000-0000-0000D9610000}"/>
    <cellStyle name="Normal 12 6 5 3 2 2" xfId="22006" xr:uid="{00000000-0005-0000-0000-0000DA610000}"/>
    <cellStyle name="Normal 12 6 5 3 3" xfId="22007" xr:uid="{00000000-0005-0000-0000-0000DB610000}"/>
    <cellStyle name="Normal 12 6 5 3 4" xfId="22008" xr:uid="{00000000-0005-0000-0000-0000DC610000}"/>
    <cellStyle name="Normal 12 6 5 4" xfId="22009" xr:uid="{00000000-0005-0000-0000-0000DD610000}"/>
    <cellStyle name="Normal 12 6 5 4 2" xfId="22010" xr:uid="{00000000-0005-0000-0000-0000DE610000}"/>
    <cellStyle name="Normal 12 6 5 4 2 2" xfId="22011" xr:uid="{00000000-0005-0000-0000-0000DF610000}"/>
    <cellStyle name="Normal 12 6 5 4 3" xfId="22012" xr:uid="{00000000-0005-0000-0000-0000E0610000}"/>
    <cellStyle name="Normal 12 6 5 4 4" xfId="22013" xr:uid="{00000000-0005-0000-0000-0000E1610000}"/>
    <cellStyle name="Normal 12 6 5 5" xfId="22014" xr:uid="{00000000-0005-0000-0000-0000E2610000}"/>
    <cellStyle name="Normal 12 6 5 5 2" xfId="22015" xr:uid="{00000000-0005-0000-0000-0000E3610000}"/>
    <cellStyle name="Normal 12 6 5 5 3" xfId="22016" xr:uid="{00000000-0005-0000-0000-0000E4610000}"/>
    <cellStyle name="Normal 12 6 5 6" xfId="22017" xr:uid="{00000000-0005-0000-0000-0000E5610000}"/>
    <cellStyle name="Normal 12 6 5 7" xfId="22018" xr:uid="{00000000-0005-0000-0000-0000E6610000}"/>
    <cellStyle name="Normal 12 6 5 8" xfId="22019" xr:uid="{00000000-0005-0000-0000-0000E7610000}"/>
    <cellStyle name="Normal 12 6 6" xfId="22020" xr:uid="{00000000-0005-0000-0000-0000E8610000}"/>
    <cellStyle name="Normal 12 6 6 2" xfId="22021" xr:uid="{00000000-0005-0000-0000-0000E9610000}"/>
    <cellStyle name="Normal 12 6 6 2 2" xfId="22022" xr:uid="{00000000-0005-0000-0000-0000EA610000}"/>
    <cellStyle name="Normal 12 6 6 3" xfId="22023" xr:uid="{00000000-0005-0000-0000-0000EB610000}"/>
    <cellStyle name="Normal 12 6 6 4" xfId="22024" xr:uid="{00000000-0005-0000-0000-0000EC610000}"/>
    <cellStyle name="Normal 12 6 7" xfId="22025" xr:uid="{00000000-0005-0000-0000-0000ED610000}"/>
    <cellStyle name="Normal 12 6 7 2" xfId="22026" xr:uid="{00000000-0005-0000-0000-0000EE610000}"/>
    <cellStyle name="Normal 12 6 7 2 2" xfId="22027" xr:uid="{00000000-0005-0000-0000-0000EF610000}"/>
    <cellStyle name="Normal 12 6 7 3" xfId="22028" xr:uid="{00000000-0005-0000-0000-0000F0610000}"/>
    <cellStyle name="Normal 12 6 7 4" xfId="22029" xr:uid="{00000000-0005-0000-0000-0000F1610000}"/>
    <cellStyle name="Normal 12 6 8" xfId="22030" xr:uid="{00000000-0005-0000-0000-0000F2610000}"/>
    <cellStyle name="Normal 12 6 8 2" xfId="22031" xr:uid="{00000000-0005-0000-0000-0000F3610000}"/>
    <cellStyle name="Normal 12 6 8 2 2" xfId="22032" xr:uid="{00000000-0005-0000-0000-0000F4610000}"/>
    <cellStyle name="Normal 12 6 8 3" xfId="22033" xr:uid="{00000000-0005-0000-0000-0000F5610000}"/>
    <cellStyle name="Normal 12 6 8 4" xfId="22034" xr:uid="{00000000-0005-0000-0000-0000F6610000}"/>
    <cellStyle name="Normal 12 6 9" xfId="22035" xr:uid="{00000000-0005-0000-0000-0000F7610000}"/>
    <cellStyle name="Normal 12 6 9 2" xfId="22036" xr:uid="{00000000-0005-0000-0000-0000F8610000}"/>
    <cellStyle name="Normal 12 6 9 2 2" xfId="22037" xr:uid="{00000000-0005-0000-0000-0000F9610000}"/>
    <cellStyle name="Normal 12 6 9 3" xfId="22038" xr:uid="{00000000-0005-0000-0000-0000FA610000}"/>
    <cellStyle name="Normal 12 7" xfId="22039" xr:uid="{00000000-0005-0000-0000-0000FB610000}"/>
    <cellStyle name="Normal 12 7 10" xfId="22040" xr:uid="{00000000-0005-0000-0000-0000FC610000}"/>
    <cellStyle name="Normal 12 7 11" xfId="22041" xr:uid="{00000000-0005-0000-0000-0000FD610000}"/>
    <cellStyle name="Normal 12 7 2" xfId="22042" xr:uid="{00000000-0005-0000-0000-0000FE610000}"/>
    <cellStyle name="Normal 12 7 2 2" xfId="22043" xr:uid="{00000000-0005-0000-0000-0000FF610000}"/>
    <cellStyle name="Normal 12 7 2 2 2" xfId="22044" xr:uid="{00000000-0005-0000-0000-000000620000}"/>
    <cellStyle name="Normal 12 7 2 2 2 2" xfId="22045" xr:uid="{00000000-0005-0000-0000-000001620000}"/>
    <cellStyle name="Normal 12 7 2 2 2 2 2" xfId="22046" xr:uid="{00000000-0005-0000-0000-000002620000}"/>
    <cellStyle name="Normal 12 7 2 2 2 3" xfId="22047" xr:uid="{00000000-0005-0000-0000-000003620000}"/>
    <cellStyle name="Normal 12 7 2 2 2 4" xfId="22048" xr:uid="{00000000-0005-0000-0000-000004620000}"/>
    <cellStyle name="Normal 12 7 2 2 3" xfId="22049" xr:uid="{00000000-0005-0000-0000-000005620000}"/>
    <cellStyle name="Normal 12 7 2 2 3 2" xfId="22050" xr:uid="{00000000-0005-0000-0000-000006620000}"/>
    <cellStyle name="Normal 12 7 2 2 3 2 2" xfId="22051" xr:uid="{00000000-0005-0000-0000-000007620000}"/>
    <cellStyle name="Normal 12 7 2 2 3 3" xfId="22052" xr:uid="{00000000-0005-0000-0000-000008620000}"/>
    <cellStyle name="Normal 12 7 2 2 3 4" xfId="22053" xr:uid="{00000000-0005-0000-0000-000009620000}"/>
    <cellStyle name="Normal 12 7 2 2 4" xfId="22054" xr:uid="{00000000-0005-0000-0000-00000A620000}"/>
    <cellStyle name="Normal 12 7 2 2 4 2" xfId="22055" xr:uid="{00000000-0005-0000-0000-00000B620000}"/>
    <cellStyle name="Normal 12 7 2 2 4 2 2" xfId="22056" xr:uid="{00000000-0005-0000-0000-00000C620000}"/>
    <cellStyle name="Normal 12 7 2 2 4 3" xfId="22057" xr:uid="{00000000-0005-0000-0000-00000D620000}"/>
    <cellStyle name="Normal 12 7 2 2 4 4" xfId="22058" xr:uid="{00000000-0005-0000-0000-00000E620000}"/>
    <cellStyle name="Normal 12 7 2 2 5" xfId="22059" xr:uid="{00000000-0005-0000-0000-00000F620000}"/>
    <cellStyle name="Normal 12 7 2 2 5 2" xfId="22060" xr:uid="{00000000-0005-0000-0000-000010620000}"/>
    <cellStyle name="Normal 12 7 2 2 5 3" xfId="22061" xr:uid="{00000000-0005-0000-0000-000011620000}"/>
    <cellStyle name="Normal 12 7 2 2 6" xfId="22062" xr:uid="{00000000-0005-0000-0000-000012620000}"/>
    <cellStyle name="Normal 12 7 2 2 7" xfId="22063" xr:uid="{00000000-0005-0000-0000-000013620000}"/>
    <cellStyle name="Normal 12 7 2 2 8" xfId="22064" xr:uid="{00000000-0005-0000-0000-000014620000}"/>
    <cellStyle name="Normal 12 7 2 3" xfId="22065" xr:uid="{00000000-0005-0000-0000-000015620000}"/>
    <cellStyle name="Normal 12 7 2 3 2" xfId="22066" xr:uid="{00000000-0005-0000-0000-000016620000}"/>
    <cellStyle name="Normal 12 7 2 3 2 2" xfId="22067" xr:uid="{00000000-0005-0000-0000-000017620000}"/>
    <cellStyle name="Normal 12 7 2 3 3" xfId="22068" xr:uid="{00000000-0005-0000-0000-000018620000}"/>
    <cellStyle name="Normal 12 7 2 3 4" xfId="22069" xr:uid="{00000000-0005-0000-0000-000019620000}"/>
    <cellStyle name="Normal 12 7 2 4" xfId="22070" xr:uid="{00000000-0005-0000-0000-00001A620000}"/>
    <cellStyle name="Normal 12 7 2 4 2" xfId="22071" xr:uid="{00000000-0005-0000-0000-00001B620000}"/>
    <cellStyle name="Normal 12 7 2 4 2 2" xfId="22072" xr:uid="{00000000-0005-0000-0000-00001C620000}"/>
    <cellStyle name="Normal 12 7 2 4 3" xfId="22073" xr:uid="{00000000-0005-0000-0000-00001D620000}"/>
    <cellStyle name="Normal 12 7 2 4 4" xfId="22074" xr:uid="{00000000-0005-0000-0000-00001E620000}"/>
    <cellStyle name="Normal 12 7 2 5" xfId="22075" xr:uid="{00000000-0005-0000-0000-00001F620000}"/>
    <cellStyle name="Normal 12 7 2 5 2" xfId="22076" xr:uid="{00000000-0005-0000-0000-000020620000}"/>
    <cellStyle name="Normal 12 7 2 5 2 2" xfId="22077" xr:uid="{00000000-0005-0000-0000-000021620000}"/>
    <cellStyle name="Normal 12 7 2 5 3" xfId="22078" xr:uid="{00000000-0005-0000-0000-000022620000}"/>
    <cellStyle name="Normal 12 7 2 5 4" xfId="22079" xr:uid="{00000000-0005-0000-0000-000023620000}"/>
    <cellStyle name="Normal 12 7 2 6" xfId="22080" xr:uid="{00000000-0005-0000-0000-000024620000}"/>
    <cellStyle name="Normal 12 7 2 6 2" xfId="22081" xr:uid="{00000000-0005-0000-0000-000025620000}"/>
    <cellStyle name="Normal 12 7 2 6 2 2" xfId="22082" xr:uid="{00000000-0005-0000-0000-000026620000}"/>
    <cellStyle name="Normal 12 7 2 6 3" xfId="22083" xr:uid="{00000000-0005-0000-0000-000027620000}"/>
    <cellStyle name="Normal 12 7 2 7" xfId="22084" xr:uid="{00000000-0005-0000-0000-000028620000}"/>
    <cellStyle name="Normal 12 7 2 7 2" xfId="22085" xr:uid="{00000000-0005-0000-0000-000029620000}"/>
    <cellStyle name="Normal 12 7 2 8" xfId="22086" xr:uid="{00000000-0005-0000-0000-00002A620000}"/>
    <cellStyle name="Normal 12 7 2 9" xfId="22087" xr:uid="{00000000-0005-0000-0000-00002B620000}"/>
    <cellStyle name="Normal 12 7 3" xfId="22088" xr:uid="{00000000-0005-0000-0000-00002C620000}"/>
    <cellStyle name="Normal 12 7 3 2" xfId="22089" xr:uid="{00000000-0005-0000-0000-00002D620000}"/>
    <cellStyle name="Normal 12 7 3 2 2" xfId="22090" xr:uid="{00000000-0005-0000-0000-00002E620000}"/>
    <cellStyle name="Normal 12 7 3 2 2 2" xfId="22091" xr:uid="{00000000-0005-0000-0000-00002F620000}"/>
    <cellStyle name="Normal 12 7 3 2 3" xfId="22092" xr:uid="{00000000-0005-0000-0000-000030620000}"/>
    <cellStyle name="Normal 12 7 3 2 4" xfId="22093" xr:uid="{00000000-0005-0000-0000-000031620000}"/>
    <cellStyle name="Normal 12 7 3 3" xfId="22094" xr:uid="{00000000-0005-0000-0000-000032620000}"/>
    <cellStyle name="Normal 12 7 3 3 2" xfId="22095" xr:uid="{00000000-0005-0000-0000-000033620000}"/>
    <cellStyle name="Normal 12 7 3 3 2 2" xfId="22096" xr:uid="{00000000-0005-0000-0000-000034620000}"/>
    <cellStyle name="Normal 12 7 3 3 3" xfId="22097" xr:uid="{00000000-0005-0000-0000-000035620000}"/>
    <cellStyle name="Normal 12 7 3 3 4" xfId="22098" xr:uid="{00000000-0005-0000-0000-000036620000}"/>
    <cellStyle name="Normal 12 7 3 4" xfId="22099" xr:uid="{00000000-0005-0000-0000-000037620000}"/>
    <cellStyle name="Normal 12 7 3 4 2" xfId="22100" xr:uid="{00000000-0005-0000-0000-000038620000}"/>
    <cellStyle name="Normal 12 7 3 4 2 2" xfId="22101" xr:uid="{00000000-0005-0000-0000-000039620000}"/>
    <cellStyle name="Normal 12 7 3 4 3" xfId="22102" xr:uid="{00000000-0005-0000-0000-00003A620000}"/>
    <cellStyle name="Normal 12 7 3 4 4" xfId="22103" xr:uid="{00000000-0005-0000-0000-00003B620000}"/>
    <cellStyle name="Normal 12 7 3 5" xfId="22104" xr:uid="{00000000-0005-0000-0000-00003C620000}"/>
    <cellStyle name="Normal 12 7 3 5 2" xfId="22105" xr:uid="{00000000-0005-0000-0000-00003D620000}"/>
    <cellStyle name="Normal 12 7 3 5 2 2" xfId="22106" xr:uid="{00000000-0005-0000-0000-00003E620000}"/>
    <cellStyle name="Normal 12 7 3 5 3" xfId="22107" xr:uid="{00000000-0005-0000-0000-00003F620000}"/>
    <cellStyle name="Normal 12 7 3 5 4" xfId="22108" xr:uid="{00000000-0005-0000-0000-000040620000}"/>
    <cellStyle name="Normal 12 7 3 6" xfId="22109" xr:uid="{00000000-0005-0000-0000-000041620000}"/>
    <cellStyle name="Normal 12 7 3 6 2" xfId="22110" xr:uid="{00000000-0005-0000-0000-000042620000}"/>
    <cellStyle name="Normal 12 7 3 6 2 2" xfId="22111" xr:uid="{00000000-0005-0000-0000-000043620000}"/>
    <cellStyle name="Normal 12 7 3 6 3" xfId="22112" xr:uid="{00000000-0005-0000-0000-000044620000}"/>
    <cellStyle name="Normal 12 7 3 7" xfId="22113" xr:uid="{00000000-0005-0000-0000-000045620000}"/>
    <cellStyle name="Normal 12 7 3 7 2" xfId="22114" xr:uid="{00000000-0005-0000-0000-000046620000}"/>
    <cellStyle name="Normal 12 7 3 8" xfId="22115" xr:uid="{00000000-0005-0000-0000-000047620000}"/>
    <cellStyle name="Normal 12 7 3 9" xfId="22116" xr:uid="{00000000-0005-0000-0000-000048620000}"/>
    <cellStyle name="Normal 12 7 4" xfId="22117" xr:uid="{00000000-0005-0000-0000-000049620000}"/>
    <cellStyle name="Normal 12 7 4 2" xfId="22118" xr:uid="{00000000-0005-0000-0000-00004A620000}"/>
    <cellStyle name="Normal 12 7 4 2 2" xfId="22119" xr:uid="{00000000-0005-0000-0000-00004B620000}"/>
    <cellStyle name="Normal 12 7 4 2 2 2" xfId="22120" xr:uid="{00000000-0005-0000-0000-00004C620000}"/>
    <cellStyle name="Normal 12 7 4 2 3" xfId="22121" xr:uid="{00000000-0005-0000-0000-00004D620000}"/>
    <cellStyle name="Normal 12 7 4 2 4" xfId="22122" xr:uid="{00000000-0005-0000-0000-00004E620000}"/>
    <cellStyle name="Normal 12 7 4 3" xfId="22123" xr:uid="{00000000-0005-0000-0000-00004F620000}"/>
    <cellStyle name="Normal 12 7 4 3 2" xfId="22124" xr:uid="{00000000-0005-0000-0000-000050620000}"/>
    <cellStyle name="Normal 12 7 4 3 2 2" xfId="22125" xr:uid="{00000000-0005-0000-0000-000051620000}"/>
    <cellStyle name="Normal 12 7 4 3 3" xfId="22126" xr:uid="{00000000-0005-0000-0000-000052620000}"/>
    <cellStyle name="Normal 12 7 4 3 4" xfId="22127" xr:uid="{00000000-0005-0000-0000-000053620000}"/>
    <cellStyle name="Normal 12 7 4 4" xfId="22128" xr:uid="{00000000-0005-0000-0000-000054620000}"/>
    <cellStyle name="Normal 12 7 4 4 2" xfId="22129" xr:uid="{00000000-0005-0000-0000-000055620000}"/>
    <cellStyle name="Normal 12 7 4 4 2 2" xfId="22130" xr:uid="{00000000-0005-0000-0000-000056620000}"/>
    <cellStyle name="Normal 12 7 4 4 3" xfId="22131" xr:uid="{00000000-0005-0000-0000-000057620000}"/>
    <cellStyle name="Normal 12 7 4 4 4" xfId="22132" xr:uid="{00000000-0005-0000-0000-000058620000}"/>
    <cellStyle name="Normal 12 7 4 5" xfId="22133" xr:uid="{00000000-0005-0000-0000-000059620000}"/>
    <cellStyle name="Normal 12 7 4 5 2" xfId="22134" xr:uid="{00000000-0005-0000-0000-00005A620000}"/>
    <cellStyle name="Normal 12 7 4 5 3" xfId="22135" xr:uid="{00000000-0005-0000-0000-00005B620000}"/>
    <cellStyle name="Normal 12 7 4 6" xfId="22136" xr:uid="{00000000-0005-0000-0000-00005C620000}"/>
    <cellStyle name="Normal 12 7 4 7" xfId="22137" xr:uid="{00000000-0005-0000-0000-00005D620000}"/>
    <cellStyle name="Normal 12 7 4 8" xfId="22138" xr:uid="{00000000-0005-0000-0000-00005E620000}"/>
    <cellStyle name="Normal 12 7 5" xfId="22139" xr:uid="{00000000-0005-0000-0000-00005F620000}"/>
    <cellStyle name="Normal 12 7 5 2" xfId="22140" xr:uid="{00000000-0005-0000-0000-000060620000}"/>
    <cellStyle name="Normal 12 7 5 2 2" xfId="22141" xr:uid="{00000000-0005-0000-0000-000061620000}"/>
    <cellStyle name="Normal 12 7 5 3" xfId="22142" xr:uid="{00000000-0005-0000-0000-000062620000}"/>
    <cellStyle name="Normal 12 7 5 4" xfId="22143" xr:uid="{00000000-0005-0000-0000-000063620000}"/>
    <cellStyle name="Normal 12 7 6" xfId="22144" xr:uid="{00000000-0005-0000-0000-000064620000}"/>
    <cellStyle name="Normal 12 7 6 2" xfId="22145" xr:uid="{00000000-0005-0000-0000-000065620000}"/>
    <cellStyle name="Normal 12 7 6 2 2" xfId="22146" xr:uid="{00000000-0005-0000-0000-000066620000}"/>
    <cellStyle name="Normal 12 7 6 3" xfId="22147" xr:uid="{00000000-0005-0000-0000-000067620000}"/>
    <cellStyle name="Normal 12 7 6 4" xfId="22148" xr:uid="{00000000-0005-0000-0000-000068620000}"/>
    <cellStyle name="Normal 12 7 7" xfId="22149" xr:uid="{00000000-0005-0000-0000-000069620000}"/>
    <cellStyle name="Normal 12 7 7 2" xfId="22150" xr:uid="{00000000-0005-0000-0000-00006A620000}"/>
    <cellStyle name="Normal 12 7 7 2 2" xfId="22151" xr:uid="{00000000-0005-0000-0000-00006B620000}"/>
    <cellStyle name="Normal 12 7 7 3" xfId="22152" xr:uid="{00000000-0005-0000-0000-00006C620000}"/>
    <cellStyle name="Normal 12 7 7 4" xfId="22153" xr:uid="{00000000-0005-0000-0000-00006D620000}"/>
    <cellStyle name="Normal 12 7 8" xfId="22154" xr:uid="{00000000-0005-0000-0000-00006E620000}"/>
    <cellStyle name="Normal 12 7 8 2" xfId="22155" xr:uid="{00000000-0005-0000-0000-00006F620000}"/>
    <cellStyle name="Normal 12 7 8 2 2" xfId="22156" xr:uid="{00000000-0005-0000-0000-000070620000}"/>
    <cellStyle name="Normal 12 7 8 3" xfId="22157" xr:uid="{00000000-0005-0000-0000-000071620000}"/>
    <cellStyle name="Normal 12 7 9" xfId="22158" xr:uid="{00000000-0005-0000-0000-000072620000}"/>
    <cellStyle name="Normal 12 7 9 2" xfId="22159" xr:uid="{00000000-0005-0000-0000-000073620000}"/>
    <cellStyle name="Normal 12 8" xfId="22160" xr:uid="{00000000-0005-0000-0000-000074620000}"/>
    <cellStyle name="Normal 12 8 2" xfId="22161" xr:uid="{00000000-0005-0000-0000-000075620000}"/>
    <cellStyle name="Normal 12 8 2 2" xfId="22162" xr:uid="{00000000-0005-0000-0000-000076620000}"/>
    <cellStyle name="Normal 12 8 2 2 2" xfId="22163" xr:uid="{00000000-0005-0000-0000-000077620000}"/>
    <cellStyle name="Normal 12 8 2 2 2 2" xfId="22164" xr:uid="{00000000-0005-0000-0000-000078620000}"/>
    <cellStyle name="Normal 12 8 2 2 3" xfId="22165" xr:uid="{00000000-0005-0000-0000-000079620000}"/>
    <cellStyle name="Normal 12 8 2 2 4" xfId="22166" xr:uid="{00000000-0005-0000-0000-00007A620000}"/>
    <cellStyle name="Normal 12 8 2 3" xfId="22167" xr:uid="{00000000-0005-0000-0000-00007B620000}"/>
    <cellStyle name="Normal 12 8 2 3 2" xfId="22168" xr:uid="{00000000-0005-0000-0000-00007C620000}"/>
    <cellStyle name="Normal 12 8 2 3 2 2" xfId="22169" xr:uid="{00000000-0005-0000-0000-00007D620000}"/>
    <cellStyle name="Normal 12 8 2 3 3" xfId="22170" xr:uid="{00000000-0005-0000-0000-00007E620000}"/>
    <cellStyle name="Normal 12 8 2 3 4" xfId="22171" xr:uid="{00000000-0005-0000-0000-00007F620000}"/>
    <cellStyle name="Normal 12 8 2 4" xfId="22172" xr:uid="{00000000-0005-0000-0000-000080620000}"/>
    <cellStyle name="Normal 12 8 2 4 2" xfId="22173" xr:uid="{00000000-0005-0000-0000-000081620000}"/>
    <cellStyle name="Normal 12 8 2 4 2 2" xfId="22174" xr:uid="{00000000-0005-0000-0000-000082620000}"/>
    <cellStyle name="Normal 12 8 2 4 3" xfId="22175" xr:uid="{00000000-0005-0000-0000-000083620000}"/>
    <cellStyle name="Normal 12 8 2 4 4" xfId="22176" xr:uid="{00000000-0005-0000-0000-000084620000}"/>
    <cellStyle name="Normal 12 8 2 5" xfId="22177" xr:uid="{00000000-0005-0000-0000-000085620000}"/>
    <cellStyle name="Normal 12 8 2 5 2" xfId="22178" xr:uid="{00000000-0005-0000-0000-000086620000}"/>
    <cellStyle name="Normal 12 8 2 5 3" xfId="22179" xr:uid="{00000000-0005-0000-0000-000087620000}"/>
    <cellStyle name="Normal 12 8 2 6" xfId="22180" xr:uid="{00000000-0005-0000-0000-000088620000}"/>
    <cellStyle name="Normal 12 8 2 7" xfId="22181" xr:uid="{00000000-0005-0000-0000-000089620000}"/>
    <cellStyle name="Normal 12 8 2 8" xfId="22182" xr:uid="{00000000-0005-0000-0000-00008A620000}"/>
    <cellStyle name="Normal 12 8 3" xfId="22183" xr:uid="{00000000-0005-0000-0000-00008B620000}"/>
    <cellStyle name="Normal 12 8 3 2" xfId="22184" xr:uid="{00000000-0005-0000-0000-00008C620000}"/>
    <cellStyle name="Normal 12 8 3 2 2" xfId="22185" xr:uid="{00000000-0005-0000-0000-00008D620000}"/>
    <cellStyle name="Normal 12 8 3 3" xfId="22186" xr:uid="{00000000-0005-0000-0000-00008E620000}"/>
    <cellStyle name="Normal 12 8 3 4" xfId="22187" xr:uid="{00000000-0005-0000-0000-00008F620000}"/>
    <cellStyle name="Normal 12 8 4" xfId="22188" xr:uid="{00000000-0005-0000-0000-000090620000}"/>
    <cellStyle name="Normal 12 8 4 2" xfId="22189" xr:uid="{00000000-0005-0000-0000-000091620000}"/>
    <cellStyle name="Normal 12 8 4 2 2" xfId="22190" xr:uid="{00000000-0005-0000-0000-000092620000}"/>
    <cellStyle name="Normal 12 8 4 3" xfId="22191" xr:uid="{00000000-0005-0000-0000-000093620000}"/>
    <cellStyle name="Normal 12 8 4 4" xfId="22192" xr:uid="{00000000-0005-0000-0000-000094620000}"/>
    <cellStyle name="Normal 12 8 5" xfId="22193" xr:uid="{00000000-0005-0000-0000-000095620000}"/>
    <cellStyle name="Normal 12 8 5 2" xfId="22194" xr:uid="{00000000-0005-0000-0000-000096620000}"/>
    <cellStyle name="Normal 12 8 5 2 2" xfId="22195" xr:uid="{00000000-0005-0000-0000-000097620000}"/>
    <cellStyle name="Normal 12 8 5 3" xfId="22196" xr:uid="{00000000-0005-0000-0000-000098620000}"/>
    <cellStyle name="Normal 12 8 5 4" xfId="22197" xr:uid="{00000000-0005-0000-0000-000099620000}"/>
    <cellStyle name="Normal 12 8 6" xfId="22198" xr:uid="{00000000-0005-0000-0000-00009A620000}"/>
    <cellStyle name="Normal 12 8 6 2" xfId="22199" xr:uid="{00000000-0005-0000-0000-00009B620000}"/>
    <cellStyle name="Normal 12 8 6 2 2" xfId="22200" xr:uid="{00000000-0005-0000-0000-00009C620000}"/>
    <cellStyle name="Normal 12 8 6 3" xfId="22201" xr:uid="{00000000-0005-0000-0000-00009D620000}"/>
    <cellStyle name="Normal 12 8 7" xfId="22202" xr:uid="{00000000-0005-0000-0000-00009E620000}"/>
    <cellStyle name="Normal 12 8 7 2" xfId="22203" xr:uid="{00000000-0005-0000-0000-00009F620000}"/>
    <cellStyle name="Normal 12 8 8" xfId="22204" xr:uid="{00000000-0005-0000-0000-0000A0620000}"/>
    <cellStyle name="Normal 12 8 9" xfId="22205" xr:uid="{00000000-0005-0000-0000-0000A1620000}"/>
    <cellStyle name="Normal 12 9" xfId="22206" xr:uid="{00000000-0005-0000-0000-0000A2620000}"/>
    <cellStyle name="Normal 12 9 2" xfId="22207" xr:uid="{00000000-0005-0000-0000-0000A3620000}"/>
    <cellStyle name="Normal 12 9 2 2" xfId="22208" xr:uid="{00000000-0005-0000-0000-0000A4620000}"/>
    <cellStyle name="Normal 12 9 2 2 2" xfId="22209" xr:uid="{00000000-0005-0000-0000-0000A5620000}"/>
    <cellStyle name="Normal 12 9 2 3" xfId="22210" xr:uid="{00000000-0005-0000-0000-0000A6620000}"/>
    <cellStyle name="Normal 12 9 2 4" xfId="22211" xr:uid="{00000000-0005-0000-0000-0000A7620000}"/>
    <cellStyle name="Normal 12 9 3" xfId="22212" xr:uid="{00000000-0005-0000-0000-0000A8620000}"/>
    <cellStyle name="Normal 12 9 3 2" xfId="22213" xr:uid="{00000000-0005-0000-0000-0000A9620000}"/>
    <cellStyle name="Normal 12 9 3 2 2" xfId="22214" xr:uid="{00000000-0005-0000-0000-0000AA620000}"/>
    <cellStyle name="Normal 12 9 3 3" xfId="22215" xr:uid="{00000000-0005-0000-0000-0000AB620000}"/>
    <cellStyle name="Normal 12 9 3 4" xfId="22216" xr:uid="{00000000-0005-0000-0000-0000AC620000}"/>
    <cellStyle name="Normal 12 9 4" xfId="22217" xr:uid="{00000000-0005-0000-0000-0000AD620000}"/>
    <cellStyle name="Normal 12 9 4 2" xfId="22218" xr:uid="{00000000-0005-0000-0000-0000AE620000}"/>
    <cellStyle name="Normal 12 9 4 2 2" xfId="22219" xr:uid="{00000000-0005-0000-0000-0000AF620000}"/>
    <cellStyle name="Normal 12 9 4 3" xfId="22220" xr:uid="{00000000-0005-0000-0000-0000B0620000}"/>
    <cellStyle name="Normal 12 9 4 4" xfId="22221" xr:uid="{00000000-0005-0000-0000-0000B1620000}"/>
    <cellStyle name="Normal 12 9 5" xfId="22222" xr:uid="{00000000-0005-0000-0000-0000B2620000}"/>
    <cellStyle name="Normal 12 9 5 2" xfId="22223" xr:uid="{00000000-0005-0000-0000-0000B3620000}"/>
    <cellStyle name="Normal 12 9 5 2 2" xfId="22224" xr:uid="{00000000-0005-0000-0000-0000B4620000}"/>
    <cellStyle name="Normal 12 9 5 3" xfId="22225" xr:uid="{00000000-0005-0000-0000-0000B5620000}"/>
    <cellStyle name="Normal 12 9 6" xfId="22226" xr:uid="{00000000-0005-0000-0000-0000B6620000}"/>
    <cellStyle name="Normal 12 9 6 2" xfId="22227" xr:uid="{00000000-0005-0000-0000-0000B7620000}"/>
    <cellStyle name="Normal 12 9 7" xfId="22228" xr:uid="{00000000-0005-0000-0000-0000B8620000}"/>
    <cellStyle name="Normal 12 9 8" xfId="22229" xr:uid="{00000000-0005-0000-0000-0000B9620000}"/>
    <cellStyle name="Normal 120" xfId="22230" xr:uid="{00000000-0005-0000-0000-0000BA620000}"/>
    <cellStyle name="Normal 120 2" xfId="22231" xr:uid="{00000000-0005-0000-0000-0000BB620000}"/>
    <cellStyle name="Normal 120 2 2" xfId="22232" xr:uid="{00000000-0005-0000-0000-0000BC620000}"/>
    <cellStyle name="Normal 120 2 2 2" xfId="22233" xr:uid="{00000000-0005-0000-0000-0000BD620000}"/>
    <cellStyle name="Normal 120 2 2 3" xfId="22234" xr:uid="{00000000-0005-0000-0000-0000BE620000}"/>
    <cellStyle name="Normal 120 2 3" xfId="22235" xr:uid="{00000000-0005-0000-0000-0000BF620000}"/>
    <cellStyle name="Normal 120 2 3 2" xfId="22236" xr:uid="{00000000-0005-0000-0000-0000C0620000}"/>
    <cellStyle name="Normal 120 2 4" xfId="22237" xr:uid="{00000000-0005-0000-0000-0000C1620000}"/>
    <cellStyle name="Normal 120 2 5" xfId="22238" xr:uid="{00000000-0005-0000-0000-0000C2620000}"/>
    <cellStyle name="Normal 120 3" xfId="22239" xr:uid="{00000000-0005-0000-0000-0000C3620000}"/>
    <cellStyle name="Normal 120 3 2" xfId="22240" xr:uid="{00000000-0005-0000-0000-0000C4620000}"/>
    <cellStyle name="Normal 120 3 3" xfId="22241" xr:uid="{00000000-0005-0000-0000-0000C5620000}"/>
    <cellStyle name="Normal 120 4" xfId="22242" xr:uid="{00000000-0005-0000-0000-0000C6620000}"/>
    <cellStyle name="Normal 120 4 2" xfId="22243" xr:uid="{00000000-0005-0000-0000-0000C7620000}"/>
    <cellStyle name="Normal 120 5" xfId="22244" xr:uid="{00000000-0005-0000-0000-0000C8620000}"/>
    <cellStyle name="Normal 120 6" xfId="22245" xr:uid="{00000000-0005-0000-0000-0000C9620000}"/>
    <cellStyle name="Normal 121" xfId="22246" xr:uid="{00000000-0005-0000-0000-0000CA620000}"/>
    <cellStyle name="Normal 121 2" xfId="22247" xr:uid="{00000000-0005-0000-0000-0000CB620000}"/>
    <cellStyle name="Normal 121 2 2" xfId="22248" xr:uid="{00000000-0005-0000-0000-0000CC620000}"/>
    <cellStyle name="Normal 121 2 2 2" xfId="22249" xr:uid="{00000000-0005-0000-0000-0000CD620000}"/>
    <cellStyle name="Normal 121 2 2 3" xfId="22250" xr:uid="{00000000-0005-0000-0000-0000CE620000}"/>
    <cellStyle name="Normal 121 2 3" xfId="22251" xr:uid="{00000000-0005-0000-0000-0000CF620000}"/>
    <cellStyle name="Normal 121 2 3 2" xfId="22252" xr:uid="{00000000-0005-0000-0000-0000D0620000}"/>
    <cellStyle name="Normal 121 2 4" xfId="22253" xr:uid="{00000000-0005-0000-0000-0000D1620000}"/>
    <cellStyle name="Normal 121 2 5" xfId="22254" xr:uid="{00000000-0005-0000-0000-0000D2620000}"/>
    <cellStyle name="Normal 121 3" xfId="22255" xr:uid="{00000000-0005-0000-0000-0000D3620000}"/>
    <cellStyle name="Normal 121 3 2" xfId="22256" xr:uid="{00000000-0005-0000-0000-0000D4620000}"/>
    <cellStyle name="Normal 121 3 3" xfId="22257" xr:uid="{00000000-0005-0000-0000-0000D5620000}"/>
    <cellStyle name="Normal 121 4" xfId="22258" xr:uid="{00000000-0005-0000-0000-0000D6620000}"/>
    <cellStyle name="Normal 121 4 2" xfId="22259" xr:uid="{00000000-0005-0000-0000-0000D7620000}"/>
    <cellStyle name="Normal 121 5" xfId="22260" xr:uid="{00000000-0005-0000-0000-0000D8620000}"/>
    <cellStyle name="Normal 121 6" xfId="22261" xr:uid="{00000000-0005-0000-0000-0000D9620000}"/>
    <cellStyle name="Normal 122" xfId="22262" xr:uid="{00000000-0005-0000-0000-0000DA620000}"/>
    <cellStyle name="Normal 122 2" xfId="22263" xr:uid="{00000000-0005-0000-0000-0000DB620000}"/>
    <cellStyle name="Normal 122 2 2" xfId="22264" xr:uid="{00000000-0005-0000-0000-0000DC620000}"/>
    <cellStyle name="Normal 122 2 2 2" xfId="22265" xr:uid="{00000000-0005-0000-0000-0000DD620000}"/>
    <cellStyle name="Normal 122 2 2 3" xfId="22266" xr:uid="{00000000-0005-0000-0000-0000DE620000}"/>
    <cellStyle name="Normal 122 2 3" xfId="22267" xr:uid="{00000000-0005-0000-0000-0000DF620000}"/>
    <cellStyle name="Normal 122 2 3 2" xfId="22268" xr:uid="{00000000-0005-0000-0000-0000E0620000}"/>
    <cellStyle name="Normal 122 2 4" xfId="22269" xr:uid="{00000000-0005-0000-0000-0000E1620000}"/>
    <cellStyle name="Normal 122 2 5" xfId="22270" xr:uid="{00000000-0005-0000-0000-0000E2620000}"/>
    <cellStyle name="Normal 122 3" xfId="22271" xr:uid="{00000000-0005-0000-0000-0000E3620000}"/>
    <cellStyle name="Normal 122 3 2" xfId="22272" xr:uid="{00000000-0005-0000-0000-0000E4620000}"/>
    <cellStyle name="Normal 122 3 3" xfId="22273" xr:uid="{00000000-0005-0000-0000-0000E5620000}"/>
    <cellStyle name="Normal 122 4" xfId="22274" xr:uid="{00000000-0005-0000-0000-0000E6620000}"/>
    <cellStyle name="Normal 122 4 2" xfId="22275" xr:uid="{00000000-0005-0000-0000-0000E7620000}"/>
    <cellStyle name="Normal 122 5" xfId="22276" xr:uid="{00000000-0005-0000-0000-0000E8620000}"/>
    <cellStyle name="Normal 122 6" xfId="22277" xr:uid="{00000000-0005-0000-0000-0000E9620000}"/>
    <cellStyle name="Normal 123" xfId="22278" xr:uid="{00000000-0005-0000-0000-0000EA620000}"/>
    <cellStyle name="Normal 123 2" xfId="22279" xr:uid="{00000000-0005-0000-0000-0000EB620000}"/>
    <cellStyle name="Normal 123 2 2" xfId="22280" xr:uid="{00000000-0005-0000-0000-0000EC620000}"/>
    <cellStyle name="Normal 123 2 2 2" xfId="22281" xr:uid="{00000000-0005-0000-0000-0000ED620000}"/>
    <cellStyle name="Normal 123 2 2 3" xfId="22282" xr:uid="{00000000-0005-0000-0000-0000EE620000}"/>
    <cellStyle name="Normal 123 2 3" xfId="22283" xr:uid="{00000000-0005-0000-0000-0000EF620000}"/>
    <cellStyle name="Normal 123 2 3 2" xfId="22284" xr:uid="{00000000-0005-0000-0000-0000F0620000}"/>
    <cellStyle name="Normal 123 2 4" xfId="22285" xr:uid="{00000000-0005-0000-0000-0000F1620000}"/>
    <cellStyle name="Normal 123 2 5" xfId="22286" xr:uid="{00000000-0005-0000-0000-0000F2620000}"/>
    <cellStyle name="Normal 123 3" xfId="22287" xr:uid="{00000000-0005-0000-0000-0000F3620000}"/>
    <cellStyle name="Normal 123 3 2" xfId="22288" xr:uid="{00000000-0005-0000-0000-0000F4620000}"/>
    <cellStyle name="Normal 123 3 3" xfId="22289" xr:uid="{00000000-0005-0000-0000-0000F5620000}"/>
    <cellStyle name="Normal 123 4" xfId="22290" xr:uid="{00000000-0005-0000-0000-0000F6620000}"/>
    <cellStyle name="Normal 123 4 2" xfId="22291" xr:uid="{00000000-0005-0000-0000-0000F7620000}"/>
    <cellStyle name="Normal 123 5" xfId="22292" xr:uid="{00000000-0005-0000-0000-0000F8620000}"/>
    <cellStyle name="Normal 123 6" xfId="22293" xr:uid="{00000000-0005-0000-0000-0000F9620000}"/>
    <cellStyle name="Normal 124" xfId="22294" xr:uid="{00000000-0005-0000-0000-0000FA620000}"/>
    <cellStyle name="Normal 124 2" xfId="22295" xr:uid="{00000000-0005-0000-0000-0000FB620000}"/>
    <cellStyle name="Normal 124 3" xfId="22296" xr:uid="{00000000-0005-0000-0000-0000FC620000}"/>
    <cellStyle name="Normal 125" xfId="22297" xr:uid="{00000000-0005-0000-0000-0000FD620000}"/>
    <cellStyle name="Normal 125 2" xfId="22298" xr:uid="{00000000-0005-0000-0000-0000FE620000}"/>
    <cellStyle name="Normal 125 3" xfId="22299" xr:uid="{00000000-0005-0000-0000-0000FF620000}"/>
    <cellStyle name="Normal 126" xfId="22300" xr:uid="{00000000-0005-0000-0000-000000630000}"/>
    <cellStyle name="Normal 126 2" xfId="22301" xr:uid="{00000000-0005-0000-0000-000001630000}"/>
    <cellStyle name="Normal 126 3" xfId="22302" xr:uid="{00000000-0005-0000-0000-000002630000}"/>
    <cellStyle name="Normal 127" xfId="22303" xr:uid="{00000000-0005-0000-0000-000003630000}"/>
    <cellStyle name="Normal 127 2" xfId="22304" xr:uid="{00000000-0005-0000-0000-000004630000}"/>
    <cellStyle name="Normal 127 3" xfId="22305" xr:uid="{00000000-0005-0000-0000-000005630000}"/>
    <cellStyle name="Normal 128" xfId="22306" xr:uid="{00000000-0005-0000-0000-000006630000}"/>
    <cellStyle name="Normal 128 2" xfId="22307" xr:uid="{00000000-0005-0000-0000-000007630000}"/>
    <cellStyle name="Normal 128 3" xfId="22308" xr:uid="{00000000-0005-0000-0000-000008630000}"/>
    <cellStyle name="Normal 129" xfId="22309" xr:uid="{00000000-0005-0000-0000-000009630000}"/>
    <cellStyle name="Normal 129 2" xfId="22310" xr:uid="{00000000-0005-0000-0000-00000A630000}"/>
    <cellStyle name="Normal 129 2 2" xfId="22311" xr:uid="{00000000-0005-0000-0000-00000B630000}"/>
    <cellStyle name="Normal 129 2 2 2" xfId="22312" xr:uid="{00000000-0005-0000-0000-00000C630000}"/>
    <cellStyle name="Normal 129 2 2 3" xfId="22313" xr:uid="{00000000-0005-0000-0000-00000D630000}"/>
    <cellStyle name="Normal 129 2 3" xfId="22314" xr:uid="{00000000-0005-0000-0000-00000E630000}"/>
    <cellStyle name="Normal 129 2 3 2" xfId="22315" xr:uid="{00000000-0005-0000-0000-00000F630000}"/>
    <cellStyle name="Normal 129 2 4" xfId="22316" xr:uid="{00000000-0005-0000-0000-000010630000}"/>
    <cellStyle name="Normal 129 2 5" xfId="22317" xr:uid="{00000000-0005-0000-0000-000011630000}"/>
    <cellStyle name="Normal 129 3" xfId="22318" xr:uid="{00000000-0005-0000-0000-000012630000}"/>
    <cellStyle name="Normal 129 3 2" xfId="22319" xr:uid="{00000000-0005-0000-0000-000013630000}"/>
    <cellStyle name="Normal 129 3 3" xfId="22320" xr:uid="{00000000-0005-0000-0000-000014630000}"/>
    <cellStyle name="Normal 129 4" xfId="22321" xr:uid="{00000000-0005-0000-0000-000015630000}"/>
    <cellStyle name="Normal 129 4 2" xfId="22322" xr:uid="{00000000-0005-0000-0000-000016630000}"/>
    <cellStyle name="Normal 129 5" xfId="22323" xr:uid="{00000000-0005-0000-0000-000017630000}"/>
    <cellStyle name="Normal 129 6" xfId="22324" xr:uid="{00000000-0005-0000-0000-000018630000}"/>
    <cellStyle name="Normal 13" xfId="88" xr:uid="{00000000-0005-0000-0000-000019630000}"/>
    <cellStyle name="Normal 13 10" xfId="22326" xr:uid="{00000000-0005-0000-0000-00001A630000}"/>
    <cellStyle name="Normal 13 11" xfId="22327" xr:uid="{00000000-0005-0000-0000-00001B630000}"/>
    <cellStyle name="Normal 13 11 2" xfId="22328" xr:uid="{00000000-0005-0000-0000-00001C630000}"/>
    <cellStyle name="Normal 13 11 3" xfId="22329" xr:uid="{00000000-0005-0000-0000-00001D630000}"/>
    <cellStyle name="Normal 13 12" xfId="22330" xr:uid="{00000000-0005-0000-0000-00001E630000}"/>
    <cellStyle name="Normal 13 13" xfId="22325" xr:uid="{00000000-0005-0000-0000-00001F630000}"/>
    <cellStyle name="Normal 13 14" xfId="200" xr:uid="{00000000-0005-0000-0000-000020630000}"/>
    <cellStyle name="Normal 13 2" xfId="161" xr:uid="{00000000-0005-0000-0000-000021630000}"/>
    <cellStyle name="Normal 13 2 10" xfId="22331" xr:uid="{00000000-0005-0000-0000-000022630000}"/>
    <cellStyle name="Normal 13 2 11" xfId="220" xr:uid="{00000000-0005-0000-0000-000023630000}"/>
    <cellStyle name="Normal 13 2 2" xfId="22332" xr:uid="{00000000-0005-0000-0000-000024630000}"/>
    <cellStyle name="Normal 13 2 2 2" xfId="22333" xr:uid="{00000000-0005-0000-0000-000025630000}"/>
    <cellStyle name="Normal 13 2 2 3" xfId="22334" xr:uid="{00000000-0005-0000-0000-000026630000}"/>
    <cellStyle name="Normal 13 2 3" xfId="22335" xr:uid="{00000000-0005-0000-0000-000027630000}"/>
    <cellStyle name="Normal 13 2 3 2" xfId="22336" xr:uid="{00000000-0005-0000-0000-000028630000}"/>
    <cellStyle name="Normal 13 2 3 3" xfId="22337" xr:uid="{00000000-0005-0000-0000-000029630000}"/>
    <cellStyle name="Normal 13 2 4" xfId="22338" xr:uid="{00000000-0005-0000-0000-00002A630000}"/>
    <cellStyle name="Normal 13 2 5" xfId="22339" xr:uid="{00000000-0005-0000-0000-00002B630000}"/>
    <cellStyle name="Normal 13 2 6" xfId="22340" xr:uid="{00000000-0005-0000-0000-00002C630000}"/>
    <cellStyle name="Normal 13 2 7" xfId="22341" xr:uid="{00000000-0005-0000-0000-00002D630000}"/>
    <cellStyle name="Normal 13 2 8" xfId="22342" xr:uid="{00000000-0005-0000-0000-00002E630000}"/>
    <cellStyle name="Normal 13 2 9" xfId="22343" xr:uid="{00000000-0005-0000-0000-00002F630000}"/>
    <cellStyle name="Normal 13 3" xfId="280" xr:uid="{00000000-0005-0000-0000-000030630000}"/>
    <cellStyle name="Normal 13 3 2" xfId="22345" xr:uid="{00000000-0005-0000-0000-000031630000}"/>
    <cellStyle name="Normal 13 3 3" xfId="22346" xr:uid="{00000000-0005-0000-0000-000032630000}"/>
    <cellStyle name="Normal 13 3 4" xfId="22347" xr:uid="{00000000-0005-0000-0000-000033630000}"/>
    <cellStyle name="Normal 13 3 5" xfId="22348" xr:uid="{00000000-0005-0000-0000-000034630000}"/>
    <cellStyle name="Normal 13 3 6" xfId="22349" xr:uid="{00000000-0005-0000-0000-000035630000}"/>
    <cellStyle name="Normal 13 3 7" xfId="22344" xr:uid="{00000000-0005-0000-0000-000036630000}"/>
    <cellStyle name="Normal 13 4" xfId="22350" xr:uid="{00000000-0005-0000-0000-000037630000}"/>
    <cellStyle name="Normal 13 4 10" xfId="22351" xr:uid="{00000000-0005-0000-0000-000038630000}"/>
    <cellStyle name="Normal 13 4 10 2" xfId="22352" xr:uid="{00000000-0005-0000-0000-000039630000}"/>
    <cellStyle name="Normal 13 4 10 2 2" xfId="22353" xr:uid="{00000000-0005-0000-0000-00003A630000}"/>
    <cellStyle name="Normal 13 4 10 3" xfId="22354" xr:uid="{00000000-0005-0000-0000-00003B630000}"/>
    <cellStyle name="Normal 13 4 10 4" xfId="22355" xr:uid="{00000000-0005-0000-0000-00003C630000}"/>
    <cellStyle name="Normal 13 4 11" xfId="22356" xr:uid="{00000000-0005-0000-0000-00003D630000}"/>
    <cellStyle name="Normal 13 4 11 2" xfId="22357" xr:uid="{00000000-0005-0000-0000-00003E630000}"/>
    <cellStyle name="Normal 13 4 11 2 2" xfId="22358" xr:uid="{00000000-0005-0000-0000-00003F630000}"/>
    <cellStyle name="Normal 13 4 11 3" xfId="22359" xr:uid="{00000000-0005-0000-0000-000040630000}"/>
    <cellStyle name="Normal 13 4 11 4" xfId="22360" xr:uid="{00000000-0005-0000-0000-000041630000}"/>
    <cellStyle name="Normal 13 4 12" xfId="22361" xr:uid="{00000000-0005-0000-0000-000042630000}"/>
    <cellStyle name="Normal 13 4 12 2" xfId="22362" xr:uid="{00000000-0005-0000-0000-000043630000}"/>
    <cellStyle name="Normal 13 4 12 2 2" xfId="22363" xr:uid="{00000000-0005-0000-0000-000044630000}"/>
    <cellStyle name="Normal 13 4 12 3" xfId="22364" xr:uid="{00000000-0005-0000-0000-000045630000}"/>
    <cellStyle name="Normal 13 4 12 4" xfId="22365" xr:uid="{00000000-0005-0000-0000-000046630000}"/>
    <cellStyle name="Normal 13 4 13" xfId="22366" xr:uid="{00000000-0005-0000-0000-000047630000}"/>
    <cellStyle name="Normal 13 4 13 2" xfId="22367" xr:uid="{00000000-0005-0000-0000-000048630000}"/>
    <cellStyle name="Normal 13 4 13 2 2" xfId="22368" xr:uid="{00000000-0005-0000-0000-000049630000}"/>
    <cellStyle name="Normal 13 4 13 3" xfId="22369" xr:uid="{00000000-0005-0000-0000-00004A630000}"/>
    <cellStyle name="Normal 13 4 14" xfId="22370" xr:uid="{00000000-0005-0000-0000-00004B630000}"/>
    <cellStyle name="Normal 13 4 14 2" xfId="22371" xr:uid="{00000000-0005-0000-0000-00004C630000}"/>
    <cellStyle name="Normal 13 4 15" xfId="22372" xr:uid="{00000000-0005-0000-0000-00004D630000}"/>
    <cellStyle name="Normal 13 4 16" xfId="22373" xr:uid="{00000000-0005-0000-0000-00004E630000}"/>
    <cellStyle name="Normal 13 4 2" xfId="22374" xr:uid="{00000000-0005-0000-0000-00004F630000}"/>
    <cellStyle name="Normal 13 4 2 10" xfId="22375" xr:uid="{00000000-0005-0000-0000-000050630000}"/>
    <cellStyle name="Normal 13 4 2 10 2" xfId="22376" xr:uid="{00000000-0005-0000-0000-000051630000}"/>
    <cellStyle name="Normal 13 4 2 10 2 2" xfId="22377" xr:uid="{00000000-0005-0000-0000-000052630000}"/>
    <cellStyle name="Normal 13 4 2 10 3" xfId="22378" xr:uid="{00000000-0005-0000-0000-000053630000}"/>
    <cellStyle name="Normal 13 4 2 11" xfId="22379" xr:uid="{00000000-0005-0000-0000-000054630000}"/>
    <cellStyle name="Normal 13 4 2 11 2" xfId="22380" xr:uid="{00000000-0005-0000-0000-000055630000}"/>
    <cellStyle name="Normal 13 4 2 12" xfId="22381" xr:uid="{00000000-0005-0000-0000-000056630000}"/>
    <cellStyle name="Normal 13 4 2 13" xfId="22382" xr:uid="{00000000-0005-0000-0000-000057630000}"/>
    <cellStyle name="Normal 13 4 2 2" xfId="22383" xr:uid="{00000000-0005-0000-0000-000058630000}"/>
    <cellStyle name="Normal 13 4 2 2 10" xfId="22384" xr:uid="{00000000-0005-0000-0000-000059630000}"/>
    <cellStyle name="Normal 13 4 2 2 10 2" xfId="22385" xr:uid="{00000000-0005-0000-0000-00005A630000}"/>
    <cellStyle name="Normal 13 4 2 2 11" xfId="22386" xr:uid="{00000000-0005-0000-0000-00005B630000}"/>
    <cellStyle name="Normal 13 4 2 2 12" xfId="22387" xr:uid="{00000000-0005-0000-0000-00005C630000}"/>
    <cellStyle name="Normal 13 4 2 2 2" xfId="22388" xr:uid="{00000000-0005-0000-0000-00005D630000}"/>
    <cellStyle name="Normal 13 4 2 2 2 10" xfId="22389" xr:uid="{00000000-0005-0000-0000-00005E630000}"/>
    <cellStyle name="Normal 13 4 2 2 2 2" xfId="22390" xr:uid="{00000000-0005-0000-0000-00005F630000}"/>
    <cellStyle name="Normal 13 4 2 2 2 2 2" xfId="22391" xr:uid="{00000000-0005-0000-0000-000060630000}"/>
    <cellStyle name="Normal 13 4 2 2 2 2 2 2" xfId="22392" xr:uid="{00000000-0005-0000-0000-000061630000}"/>
    <cellStyle name="Normal 13 4 2 2 2 2 2 2 2" xfId="22393" xr:uid="{00000000-0005-0000-0000-000062630000}"/>
    <cellStyle name="Normal 13 4 2 2 2 2 2 3" xfId="22394" xr:uid="{00000000-0005-0000-0000-000063630000}"/>
    <cellStyle name="Normal 13 4 2 2 2 2 2 4" xfId="22395" xr:uid="{00000000-0005-0000-0000-000064630000}"/>
    <cellStyle name="Normal 13 4 2 2 2 2 3" xfId="22396" xr:uid="{00000000-0005-0000-0000-000065630000}"/>
    <cellStyle name="Normal 13 4 2 2 2 2 3 2" xfId="22397" xr:uid="{00000000-0005-0000-0000-000066630000}"/>
    <cellStyle name="Normal 13 4 2 2 2 2 3 2 2" xfId="22398" xr:uid="{00000000-0005-0000-0000-000067630000}"/>
    <cellStyle name="Normal 13 4 2 2 2 2 3 3" xfId="22399" xr:uid="{00000000-0005-0000-0000-000068630000}"/>
    <cellStyle name="Normal 13 4 2 2 2 2 3 4" xfId="22400" xr:uid="{00000000-0005-0000-0000-000069630000}"/>
    <cellStyle name="Normal 13 4 2 2 2 2 4" xfId="22401" xr:uid="{00000000-0005-0000-0000-00006A630000}"/>
    <cellStyle name="Normal 13 4 2 2 2 2 4 2" xfId="22402" xr:uid="{00000000-0005-0000-0000-00006B630000}"/>
    <cellStyle name="Normal 13 4 2 2 2 2 4 2 2" xfId="22403" xr:uid="{00000000-0005-0000-0000-00006C630000}"/>
    <cellStyle name="Normal 13 4 2 2 2 2 4 3" xfId="22404" xr:uid="{00000000-0005-0000-0000-00006D630000}"/>
    <cellStyle name="Normal 13 4 2 2 2 2 4 4" xfId="22405" xr:uid="{00000000-0005-0000-0000-00006E630000}"/>
    <cellStyle name="Normal 13 4 2 2 2 2 5" xfId="22406" xr:uid="{00000000-0005-0000-0000-00006F630000}"/>
    <cellStyle name="Normal 13 4 2 2 2 2 5 2" xfId="22407" xr:uid="{00000000-0005-0000-0000-000070630000}"/>
    <cellStyle name="Normal 13 4 2 2 2 2 5 2 2" xfId="22408" xr:uid="{00000000-0005-0000-0000-000071630000}"/>
    <cellStyle name="Normal 13 4 2 2 2 2 5 3" xfId="22409" xr:uid="{00000000-0005-0000-0000-000072630000}"/>
    <cellStyle name="Normal 13 4 2 2 2 2 5 4" xfId="22410" xr:uid="{00000000-0005-0000-0000-000073630000}"/>
    <cellStyle name="Normal 13 4 2 2 2 2 6" xfId="22411" xr:uid="{00000000-0005-0000-0000-000074630000}"/>
    <cellStyle name="Normal 13 4 2 2 2 2 6 2" xfId="22412" xr:uid="{00000000-0005-0000-0000-000075630000}"/>
    <cellStyle name="Normal 13 4 2 2 2 2 6 2 2" xfId="22413" xr:uid="{00000000-0005-0000-0000-000076630000}"/>
    <cellStyle name="Normal 13 4 2 2 2 2 6 3" xfId="22414" xr:uid="{00000000-0005-0000-0000-000077630000}"/>
    <cellStyle name="Normal 13 4 2 2 2 2 7" xfId="22415" xr:uid="{00000000-0005-0000-0000-000078630000}"/>
    <cellStyle name="Normal 13 4 2 2 2 2 7 2" xfId="22416" xr:uid="{00000000-0005-0000-0000-000079630000}"/>
    <cellStyle name="Normal 13 4 2 2 2 2 8" xfId="22417" xr:uid="{00000000-0005-0000-0000-00007A630000}"/>
    <cellStyle name="Normal 13 4 2 2 2 2 9" xfId="22418" xr:uid="{00000000-0005-0000-0000-00007B630000}"/>
    <cellStyle name="Normal 13 4 2 2 2 3" xfId="22419" xr:uid="{00000000-0005-0000-0000-00007C630000}"/>
    <cellStyle name="Normal 13 4 2 2 2 3 2" xfId="22420" xr:uid="{00000000-0005-0000-0000-00007D630000}"/>
    <cellStyle name="Normal 13 4 2 2 2 3 2 2" xfId="22421" xr:uid="{00000000-0005-0000-0000-00007E630000}"/>
    <cellStyle name="Normal 13 4 2 2 2 3 2 2 2" xfId="22422" xr:uid="{00000000-0005-0000-0000-00007F630000}"/>
    <cellStyle name="Normal 13 4 2 2 2 3 2 3" xfId="22423" xr:uid="{00000000-0005-0000-0000-000080630000}"/>
    <cellStyle name="Normal 13 4 2 2 2 3 2 4" xfId="22424" xr:uid="{00000000-0005-0000-0000-000081630000}"/>
    <cellStyle name="Normal 13 4 2 2 2 3 3" xfId="22425" xr:uid="{00000000-0005-0000-0000-000082630000}"/>
    <cellStyle name="Normal 13 4 2 2 2 3 3 2" xfId="22426" xr:uid="{00000000-0005-0000-0000-000083630000}"/>
    <cellStyle name="Normal 13 4 2 2 2 3 3 2 2" xfId="22427" xr:uid="{00000000-0005-0000-0000-000084630000}"/>
    <cellStyle name="Normal 13 4 2 2 2 3 3 3" xfId="22428" xr:uid="{00000000-0005-0000-0000-000085630000}"/>
    <cellStyle name="Normal 13 4 2 2 2 3 3 4" xfId="22429" xr:uid="{00000000-0005-0000-0000-000086630000}"/>
    <cellStyle name="Normal 13 4 2 2 2 3 4" xfId="22430" xr:uid="{00000000-0005-0000-0000-000087630000}"/>
    <cellStyle name="Normal 13 4 2 2 2 3 4 2" xfId="22431" xr:uid="{00000000-0005-0000-0000-000088630000}"/>
    <cellStyle name="Normal 13 4 2 2 2 3 4 2 2" xfId="22432" xr:uid="{00000000-0005-0000-0000-000089630000}"/>
    <cellStyle name="Normal 13 4 2 2 2 3 4 3" xfId="22433" xr:uid="{00000000-0005-0000-0000-00008A630000}"/>
    <cellStyle name="Normal 13 4 2 2 2 3 4 4" xfId="22434" xr:uid="{00000000-0005-0000-0000-00008B630000}"/>
    <cellStyle name="Normal 13 4 2 2 2 3 5" xfId="22435" xr:uid="{00000000-0005-0000-0000-00008C630000}"/>
    <cellStyle name="Normal 13 4 2 2 2 3 5 2" xfId="22436" xr:uid="{00000000-0005-0000-0000-00008D630000}"/>
    <cellStyle name="Normal 13 4 2 2 2 3 5 3" xfId="22437" xr:uid="{00000000-0005-0000-0000-00008E630000}"/>
    <cellStyle name="Normal 13 4 2 2 2 3 6" xfId="22438" xr:uid="{00000000-0005-0000-0000-00008F630000}"/>
    <cellStyle name="Normal 13 4 2 2 2 3 7" xfId="22439" xr:uid="{00000000-0005-0000-0000-000090630000}"/>
    <cellStyle name="Normal 13 4 2 2 2 3 8" xfId="22440" xr:uid="{00000000-0005-0000-0000-000091630000}"/>
    <cellStyle name="Normal 13 4 2 2 2 4" xfId="22441" xr:uid="{00000000-0005-0000-0000-000092630000}"/>
    <cellStyle name="Normal 13 4 2 2 2 4 2" xfId="22442" xr:uid="{00000000-0005-0000-0000-000093630000}"/>
    <cellStyle name="Normal 13 4 2 2 2 4 2 2" xfId="22443" xr:uid="{00000000-0005-0000-0000-000094630000}"/>
    <cellStyle name="Normal 13 4 2 2 2 4 3" xfId="22444" xr:uid="{00000000-0005-0000-0000-000095630000}"/>
    <cellStyle name="Normal 13 4 2 2 2 4 4" xfId="22445" xr:uid="{00000000-0005-0000-0000-000096630000}"/>
    <cellStyle name="Normal 13 4 2 2 2 5" xfId="22446" xr:uid="{00000000-0005-0000-0000-000097630000}"/>
    <cellStyle name="Normal 13 4 2 2 2 5 2" xfId="22447" xr:uid="{00000000-0005-0000-0000-000098630000}"/>
    <cellStyle name="Normal 13 4 2 2 2 5 2 2" xfId="22448" xr:uid="{00000000-0005-0000-0000-000099630000}"/>
    <cellStyle name="Normal 13 4 2 2 2 5 3" xfId="22449" xr:uid="{00000000-0005-0000-0000-00009A630000}"/>
    <cellStyle name="Normal 13 4 2 2 2 5 4" xfId="22450" xr:uid="{00000000-0005-0000-0000-00009B630000}"/>
    <cellStyle name="Normal 13 4 2 2 2 6" xfId="22451" xr:uid="{00000000-0005-0000-0000-00009C630000}"/>
    <cellStyle name="Normal 13 4 2 2 2 6 2" xfId="22452" xr:uid="{00000000-0005-0000-0000-00009D630000}"/>
    <cellStyle name="Normal 13 4 2 2 2 6 2 2" xfId="22453" xr:uid="{00000000-0005-0000-0000-00009E630000}"/>
    <cellStyle name="Normal 13 4 2 2 2 6 3" xfId="22454" xr:uid="{00000000-0005-0000-0000-00009F630000}"/>
    <cellStyle name="Normal 13 4 2 2 2 6 4" xfId="22455" xr:uid="{00000000-0005-0000-0000-0000A0630000}"/>
    <cellStyle name="Normal 13 4 2 2 2 7" xfId="22456" xr:uid="{00000000-0005-0000-0000-0000A1630000}"/>
    <cellStyle name="Normal 13 4 2 2 2 7 2" xfId="22457" xr:uid="{00000000-0005-0000-0000-0000A2630000}"/>
    <cellStyle name="Normal 13 4 2 2 2 7 2 2" xfId="22458" xr:uid="{00000000-0005-0000-0000-0000A3630000}"/>
    <cellStyle name="Normal 13 4 2 2 2 7 3" xfId="22459" xr:uid="{00000000-0005-0000-0000-0000A4630000}"/>
    <cellStyle name="Normal 13 4 2 2 2 8" xfId="22460" xr:uid="{00000000-0005-0000-0000-0000A5630000}"/>
    <cellStyle name="Normal 13 4 2 2 2 8 2" xfId="22461" xr:uid="{00000000-0005-0000-0000-0000A6630000}"/>
    <cellStyle name="Normal 13 4 2 2 2 9" xfId="22462" xr:uid="{00000000-0005-0000-0000-0000A7630000}"/>
    <cellStyle name="Normal 13 4 2 2 3" xfId="22463" xr:uid="{00000000-0005-0000-0000-0000A8630000}"/>
    <cellStyle name="Normal 13 4 2 2 3 2" xfId="22464" xr:uid="{00000000-0005-0000-0000-0000A9630000}"/>
    <cellStyle name="Normal 13 4 2 2 3 2 2" xfId="22465" xr:uid="{00000000-0005-0000-0000-0000AA630000}"/>
    <cellStyle name="Normal 13 4 2 2 3 2 2 2" xfId="22466" xr:uid="{00000000-0005-0000-0000-0000AB630000}"/>
    <cellStyle name="Normal 13 4 2 2 3 2 2 2 2" xfId="22467" xr:uid="{00000000-0005-0000-0000-0000AC630000}"/>
    <cellStyle name="Normal 13 4 2 2 3 2 2 3" xfId="22468" xr:uid="{00000000-0005-0000-0000-0000AD630000}"/>
    <cellStyle name="Normal 13 4 2 2 3 2 2 4" xfId="22469" xr:uid="{00000000-0005-0000-0000-0000AE630000}"/>
    <cellStyle name="Normal 13 4 2 2 3 2 3" xfId="22470" xr:uid="{00000000-0005-0000-0000-0000AF630000}"/>
    <cellStyle name="Normal 13 4 2 2 3 2 3 2" xfId="22471" xr:uid="{00000000-0005-0000-0000-0000B0630000}"/>
    <cellStyle name="Normal 13 4 2 2 3 2 3 2 2" xfId="22472" xr:uid="{00000000-0005-0000-0000-0000B1630000}"/>
    <cellStyle name="Normal 13 4 2 2 3 2 3 3" xfId="22473" xr:uid="{00000000-0005-0000-0000-0000B2630000}"/>
    <cellStyle name="Normal 13 4 2 2 3 2 3 4" xfId="22474" xr:uid="{00000000-0005-0000-0000-0000B3630000}"/>
    <cellStyle name="Normal 13 4 2 2 3 2 4" xfId="22475" xr:uid="{00000000-0005-0000-0000-0000B4630000}"/>
    <cellStyle name="Normal 13 4 2 2 3 2 4 2" xfId="22476" xr:uid="{00000000-0005-0000-0000-0000B5630000}"/>
    <cellStyle name="Normal 13 4 2 2 3 2 4 2 2" xfId="22477" xr:uid="{00000000-0005-0000-0000-0000B6630000}"/>
    <cellStyle name="Normal 13 4 2 2 3 2 4 3" xfId="22478" xr:uid="{00000000-0005-0000-0000-0000B7630000}"/>
    <cellStyle name="Normal 13 4 2 2 3 2 4 4" xfId="22479" xr:uid="{00000000-0005-0000-0000-0000B8630000}"/>
    <cellStyle name="Normal 13 4 2 2 3 2 5" xfId="22480" xr:uid="{00000000-0005-0000-0000-0000B9630000}"/>
    <cellStyle name="Normal 13 4 2 2 3 2 5 2" xfId="22481" xr:uid="{00000000-0005-0000-0000-0000BA630000}"/>
    <cellStyle name="Normal 13 4 2 2 3 2 5 3" xfId="22482" xr:uid="{00000000-0005-0000-0000-0000BB630000}"/>
    <cellStyle name="Normal 13 4 2 2 3 2 6" xfId="22483" xr:uid="{00000000-0005-0000-0000-0000BC630000}"/>
    <cellStyle name="Normal 13 4 2 2 3 2 7" xfId="22484" xr:uid="{00000000-0005-0000-0000-0000BD630000}"/>
    <cellStyle name="Normal 13 4 2 2 3 2 8" xfId="22485" xr:uid="{00000000-0005-0000-0000-0000BE630000}"/>
    <cellStyle name="Normal 13 4 2 2 3 3" xfId="22486" xr:uid="{00000000-0005-0000-0000-0000BF630000}"/>
    <cellStyle name="Normal 13 4 2 2 3 3 2" xfId="22487" xr:uid="{00000000-0005-0000-0000-0000C0630000}"/>
    <cellStyle name="Normal 13 4 2 2 3 3 2 2" xfId="22488" xr:uid="{00000000-0005-0000-0000-0000C1630000}"/>
    <cellStyle name="Normal 13 4 2 2 3 3 3" xfId="22489" xr:uid="{00000000-0005-0000-0000-0000C2630000}"/>
    <cellStyle name="Normal 13 4 2 2 3 3 4" xfId="22490" xr:uid="{00000000-0005-0000-0000-0000C3630000}"/>
    <cellStyle name="Normal 13 4 2 2 3 4" xfId="22491" xr:uid="{00000000-0005-0000-0000-0000C4630000}"/>
    <cellStyle name="Normal 13 4 2 2 3 4 2" xfId="22492" xr:uid="{00000000-0005-0000-0000-0000C5630000}"/>
    <cellStyle name="Normal 13 4 2 2 3 4 2 2" xfId="22493" xr:uid="{00000000-0005-0000-0000-0000C6630000}"/>
    <cellStyle name="Normal 13 4 2 2 3 4 3" xfId="22494" xr:uid="{00000000-0005-0000-0000-0000C7630000}"/>
    <cellStyle name="Normal 13 4 2 2 3 4 4" xfId="22495" xr:uid="{00000000-0005-0000-0000-0000C8630000}"/>
    <cellStyle name="Normal 13 4 2 2 3 5" xfId="22496" xr:uid="{00000000-0005-0000-0000-0000C9630000}"/>
    <cellStyle name="Normal 13 4 2 2 3 5 2" xfId="22497" xr:uid="{00000000-0005-0000-0000-0000CA630000}"/>
    <cellStyle name="Normal 13 4 2 2 3 5 2 2" xfId="22498" xr:uid="{00000000-0005-0000-0000-0000CB630000}"/>
    <cellStyle name="Normal 13 4 2 2 3 5 3" xfId="22499" xr:uid="{00000000-0005-0000-0000-0000CC630000}"/>
    <cellStyle name="Normal 13 4 2 2 3 5 4" xfId="22500" xr:uid="{00000000-0005-0000-0000-0000CD630000}"/>
    <cellStyle name="Normal 13 4 2 2 3 6" xfId="22501" xr:uid="{00000000-0005-0000-0000-0000CE630000}"/>
    <cellStyle name="Normal 13 4 2 2 3 6 2" xfId="22502" xr:uid="{00000000-0005-0000-0000-0000CF630000}"/>
    <cellStyle name="Normal 13 4 2 2 3 6 2 2" xfId="22503" xr:uid="{00000000-0005-0000-0000-0000D0630000}"/>
    <cellStyle name="Normal 13 4 2 2 3 6 3" xfId="22504" xr:uid="{00000000-0005-0000-0000-0000D1630000}"/>
    <cellStyle name="Normal 13 4 2 2 3 7" xfId="22505" xr:uid="{00000000-0005-0000-0000-0000D2630000}"/>
    <cellStyle name="Normal 13 4 2 2 3 7 2" xfId="22506" xr:uid="{00000000-0005-0000-0000-0000D3630000}"/>
    <cellStyle name="Normal 13 4 2 2 3 8" xfId="22507" xr:uid="{00000000-0005-0000-0000-0000D4630000}"/>
    <cellStyle name="Normal 13 4 2 2 3 9" xfId="22508" xr:uid="{00000000-0005-0000-0000-0000D5630000}"/>
    <cellStyle name="Normal 13 4 2 2 4" xfId="22509" xr:uid="{00000000-0005-0000-0000-0000D6630000}"/>
    <cellStyle name="Normal 13 4 2 2 4 2" xfId="22510" xr:uid="{00000000-0005-0000-0000-0000D7630000}"/>
    <cellStyle name="Normal 13 4 2 2 4 2 2" xfId="22511" xr:uid="{00000000-0005-0000-0000-0000D8630000}"/>
    <cellStyle name="Normal 13 4 2 2 4 2 2 2" xfId="22512" xr:uid="{00000000-0005-0000-0000-0000D9630000}"/>
    <cellStyle name="Normal 13 4 2 2 4 2 3" xfId="22513" xr:uid="{00000000-0005-0000-0000-0000DA630000}"/>
    <cellStyle name="Normal 13 4 2 2 4 2 4" xfId="22514" xr:uid="{00000000-0005-0000-0000-0000DB630000}"/>
    <cellStyle name="Normal 13 4 2 2 4 3" xfId="22515" xr:uid="{00000000-0005-0000-0000-0000DC630000}"/>
    <cellStyle name="Normal 13 4 2 2 4 3 2" xfId="22516" xr:uid="{00000000-0005-0000-0000-0000DD630000}"/>
    <cellStyle name="Normal 13 4 2 2 4 3 2 2" xfId="22517" xr:uid="{00000000-0005-0000-0000-0000DE630000}"/>
    <cellStyle name="Normal 13 4 2 2 4 3 3" xfId="22518" xr:uid="{00000000-0005-0000-0000-0000DF630000}"/>
    <cellStyle name="Normal 13 4 2 2 4 3 4" xfId="22519" xr:uid="{00000000-0005-0000-0000-0000E0630000}"/>
    <cellStyle name="Normal 13 4 2 2 4 4" xfId="22520" xr:uid="{00000000-0005-0000-0000-0000E1630000}"/>
    <cellStyle name="Normal 13 4 2 2 4 4 2" xfId="22521" xr:uid="{00000000-0005-0000-0000-0000E2630000}"/>
    <cellStyle name="Normal 13 4 2 2 4 4 2 2" xfId="22522" xr:uid="{00000000-0005-0000-0000-0000E3630000}"/>
    <cellStyle name="Normal 13 4 2 2 4 4 3" xfId="22523" xr:uid="{00000000-0005-0000-0000-0000E4630000}"/>
    <cellStyle name="Normal 13 4 2 2 4 4 4" xfId="22524" xr:uid="{00000000-0005-0000-0000-0000E5630000}"/>
    <cellStyle name="Normal 13 4 2 2 4 5" xfId="22525" xr:uid="{00000000-0005-0000-0000-0000E6630000}"/>
    <cellStyle name="Normal 13 4 2 2 4 5 2" xfId="22526" xr:uid="{00000000-0005-0000-0000-0000E7630000}"/>
    <cellStyle name="Normal 13 4 2 2 4 5 2 2" xfId="22527" xr:uid="{00000000-0005-0000-0000-0000E8630000}"/>
    <cellStyle name="Normal 13 4 2 2 4 5 3" xfId="22528" xr:uid="{00000000-0005-0000-0000-0000E9630000}"/>
    <cellStyle name="Normal 13 4 2 2 4 5 4" xfId="22529" xr:uid="{00000000-0005-0000-0000-0000EA630000}"/>
    <cellStyle name="Normal 13 4 2 2 4 6" xfId="22530" xr:uid="{00000000-0005-0000-0000-0000EB630000}"/>
    <cellStyle name="Normal 13 4 2 2 4 6 2" xfId="22531" xr:uid="{00000000-0005-0000-0000-0000EC630000}"/>
    <cellStyle name="Normal 13 4 2 2 4 6 2 2" xfId="22532" xr:uid="{00000000-0005-0000-0000-0000ED630000}"/>
    <cellStyle name="Normal 13 4 2 2 4 6 3" xfId="22533" xr:uid="{00000000-0005-0000-0000-0000EE630000}"/>
    <cellStyle name="Normal 13 4 2 2 4 7" xfId="22534" xr:uid="{00000000-0005-0000-0000-0000EF630000}"/>
    <cellStyle name="Normal 13 4 2 2 4 7 2" xfId="22535" xr:uid="{00000000-0005-0000-0000-0000F0630000}"/>
    <cellStyle name="Normal 13 4 2 2 4 8" xfId="22536" xr:uid="{00000000-0005-0000-0000-0000F1630000}"/>
    <cellStyle name="Normal 13 4 2 2 4 9" xfId="22537" xr:uid="{00000000-0005-0000-0000-0000F2630000}"/>
    <cellStyle name="Normal 13 4 2 2 5" xfId="22538" xr:uid="{00000000-0005-0000-0000-0000F3630000}"/>
    <cellStyle name="Normal 13 4 2 2 5 2" xfId="22539" xr:uid="{00000000-0005-0000-0000-0000F4630000}"/>
    <cellStyle name="Normal 13 4 2 2 5 2 2" xfId="22540" xr:uid="{00000000-0005-0000-0000-0000F5630000}"/>
    <cellStyle name="Normal 13 4 2 2 5 2 2 2" xfId="22541" xr:uid="{00000000-0005-0000-0000-0000F6630000}"/>
    <cellStyle name="Normal 13 4 2 2 5 2 3" xfId="22542" xr:uid="{00000000-0005-0000-0000-0000F7630000}"/>
    <cellStyle name="Normal 13 4 2 2 5 2 4" xfId="22543" xr:uid="{00000000-0005-0000-0000-0000F8630000}"/>
    <cellStyle name="Normal 13 4 2 2 5 3" xfId="22544" xr:uid="{00000000-0005-0000-0000-0000F9630000}"/>
    <cellStyle name="Normal 13 4 2 2 5 3 2" xfId="22545" xr:uid="{00000000-0005-0000-0000-0000FA630000}"/>
    <cellStyle name="Normal 13 4 2 2 5 3 2 2" xfId="22546" xr:uid="{00000000-0005-0000-0000-0000FB630000}"/>
    <cellStyle name="Normal 13 4 2 2 5 3 3" xfId="22547" xr:uid="{00000000-0005-0000-0000-0000FC630000}"/>
    <cellStyle name="Normal 13 4 2 2 5 3 4" xfId="22548" xr:uid="{00000000-0005-0000-0000-0000FD630000}"/>
    <cellStyle name="Normal 13 4 2 2 5 4" xfId="22549" xr:uid="{00000000-0005-0000-0000-0000FE630000}"/>
    <cellStyle name="Normal 13 4 2 2 5 4 2" xfId="22550" xr:uid="{00000000-0005-0000-0000-0000FF630000}"/>
    <cellStyle name="Normal 13 4 2 2 5 4 2 2" xfId="22551" xr:uid="{00000000-0005-0000-0000-000000640000}"/>
    <cellStyle name="Normal 13 4 2 2 5 4 3" xfId="22552" xr:uid="{00000000-0005-0000-0000-000001640000}"/>
    <cellStyle name="Normal 13 4 2 2 5 4 4" xfId="22553" xr:uid="{00000000-0005-0000-0000-000002640000}"/>
    <cellStyle name="Normal 13 4 2 2 5 5" xfId="22554" xr:uid="{00000000-0005-0000-0000-000003640000}"/>
    <cellStyle name="Normal 13 4 2 2 5 5 2" xfId="22555" xr:uid="{00000000-0005-0000-0000-000004640000}"/>
    <cellStyle name="Normal 13 4 2 2 5 5 3" xfId="22556" xr:uid="{00000000-0005-0000-0000-000005640000}"/>
    <cellStyle name="Normal 13 4 2 2 5 6" xfId="22557" xr:uid="{00000000-0005-0000-0000-000006640000}"/>
    <cellStyle name="Normal 13 4 2 2 5 7" xfId="22558" xr:uid="{00000000-0005-0000-0000-000007640000}"/>
    <cellStyle name="Normal 13 4 2 2 5 8" xfId="22559" xr:uid="{00000000-0005-0000-0000-000008640000}"/>
    <cellStyle name="Normal 13 4 2 2 6" xfId="22560" xr:uid="{00000000-0005-0000-0000-000009640000}"/>
    <cellStyle name="Normal 13 4 2 2 6 2" xfId="22561" xr:uid="{00000000-0005-0000-0000-00000A640000}"/>
    <cellStyle name="Normal 13 4 2 2 6 2 2" xfId="22562" xr:uid="{00000000-0005-0000-0000-00000B640000}"/>
    <cellStyle name="Normal 13 4 2 2 6 3" xfId="22563" xr:uid="{00000000-0005-0000-0000-00000C640000}"/>
    <cellStyle name="Normal 13 4 2 2 6 4" xfId="22564" xr:uid="{00000000-0005-0000-0000-00000D640000}"/>
    <cellStyle name="Normal 13 4 2 2 7" xfId="22565" xr:uid="{00000000-0005-0000-0000-00000E640000}"/>
    <cellStyle name="Normal 13 4 2 2 7 2" xfId="22566" xr:uid="{00000000-0005-0000-0000-00000F640000}"/>
    <cellStyle name="Normal 13 4 2 2 7 2 2" xfId="22567" xr:uid="{00000000-0005-0000-0000-000010640000}"/>
    <cellStyle name="Normal 13 4 2 2 7 3" xfId="22568" xr:uid="{00000000-0005-0000-0000-000011640000}"/>
    <cellStyle name="Normal 13 4 2 2 7 4" xfId="22569" xr:uid="{00000000-0005-0000-0000-000012640000}"/>
    <cellStyle name="Normal 13 4 2 2 8" xfId="22570" xr:uid="{00000000-0005-0000-0000-000013640000}"/>
    <cellStyle name="Normal 13 4 2 2 8 2" xfId="22571" xr:uid="{00000000-0005-0000-0000-000014640000}"/>
    <cellStyle name="Normal 13 4 2 2 8 2 2" xfId="22572" xr:uid="{00000000-0005-0000-0000-000015640000}"/>
    <cellStyle name="Normal 13 4 2 2 8 3" xfId="22573" xr:uid="{00000000-0005-0000-0000-000016640000}"/>
    <cellStyle name="Normal 13 4 2 2 8 4" xfId="22574" xr:uid="{00000000-0005-0000-0000-000017640000}"/>
    <cellStyle name="Normal 13 4 2 2 9" xfId="22575" xr:uid="{00000000-0005-0000-0000-000018640000}"/>
    <cellStyle name="Normal 13 4 2 2 9 2" xfId="22576" xr:uid="{00000000-0005-0000-0000-000019640000}"/>
    <cellStyle name="Normal 13 4 2 2 9 2 2" xfId="22577" xr:uid="{00000000-0005-0000-0000-00001A640000}"/>
    <cellStyle name="Normal 13 4 2 2 9 3" xfId="22578" xr:uid="{00000000-0005-0000-0000-00001B640000}"/>
    <cellStyle name="Normal 13 4 2 3" xfId="22579" xr:uid="{00000000-0005-0000-0000-00001C640000}"/>
    <cellStyle name="Normal 13 4 2 3 10" xfId="22580" xr:uid="{00000000-0005-0000-0000-00001D640000}"/>
    <cellStyle name="Normal 13 4 2 3 11" xfId="22581" xr:uid="{00000000-0005-0000-0000-00001E640000}"/>
    <cellStyle name="Normal 13 4 2 3 2" xfId="22582" xr:uid="{00000000-0005-0000-0000-00001F640000}"/>
    <cellStyle name="Normal 13 4 2 3 2 2" xfId="22583" xr:uid="{00000000-0005-0000-0000-000020640000}"/>
    <cellStyle name="Normal 13 4 2 3 2 2 2" xfId="22584" xr:uid="{00000000-0005-0000-0000-000021640000}"/>
    <cellStyle name="Normal 13 4 2 3 2 2 2 2" xfId="22585" xr:uid="{00000000-0005-0000-0000-000022640000}"/>
    <cellStyle name="Normal 13 4 2 3 2 2 2 2 2" xfId="22586" xr:uid="{00000000-0005-0000-0000-000023640000}"/>
    <cellStyle name="Normal 13 4 2 3 2 2 2 3" xfId="22587" xr:uid="{00000000-0005-0000-0000-000024640000}"/>
    <cellStyle name="Normal 13 4 2 3 2 2 2 4" xfId="22588" xr:uid="{00000000-0005-0000-0000-000025640000}"/>
    <cellStyle name="Normal 13 4 2 3 2 2 3" xfId="22589" xr:uid="{00000000-0005-0000-0000-000026640000}"/>
    <cellStyle name="Normal 13 4 2 3 2 2 3 2" xfId="22590" xr:uid="{00000000-0005-0000-0000-000027640000}"/>
    <cellStyle name="Normal 13 4 2 3 2 2 3 2 2" xfId="22591" xr:uid="{00000000-0005-0000-0000-000028640000}"/>
    <cellStyle name="Normal 13 4 2 3 2 2 3 3" xfId="22592" xr:uid="{00000000-0005-0000-0000-000029640000}"/>
    <cellStyle name="Normal 13 4 2 3 2 2 3 4" xfId="22593" xr:uid="{00000000-0005-0000-0000-00002A640000}"/>
    <cellStyle name="Normal 13 4 2 3 2 2 4" xfId="22594" xr:uid="{00000000-0005-0000-0000-00002B640000}"/>
    <cellStyle name="Normal 13 4 2 3 2 2 4 2" xfId="22595" xr:uid="{00000000-0005-0000-0000-00002C640000}"/>
    <cellStyle name="Normal 13 4 2 3 2 2 4 2 2" xfId="22596" xr:uid="{00000000-0005-0000-0000-00002D640000}"/>
    <cellStyle name="Normal 13 4 2 3 2 2 4 3" xfId="22597" xr:uid="{00000000-0005-0000-0000-00002E640000}"/>
    <cellStyle name="Normal 13 4 2 3 2 2 4 4" xfId="22598" xr:uid="{00000000-0005-0000-0000-00002F640000}"/>
    <cellStyle name="Normal 13 4 2 3 2 2 5" xfId="22599" xr:uid="{00000000-0005-0000-0000-000030640000}"/>
    <cellStyle name="Normal 13 4 2 3 2 2 5 2" xfId="22600" xr:uid="{00000000-0005-0000-0000-000031640000}"/>
    <cellStyle name="Normal 13 4 2 3 2 2 5 3" xfId="22601" xr:uid="{00000000-0005-0000-0000-000032640000}"/>
    <cellStyle name="Normal 13 4 2 3 2 2 6" xfId="22602" xr:uid="{00000000-0005-0000-0000-000033640000}"/>
    <cellStyle name="Normal 13 4 2 3 2 2 7" xfId="22603" xr:uid="{00000000-0005-0000-0000-000034640000}"/>
    <cellStyle name="Normal 13 4 2 3 2 2 8" xfId="22604" xr:uid="{00000000-0005-0000-0000-000035640000}"/>
    <cellStyle name="Normal 13 4 2 3 2 3" xfId="22605" xr:uid="{00000000-0005-0000-0000-000036640000}"/>
    <cellStyle name="Normal 13 4 2 3 2 3 2" xfId="22606" xr:uid="{00000000-0005-0000-0000-000037640000}"/>
    <cellStyle name="Normal 13 4 2 3 2 3 2 2" xfId="22607" xr:uid="{00000000-0005-0000-0000-000038640000}"/>
    <cellStyle name="Normal 13 4 2 3 2 3 3" xfId="22608" xr:uid="{00000000-0005-0000-0000-000039640000}"/>
    <cellStyle name="Normal 13 4 2 3 2 3 4" xfId="22609" xr:uid="{00000000-0005-0000-0000-00003A640000}"/>
    <cellStyle name="Normal 13 4 2 3 2 4" xfId="22610" xr:uid="{00000000-0005-0000-0000-00003B640000}"/>
    <cellStyle name="Normal 13 4 2 3 2 4 2" xfId="22611" xr:uid="{00000000-0005-0000-0000-00003C640000}"/>
    <cellStyle name="Normal 13 4 2 3 2 4 2 2" xfId="22612" xr:uid="{00000000-0005-0000-0000-00003D640000}"/>
    <cellStyle name="Normal 13 4 2 3 2 4 3" xfId="22613" xr:uid="{00000000-0005-0000-0000-00003E640000}"/>
    <cellStyle name="Normal 13 4 2 3 2 4 4" xfId="22614" xr:uid="{00000000-0005-0000-0000-00003F640000}"/>
    <cellStyle name="Normal 13 4 2 3 2 5" xfId="22615" xr:uid="{00000000-0005-0000-0000-000040640000}"/>
    <cellStyle name="Normal 13 4 2 3 2 5 2" xfId="22616" xr:uid="{00000000-0005-0000-0000-000041640000}"/>
    <cellStyle name="Normal 13 4 2 3 2 5 2 2" xfId="22617" xr:uid="{00000000-0005-0000-0000-000042640000}"/>
    <cellStyle name="Normal 13 4 2 3 2 5 3" xfId="22618" xr:uid="{00000000-0005-0000-0000-000043640000}"/>
    <cellStyle name="Normal 13 4 2 3 2 5 4" xfId="22619" xr:uid="{00000000-0005-0000-0000-000044640000}"/>
    <cellStyle name="Normal 13 4 2 3 2 6" xfId="22620" xr:uid="{00000000-0005-0000-0000-000045640000}"/>
    <cellStyle name="Normal 13 4 2 3 2 6 2" xfId="22621" xr:uid="{00000000-0005-0000-0000-000046640000}"/>
    <cellStyle name="Normal 13 4 2 3 2 6 2 2" xfId="22622" xr:uid="{00000000-0005-0000-0000-000047640000}"/>
    <cellStyle name="Normal 13 4 2 3 2 6 3" xfId="22623" xr:uid="{00000000-0005-0000-0000-000048640000}"/>
    <cellStyle name="Normal 13 4 2 3 2 7" xfId="22624" xr:uid="{00000000-0005-0000-0000-000049640000}"/>
    <cellStyle name="Normal 13 4 2 3 2 7 2" xfId="22625" xr:uid="{00000000-0005-0000-0000-00004A640000}"/>
    <cellStyle name="Normal 13 4 2 3 2 8" xfId="22626" xr:uid="{00000000-0005-0000-0000-00004B640000}"/>
    <cellStyle name="Normal 13 4 2 3 2 9" xfId="22627" xr:uid="{00000000-0005-0000-0000-00004C640000}"/>
    <cellStyle name="Normal 13 4 2 3 3" xfId="22628" xr:uid="{00000000-0005-0000-0000-00004D640000}"/>
    <cellStyle name="Normal 13 4 2 3 3 2" xfId="22629" xr:uid="{00000000-0005-0000-0000-00004E640000}"/>
    <cellStyle name="Normal 13 4 2 3 3 2 2" xfId="22630" xr:uid="{00000000-0005-0000-0000-00004F640000}"/>
    <cellStyle name="Normal 13 4 2 3 3 2 2 2" xfId="22631" xr:uid="{00000000-0005-0000-0000-000050640000}"/>
    <cellStyle name="Normal 13 4 2 3 3 2 3" xfId="22632" xr:uid="{00000000-0005-0000-0000-000051640000}"/>
    <cellStyle name="Normal 13 4 2 3 3 2 4" xfId="22633" xr:uid="{00000000-0005-0000-0000-000052640000}"/>
    <cellStyle name="Normal 13 4 2 3 3 3" xfId="22634" xr:uid="{00000000-0005-0000-0000-000053640000}"/>
    <cellStyle name="Normal 13 4 2 3 3 3 2" xfId="22635" xr:uid="{00000000-0005-0000-0000-000054640000}"/>
    <cellStyle name="Normal 13 4 2 3 3 3 2 2" xfId="22636" xr:uid="{00000000-0005-0000-0000-000055640000}"/>
    <cellStyle name="Normal 13 4 2 3 3 3 3" xfId="22637" xr:uid="{00000000-0005-0000-0000-000056640000}"/>
    <cellStyle name="Normal 13 4 2 3 3 3 4" xfId="22638" xr:uid="{00000000-0005-0000-0000-000057640000}"/>
    <cellStyle name="Normal 13 4 2 3 3 4" xfId="22639" xr:uid="{00000000-0005-0000-0000-000058640000}"/>
    <cellStyle name="Normal 13 4 2 3 3 4 2" xfId="22640" xr:uid="{00000000-0005-0000-0000-000059640000}"/>
    <cellStyle name="Normal 13 4 2 3 3 4 2 2" xfId="22641" xr:uid="{00000000-0005-0000-0000-00005A640000}"/>
    <cellStyle name="Normal 13 4 2 3 3 4 3" xfId="22642" xr:uid="{00000000-0005-0000-0000-00005B640000}"/>
    <cellStyle name="Normal 13 4 2 3 3 4 4" xfId="22643" xr:uid="{00000000-0005-0000-0000-00005C640000}"/>
    <cellStyle name="Normal 13 4 2 3 3 5" xfId="22644" xr:uid="{00000000-0005-0000-0000-00005D640000}"/>
    <cellStyle name="Normal 13 4 2 3 3 5 2" xfId="22645" xr:uid="{00000000-0005-0000-0000-00005E640000}"/>
    <cellStyle name="Normal 13 4 2 3 3 5 2 2" xfId="22646" xr:uid="{00000000-0005-0000-0000-00005F640000}"/>
    <cellStyle name="Normal 13 4 2 3 3 5 3" xfId="22647" xr:uid="{00000000-0005-0000-0000-000060640000}"/>
    <cellStyle name="Normal 13 4 2 3 3 5 4" xfId="22648" xr:uid="{00000000-0005-0000-0000-000061640000}"/>
    <cellStyle name="Normal 13 4 2 3 3 6" xfId="22649" xr:uid="{00000000-0005-0000-0000-000062640000}"/>
    <cellStyle name="Normal 13 4 2 3 3 6 2" xfId="22650" xr:uid="{00000000-0005-0000-0000-000063640000}"/>
    <cellStyle name="Normal 13 4 2 3 3 6 2 2" xfId="22651" xr:uid="{00000000-0005-0000-0000-000064640000}"/>
    <cellStyle name="Normal 13 4 2 3 3 6 3" xfId="22652" xr:uid="{00000000-0005-0000-0000-000065640000}"/>
    <cellStyle name="Normal 13 4 2 3 3 7" xfId="22653" xr:uid="{00000000-0005-0000-0000-000066640000}"/>
    <cellStyle name="Normal 13 4 2 3 3 7 2" xfId="22654" xr:uid="{00000000-0005-0000-0000-000067640000}"/>
    <cellStyle name="Normal 13 4 2 3 3 8" xfId="22655" xr:uid="{00000000-0005-0000-0000-000068640000}"/>
    <cellStyle name="Normal 13 4 2 3 3 9" xfId="22656" xr:uid="{00000000-0005-0000-0000-000069640000}"/>
    <cellStyle name="Normal 13 4 2 3 4" xfId="22657" xr:uid="{00000000-0005-0000-0000-00006A640000}"/>
    <cellStyle name="Normal 13 4 2 3 4 2" xfId="22658" xr:uid="{00000000-0005-0000-0000-00006B640000}"/>
    <cellStyle name="Normal 13 4 2 3 4 2 2" xfId="22659" xr:uid="{00000000-0005-0000-0000-00006C640000}"/>
    <cellStyle name="Normal 13 4 2 3 4 2 2 2" xfId="22660" xr:uid="{00000000-0005-0000-0000-00006D640000}"/>
    <cellStyle name="Normal 13 4 2 3 4 2 3" xfId="22661" xr:uid="{00000000-0005-0000-0000-00006E640000}"/>
    <cellStyle name="Normal 13 4 2 3 4 2 4" xfId="22662" xr:uid="{00000000-0005-0000-0000-00006F640000}"/>
    <cellStyle name="Normal 13 4 2 3 4 3" xfId="22663" xr:uid="{00000000-0005-0000-0000-000070640000}"/>
    <cellStyle name="Normal 13 4 2 3 4 3 2" xfId="22664" xr:uid="{00000000-0005-0000-0000-000071640000}"/>
    <cellStyle name="Normal 13 4 2 3 4 3 2 2" xfId="22665" xr:uid="{00000000-0005-0000-0000-000072640000}"/>
    <cellStyle name="Normal 13 4 2 3 4 3 3" xfId="22666" xr:uid="{00000000-0005-0000-0000-000073640000}"/>
    <cellStyle name="Normal 13 4 2 3 4 3 4" xfId="22667" xr:uid="{00000000-0005-0000-0000-000074640000}"/>
    <cellStyle name="Normal 13 4 2 3 4 4" xfId="22668" xr:uid="{00000000-0005-0000-0000-000075640000}"/>
    <cellStyle name="Normal 13 4 2 3 4 4 2" xfId="22669" xr:uid="{00000000-0005-0000-0000-000076640000}"/>
    <cellStyle name="Normal 13 4 2 3 4 4 2 2" xfId="22670" xr:uid="{00000000-0005-0000-0000-000077640000}"/>
    <cellStyle name="Normal 13 4 2 3 4 4 3" xfId="22671" xr:uid="{00000000-0005-0000-0000-000078640000}"/>
    <cellStyle name="Normal 13 4 2 3 4 4 4" xfId="22672" xr:uid="{00000000-0005-0000-0000-000079640000}"/>
    <cellStyle name="Normal 13 4 2 3 4 5" xfId="22673" xr:uid="{00000000-0005-0000-0000-00007A640000}"/>
    <cellStyle name="Normal 13 4 2 3 4 5 2" xfId="22674" xr:uid="{00000000-0005-0000-0000-00007B640000}"/>
    <cellStyle name="Normal 13 4 2 3 4 5 3" xfId="22675" xr:uid="{00000000-0005-0000-0000-00007C640000}"/>
    <cellStyle name="Normal 13 4 2 3 4 6" xfId="22676" xr:uid="{00000000-0005-0000-0000-00007D640000}"/>
    <cellStyle name="Normal 13 4 2 3 4 7" xfId="22677" xr:uid="{00000000-0005-0000-0000-00007E640000}"/>
    <cellStyle name="Normal 13 4 2 3 4 8" xfId="22678" xr:uid="{00000000-0005-0000-0000-00007F640000}"/>
    <cellStyle name="Normal 13 4 2 3 5" xfId="22679" xr:uid="{00000000-0005-0000-0000-000080640000}"/>
    <cellStyle name="Normal 13 4 2 3 5 2" xfId="22680" xr:uid="{00000000-0005-0000-0000-000081640000}"/>
    <cellStyle name="Normal 13 4 2 3 5 2 2" xfId="22681" xr:uid="{00000000-0005-0000-0000-000082640000}"/>
    <cellStyle name="Normal 13 4 2 3 5 3" xfId="22682" xr:uid="{00000000-0005-0000-0000-000083640000}"/>
    <cellStyle name="Normal 13 4 2 3 5 4" xfId="22683" xr:uid="{00000000-0005-0000-0000-000084640000}"/>
    <cellStyle name="Normal 13 4 2 3 6" xfId="22684" xr:uid="{00000000-0005-0000-0000-000085640000}"/>
    <cellStyle name="Normal 13 4 2 3 6 2" xfId="22685" xr:uid="{00000000-0005-0000-0000-000086640000}"/>
    <cellStyle name="Normal 13 4 2 3 6 2 2" xfId="22686" xr:uid="{00000000-0005-0000-0000-000087640000}"/>
    <cellStyle name="Normal 13 4 2 3 6 3" xfId="22687" xr:uid="{00000000-0005-0000-0000-000088640000}"/>
    <cellStyle name="Normal 13 4 2 3 6 4" xfId="22688" xr:uid="{00000000-0005-0000-0000-000089640000}"/>
    <cellStyle name="Normal 13 4 2 3 7" xfId="22689" xr:uid="{00000000-0005-0000-0000-00008A640000}"/>
    <cellStyle name="Normal 13 4 2 3 7 2" xfId="22690" xr:uid="{00000000-0005-0000-0000-00008B640000}"/>
    <cellStyle name="Normal 13 4 2 3 7 2 2" xfId="22691" xr:uid="{00000000-0005-0000-0000-00008C640000}"/>
    <cellStyle name="Normal 13 4 2 3 7 3" xfId="22692" xr:uid="{00000000-0005-0000-0000-00008D640000}"/>
    <cellStyle name="Normal 13 4 2 3 7 4" xfId="22693" xr:uid="{00000000-0005-0000-0000-00008E640000}"/>
    <cellStyle name="Normal 13 4 2 3 8" xfId="22694" xr:uid="{00000000-0005-0000-0000-00008F640000}"/>
    <cellStyle name="Normal 13 4 2 3 8 2" xfId="22695" xr:uid="{00000000-0005-0000-0000-000090640000}"/>
    <cellStyle name="Normal 13 4 2 3 8 2 2" xfId="22696" xr:uid="{00000000-0005-0000-0000-000091640000}"/>
    <cellStyle name="Normal 13 4 2 3 8 3" xfId="22697" xr:uid="{00000000-0005-0000-0000-000092640000}"/>
    <cellStyle name="Normal 13 4 2 3 9" xfId="22698" xr:uid="{00000000-0005-0000-0000-000093640000}"/>
    <cellStyle name="Normal 13 4 2 3 9 2" xfId="22699" xr:uid="{00000000-0005-0000-0000-000094640000}"/>
    <cellStyle name="Normal 13 4 2 4" xfId="22700" xr:uid="{00000000-0005-0000-0000-000095640000}"/>
    <cellStyle name="Normal 13 4 2 4 2" xfId="22701" xr:uid="{00000000-0005-0000-0000-000096640000}"/>
    <cellStyle name="Normal 13 4 2 4 2 2" xfId="22702" xr:uid="{00000000-0005-0000-0000-000097640000}"/>
    <cellStyle name="Normal 13 4 2 4 2 2 2" xfId="22703" xr:uid="{00000000-0005-0000-0000-000098640000}"/>
    <cellStyle name="Normal 13 4 2 4 2 2 2 2" xfId="22704" xr:uid="{00000000-0005-0000-0000-000099640000}"/>
    <cellStyle name="Normal 13 4 2 4 2 2 3" xfId="22705" xr:uid="{00000000-0005-0000-0000-00009A640000}"/>
    <cellStyle name="Normal 13 4 2 4 2 2 4" xfId="22706" xr:uid="{00000000-0005-0000-0000-00009B640000}"/>
    <cellStyle name="Normal 13 4 2 4 2 3" xfId="22707" xr:uid="{00000000-0005-0000-0000-00009C640000}"/>
    <cellStyle name="Normal 13 4 2 4 2 3 2" xfId="22708" xr:uid="{00000000-0005-0000-0000-00009D640000}"/>
    <cellStyle name="Normal 13 4 2 4 2 3 2 2" xfId="22709" xr:uid="{00000000-0005-0000-0000-00009E640000}"/>
    <cellStyle name="Normal 13 4 2 4 2 3 3" xfId="22710" xr:uid="{00000000-0005-0000-0000-00009F640000}"/>
    <cellStyle name="Normal 13 4 2 4 2 3 4" xfId="22711" xr:uid="{00000000-0005-0000-0000-0000A0640000}"/>
    <cellStyle name="Normal 13 4 2 4 2 4" xfId="22712" xr:uid="{00000000-0005-0000-0000-0000A1640000}"/>
    <cellStyle name="Normal 13 4 2 4 2 4 2" xfId="22713" xr:uid="{00000000-0005-0000-0000-0000A2640000}"/>
    <cellStyle name="Normal 13 4 2 4 2 4 2 2" xfId="22714" xr:uid="{00000000-0005-0000-0000-0000A3640000}"/>
    <cellStyle name="Normal 13 4 2 4 2 4 3" xfId="22715" xr:uid="{00000000-0005-0000-0000-0000A4640000}"/>
    <cellStyle name="Normal 13 4 2 4 2 4 4" xfId="22716" xr:uid="{00000000-0005-0000-0000-0000A5640000}"/>
    <cellStyle name="Normal 13 4 2 4 2 5" xfId="22717" xr:uid="{00000000-0005-0000-0000-0000A6640000}"/>
    <cellStyle name="Normal 13 4 2 4 2 5 2" xfId="22718" xr:uid="{00000000-0005-0000-0000-0000A7640000}"/>
    <cellStyle name="Normal 13 4 2 4 2 5 3" xfId="22719" xr:uid="{00000000-0005-0000-0000-0000A8640000}"/>
    <cellStyle name="Normal 13 4 2 4 2 6" xfId="22720" xr:uid="{00000000-0005-0000-0000-0000A9640000}"/>
    <cellStyle name="Normal 13 4 2 4 2 7" xfId="22721" xr:uid="{00000000-0005-0000-0000-0000AA640000}"/>
    <cellStyle name="Normal 13 4 2 4 2 8" xfId="22722" xr:uid="{00000000-0005-0000-0000-0000AB640000}"/>
    <cellStyle name="Normal 13 4 2 4 3" xfId="22723" xr:uid="{00000000-0005-0000-0000-0000AC640000}"/>
    <cellStyle name="Normal 13 4 2 4 3 2" xfId="22724" xr:uid="{00000000-0005-0000-0000-0000AD640000}"/>
    <cellStyle name="Normal 13 4 2 4 3 2 2" xfId="22725" xr:uid="{00000000-0005-0000-0000-0000AE640000}"/>
    <cellStyle name="Normal 13 4 2 4 3 3" xfId="22726" xr:uid="{00000000-0005-0000-0000-0000AF640000}"/>
    <cellStyle name="Normal 13 4 2 4 3 4" xfId="22727" xr:uid="{00000000-0005-0000-0000-0000B0640000}"/>
    <cellStyle name="Normal 13 4 2 4 4" xfId="22728" xr:uid="{00000000-0005-0000-0000-0000B1640000}"/>
    <cellStyle name="Normal 13 4 2 4 4 2" xfId="22729" xr:uid="{00000000-0005-0000-0000-0000B2640000}"/>
    <cellStyle name="Normal 13 4 2 4 4 2 2" xfId="22730" xr:uid="{00000000-0005-0000-0000-0000B3640000}"/>
    <cellStyle name="Normal 13 4 2 4 4 3" xfId="22731" xr:uid="{00000000-0005-0000-0000-0000B4640000}"/>
    <cellStyle name="Normal 13 4 2 4 4 4" xfId="22732" xr:uid="{00000000-0005-0000-0000-0000B5640000}"/>
    <cellStyle name="Normal 13 4 2 4 5" xfId="22733" xr:uid="{00000000-0005-0000-0000-0000B6640000}"/>
    <cellStyle name="Normal 13 4 2 4 5 2" xfId="22734" xr:uid="{00000000-0005-0000-0000-0000B7640000}"/>
    <cellStyle name="Normal 13 4 2 4 5 2 2" xfId="22735" xr:uid="{00000000-0005-0000-0000-0000B8640000}"/>
    <cellStyle name="Normal 13 4 2 4 5 3" xfId="22736" xr:uid="{00000000-0005-0000-0000-0000B9640000}"/>
    <cellStyle name="Normal 13 4 2 4 5 4" xfId="22737" xr:uid="{00000000-0005-0000-0000-0000BA640000}"/>
    <cellStyle name="Normal 13 4 2 4 6" xfId="22738" xr:uid="{00000000-0005-0000-0000-0000BB640000}"/>
    <cellStyle name="Normal 13 4 2 4 6 2" xfId="22739" xr:uid="{00000000-0005-0000-0000-0000BC640000}"/>
    <cellStyle name="Normal 13 4 2 4 6 2 2" xfId="22740" xr:uid="{00000000-0005-0000-0000-0000BD640000}"/>
    <cellStyle name="Normal 13 4 2 4 6 3" xfId="22741" xr:uid="{00000000-0005-0000-0000-0000BE640000}"/>
    <cellStyle name="Normal 13 4 2 4 7" xfId="22742" xr:uid="{00000000-0005-0000-0000-0000BF640000}"/>
    <cellStyle name="Normal 13 4 2 4 7 2" xfId="22743" xr:uid="{00000000-0005-0000-0000-0000C0640000}"/>
    <cellStyle name="Normal 13 4 2 4 8" xfId="22744" xr:uid="{00000000-0005-0000-0000-0000C1640000}"/>
    <cellStyle name="Normal 13 4 2 4 9" xfId="22745" xr:uid="{00000000-0005-0000-0000-0000C2640000}"/>
    <cellStyle name="Normal 13 4 2 5" xfId="22746" xr:uid="{00000000-0005-0000-0000-0000C3640000}"/>
    <cellStyle name="Normal 13 4 2 5 2" xfId="22747" xr:uid="{00000000-0005-0000-0000-0000C4640000}"/>
    <cellStyle name="Normal 13 4 2 5 2 2" xfId="22748" xr:uid="{00000000-0005-0000-0000-0000C5640000}"/>
    <cellStyle name="Normal 13 4 2 5 2 2 2" xfId="22749" xr:uid="{00000000-0005-0000-0000-0000C6640000}"/>
    <cellStyle name="Normal 13 4 2 5 2 3" xfId="22750" xr:uid="{00000000-0005-0000-0000-0000C7640000}"/>
    <cellStyle name="Normal 13 4 2 5 2 4" xfId="22751" xr:uid="{00000000-0005-0000-0000-0000C8640000}"/>
    <cellStyle name="Normal 13 4 2 5 3" xfId="22752" xr:uid="{00000000-0005-0000-0000-0000C9640000}"/>
    <cellStyle name="Normal 13 4 2 5 3 2" xfId="22753" xr:uid="{00000000-0005-0000-0000-0000CA640000}"/>
    <cellStyle name="Normal 13 4 2 5 3 2 2" xfId="22754" xr:uid="{00000000-0005-0000-0000-0000CB640000}"/>
    <cellStyle name="Normal 13 4 2 5 3 3" xfId="22755" xr:uid="{00000000-0005-0000-0000-0000CC640000}"/>
    <cellStyle name="Normal 13 4 2 5 3 4" xfId="22756" xr:uid="{00000000-0005-0000-0000-0000CD640000}"/>
    <cellStyle name="Normal 13 4 2 5 4" xfId="22757" xr:uid="{00000000-0005-0000-0000-0000CE640000}"/>
    <cellStyle name="Normal 13 4 2 5 4 2" xfId="22758" xr:uid="{00000000-0005-0000-0000-0000CF640000}"/>
    <cellStyle name="Normal 13 4 2 5 4 2 2" xfId="22759" xr:uid="{00000000-0005-0000-0000-0000D0640000}"/>
    <cellStyle name="Normal 13 4 2 5 4 3" xfId="22760" xr:uid="{00000000-0005-0000-0000-0000D1640000}"/>
    <cellStyle name="Normal 13 4 2 5 4 4" xfId="22761" xr:uid="{00000000-0005-0000-0000-0000D2640000}"/>
    <cellStyle name="Normal 13 4 2 5 5" xfId="22762" xr:uid="{00000000-0005-0000-0000-0000D3640000}"/>
    <cellStyle name="Normal 13 4 2 5 5 2" xfId="22763" xr:uid="{00000000-0005-0000-0000-0000D4640000}"/>
    <cellStyle name="Normal 13 4 2 5 5 2 2" xfId="22764" xr:uid="{00000000-0005-0000-0000-0000D5640000}"/>
    <cellStyle name="Normal 13 4 2 5 5 3" xfId="22765" xr:uid="{00000000-0005-0000-0000-0000D6640000}"/>
    <cellStyle name="Normal 13 4 2 5 5 4" xfId="22766" xr:uid="{00000000-0005-0000-0000-0000D7640000}"/>
    <cellStyle name="Normal 13 4 2 5 6" xfId="22767" xr:uid="{00000000-0005-0000-0000-0000D8640000}"/>
    <cellStyle name="Normal 13 4 2 5 6 2" xfId="22768" xr:uid="{00000000-0005-0000-0000-0000D9640000}"/>
    <cellStyle name="Normal 13 4 2 5 6 2 2" xfId="22769" xr:uid="{00000000-0005-0000-0000-0000DA640000}"/>
    <cellStyle name="Normal 13 4 2 5 6 3" xfId="22770" xr:uid="{00000000-0005-0000-0000-0000DB640000}"/>
    <cellStyle name="Normal 13 4 2 5 7" xfId="22771" xr:uid="{00000000-0005-0000-0000-0000DC640000}"/>
    <cellStyle name="Normal 13 4 2 5 7 2" xfId="22772" xr:uid="{00000000-0005-0000-0000-0000DD640000}"/>
    <cellStyle name="Normal 13 4 2 5 8" xfId="22773" xr:uid="{00000000-0005-0000-0000-0000DE640000}"/>
    <cellStyle name="Normal 13 4 2 5 9" xfId="22774" xr:uid="{00000000-0005-0000-0000-0000DF640000}"/>
    <cellStyle name="Normal 13 4 2 6" xfId="22775" xr:uid="{00000000-0005-0000-0000-0000E0640000}"/>
    <cellStyle name="Normal 13 4 2 6 2" xfId="22776" xr:uid="{00000000-0005-0000-0000-0000E1640000}"/>
    <cellStyle name="Normal 13 4 2 6 2 2" xfId="22777" xr:uid="{00000000-0005-0000-0000-0000E2640000}"/>
    <cellStyle name="Normal 13 4 2 6 2 2 2" xfId="22778" xr:uid="{00000000-0005-0000-0000-0000E3640000}"/>
    <cellStyle name="Normal 13 4 2 6 2 3" xfId="22779" xr:uid="{00000000-0005-0000-0000-0000E4640000}"/>
    <cellStyle name="Normal 13 4 2 6 2 4" xfId="22780" xr:uid="{00000000-0005-0000-0000-0000E5640000}"/>
    <cellStyle name="Normal 13 4 2 6 3" xfId="22781" xr:uid="{00000000-0005-0000-0000-0000E6640000}"/>
    <cellStyle name="Normal 13 4 2 6 3 2" xfId="22782" xr:uid="{00000000-0005-0000-0000-0000E7640000}"/>
    <cellStyle name="Normal 13 4 2 6 3 2 2" xfId="22783" xr:uid="{00000000-0005-0000-0000-0000E8640000}"/>
    <cellStyle name="Normal 13 4 2 6 3 3" xfId="22784" xr:uid="{00000000-0005-0000-0000-0000E9640000}"/>
    <cellStyle name="Normal 13 4 2 6 3 4" xfId="22785" xr:uid="{00000000-0005-0000-0000-0000EA640000}"/>
    <cellStyle name="Normal 13 4 2 6 4" xfId="22786" xr:uid="{00000000-0005-0000-0000-0000EB640000}"/>
    <cellStyle name="Normal 13 4 2 6 4 2" xfId="22787" xr:uid="{00000000-0005-0000-0000-0000EC640000}"/>
    <cellStyle name="Normal 13 4 2 6 4 2 2" xfId="22788" xr:uid="{00000000-0005-0000-0000-0000ED640000}"/>
    <cellStyle name="Normal 13 4 2 6 4 3" xfId="22789" xr:uid="{00000000-0005-0000-0000-0000EE640000}"/>
    <cellStyle name="Normal 13 4 2 6 4 4" xfId="22790" xr:uid="{00000000-0005-0000-0000-0000EF640000}"/>
    <cellStyle name="Normal 13 4 2 6 5" xfId="22791" xr:uid="{00000000-0005-0000-0000-0000F0640000}"/>
    <cellStyle name="Normal 13 4 2 6 5 2" xfId="22792" xr:uid="{00000000-0005-0000-0000-0000F1640000}"/>
    <cellStyle name="Normal 13 4 2 6 5 3" xfId="22793" xr:uid="{00000000-0005-0000-0000-0000F2640000}"/>
    <cellStyle name="Normal 13 4 2 6 6" xfId="22794" xr:uid="{00000000-0005-0000-0000-0000F3640000}"/>
    <cellStyle name="Normal 13 4 2 6 7" xfId="22795" xr:uid="{00000000-0005-0000-0000-0000F4640000}"/>
    <cellStyle name="Normal 13 4 2 6 8" xfId="22796" xr:uid="{00000000-0005-0000-0000-0000F5640000}"/>
    <cellStyle name="Normal 13 4 2 7" xfId="22797" xr:uid="{00000000-0005-0000-0000-0000F6640000}"/>
    <cellStyle name="Normal 13 4 2 7 2" xfId="22798" xr:uid="{00000000-0005-0000-0000-0000F7640000}"/>
    <cellStyle name="Normal 13 4 2 7 2 2" xfId="22799" xr:uid="{00000000-0005-0000-0000-0000F8640000}"/>
    <cellStyle name="Normal 13 4 2 7 3" xfId="22800" xr:uid="{00000000-0005-0000-0000-0000F9640000}"/>
    <cellStyle name="Normal 13 4 2 7 4" xfId="22801" xr:uid="{00000000-0005-0000-0000-0000FA640000}"/>
    <cellStyle name="Normal 13 4 2 8" xfId="22802" xr:uid="{00000000-0005-0000-0000-0000FB640000}"/>
    <cellStyle name="Normal 13 4 2 8 2" xfId="22803" xr:uid="{00000000-0005-0000-0000-0000FC640000}"/>
    <cellStyle name="Normal 13 4 2 8 2 2" xfId="22804" xr:uid="{00000000-0005-0000-0000-0000FD640000}"/>
    <cellStyle name="Normal 13 4 2 8 3" xfId="22805" xr:uid="{00000000-0005-0000-0000-0000FE640000}"/>
    <cellStyle name="Normal 13 4 2 8 4" xfId="22806" xr:uid="{00000000-0005-0000-0000-0000FF640000}"/>
    <cellStyle name="Normal 13 4 2 9" xfId="22807" xr:uid="{00000000-0005-0000-0000-000000650000}"/>
    <cellStyle name="Normal 13 4 2 9 2" xfId="22808" xr:uid="{00000000-0005-0000-0000-000001650000}"/>
    <cellStyle name="Normal 13 4 2 9 2 2" xfId="22809" xr:uid="{00000000-0005-0000-0000-000002650000}"/>
    <cellStyle name="Normal 13 4 2 9 3" xfId="22810" xr:uid="{00000000-0005-0000-0000-000003650000}"/>
    <cellStyle name="Normal 13 4 2 9 4" xfId="22811" xr:uid="{00000000-0005-0000-0000-000004650000}"/>
    <cellStyle name="Normal 13 4 3" xfId="22812" xr:uid="{00000000-0005-0000-0000-000005650000}"/>
    <cellStyle name="Normal 13 4 3 10" xfId="22813" xr:uid="{00000000-0005-0000-0000-000006650000}"/>
    <cellStyle name="Normal 13 4 3 10 2" xfId="22814" xr:uid="{00000000-0005-0000-0000-000007650000}"/>
    <cellStyle name="Normal 13 4 3 11" xfId="22815" xr:uid="{00000000-0005-0000-0000-000008650000}"/>
    <cellStyle name="Normal 13 4 3 12" xfId="22816" xr:uid="{00000000-0005-0000-0000-000009650000}"/>
    <cellStyle name="Normal 13 4 3 2" xfId="22817" xr:uid="{00000000-0005-0000-0000-00000A650000}"/>
    <cellStyle name="Normal 13 4 3 2 10" xfId="22818" xr:uid="{00000000-0005-0000-0000-00000B650000}"/>
    <cellStyle name="Normal 13 4 3 2 11" xfId="22819" xr:uid="{00000000-0005-0000-0000-00000C650000}"/>
    <cellStyle name="Normal 13 4 3 2 2" xfId="22820" xr:uid="{00000000-0005-0000-0000-00000D650000}"/>
    <cellStyle name="Normal 13 4 3 2 2 2" xfId="22821" xr:uid="{00000000-0005-0000-0000-00000E650000}"/>
    <cellStyle name="Normal 13 4 3 2 2 2 2" xfId="22822" xr:uid="{00000000-0005-0000-0000-00000F650000}"/>
    <cellStyle name="Normal 13 4 3 2 2 2 2 2" xfId="22823" xr:uid="{00000000-0005-0000-0000-000010650000}"/>
    <cellStyle name="Normal 13 4 3 2 2 2 2 2 2" xfId="22824" xr:uid="{00000000-0005-0000-0000-000011650000}"/>
    <cellStyle name="Normal 13 4 3 2 2 2 2 3" xfId="22825" xr:uid="{00000000-0005-0000-0000-000012650000}"/>
    <cellStyle name="Normal 13 4 3 2 2 2 2 4" xfId="22826" xr:uid="{00000000-0005-0000-0000-000013650000}"/>
    <cellStyle name="Normal 13 4 3 2 2 2 3" xfId="22827" xr:uid="{00000000-0005-0000-0000-000014650000}"/>
    <cellStyle name="Normal 13 4 3 2 2 2 3 2" xfId="22828" xr:uid="{00000000-0005-0000-0000-000015650000}"/>
    <cellStyle name="Normal 13 4 3 2 2 2 3 2 2" xfId="22829" xr:uid="{00000000-0005-0000-0000-000016650000}"/>
    <cellStyle name="Normal 13 4 3 2 2 2 3 3" xfId="22830" xr:uid="{00000000-0005-0000-0000-000017650000}"/>
    <cellStyle name="Normal 13 4 3 2 2 2 3 4" xfId="22831" xr:uid="{00000000-0005-0000-0000-000018650000}"/>
    <cellStyle name="Normal 13 4 3 2 2 2 4" xfId="22832" xr:uid="{00000000-0005-0000-0000-000019650000}"/>
    <cellStyle name="Normal 13 4 3 2 2 2 4 2" xfId="22833" xr:uid="{00000000-0005-0000-0000-00001A650000}"/>
    <cellStyle name="Normal 13 4 3 2 2 2 4 2 2" xfId="22834" xr:uid="{00000000-0005-0000-0000-00001B650000}"/>
    <cellStyle name="Normal 13 4 3 2 2 2 4 3" xfId="22835" xr:uid="{00000000-0005-0000-0000-00001C650000}"/>
    <cellStyle name="Normal 13 4 3 2 2 2 4 4" xfId="22836" xr:uid="{00000000-0005-0000-0000-00001D650000}"/>
    <cellStyle name="Normal 13 4 3 2 2 2 5" xfId="22837" xr:uid="{00000000-0005-0000-0000-00001E650000}"/>
    <cellStyle name="Normal 13 4 3 2 2 2 5 2" xfId="22838" xr:uid="{00000000-0005-0000-0000-00001F650000}"/>
    <cellStyle name="Normal 13 4 3 2 2 2 5 3" xfId="22839" xr:uid="{00000000-0005-0000-0000-000020650000}"/>
    <cellStyle name="Normal 13 4 3 2 2 2 6" xfId="22840" xr:uid="{00000000-0005-0000-0000-000021650000}"/>
    <cellStyle name="Normal 13 4 3 2 2 2 7" xfId="22841" xr:uid="{00000000-0005-0000-0000-000022650000}"/>
    <cellStyle name="Normal 13 4 3 2 2 2 8" xfId="22842" xr:uid="{00000000-0005-0000-0000-000023650000}"/>
    <cellStyle name="Normal 13 4 3 2 2 3" xfId="22843" xr:uid="{00000000-0005-0000-0000-000024650000}"/>
    <cellStyle name="Normal 13 4 3 2 2 3 2" xfId="22844" xr:uid="{00000000-0005-0000-0000-000025650000}"/>
    <cellStyle name="Normal 13 4 3 2 2 3 2 2" xfId="22845" xr:uid="{00000000-0005-0000-0000-000026650000}"/>
    <cellStyle name="Normal 13 4 3 2 2 3 3" xfId="22846" xr:uid="{00000000-0005-0000-0000-000027650000}"/>
    <cellStyle name="Normal 13 4 3 2 2 3 4" xfId="22847" xr:uid="{00000000-0005-0000-0000-000028650000}"/>
    <cellStyle name="Normal 13 4 3 2 2 4" xfId="22848" xr:uid="{00000000-0005-0000-0000-000029650000}"/>
    <cellStyle name="Normal 13 4 3 2 2 4 2" xfId="22849" xr:uid="{00000000-0005-0000-0000-00002A650000}"/>
    <cellStyle name="Normal 13 4 3 2 2 4 2 2" xfId="22850" xr:uid="{00000000-0005-0000-0000-00002B650000}"/>
    <cellStyle name="Normal 13 4 3 2 2 4 3" xfId="22851" xr:uid="{00000000-0005-0000-0000-00002C650000}"/>
    <cellStyle name="Normal 13 4 3 2 2 4 4" xfId="22852" xr:uid="{00000000-0005-0000-0000-00002D650000}"/>
    <cellStyle name="Normal 13 4 3 2 2 5" xfId="22853" xr:uid="{00000000-0005-0000-0000-00002E650000}"/>
    <cellStyle name="Normal 13 4 3 2 2 5 2" xfId="22854" xr:uid="{00000000-0005-0000-0000-00002F650000}"/>
    <cellStyle name="Normal 13 4 3 2 2 5 2 2" xfId="22855" xr:uid="{00000000-0005-0000-0000-000030650000}"/>
    <cellStyle name="Normal 13 4 3 2 2 5 3" xfId="22856" xr:uid="{00000000-0005-0000-0000-000031650000}"/>
    <cellStyle name="Normal 13 4 3 2 2 5 4" xfId="22857" xr:uid="{00000000-0005-0000-0000-000032650000}"/>
    <cellStyle name="Normal 13 4 3 2 2 6" xfId="22858" xr:uid="{00000000-0005-0000-0000-000033650000}"/>
    <cellStyle name="Normal 13 4 3 2 2 6 2" xfId="22859" xr:uid="{00000000-0005-0000-0000-000034650000}"/>
    <cellStyle name="Normal 13 4 3 2 2 6 2 2" xfId="22860" xr:uid="{00000000-0005-0000-0000-000035650000}"/>
    <cellStyle name="Normal 13 4 3 2 2 6 3" xfId="22861" xr:uid="{00000000-0005-0000-0000-000036650000}"/>
    <cellStyle name="Normal 13 4 3 2 2 7" xfId="22862" xr:uid="{00000000-0005-0000-0000-000037650000}"/>
    <cellStyle name="Normal 13 4 3 2 2 7 2" xfId="22863" xr:uid="{00000000-0005-0000-0000-000038650000}"/>
    <cellStyle name="Normal 13 4 3 2 2 8" xfId="22864" xr:uid="{00000000-0005-0000-0000-000039650000}"/>
    <cellStyle name="Normal 13 4 3 2 2 9" xfId="22865" xr:uid="{00000000-0005-0000-0000-00003A650000}"/>
    <cellStyle name="Normal 13 4 3 2 3" xfId="22866" xr:uid="{00000000-0005-0000-0000-00003B650000}"/>
    <cellStyle name="Normal 13 4 3 2 3 2" xfId="22867" xr:uid="{00000000-0005-0000-0000-00003C650000}"/>
    <cellStyle name="Normal 13 4 3 2 3 2 2" xfId="22868" xr:uid="{00000000-0005-0000-0000-00003D650000}"/>
    <cellStyle name="Normal 13 4 3 2 3 2 2 2" xfId="22869" xr:uid="{00000000-0005-0000-0000-00003E650000}"/>
    <cellStyle name="Normal 13 4 3 2 3 2 3" xfId="22870" xr:uid="{00000000-0005-0000-0000-00003F650000}"/>
    <cellStyle name="Normal 13 4 3 2 3 2 4" xfId="22871" xr:uid="{00000000-0005-0000-0000-000040650000}"/>
    <cellStyle name="Normal 13 4 3 2 3 3" xfId="22872" xr:uid="{00000000-0005-0000-0000-000041650000}"/>
    <cellStyle name="Normal 13 4 3 2 3 3 2" xfId="22873" xr:uid="{00000000-0005-0000-0000-000042650000}"/>
    <cellStyle name="Normal 13 4 3 2 3 3 2 2" xfId="22874" xr:uid="{00000000-0005-0000-0000-000043650000}"/>
    <cellStyle name="Normal 13 4 3 2 3 3 3" xfId="22875" xr:uid="{00000000-0005-0000-0000-000044650000}"/>
    <cellStyle name="Normal 13 4 3 2 3 3 4" xfId="22876" xr:uid="{00000000-0005-0000-0000-000045650000}"/>
    <cellStyle name="Normal 13 4 3 2 3 4" xfId="22877" xr:uid="{00000000-0005-0000-0000-000046650000}"/>
    <cellStyle name="Normal 13 4 3 2 3 4 2" xfId="22878" xr:uid="{00000000-0005-0000-0000-000047650000}"/>
    <cellStyle name="Normal 13 4 3 2 3 4 2 2" xfId="22879" xr:uid="{00000000-0005-0000-0000-000048650000}"/>
    <cellStyle name="Normal 13 4 3 2 3 4 3" xfId="22880" xr:uid="{00000000-0005-0000-0000-000049650000}"/>
    <cellStyle name="Normal 13 4 3 2 3 4 4" xfId="22881" xr:uid="{00000000-0005-0000-0000-00004A650000}"/>
    <cellStyle name="Normal 13 4 3 2 3 5" xfId="22882" xr:uid="{00000000-0005-0000-0000-00004B650000}"/>
    <cellStyle name="Normal 13 4 3 2 3 5 2" xfId="22883" xr:uid="{00000000-0005-0000-0000-00004C650000}"/>
    <cellStyle name="Normal 13 4 3 2 3 5 2 2" xfId="22884" xr:uid="{00000000-0005-0000-0000-00004D650000}"/>
    <cellStyle name="Normal 13 4 3 2 3 5 3" xfId="22885" xr:uid="{00000000-0005-0000-0000-00004E650000}"/>
    <cellStyle name="Normal 13 4 3 2 3 5 4" xfId="22886" xr:uid="{00000000-0005-0000-0000-00004F650000}"/>
    <cellStyle name="Normal 13 4 3 2 3 6" xfId="22887" xr:uid="{00000000-0005-0000-0000-000050650000}"/>
    <cellStyle name="Normal 13 4 3 2 3 6 2" xfId="22888" xr:uid="{00000000-0005-0000-0000-000051650000}"/>
    <cellStyle name="Normal 13 4 3 2 3 6 2 2" xfId="22889" xr:uid="{00000000-0005-0000-0000-000052650000}"/>
    <cellStyle name="Normal 13 4 3 2 3 6 3" xfId="22890" xr:uid="{00000000-0005-0000-0000-000053650000}"/>
    <cellStyle name="Normal 13 4 3 2 3 7" xfId="22891" xr:uid="{00000000-0005-0000-0000-000054650000}"/>
    <cellStyle name="Normal 13 4 3 2 3 7 2" xfId="22892" xr:uid="{00000000-0005-0000-0000-000055650000}"/>
    <cellStyle name="Normal 13 4 3 2 3 8" xfId="22893" xr:uid="{00000000-0005-0000-0000-000056650000}"/>
    <cellStyle name="Normal 13 4 3 2 3 9" xfId="22894" xr:uid="{00000000-0005-0000-0000-000057650000}"/>
    <cellStyle name="Normal 13 4 3 2 4" xfId="22895" xr:uid="{00000000-0005-0000-0000-000058650000}"/>
    <cellStyle name="Normal 13 4 3 2 4 2" xfId="22896" xr:uid="{00000000-0005-0000-0000-000059650000}"/>
    <cellStyle name="Normal 13 4 3 2 4 2 2" xfId="22897" xr:uid="{00000000-0005-0000-0000-00005A650000}"/>
    <cellStyle name="Normal 13 4 3 2 4 2 2 2" xfId="22898" xr:uid="{00000000-0005-0000-0000-00005B650000}"/>
    <cellStyle name="Normal 13 4 3 2 4 2 3" xfId="22899" xr:uid="{00000000-0005-0000-0000-00005C650000}"/>
    <cellStyle name="Normal 13 4 3 2 4 2 4" xfId="22900" xr:uid="{00000000-0005-0000-0000-00005D650000}"/>
    <cellStyle name="Normal 13 4 3 2 4 3" xfId="22901" xr:uid="{00000000-0005-0000-0000-00005E650000}"/>
    <cellStyle name="Normal 13 4 3 2 4 3 2" xfId="22902" xr:uid="{00000000-0005-0000-0000-00005F650000}"/>
    <cellStyle name="Normal 13 4 3 2 4 3 2 2" xfId="22903" xr:uid="{00000000-0005-0000-0000-000060650000}"/>
    <cellStyle name="Normal 13 4 3 2 4 3 3" xfId="22904" xr:uid="{00000000-0005-0000-0000-000061650000}"/>
    <cellStyle name="Normal 13 4 3 2 4 3 4" xfId="22905" xr:uid="{00000000-0005-0000-0000-000062650000}"/>
    <cellStyle name="Normal 13 4 3 2 4 4" xfId="22906" xr:uid="{00000000-0005-0000-0000-000063650000}"/>
    <cellStyle name="Normal 13 4 3 2 4 4 2" xfId="22907" xr:uid="{00000000-0005-0000-0000-000064650000}"/>
    <cellStyle name="Normal 13 4 3 2 4 4 2 2" xfId="22908" xr:uid="{00000000-0005-0000-0000-000065650000}"/>
    <cellStyle name="Normal 13 4 3 2 4 4 3" xfId="22909" xr:uid="{00000000-0005-0000-0000-000066650000}"/>
    <cellStyle name="Normal 13 4 3 2 4 4 4" xfId="22910" xr:uid="{00000000-0005-0000-0000-000067650000}"/>
    <cellStyle name="Normal 13 4 3 2 4 5" xfId="22911" xr:uid="{00000000-0005-0000-0000-000068650000}"/>
    <cellStyle name="Normal 13 4 3 2 4 5 2" xfId="22912" xr:uid="{00000000-0005-0000-0000-000069650000}"/>
    <cellStyle name="Normal 13 4 3 2 4 5 3" xfId="22913" xr:uid="{00000000-0005-0000-0000-00006A650000}"/>
    <cellStyle name="Normal 13 4 3 2 4 6" xfId="22914" xr:uid="{00000000-0005-0000-0000-00006B650000}"/>
    <cellStyle name="Normal 13 4 3 2 4 7" xfId="22915" xr:uid="{00000000-0005-0000-0000-00006C650000}"/>
    <cellStyle name="Normal 13 4 3 2 4 8" xfId="22916" xr:uid="{00000000-0005-0000-0000-00006D650000}"/>
    <cellStyle name="Normal 13 4 3 2 5" xfId="22917" xr:uid="{00000000-0005-0000-0000-00006E650000}"/>
    <cellStyle name="Normal 13 4 3 2 5 2" xfId="22918" xr:uid="{00000000-0005-0000-0000-00006F650000}"/>
    <cellStyle name="Normal 13 4 3 2 5 2 2" xfId="22919" xr:uid="{00000000-0005-0000-0000-000070650000}"/>
    <cellStyle name="Normal 13 4 3 2 5 3" xfId="22920" xr:uid="{00000000-0005-0000-0000-000071650000}"/>
    <cellStyle name="Normal 13 4 3 2 5 4" xfId="22921" xr:uid="{00000000-0005-0000-0000-000072650000}"/>
    <cellStyle name="Normal 13 4 3 2 6" xfId="22922" xr:uid="{00000000-0005-0000-0000-000073650000}"/>
    <cellStyle name="Normal 13 4 3 2 6 2" xfId="22923" xr:uid="{00000000-0005-0000-0000-000074650000}"/>
    <cellStyle name="Normal 13 4 3 2 6 2 2" xfId="22924" xr:uid="{00000000-0005-0000-0000-000075650000}"/>
    <cellStyle name="Normal 13 4 3 2 6 3" xfId="22925" xr:uid="{00000000-0005-0000-0000-000076650000}"/>
    <cellStyle name="Normal 13 4 3 2 6 4" xfId="22926" xr:uid="{00000000-0005-0000-0000-000077650000}"/>
    <cellStyle name="Normal 13 4 3 2 7" xfId="22927" xr:uid="{00000000-0005-0000-0000-000078650000}"/>
    <cellStyle name="Normal 13 4 3 2 7 2" xfId="22928" xr:uid="{00000000-0005-0000-0000-000079650000}"/>
    <cellStyle name="Normal 13 4 3 2 7 2 2" xfId="22929" xr:uid="{00000000-0005-0000-0000-00007A650000}"/>
    <cellStyle name="Normal 13 4 3 2 7 3" xfId="22930" xr:uid="{00000000-0005-0000-0000-00007B650000}"/>
    <cellStyle name="Normal 13 4 3 2 7 4" xfId="22931" xr:uid="{00000000-0005-0000-0000-00007C650000}"/>
    <cellStyle name="Normal 13 4 3 2 8" xfId="22932" xr:uid="{00000000-0005-0000-0000-00007D650000}"/>
    <cellStyle name="Normal 13 4 3 2 8 2" xfId="22933" xr:uid="{00000000-0005-0000-0000-00007E650000}"/>
    <cellStyle name="Normal 13 4 3 2 8 2 2" xfId="22934" xr:uid="{00000000-0005-0000-0000-00007F650000}"/>
    <cellStyle name="Normal 13 4 3 2 8 3" xfId="22935" xr:uid="{00000000-0005-0000-0000-000080650000}"/>
    <cellStyle name="Normal 13 4 3 2 9" xfId="22936" xr:uid="{00000000-0005-0000-0000-000081650000}"/>
    <cellStyle name="Normal 13 4 3 2 9 2" xfId="22937" xr:uid="{00000000-0005-0000-0000-000082650000}"/>
    <cellStyle name="Normal 13 4 3 3" xfId="22938" xr:uid="{00000000-0005-0000-0000-000083650000}"/>
    <cellStyle name="Normal 13 4 3 3 2" xfId="22939" xr:uid="{00000000-0005-0000-0000-000084650000}"/>
    <cellStyle name="Normal 13 4 3 3 2 2" xfId="22940" xr:uid="{00000000-0005-0000-0000-000085650000}"/>
    <cellStyle name="Normal 13 4 3 3 2 2 2" xfId="22941" xr:uid="{00000000-0005-0000-0000-000086650000}"/>
    <cellStyle name="Normal 13 4 3 3 2 2 2 2" xfId="22942" xr:uid="{00000000-0005-0000-0000-000087650000}"/>
    <cellStyle name="Normal 13 4 3 3 2 2 3" xfId="22943" xr:uid="{00000000-0005-0000-0000-000088650000}"/>
    <cellStyle name="Normal 13 4 3 3 2 2 4" xfId="22944" xr:uid="{00000000-0005-0000-0000-000089650000}"/>
    <cellStyle name="Normal 13 4 3 3 2 3" xfId="22945" xr:uid="{00000000-0005-0000-0000-00008A650000}"/>
    <cellStyle name="Normal 13 4 3 3 2 3 2" xfId="22946" xr:uid="{00000000-0005-0000-0000-00008B650000}"/>
    <cellStyle name="Normal 13 4 3 3 2 3 2 2" xfId="22947" xr:uid="{00000000-0005-0000-0000-00008C650000}"/>
    <cellStyle name="Normal 13 4 3 3 2 3 3" xfId="22948" xr:uid="{00000000-0005-0000-0000-00008D650000}"/>
    <cellStyle name="Normal 13 4 3 3 2 3 4" xfId="22949" xr:uid="{00000000-0005-0000-0000-00008E650000}"/>
    <cellStyle name="Normal 13 4 3 3 2 4" xfId="22950" xr:uid="{00000000-0005-0000-0000-00008F650000}"/>
    <cellStyle name="Normal 13 4 3 3 2 4 2" xfId="22951" xr:uid="{00000000-0005-0000-0000-000090650000}"/>
    <cellStyle name="Normal 13 4 3 3 2 4 2 2" xfId="22952" xr:uid="{00000000-0005-0000-0000-000091650000}"/>
    <cellStyle name="Normal 13 4 3 3 2 4 3" xfId="22953" xr:uid="{00000000-0005-0000-0000-000092650000}"/>
    <cellStyle name="Normal 13 4 3 3 2 4 4" xfId="22954" xr:uid="{00000000-0005-0000-0000-000093650000}"/>
    <cellStyle name="Normal 13 4 3 3 2 5" xfId="22955" xr:uid="{00000000-0005-0000-0000-000094650000}"/>
    <cellStyle name="Normal 13 4 3 3 2 5 2" xfId="22956" xr:uid="{00000000-0005-0000-0000-000095650000}"/>
    <cellStyle name="Normal 13 4 3 3 2 5 3" xfId="22957" xr:uid="{00000000-0005-0000-0000-000096650000}"/>
    <cellStyle name="Normal 13 4 3 3 2 6" xfId="22958" xr:uid="{00000000-0005-0000-0000-000097650000}"/>
    <cellStyle name="Normal 13 4 3 3 2 7" xfId="22959" xr:uid="{00000000-0005-0000-0000-000098650000}"/>
    <cellStyle name="Normal 13 4 3 3 2 8" xfId="22960" xr:uid="{00000000-0005-0000-0000-000099650000}"/>
    <cellStyle name="Normal 13 4 3 3 3" xfId="22961" xr:uid="{00000000-0005-0000-0000-00009A650000}"/>
    <cellStyle name="Normal 13 4 3 3 3 2" xfId="22962" xr:uid="{00000000-0005-0000-0000-00009B650000}"/>
    <cellStyle name="Normal 13 4 3 3 3 2 2" xfId="22963" xr:uid="{00000000-0005-0000-0000-00009C650000}"/>
    <cellStyle name="Normal 13 4 3 3 3 3" xfId="22964" xr:uid="{00000000-0005-0000-0000-00009D650000}"/>
    <cellStyle name="Normal 13 4 3 3 3 4" xfId="22965" xr:uid="{00000000-0005-0000-0000-00009E650000}"/>
    <cellStyle name="Normal 13 4 3 3 4" xfId="22966" xr:uid="{00000000-0005-0000-0000-00009F650000}"/>
    <cellStyle name="Normal 13 4 3 3 4 2" xfId="22967" xr:uid="{00000000-0005-0000-0000-0000A0650000}"/>
    <cellStyle name="Normal 13 4 3 3 4 2 2" xfId="22968" xr:uid="{00000000-0005-0000-0000-0000A1650000}"/>
    <cellStyle name="Normal 13 4 3 3 4 3" xfId="22969" xr:uid="{00000000-0005-0000-0000-0000A2650000}"/>
    <cellStyle name="Normal 13 4 3 3 4 4" xfId="22970" xr:uid="{00000000-0005-0000-0000-0000A3650000}"/>
    <cellStyle name="Normal 13 4 3 3 5" xfId="22971" xr:uid="{00000000-0005-0000-0000-0000A4650000}"/>
    <cellStyle name="Normal 13 4 3 3 5 2" xfId="22972" xr:uid="{00000000-0005-0000-0000-0000A5650000}"/>
    <cellStyle name="Normal 13 4 3 3 5 2 2" xfId="22973" xr:uid="{00000000-0005-0000-0000-0000A6650000}"/>
    <cellStyle name="Normal 13 4 3 3 5 3" xfId="22974" xr:uid="{00000000-0005-0000-0000-0000A7650000}"/>
    <cellStyle name="Normal 13 4 3 3 5 4" xfId="22975" xr:uid="{00000000-0005-0000-0000-0000A8650000}"/>
    <cellStyle name="Normal 13 4 3 3 6" xfId="22976" xr:uid="{00000000-0005-0000-0000-0000A9650000}"/>
    <cellStyle name="Normal 13 4 3 3 6 2" xfId="22977" xr:uid="{00000000-0005-0000-0000-0000AA650000}"/>
    <cellStyle name="Normal 13 4 3 3 6 2 2" xfId="22978" xr:uid="{00000000-0005-0000-0000-0000AB650000}"/>
    <cellStyle name="Normal 13 4 3 3 6 3" xfId="22979" xr:uid="{00000000-0005-0000-0000-0000AC650000}"/>
    <cellStyle name="Normal 13 4 3 3 7" xfId="22980" xr:uid="{00000000-0005-0000-0000-0000AD650000}"/>
    <cellStyle name="Normal 13 4 3 3 7 2" xfId="22981" xr:uid="{00000000-0005-0000-0000-0000AE650000}"/>
    <cellStyle name="Normal 13 4 3 3 8" xfId="22982" xr:uid="{00000000-0005-0000-0000-0000AF650000}"/>
    <cellStyle name="Normal 13 4 3 3 9" xfId="22983" xr:uid="{00000000-0005-0000-0000-0000B0650000}"/>
    <cellStyle name="Normal 13 4 3 4" xfId="22984" xr:uid="{00000000-0005-0000-0000-0000B1650000}"/>
    <cellStyle name="Normal 13 4 3 4 2" xfId="22985" xr:uid="{00000000-0005-0000-0000-0000B2650000}"/>
    <cellStyle name="Normal 13 4 3 4 2 2" xfId="22986" xr:uid="{00000000-0005-0000-0000-0000B3650000}"/>
    <cellStyle name="Normal 13 4 3 4 2 2 2" xfId="22987" xr:uid="{00000000-0005-0000-0000-0000B4650000}"/>
    <cellStyle name="Normal 13 4 3 4 2 3" xfId="22988" xr:uid="{00000000-0005-0000-0000-0000B5650000}"/>
    <cellStyle name="Normal 13 4 3 4 2 4" xfId="22989" xr:uid="{00000000-0005-0000-0000-0000B6650000}"/>
    <cellStyle name="Normal 13 4 3 4 3" xfId="22990" xr:uid="{00000000-0005-0000-0000-0000B7650000}"/>
    <cellStyle name="Normal 13 4 3 4 3 2" xfId="22991" xr:uid="{00000000-0005-0000-0000-0000B8650000}"/>
    <cellStyle name="Normal 13 4 3 4 3 2 2" xfId="22992" xr:uid="{00000000-0005-0000-0000-0000B9650000}"/>
    <cellStyle name="Normal 13 4 3 4 3 3" xfId="22993" xr:uid="{00000000-0005-0000-0000-0000BA650000}"/>
    <cellStyle name="Normal 13 4 3 4 3 4" xfId="22994" xr:uid="{00000000-0005-0000-0000-0000BB650000}"/>
    <cellStyle name="Normal 13 4 3 4 4" xfId="22995" xr:uid="{00000000-0005-0000-0000-0000BC650000}"/>
    <cellStyle name="Normal 13 4 3 4 4 2" xfId="22996" xr:uid="{00000000-0005-0000-0000-0000BD650000}"/>
    <cellStyle name="Normal 13 4 3 4 4 2 2" xfId="22997" xr:uid="{00000000-0005-0000-0000-0000BE650000}"/>
    <cellStyle name="Normal 13 4 3 4 4 3" xfId="22998" xr:uid="{00000000-0005-0000-0000-0000BF650000}"/>
    <cellStyle name="Normal 13 4 3 4 4 4" xfId="22999" xr:uid="{00000000-0005-0000-0000-0000C0650000}"/>
    <cellStyle name="Normal 13 4 3 4 5" xfId="23000" xr:uid="{00000000-0005-0000-0000-0000C1650000}"/>
    <cellStyle name="Normal 13 4 3 4 5 2" xfId="23001" xr:uid="{00000000-0005-0000-0000-0000C2650000}"/>
    <cellStyle name="Normal 13 4 3 4 5 2 2" xfId="23002" xr:uid="{00000000-0005-0000-0000-0000C3650000}"/>
    <cellStyle name="Normal 13 4 3 4 5 3" xfId="23003" xr:uid="{00000000-0005-0000-0000-0000C4650000}"/>
    <cellStyle name="Normal 13 4 3 4 5 4" xfId="23004" xr:uid="{00000000-0005-0000-0000-0000C5650000}"/>
    <cellStyle name="Normal 13 4 3 4 6" xfId="23005" xr:uid="{00000000-0005-0000-0000-0000C6650000}"/>
    <cellStyle name="Normal 13 4 3 4 6 2" xfId="23006" xr:uid="{00000000-0005-0000-0000-0000C7650000}"/>
    <cellStyle name="Normal 13 4 3 4 6 2 2" xfId="23007" xr:uid="{00000000-0005-0000-0000-0000C8650000}"/>
    <cellStyle name="Normal 13 4 3 4 6 3" xfId="23008" xr:uid="{00000000-0005-0000-0000-0000C9650000}"/>
    <cellStyle name="Normal 13 4 3 4 7" xfId="23009" xr:uid="{00000000-0005-0000-0000-0000CA650000}"/>
    <cellStyle name="Normal 13 4 3 4 7 2" xfId="23010" xr:uid="{00000000-0005-0000-0000-0000CB650000}"/>
    <cellStyle name="Normal 13 4 3 4 8" xfId="23011" xr:uid="{00000000-0005-0000-0000-0000CC650000}"/>
    <cellStyle name="Normal 13 4 3 4 9" xfId="23012" xr:uid="{00000000-0005-0000-0000-0000CD650000}"/>
    <cellStyle name="Normal 13 4 3 5" xfId="23013" xr:uid="{00000000-0005-0000-0000-0000CE650000}"/>
    <cellStyle name="Normal 13 4 3 5 2" xfId="23014" xr:uid="{00000000-0005-0000-0000-0000CF650000}"/>
    <cellStyle name="Normal 13 4 3 5 2 2" xfId="23015" xr:uid="{00000000-0005-0000-0000-0000D0650000}"/>
    <cellStyle name="Normal 13 4 3 5 2 2 2" xfId="23016" xr:uid="{00000000-0005-0000-0000-0000D1650000}"/>
    <cellStyle name="Normal 13 4 3 5 2 3" xfId="23017" xr:uid="{00000000-0005-0000-0000-0000D2650000}"/>
    <cellStyle name="Normal 13 4 3 5 2 4" xfId="23018" xr:uid="{00000000-0005-0000-0000-0000D3650000}"/>
    <cellStyle name="Normal 13 4 3 5 3" xfId="23019" xr:uid="{00000000-0005-0000-0000-0000D4650000}"/>
    <cellStyle name="Normal 13 4 3 5 3 2" xfId="23020" xr:uid="{00000000-0005-0000-0000-0000D5650000}"/>
    <cellStyle name="Normal 13 4 3 5 3 2 2" xfId="23021" xr:uid="{00000000-0005-0000-0000-0000D6650000}"/>
    <cellStyle name="Normal 13 4 3 5 3 3" xfId="23022" xr:uid="{00000000-0005-0000-0000-0000D7650000}"/>
    <cellStyle name="Normal 13 4 3 5 3 4" xfId="23023" xr:uid="{00000000-0005-0000-0000-0000D8650000}"/>
    <cellStyle name="Normal 13 4 3 5 4" xfId="23024" xr:uid="{00000000-0005-0000-0000-0000D9650000}"/>
    <cellStyle name="Normal 13 4 3 5 4 2" xfId="23025" xr:uid="{00000000-0005-0000-0000-0000DA650000}"/>
    <cellStyle name="Normal 13 4 3 5 4 2 2" xfId="23026" xr:uid="{00000000-0005-0000-0000-0000DB650000}"/>
    <cellStyle name="Normal 13 4 3 5 4 3" xfId="23027" xr:uid="{00000000-0005-0000-0000-0000DC650000}"/>
    <cellStyle name="Normal 13 4 3 5 4 4" xfId="23028" xr:uid="{00000000-0005-0000-0000-0000DD650000}"/>
    <cellStyle name="Normal 13 4 3 5 5" xfId="23029" xr:uid="{00000000-0005-0000-0000-0000DE650000}"/>
    <cellStyle name="Normal 13 4 3 5 5 2" xfId="23030" xr:uid="{00000000-0005-0000-0000-0000DF650000}"/>
    <cellStyle name="Normal 13 4 3 5 5 3" xfId="23031" xr:uid="{00000000-0005-0000-0000-0000E0650000}"/>
    <cellStyle name="Normal 13 4 3 5 6" xfId="23032" xr:uid="{00000000-0005-0000-0000-0000E1650000}"/>
    <cellStyle name="Normal 13 4 3 5 7" xfId="23033" xr:uid="{00000000-0005-0000-0000-0000E2650000}"/>
    <cellStyle name="Normal 13 4 3 5 8" xfId="23034" xr:uid="{00000000-0005-0000-0000-0000E3650000}"/>
    <cellStyle name="Normal 13 4 3 6" xfId="23035" xr:uid="{00000000-0005-0000-0000-0000E4650000}"/>
    <cellStyle name="Normal 13 4 3 6 2" xfId="23036" xr:uid="{00000000-0005-0000-0000-0000E5650000}"/>
    <cellStyle name="Normal 13 4 3 6 2 2" xfId="23037" xr:uid="{00000000-0005-0000-0000-0000E6650000}"/>
    <cellStyle name="Normal 13 4 3 6 3" xfId="23038" xr:uid="{00000000-0005-0000-0000-0000E7650000}"/>
    <cellStyle name="Normal 13 4 3 6 4" xfId="23039" xr:uid="{00000000-0005-0000-0000-0000E8650000}"/>
    <cellStyle name="Normal 13 4 3 7" xfId="23040" xr:uid="{00000000-0005-0000-0000-0000E9650000}"/>
    <cellStyle name="Normal 13 4 3 7 2" xfId="23041" xr:uid="{00000000-0005-0000-0000-0000EA650000}"/>
    <cellStyle name="Normal 13 4 3 7 2 2" xfId="23042" xr:uid="{00000000-0005-0000-0000-0000EB650000}"/>
    <cellStyle name="Normal 13 4 3 7 3" xfId="23043" xr:uid="{00000000-0005-0000-0000-0000EC650000}"/>
    <cellStyle name="Normal 13 4 3 7 4" xfId="23044" xr:uid="{00000000-0005-0000-0000-0000ED650000}"/>
    <cellStyle name="Normal 13 4 3 8" xfId="23045" xr:uid="{00000000-0005-0000-0000-0000EE650000}"/>
    <cellStyle name="Normal 13 4 3 8 2" xfId="23046" xr:uid="{00000000-0005-0000-0000-0000EF650000}"/>
    <cellStyle name="Normal 13 4 3 8 2 2" xfId="23047" xr:uid="{00000000-0005-0000-0000-0000F0650000}"/>
    <cellStyle name="Normal 13 4 3 8 3" xfId="23048" xr:uid="{00000000-0005-0000-0000-0000F1650000}"/>
    <cellStyle name="Normal 13 4 3 8 4" xfId="23049" xr:uid="{00000000-0005-0000-0000-0000F2650000}"/>
    <cellStyle name="Normal 13 4 3 9" xfId="23050" xr:uid="{00000000-0005-0000-0000-0000F3650000}"/>
    <cellStyle name="Normal 13 4 3 9 2" xfId="23051" xr:uid="{00000000-0005-0000-0000-0000F4650000}"/>
    <cellStyle name="Normal 13 4 3 9 2 2" xfId="23052" xr:uid="{00000000-0005-0000-0000-0000F5650000}"/>
    <cellStyle name="Normal 13 4 3 9 3" xfId="23053" xr:uid="{00000000-0005-0000-0000-0000F6650000}"/>
    <cellStyle name="Normal 13 4 4" xfId="23054" xr:uid="{00000000-0005-0000-0000-0000F7650000}"/>
    <cellStyle name="Normal 13 4 4 10" xfId="23055" xr:uid="{00000000-0005-0000-0000-0000F8650000}"/>
    <cellStyle name="Normal 13 4 4 10 2" xfId="23056" xr:uid="{00000000-0005-0000-0000-0000F9650000}"/>
    <cellStyle name="Normal 13 4 4 11" xfId="23057" xr:uid="{00000000-0005-0000-0000-0000FA650000}"/>
    <cellStyle name="Normal 13 4 4 12" xfId="23058" xr:uid="{00000000-0005-0000-0000-0000FB650000}"/>
    <cellStyle name="Normal 13 4 4 2" xfId="23059" xr:uid="{00000000-0005-0000-0000-0000FC650000}"/>
    <cellStyle name="Normal 13 4 4 2 10" xfId="23060" xr:uid="{00000000-0005-0000-0000-0000FD650000}"/>
    <cellStyle name="Normal 13 4 4 2 2" xfId="23061" xr:uid="{00000000-0005-0000-0000-0000FE650000}"/>
    <cellStyle name="Normal 13 4 4 2 2 2" xfId="23062" xr:uid="{00000000-0005-0000-0000-0000FF650000}"/>
    <cellStyle name="Normal 13 4 4 2 2 2 2" xfId="23063" xr:uid="{00000000-0005-0000-0000-000000660000}"/>
    <cellStyle name="Normal 13 4 4 2 2 2 2 2" xfId="23064" xr:uid="{00000000-0005-0000-0000-000001660000}"/>
    <cellStyle name="Normal 13 4 4 2 2 2 3" xfId="23065" xr:uid="{00000000-0005-0000-0000-000002660000}"/>
    <cellStyle name="Normal 13 4 4 2 2 2 4" xfId="23066" xr:uid="{00000000-0005-0000-0000-000003660000}"/>
    <cellStyle name="Normal 13 4 4 2 2 3" xfId="23067" xr:uid="{00000000-0005-0000-0000-000004660000}"/>
    <cellStyle name="Normal 13 4 4 2 2 3 2" xfId="23068" xr:uid="{00000000-0005-0000-0000-000005660000}"/>
    <cellStyle name="Normal 13 4 4 2 2 3 2 2" xfId="23069" xr:uid="{00000000-0005-0000-0000-000006660000}"/>
    <cellStyle name="Normal 13 4 4 2 2 3 3" xfId="23070" xr:uid="{00000000-0005-0000-0000-000007660000}"/>
    <cellStyle name="Normal 13 4 4 2 2 3 4" xfId="23071" xr:uid="{00000000-0005-0000-0000-000008660000}"/>
    <cellStyle name="Normal 13 4 4 2 2 4" xfId="23072" xr:uid="{00000000-0005-0000-0000-000009660000}"/>
    <cellStyle name="Normal 13 4 4 2 2 4 2" xfId="23073" xr:uid="{00000000-0005-0000-0000-00000A660000}"/>
    <cellStyle name="Normal 13 4 4 2 2 4 2 2" xfId="23074" xr:uid="{00000000-0005-0000-0000-00000B660000}"/>
    <cellStyle name="Normal 13 4 4 2 2 4 3" xfId="23075" xr:uid="{00000000-0005-0000-0000-00000C660000}"/>
    <cellStyle name="Normal 13 4 4 2 2 4 4" xfId="23076" xr:uid="{00000000-0005-0000-0000-00000D660000}"/>
    <cellStyle name="Normal 13 4 4 2 2 5" xfId="23077" xr:uid="{00000000-0005-0000-0000-00000E660000}"/>
    <cellStyle name="Normal 13 4 4 2 2 5 2" xfId="23078" xr:uid="{00000000-0005-0000-0000-00000F660000}"/>
    <cellStyle name="Normal 13 4 4 2 2 5 2 2" xfId="23079" xr:uid="{00000000-0005-0000-0000-000010660000}"/>
    <cellStyle name="Normal 13 4 4 2 2 5 3" xfId="23080" xr:uid="{00000000-0005-0000-0000-000011660000}"/>
    <cellStyle name="Normal 13 4 4 2 2 5 4" xfId="23081" xr:uid="{00000000-0005-0000-0000-000012660000}"/>
    <cellStyle name="Normal 13 4 4 2 2 6" xfId="23082" xr:uid="{00000000-0005-0000-0000-000013660000}"/>
    <cellStyle name="Normal 13 4 4 2 2 6 2" xfId="23083" xr:uid="{00000000-0005-0000-0000-000014660000}"/>
    <cellStyle name="Normal 13 4 4 2 2 6 2 2" xfId="23084" xr:uid="{00000000-0005-0000-0000-000015660000}"/>
    <cellStyle name="Normal 13 4 4 2 2 6 3" xfId="23085" xr:uid="{00000000-0005-0000-0000-000016660000}"/>
    <cellStyle name="Normal 13 4 4 2 2 7" xfId="23086" xr:uid="{00000000-0005-0000-0000-000017660000}"/>
    <cellStyle name="Normal 13 4 4 2 2 7 2" xfId="23087" xr:uid="{00000000-0005-0000-0000-000018660000}"/>
    <cellStyle name="Normal 13 4 4 2 2 8" xfId="23088" xr:uid="{00000000-0005-0000-0000-000019660000}"/>
    <cellStyle name="Normal 13 4 4 2 2 9" xfId="23089" xr:uid="{00000000-0005-0000-0000-00001A660000}"/>
    <cellStyle name="Normal 13 4 4 2 3" xfId="23090" xr:uid="{00000000-0005-0000-0000-00001B660000}"/>
    <cellStyle name="Normal 13 4 4 2 3 2" xfId="23091" xr:uid="{00000000-0005-0000-0000-00001C660000}"/>
    <cellStyle name="Normal 13 4 4 2 3 2 2" xfId="23092" xr:uid="{00000000-0005-0000-0000-00001D660000}"/>
    <cellStyle name="Normal 13 4 4 2 3 2 2 2" xfId="23093" xr:uid="{00000000-0005-0000-0000-00001E660000}"/>
    <cellStyle name="Normal 13 4 4 2 3 2 3" xfId="23094" xr:uid="{00000000-0005-0000-0000-00001F660000}"/>
    <cellStyle name="Normal 13 4 4 2 3 2 4" xfId="23095" xr:uid="{00000000-0005-0000-0000-000020660000}"/>
    <cellStyle name="Normal 13 4 4 2 3 3" xfId="23096" xr:uid="{00000000-0005-0000-0000-000021660000}"/>
    <cellStyle name="Normal 13 4 4 2 3 3 2" xfId="23097" xr:uid="{00000000-0005-0000-0000-000022660000}"/>
    <cellStyle name="Normal 13 4 4 2 3 3 2 2" xfId="23098" xr:uid="{00000000-0005-0000-0000-000023660000}"/>
    <cellStyle name="Normal 13 4 4 2 3 3 3" xfId="23099" xr:uid="{00000000-0005-0000-0000-000024660000}"/>
    <cellStyle name="Normal 13 4 4 2 3 3 4" xfId="23100" xr:uid="{00000000-0005-0000-0000-000025660000}"/>
    <cellStyle name="Normal 13 4 4 2 3 4" xfId="23101" xr:uid="{00000000-0005-0000-0000-000026660000}"/>
    <cellStyle name="Normal 13 4 4 2 3 4 2" xfId="23102" xr:uid="{00000000-0005-0000-0000-000027660000}"/>
    <cellStyle name="Normal 13 4 4 2 3 4 2 2" xfId="23103" xr:uid="{00000000-0005-0000-0000-000028660000}"/>
    <cellStyle name="Normal 13 4 4 2 3 4 3" xfId="23104" xr:uid="{00000000-0005-0000-0000-000029660000}"/>
    <cellStyle name="Normal 13 4 4 2 3 4 4" xfId="23105" xr:uid="{00000000-0005-0000-0000-00002A660000}"/>
    <cellStyle name="Normal 13 4 4 2 3 5" xfId="23106" xr:uid="{00000000-0005-0000-0000-00002B660000}"/>
    <cellStyle name="Normal 13 4 4 2 3 5 2" xfId="23107" xr:uid="{00000000-0005-0000-0000-00002C660000}"/>
    <cellStyle name="Normal 13 4 4 2 3 5 3" xfId="23108" xr:uid="{00000000-0005-0000-0000-00002D660000}"/>
    <cellStyle name="Normal 13 4 4 2 3 6" xfId="23109" xr:uid="{00000000-0005-0000-0000-00002E660000}"/>
    <cellStyle name="Normal 13 4 4 2 3 7" xfId="23110" xr:uid="{00000000-0005-0000-0000-00002F660000}"/>
    <cellStyle name="Normal 13 4 4 2 3 8" xfId="23111" xr:uid="{00000000-0005-0000-0000-000030660000}"/>
    <cellStyle name="Normal 13 4 4 2 4" xfId="23112" xr:uid="{00000000-0005-0000-0000-000031660000}"/>
    <cellStyle name="Normal 13 4 4 2 4 2" xfId="23113" xr:uid="{00000000-0005-0000-0000-000032660000}"/>
    <cellStyle name="Normal 13 4 4 2 4 2 2" xfId="23114" xr:uid="{00000000-0005-0000-0000-000033660000}"/>
    <cellStyle name="Normal 13 4 4 2 4 3" xfId="23115" xr:uid="{00000000-0005-0000-0000-000034660000}"/>
    <cellStyle name="Normal 13 4 4 2 4 4" xfId="23116" xr:uid="{00000000-0005-0000-0000-000035660000}"/>
    <cellStyle name="Normal 13 4 4 2 5" xfId="23117" xr:uid="{00000000-0005-0000-0000-000036660000}"/>
    <cellStyle name="Normal 13 4 4 2 5 2" xfId="23118" xr:uid="{00000000-0005-0000-0000-000037660000}"/>
    <cellStyle name="Normal 13 4 4 2 5 2 2" xfId="23119" xr:uid="{00000000-0005-0000-0000-000038660000}"/>
    <cellStyle name="Normal 13 4 4 2 5 3" xfId="23120" xr:uid="{00000000-0005-0000-0000-000039660000}"/>
    <cellStyle name="Normal 13 4 4 2 5 4" xfId="23121" xr:uid="{00000000-0005-0000-0000-00003A660000}"/>
    <cellStyle name="Normal 13 4 4 2 6" xfId="23122" xr:uid="{00000000-0005-0000-0000-00003B660000}"/>
    <cellStyle name="Normal 13 4 4 2 6 2" xfId="23123" xr:uid="{00000000-0005-0000-0000-00003C660000}"/>
    <cellStyle name="Normal 13 4 4 2 6 2 2" xfId="23124" xr:uid="{00000000-0005-0000-0000-00003D660000}"/>
    <cellStyle name="Normal 13 4 4 2 6 3" xfId="23125" xr:uid="{00000000-0005-0000-0000-00003E660000}"/>
    <cellStyle name="Normal 13 4 4 2 6 4" xfId="23126" xr:uid="{00000000-0005-0000-0000-00003F660000}"/>
    <cellStyle name="Normal 13 4 4 2 7" xfId="23127" xr:uid="{00000000-0005-0000-0000-000040660000}"/>
    <cellStyle name="Normal 13 4 4 2 7 2" xfId="23128" xr:uid="{00000000-0005-0000-0000-000041660000}"/>
    <cellStyle name="Normal 13 4 4 2 7 2 2" xfId="23129" xr:uid="{00000000-0005-0000-0000-000042660000}"/>
    <cellStyle name="Normal 13 4 4 2 7 3" xfId="23130" xr:uid="{00000000-0005-0000-0000-000043660000}"/>
    <cellStyle name="Normal 13 4 4 2 8" xfId="23131" xr:uid="{00000000-0005-0000-0000-000044660000}"/>
    <cellStyle name="Normal 13 4 4 2 8 2" xfId="23132" xr:uid="{00000000-0005-0000-0000-000045660000}"/>
    <cellStyle name="Normal 13 4 4 2 9" xfId="23133" xr:uid="{00000000-0005-0000-0000-000046660000}"/>
    <cellStyle name="Normal 13 4 4 3" xfId="23134" xr:uid="{00000000-0005-0000-0000-000047660000}"/>
    <cellStyle name="Normal 13 4 4 3 2" xfId="23135" xr:uid="{00000000-0005-0000-0000-000048660000}"/>
    <cellStyle name="Normal 13 4 4 3 2 2" xfId="23136" xr:uid="{00000000-0005-0000-0000-000049660000}"/>
    <cellStyle name="Normal 13 4 4 3 2 2 2" xfId="23137" xr:uid="{00000000-0005-0000-0000-00004A660000}"/>
    <cellStyle name="Normal 13 4 4 3 2 2 2 2" xfId="23138" xr:uid="{00000000-0005-0000-0000-00004B660000}"/>
    <cellStyle name="Normal 13 4 4 3 2 2 3" xfId="23139" xr:uid="{00000000-0005-0000-0000-00004C660000}"/>
    <cellStyle name="Normal 13 4 4 3 2 2 4" xfId="23140" xr:uid="{00000000-0005-0000-0000-00004D660000}"/>
    <cellStyle name="Normal 13 4 4 3 2 3" xfId="23141" xr:uid="{00000000-0005-0000-0000-00004E660000}"/>
    <cellStyle name="Normal 13 4 4 3 2 3 2" xfId="23142" xr:uid="{00000000-0005-0000-0000-00004F660000}"/>
    <cellStyle name="Normal 13 4 4 3 2 3 2 2" xfId="23143" xr:uid="{00000000-0005-0000-0000-000050660000}"/>
    <cellStyle name="Normal 13 4 4 3 2 3 3" xfId="23144" xr:uid="{00000000-0005-0000-0000-000051660000}"/>
    <cellStyle name="Normal 13 4 4 3 2 3 4" xfId="23145" xr:uid="{00000000-0005-0000-0000-000052660000}"/>
    <cellStyle name="Normal 13 4 4 3 2 4" xfId="23146" xr:uid="{00000000-0005-0000-0000-000053660000}"/>
    <cellStyle name="Normal 13 4 4 3 2 4 2" xfId="23147" xr:uid="{00000000-0005-0000-0000-000054660000}"/>
    <cellStyle name="Normal 13 4 4 3 2 4 2 2" xfId="23148" xr:uid="{00000000-0005-0000-0000-000055660000}"/>
    <cellStyle name="Normal 13 4 4 3 2 4 3" xfId="23149" xr:uid="{00000000-0005-0000-0000-000056660000}"/>
    <cellStyle name="Normal 13 4 4 3 2 4 4" xfId="23150" xr:uid="{00000000-0005-0000-0000-000057660000}"/>
    <cellStyle name="Normal 13 4 4 3 2 5" xfId="23151" xr:uid="{00000000-0005-0000-0000-000058660000}"/>
    <cellStyle name="Normal 13 4 4 3 2 5 2" xfId="23152" xr:uid="{00000000-0005-0000-0000-000059660000}"/>
    <cellStyle name="Normal 13 4 4 3 2 5 3" xfId="23153" xr:uid="{00000000-0005-0000-0000-00005A660000}"/>
    <cellStyle name="Normal 13 4 4 3 2 6" xfId="23154" xr:uid="{00000000-0005-0000-0000-00005B660000}"/>
    <cellStyle name="Normal 13 4 4 3 2 7" xfId="23155" xr:uid="{00000000-0005-0000-0000-00005C660000}"/>
    <cellStyle name="Normal 13 4 4 3 2 8" xfId="23156" xr:uid="{00000000-0005-0000-0000-00005D660000}"/>
    <cellStyle name="Normal 13 4 4 3 3" xfId="23157" xr:uid="{00000000-0005-0000-0000-00005E660000}"/>
    <cellStyle name="Normal 13 4 4 3 3 2" xfId="23158" xr:uid="{00000000-0005-0000-0000-00005F660000}"/>
    <cellStyle name="Normal 13 4 4 3 3 2 2" xfId="23159" xr:uid="{00000000-0005-0000-0000-000060660000}"/>
    <cellStyle name="Normal 13 4 4 3 3 3" xfId="23160" xr:uid="{00000000-0005-0000-0000-000061660000}"/>
    <cellStyle name="Normal 13 4 4 3 3 4" xfId="23161" xr:uid="{00000000-0005-0000-0000-000062660000}"/>
    <cellStyle name="Normal 13 4 4 3 4" xfId="23162" xr:uid="{00000000-0005-0000-0000-000063660000}"/>
    <cellStyle name="Normal 13 4 4 3 4 2" xfId="23163" xr:uid="{00000000-0005-0000-0000-000064660000}"/>
    <cellStyle name="Normal 13 4 4 3 4 2 2" xfId="23164" xr:uid="{00000000-0005-0000-0000-000065660000}"/>
    <cellStyle name="Normal 13 4 4 3 4 3" xfId="23165" xr:uid="{00000000-0005-0000-0000-000066660000}"/>
    <cellStyle name="Normal 13 4 4 3 4 4" xfId="23166" xr:uid="{00000000-0005-0000-0000-000067660000}"/>
    <cellStyle name="Normal 13 4 4 3 5" xfId="23167" xr:uid="{00000000-0005-0000-0000-000068660000}"/>
    <cellStyle name="Normal 13 4 4 3 5 2" xfId="23168" xr:uid="{00000000-0005-0000-0000-000069660000}"/>
    <cellStyle name="Normal 13 4 4 3 5 2 2" xfId="23169" xr:uid="{00000000-0005-0000-0000-00006A660000}"/>
    <cellStyle name="Normal 13 4 4 3 5 3" xfId="23170" xr:uid="{00000000-0005-0000-0000-00006B660000}"/>
    <cellStyle name="Normal 13 4 4 3 5 4" xfId="23171" xr:uid="{00000000-0005-0000-0000-00006C660000}"/>
    <cellStyle name="Normal 13 4 4 3 6" xfId="23172" xr:uid="{00000000-0005-0000-0000-00006D660000}"/>
    <cellStyle name="Normal 13 4 4 3 6 2" xfId="23173" xr:uid="{00000000-0005-0000-0000-00006E660000}"/>
    <cellStyle name="Normal 13 4 4 3 6 2 2" xfId="23174" xr:uid="{00000000-0005-0000-0000-00006F660000}"/>
    <cellStyle name="Normal 13 4 4 3 6 3" xfId="23175" xr:uid="{00000000-0005-0000-0000-000070660000}"/>
    <cellStyle name="Normal 13 4 4 3 7" xfId="23176" xr:uid="{00000000-0005-0000-0000-000071660000}"/>
    <cellStyle name="Normal 13 4 4 3 7 2" xfId="23177" xr:uid="{00000000-0005-0000-0000-000072660000}"/>
    <cellStyle name="Normal 13 4 4 3 8" xfId="23178" xr:uid="{00000000-0005-0000-0000-000073660000}"/>
    <cellStyle name="Normal 13 4 4 3 9" xfId="23179" xr:uid="{00000000-0005-0000-0000-000074660000}"/>
    <cellStyle name="Normal 13 4 4 4" xfId="23180" xr:uid="{00000000-0005-0000-0000-000075660000}"/>
    <cellStyle name="Normal 13 4 4 4 2" xfId="23181" xr:uid="{00000000-0005-0000-0000-000076660000}"/>
    <cellStyle name="Normal 13 4 4 4 2 2" xfId="23182" xr:uid="{00000000-0005-0000-0000-000077660000}"/>
    <cellStyle name="Normal 13 4 4 4 2 2 2" xfId="23183" xr:uid="{00000000-0005-0000-0000-000078660000}"/>
    <cellStyle name="Normal 13 4 4 4 2 3" xfId="23184" xr:uid="{00000000-0005-0000-0000-000079660000}"/>
    <cellStyle name="Normal 13 4 4 4 2 4" xfId="23185" xr:uid="{00000000-0005-0000-0000-00007A660000}"/>
    <cellStyle name="Normal 13 4 4 4 3" xfId="23186" xr:uid="{00000000-0005-0000-0000-00007B660000}"/>
    <cellStyle name="Normal 13 4 4 4 3 2" xfId="23187" xr:uid="{00000000-0005-0000-0000-00007C660000}"/>
    <cellStyle name="Normal 13 4 4 4 3 2 2" xfId="23188" xr:uid="{00000000-0005-0000-0000-00007D660000}"/>
    <cellStyle name="Normal 13 4 4 4 3 3" xfId="23189" xr:uid="{00000000-0005-0000-0000-00007E660000}"/>
    <cellStyle name="Normal 13 4 4 4 3 4" xfId="23190" xr:uid="{00000000-0005-0000-0000-00007F660000}"/>
    <cellStyle name="Normal 13 4 4 4 4" xfId="23191" xr:uid="{00000000-0005-0000-0000-000080660000}"/>
    <cellStyle name="Normal 13 4 4 4 4 2" xfId="23192" xr:uid="{00000000-0005-0000-0000-000081660000}"/>
    <cellStyle name="Normal 13 4 4 4 4 2 2" xfId="23193" xr:uid="{00000000-0005-0000-0000-000082660000}"/>
    <cellStyle name="Normal 13 4 4 4 4 3" xfId="23194" xr:uid="{00000000-0005-0000-0000-000083660000}"/>
    <cellStyle name="Normal 13 4 4 4 4 4" xfId="23195" xr:uid="{00000000-0005-0000-0000-000084660000}"/>
    <cellStyle name="Normal 13 4 4 4 5" xfId="23196" xr:uid="{00000000-0005-0000-0000-000085660000}"/>
    <cellStyle name="Normal 13 4 4 4 5 2" xfId="23197" xr:uid="{00000000-0005-0000-0000-000086660000}"/>
    <cellStyle name="Normal 13 4 4 4 5 2 2" xfId="23198" xr:uid="{00000000-0005-0000-0000-000087660000}"/>
    <cellStyle name="Normal 13 4 4 4 5 3" xfId="23199" xr:uid="{00000000-0005-0000-0000-000088660000}"/>
    <cellStyle name="Normal 13 4 4 4 5 4" xfId="23200" xr:uid="{00000000-0005-0000-0000-000089660000}"/>
    <cellStyle name="Normal 13 4 4 4 6" xfId="23201" xr:uid="{00000000-0005-0000-0000-00008A660000}"/>
    <cellStyle name="Normal 13 4 4 4 6 2" xfId="23202" xr:uid="{00000000-0005-0000-0000-00008B660000}"/>
    <cellStyle name="Normal 13 4 4 4 6 2 2" xfId="23203" xr:uid="{00000000-0005-0000-0000-00008C660000}"/>
    <cellStyle name="Normal 13 4 4 4 6 3" xfId="23204" xr:uid="{00000000-0005-0000-0000-00008D660000}"/>
    <cellStyle name="Normal 13 4 4 4 7" xfId="23205" xr:uid="{00000000-0005-0000-0000-00008E660000}"/>
    <cellStyle name="Normal 13 4 4 4 7 2" xfId="23206" xr:uid="{00000000-0005-0000-0000-00008F660000}"/>
    <cellStyle name="Normal 13 4 4 4 8" xfId="23207" xr:uid="{00000000-0005-0000-0000-000090660000}"/>
    <cellStyle name="Normal 13 4 4 4 9" xfId="23208" xr:uid="{00000000-0005-0000-0000-000091660000}"/>
    <cellStyle name="Normal 13 4 4 5" xfId="23209" xr:uid="{00000000-0005-0000-0000-000092660000}"/>
    <cellStyle name="Normal 13 4 4 5 2" xfId="23210" xr:uid="{00000000-0005-0000-0000-000093660000}"/>
    <cellStyle name="Normal 13 4 4 5 2 2" xfId="23211" xr:uid="{00000000-0005-0000-0000-000094660000}"/>
    <cellStyle name="Normal 13 4 4 5 2 2 2" xfId="23212" xr:uid="{00000000-0005-0000-0000-000095660000}"/>
    <cellStyle name="Normal 13 4 4 5 2 3" xfId="23213" xr:uid="{00000000-0005-0000-0000-000096660000}"/>
    <cellStyle name="Normal 13 4 4 5 2 4" xfId="23214" xr:uid="{00000000-0005-0000-0000-000097660000}"/>
    <cellStyle name="Normal 13 4 4 5 3" xfId="23215" xr:uid="{00000000-0005-0000-0000-000098660000}"/>
    <cellStyle name="Normal 13 4 4 5 3 2" xfId="23216" xr:uid="{00000000-0005-0000-0000-000099660000}"/>
    <cellStyle name="Normal 13 4 4 5 3 2 2" xfId="23217" xr:uid="{00000000-0005-0000-0000-00009A660000}"/>
    <cellStyle name="Normal 13 4 4 5 3 3" xfId="23218" xr:uid="{00000000-0005-0000-0000-00009B660000}"/>
    <cellStyle name="Normal 13 4 4 5 3 4" xfId="23219" xr:uid="{00000000-0005-0000-0000-00009C660000}"/>
    <cellStyle name="Normal 13 4 4 5 4" xfId="23220" xr:uid="{00000000-0005-0000-0000-00009D660000}"/>
    <cellStyle name="Normal 13 4 4 5 4 2" xfId="23221" xr:uid="{00000000-0005-0000-0000-00009E660000}"/>
    <cellStyle name="Normal 13 4 4 5 4 2 2" xfId="23222" xr:uid="{00000000-0005-0000-0000-00009F660000}"/>
    <cellStyle name="Normal 13 4 4 5 4 3" xfId="23223" xr:uid="{00000000-0005-0000-0000-0000A0660000}"/>
    <cellStyle name="Normal 13 4 4 5 4 4" xfId="23224" xr:uid="{00000000-0005-0000-0000-0000A1660000}"/>
    <cellStyle name="Normal 13 4 4 5 5" xfId="23225" xr:uid="{00000000-0005-0000-0000-0000A2660000}"/>
    <cellStyle name="Normal 13 4 4 5 5 2" xfId="23226" xr:uid="{00000000-0005-0000-0000-0000A3660000}"/>
    <cellStyle name="Normal 13 4 4 5 5 3" xfId="23227" xr:uid="{00000000-0005-0000-0000-0000A4660000}"/>
    <cellStyle name="Normal 13 4 4 5 6" xfId="23228" xr:uid="{00000000-0005-0000-0000-0000A5660000}"/>
    <cellStyle name="Normal 13 4 4 5 7" xfId="23229" xr:uid="{00000000-0005-0000-0000-0000A6660000}"/>
    <cellStyle name="Normal 13 4 4 5 8" xfId="23230" xr:uid="{00000000-0005-0000-0000-0000A7660000}"/>
    <cellStyle name="Normal 13 4 4 6" xfId="23231" xr:uid="{00000000-0005-0000-0000-0000A8660000}"/>
    <cellStyle name="Normal 13 4 4 6 2" xfId="23232" xr:uid="{00000000-0005-0000-0000-0000A9660000}"/>
    <cellStyle name="Normal 13 4 4 6 2 2" xfId="23233" xr:uid="{00000000-0005-0000-0000-0000AA660000}"/>
    <cellStyle name="Normal 13 4 4 6 3" xfId="23234" xr:uid="{00000000-0005-0000-0000-0000AB660000}"/>
    <cellStyle name="Normal 13 4 4 6 4" xfId="23235" xr:uid="{00000000-0005-0000-0000-0000AC660000}"/>
    <cellStyle name="Normal 13 4 4 7" xfId="23236" xr:uid="{00000000-0005-0000-0000-0000AD660000}"/>
    <cellStyle name="Normal 13 4 4 7 2" xfId="23237" xr:uid="{00000000-0005-0000-0000-0000AE660000}"/>
    <cellStyle name="Normal 13 4 4 7 2 2" xfId="23238" xr:uid="{00000000-0005-0000-0000-0000AF660000}"/>
    <cellStyle name="Normal 13 4 4 7 3" xfId="23239" xr:uid="{00000000-0005-0000-0000-0000B0660000}"/>
    <cellStyle name="Normal 13 4 4 7 4" xfId="23240" xr:uid="{00000000-0005-0000-0000-0000B1660000}"/>
    <cellStyle name="Normal 13 4 4 8" xfId="23241" xr:uid="{00000000-0005-0000-0000-0000B2660000}"/>
    <cellStyle name="Normal 13 4 4 8 2" xfId="23242" xr:uid="{00000000-0005-0000-0000-0000B3660000}"/>
    <cellStyle name="Normal 13 4 4 8 2 2" xfId="23243" xr:uid="{00000000-0005-0000-0000-0000B4660000}"/>
    <cellStyle name="Normal 13 4 4 8 3" xfId="23244" xr:uid="{00000000-0005-0000-0000-0000B5660000}"/>
    <cellStyle name="Normal 13 4 4 8 4" xfId="23245" xr:uid="{00000000-0005-0000-0000-0000B6660000}"/>
    <cellStyle name="Normal 13 4 4 9" xfId="23246" xr:uid="{00000000-0005-0000-0000-0000B7660000}"/>
    <cellStyle name="Normal 13 4 4 9 2" xfId="23247" xr:uid="{00000000-0005-0000-0000-0000B8660000}"/>
    <cellStyle name="Normal 13 4 4 9 2 2" xfId="23248" xr:uid="{00000000-0005-0000-0000-0000B9660000}"/>
    <cellStyle name="Normal 13 4 4 9 3" xfId="23249" xr:uid="{00000000-0005-0000-0000-0000BA660000}"/>
    <cellStyle name="Normal 13 4 5" xfId="23250" xr:uid="{00000000-0005-0000-0000-0000BB660000}"/>
    <cellStyle name="Normal 13 4 5 10" xfId="23251" xr:uid="{00000000-0005-0000-0000-0000BC660000}"/>
    <cellStyle name="Normal 13 4 5 11" xfId="23252" xr:uid="{00000000-0005-0000-0000-0000BD660000}"/>
    <cellStyle name="Normal 13 4 5 2" xfId="23253" xr:uid="{00000000-0005-0000-0000-0000BE660000}"/>
    <cellStyle name="Normal 13 4 5 2 2" xfId="23254" xr:uid="{00000000-0005-0000-0000-0000BF660000}"/>
    <cellStyle name="Normal 13 4 5 2 2 2" xfId="23255" xr:uid="{00000000-0005-0000-0000-0000C0660000}"/>
    <cellStyle name="Normal 13 4 5 2 2 2 2" xfId="23256" xr:uid="{00000000-0005-0000-0000-0000C1660000}"/>
    <cellStyle name="Normal 13 4 5 2 2 2 2 2" xfId="23257" xr:uid="{00000000-0005-0000-0000-0000C2660000}"/>
    <cellStyle name="Normal 13 4 5 2 2 2 3" xfId="23258" xr:uid="{00000000-0005-0000-0000-0000C3660000}"/>
    <cellStyle name="Normal 13 4 5 2 2 2 4" xfId="23259" xr:uid="{00000000-0005-0000-0000-0000C4660000}"/>
    <cellStyle name="Normal 13 4 5 2 2 3" xfId="23260" xr:uid="{00000000-0005-0000-0000-0000C5660000}"/>
    <cellStyle name="Normal 13 4 5 2 2 3 2" xfId="23261" xr:uid="{00000000-0005-0000-0000-0000C6660000}"/>
    <cellStyle name="Normal 13 4 5 2 2 3 2 2" xfId="23262" xr:uid="{00000000-0005-0000-0000-0000C7660000}"/>
    <cellStyle name="Normal 13 4 5 2 2 3 3" xfId="23263" xr:uid="{00000000-0005-0000-0000-0000C8660000}"/>
    <cellStyle name="Normal 13 4 5 2 2 3 4" xfId="23264" xr:uid="{00000000-0005-0000-0000-0000C9660000}"/>
    <cellStyle name="Normal 13 4 5 2 2 4" xfId="23265" xr:uid="{00000000-0005-0000-0000-0000CA660000}"/>
    <cellStyle name="Normal 13 4 5 2 2 4 2" xfId="23266" xr:uid="{00000000-0005-0000-0000-0000CB660000}"/>
    <cellStyle name="Normal 13 4 5 2 2 4 2 2" xfId="23267" xr:uid="{00000000-0005-0000-0000-0000CC660000}"/>
    <cellStyle name="Normal 13 4 5 2 2 4 3" xfId="23268" xr:uid="{00000000-0005-0000-0000-0000CD660000}"/>
    <cellStyle name="Normal 13 4 5 2 2 4 4" xfId="23269" xr:uid="{00000000-0005-0000-0000-0000CE660000}"/>
    <cellStyle name="Normal 13 4 5 2 2 5" xfId="23270" xr:uid="{00000000-0005-0000-0000-0000CF660000}"/>
    <cellStyle name="Normal 13 4 5 2 2 5 2" xfId="23271" xr:uid="{00000000-0005-0000-0000-0000D0660000}"/>
    <cellStyle name="Normal 13 4 5 2 2 5 3" xfId="23272" xr:uid="{00000000-0005-0000-0000-0000D1660000}"/>
    <cellStyle name="Normal 13 4 5 2 2 6" xfId="23273" xr:uid="{00000000-0005-0000-0000-0000D2660000}"/>
    <cellStyle name="Normal 13 4 5 2 2 7" xfId="23274" xr:uid="{00000000-0005-0000-0000-0000D3660000}"/>
    <cellStyle name="Normal 13 4 5 2 2 8" xfId="23275" xr:uid="{00000000-0005-0000-0000-0000D4660000}"/>
    <cellStyle name="Normal 13 4 5 2 3" xfId="23276" xr:uid="{00000000-0005-0000-0000-0000D5660000}"/>
    <cellStyle name="Normal 13 4 5 2 3 2" xfId="23277" xr:uid="{00000000-0005-0000-0000-0000D6660000}"/>
    <cellStyle name="Normal 13 4 5 2 3 2 2" xfId="23278" xr:uid="{00000000-0005-0000-0000-0000D7660000}"/>
    <cellStyle name="Normal 13 4 5 2 3 3" xfId="23279" xr:uid="{00000000-0005-0000-0000-0000D8660000}"/>
    <cellStyle name="Normal 13 4 5 2 3 4" xfId="23280" xr:uid="{00000000-0005-0000-0000-0000D9660000}"/>
    <cellStyle name="Normal 13 4 5 2 4" xfId="23281" xr:uid="{00000000-0005-0000-0000-0000DA660000}"/>
    <cellStyle name="Normal 13 4 5 2 4 2" xfId="23282" xr:uid="{00000000-0005-0000-0000-0000DB660000}"/>
    <cellStyle name="Normal 13 4 5 2 4 2 2" xfId="23283" xr:uid="{00000000-0005-0000-0000-0000DC660000}"/>
    <cellStyle name="Normal 13 4 5 2 4 3" xfId="23284" xr:uid="{00000000-0005-0000-0000-0000DD660000}"/>
    <cellStyle name="Normal 13 4 5 2 4 4" xfId="23285" xr:uid="{00000000-0005-0000-0000-0000DE660000}"/>
    <cellStyle name="Normal 13 4 5 2 5" xfId="23286" xr:uid="{00000000-0005-0000-0000-0000DF660000}"/>
    <cellStyle name="Normal 13 4 5 2 5 2" xfId="23287" xr:uid="{00000000-0005-0000-0000-0000E0660000}"/>
    <cellStyle name="Normal 13 4 5 2 5 2 2" xfId="23288" xr:uid="{00000000-0005-0000-0000-0000E1660000}"/>
    <cellStyle name="Normal 13 4 5 2 5 3" xfId="23289" xr:uid="{00000000-0005-0000-0000-0000E2660000}"/>
    <cellStyle name="Normal 13 4 5 2 5 4" xfId="23290" xr:uid="{00000000-0005-0000-0000-0000E3660000}"/>
    <cellStyle name="Normal 13 4 5 2 6" xfId="23291" xr:uid="{00000000-0005-0000-0000-0000E4660000}"/>
    <cellStyle name="Normal 13 4 5 2 6 2" xfId="23292" xr:uid="{00000000-0005-0000-0000-0000E5660000}"/>
    <cellStyle name="Normal 13 4 5 2 6 2 2" xfId="23293" xr:uid="{00000000-0005-0000-0000-0000E6660000}"/>
    <cellStyle name="Normal 13 4 5 2 6 3" xfId="23294" xr:uid="{00000000-0005-0000-0000-0000E7660000}"/>
    <cellStyle name="Normal 13 4 5 2 7" xfId="23295" xr:uid="{00000000-0005-0000-0000-0000E8660000}"/>
    <cellStyle name="Normal 13 4 5 2 7 2" xfId="23296" xr:uid="{00000000-0005-0000-0000-0000E9660000}"/>
    <cellStyle name="Normal 13 4 5 2 8" xfId="23297" xr:uid="{00000000-0005-0000-0000-0000EA660000}"/>
    <cellStyle name="Normal 13 4 5 2 9" xfId="23298" xr:uid="{00000000-0005-0000-0000-0000EB660000}"/>
    <cellStyle name="Normal 13 4 5 3" xfId="23299" xr:uid="{00000000-0005-0000-0000-0000EC660000}"/>
    <cellStyle name="Normal 13 4 5 3 2" xfId="23300" xr:uid="{00000000-0005-0000-0000-0000ED660000}"/>
    <cellStyle name="Normal 13 4 5 3 2 2" xfId="23301" xr:uid="{00000000-0005-0000-0000-0000EE660000}"/>
    <cellStyle name="Normal 13 4 5 3 2 2 2" xfId="23302" xr:uid="{00000000-0005-0000-0000-0000EF660000}"/>
    <cellStyle name="Normal 13 4 5 3 2 3" xfId="23303" xr:uid="{00000000-0005-0000-0000-0000F0660000}"/>
    <cellStyle name="Normal 13 4 5 3 2 4" xfId="23304" xr:uid="{00000000-0005-0000-0000-0000F1660000}"/>
    <cellStyle name="Normal 13 4 5 3 3" xfId="23305" xr:uid="{00000000-0005-0000-0000-0000F2660000}"/>
    <cellStyle name="Normal 13 4 5 3 3 2" xfId="23306" xr:uid="{00000000-0005-0000-0000-0000F3660000}"/>
    <cellStyle name="Normal 13 4 5 3 3 2 2" xfId="23307" xr:uid="{00000000-0005-0000-0000-0000F4660000}"/>
    <cellStyle name="Normal 13 4 5 3 3 3" xfId="23308" xr:uid="{00000000-0005-0000-0000-0000F5660000}"/>
    <cellStyle name="Normal 13 4 5 3 3 4" xfId="23309" xr:uid="{00000000-0005-0000-0000-0000F6660000}"/>
    <cellStyle name="Normal 13 4 5 3 4" xfId="23310" xr:uid="{00000000-0005-0000-0000-0000F7660000}"/>
    <cellStyle name="Normal 13 4 5 3 4 2" xfId="23311" xr:uid="{00000000-0005-0000-0000-0000F8660000}"/>
    <cellStyle name="Normal 13 4 5 3 4 2 2" xfId="23312" xr:uid="{00000000-0005-0000-0000-0000F9660000}"/>
    <cellStyle name="Normal 13 4 5 3 4 3" xfId="23313" xr:uid="{00000000-0005-0000-0000-0000FA660000}"/>
    <cellStyle name="Normal 13 4 5 3 4 4" xfId="23314" xr:uid="{00000000-0005-0000-0000-0000FB660000}"/>
    <cellStyle name="Normal 13 4 5 3 5" xfId="23315" xr:uid="{00000000-0005-0000-0000-0000FC660000}"/>
    <cellStyle name="Normal 13 4 5 3 5 2" xfId="23316" xr:uid="{00000000-0005-0000-0000-0000FD660000}"/>
    <cellStyle name="Normal 13 4 5 3 5 2 2" xfId="23317" xr:uid="{00000000-0005-0000-0000-0000FE660000}"/>
    <cellStyle name="Normal 13 4 5 3 5 3" xfId="23318" xr:uid="{00000000-0005-0000-0000-0000FF660000}"/>
    <cellStyle name="Normal 13 4 5 3 5 4" xfId="23319" xr:uid="{00000000-0005-0000-0000-000000670000}"/>
    <cellStyle name="Normal 13 4 5 3 6" xfId="23320" xr:uid="{00000000-0005-0000-0000-000001670000}"/>
    <cellStyle name="Normal 13 4 5 3 6 2" xfId="23321" xr:uid="{00000000-0005-0000-0000-000002670000}"/>
    <cellStyle name="Normal 13 4 5 3 6 2 2" xfId="23322" xr:uid="{00000000-0005-0000-0000-000003670000}"/>
    <cellStyle name="Normal 13 4 5 3 6 3" xfId="23323" xr:uid="{00000000-0005-0000-0000-000004670000}"/>
    <cellStyle name="Normal 13 4 5 3 7" xfId="23324" xr:uid="{00000000-0005-0000-0000-000005670000}"/>
    <cellStyle name="Normal 13 4 5 3 7 2" xfId="23325" xr:uid="{00000000-0005-0000-0000-000006670000}"/>
    <cellStyle name="Normal 13 4 5 3 8" xfId="23326" xr:uid="{00000000-0005-0000-0000-000007670000}"/>
    <cellStyle name="Normal 13 4 5 3 9" xfId="23327" xr:uid="{00000000-0005-0000-0000-000008670000}"/>
    <cellStyle name="Normal 13 4 5 4" xfId="23328" xr:uid="{00000000-0005-0000-0000-000009670000}"/>
    <cellStyle name="Normal 13 4 5 4 2" xfId="23329" xr:uid="{00000000-0005-0000-0000-00000A670000}"/>
    <cellStyle name="Normal 13 4 5 4 2 2" xfId="23330" xr:uid="{00000000-0005-0000-0000-00000B670000}"/>
    <cellStyle name="Normal 13 4 5 4 2 2 2" xfId="23331" xr:uid="{00000000-0005-0000-0000-00000C670000}"/>
    <cellStyle name="Normal 13 4 5 4 2 3" xfId="23332" xr:uid="{00000000-0005-0000-0000-00000D670000}"/>
    <cellStyle name="Normal 13 4 5 4 2 4" xfId="23333" xr:uid="{00000000-0005-0000-0000-00000E670000}"/>
    <cellStyle name="Normal 13 4 5 4 3" xfId="23334" xr:uid="{00000000-0005-0000-0000-00000F670000}"/>
    <cellStyle name="Normal 13 4 5 4 3 2" xfId="23335" xr:uid="{00000000-0005-0000-0000-000010670000}"/>
    <cellStyle name="Normal 13 4 5 4 3 2 2" xfId="23336" xr:uid="{00000000-0005-0000-0000-000011670000}"/>
    <cellStyle name="Normal 13 4 5 4 3 3" xfId="23337" xr:uid="{00000000-0005-0000-0000-000012670000}"/>
    <cellStyle name="Normal 13 4 5 4 3 4" xfId="23338" xr:uid="{00000000-0005-0000-0000-000013670000}"/>
    <cellStyle name="Normal 13 4 5 4 4" xfId="23339" xr:uid="{00000000-0005-0000-0000-000014670000}"/>
    <cellStyle name="Normal 13 4 5 4 4 2" xfId="23340" xr:uid="{00000000-0005-0000-0000-000015670000}"/>
    <cellStyle name="Normal 13 4 5 4 4 2 2" xfId="23341" xr:uid="{00000000-0005-0000-0000-000016670000}"/>
    <cellStyle name="Normal 13 4 5 4 4 3" xfId="23342" xr:uid="{00000000-0005-0000-0000-000017670000}"/>
    <cellStyle name="Normal 13 4 5 4 4 4" xfId="23343" xr:uid="{00000000-0005-0000-0000-000018670000}"/>
    <cellStyle name="Normal 13 4 5 4 5" xfId="23344" xr:uid="{00000000-0005-0000-0000-000019670000}"/>
    <cellStyle name="Normal 13 4 5 4 5 2" xfId="23345" xr:uid="{00000000-0005-0000-0000-00001A670000}"/>
    <cellStyle name="Normal 13 4 5 4 5 3" xfId="23346" xr:uid="{00000000-0005-0000-0000-00001B670000}"/>
    <cellStyle name="Normal 13 4 5 4 6" xfId="23347" xr:uid="{00000000-0005-0000-0000-00001C670000}"/>
    <cellStyle name="Normal 13 4 5 4 7" xfId="23348" xr:uid="{00000000-0005-0000-0000-00001D670000}"/>
    <cellStyle name="Normal 13 4 5 4 8" xfId="23349" xr:uid="{00000000-0005-0000-0000-00001E670000}"/>
    <cellStyle name="Normal 13 4 5 5" xfId="23350" xr:uid="{00000000-0005-0000-0000-00001F670000}"/>
    <cellStyle name="Normal 13 4 5 5 2" xfId="23351" xr:uid="{00000000-0005-0000-0000-000020670000}"/>
    <cellStyle name="Normal 13 4 5 5 2 2" xfId="23352" xr:uid="{00000000-0005-0000-0000-000021670000}"/>
    <cellStyle name="Normal 13 4 5 5 3" xfId="23353" xr:uid="{00000000-0005-0000-0000-000022670000}"/>
    <cellStyle name="Normal 13 4 5 5 4" xfId="23354" xr:uid="{00000000-0005-0000-0000-000023670000}"/>
    <cellStyle name="Normal 13 4 5 6" xfId="23355" xr:uid="{00000000-0005-0000-0000-000024670000}"/>
    <cellStyle name="Normal 13 4 5 6 2" xfId="23356" xr:uid="{00000000-0005-0000-0000-000025670000}"/>
    <cellStyle name="Normal 13 4 5 6 2 2" xfId="23357" xr:uid="{00000000-0005-0000-0000-000026670000}"/>
    <cellStyle name="Normal 13 4 5 6 3" xfId="23358" xr:uid="{00000000-0005-0000-0000-000027670000}"/>
    <cellStyle name="Normal 13 4 5 6 4" xfId="23359" xr:uid="{00000000-0005-0000-0000-000028670000}"/>
    <cellStyle name="Normal 13 4 5 7" xfId="23360" xr:uid="{00000000-0005-0000-0000-000029670000}"/>
    <cellStyle name="Normal 13 4 5 7 2" xfId="23361" xr:uid="{00000000-0005-0000-0000-00002A670000}"/>
    <cellStyle name="Normal 13 4 5 7 2 2" xfId="23362" xr:uid="{00000000-0005-0000-0000-00002B670000}"/>
    <cellStyle name="Normal 13 4 5 7 3" xfId="23363" xr:uid="{00000000-0005-0000-0000-00002C670000}"/>
    <cellStyle name="Normal 13 4 5 7 4" xfId="23364" xr:uid="{00000000-0005-0000-0000-00002D670000}"/>
    <cellStyle name="Normal 13 4 5 8" xfId="23365" xr:uid="{00000000-0005-0000-0000-00002E670000}"/>
    <cellStyle name="Normal 13 4 5 8 2" xfId="23366" xr:uid="{00000000-0005-0000-0000-00002F670000}"/>
    <cellStyle name="Normal 13 4 5 8 2 2" xfId="23367" xr:uid="{00000000-0005-0000-0000-000030670000}"/>
    <cellStyle name="Normal 13 4 5 8 3" xfId="23368" xr:uid="{00000000-0005-0000-0000-000031670000}"/>
    <cellStyle name="Normal 13 4 5 9" xfId="23369" xr:uid="{00000000-0005-0000-0000-000032670000}"/>
    <cellStyle name="Normal 13 4 5 9 2" xfId="23370" xr:uid="{00000000-0005-0000-0000-000033670000}"/>
    <cellStyle name="Normal 13 4 6" xfId="23371" xr:uid="{00000000-0005-0000-0000-000034670000}"/>
    <cellStyle name="Normal 13 4 6 2" xfId="23372" xr:uid="{00000000-0005-0000-0000-000035670000}"/>
    <cellStyle name="Normal 13 4 6 2 2" xfId="23373" xr:uid="{00000000-0005-0000-0000-000036670000}"/>
    <cellStyle name="Normal 13 4 6 2 2 2" xfId="23374" xr:uid="{00000000-0005-0000-0000-000037670000}"/>
    <cellStyle name="Normal 13 4 6 2 2 2 2" xfId="23375" xr:uid="{00000000-0005-0000-0000-000038670000}"/>
    <cellStyle name="Normal 13 4 6 2 2 3" xfId="23376" xr:uid="{00000000-0005-0000-0000-000039670000}"/>
    <cellStyle name="Normal 13 4 6 2 2 4" xfId="23377" xr:uid="{00000000-0005-0000-0000-00003A670000}"/>
    <cellStyle name="Normal 13 4 6 2 3" xfId="23378" xr:uid="{00000000-0005-0000-0000-00003B670000}"/>
    <cellStyle name="Normal 13 4 6 2 3 2" xfId="23379" xr:uid="{00000000-0005-0000-0000-00003C670000}"/>
    <cellStyle name="Normal 13 4 6 2 3 2 2" xfId="23380" xr:uid="{00000000-0005-0000-0000-00003D670000}"/>
    <cellStyle name="Normal 13 4 6 2 3 3" xfId="23381" xr:uid="{00000000-0005-0000-0000-00003E670000}"/>
    <cellStyle name="Normal 13 4 6 2 3 4" xfId="23382" xr:uid="{00000000-0005-0000-0000-00003F670000}"/>
    <cellStyle name="Normal 13 4 6 2 4" xfId="23383" xr:uid="{00000000-0005-0000-0000-000040670000}"/>
    <cellStyle name="Normal 13 4 6 2 4 2" xfId="23384" xr:uid="{00000000-0005-0000-0000-000041670000}"/>
    <cellStyle name="Normal 13 4 6 2 4 2 2" xfId="23385" xr:uid="{00000000-0005-0000-0000-000042670000}"/>
    <cellStyle name="Normal 13 4 6 2 4 3" xfId="23386" xr:uid="{00000000-0005-0000-0000-000043670000}"/>
    <cellStyle name="Normal 13 4 6 2 4 4" xfId="23387" xr:uid="{00000000-0005-0000-0000-000044670000}"/>
    <cellStyle name="Normal 13 4 6 2 5" xfId="23388" xr:uid="{00000000-0005-0000-0000-000045670000}"/>
    <cellStyle name="Normal 13 4 6 2 5 2" xfId="23389" xr:uid="{00000000-0005-0000-0000-000046670000}"/>
    <cellStyle name="Normal 13 4 6 2 5 3" xfId="23390" xr:uid="{00000000-0005-0000-0000-000047670000}"/>
    <cellStyle name="Normal 13 4 6 2 6" xfId="23391" xr:uid="{00000000-0005-0000-0000-000048670000}"/>
    <cellStyle name="Normal 13 4 6 2 7" xfId="23392" xr:uid="{00000000-0005-0000-0000-000049670000}"/>
    <cellStyle name="Normal 13 4 6 2 8" xfId="23393" xr:uid="{00000000-0005-0000-0000-00004A670000}"/>
    <cellStyle name="Normal 13 4 6 3" xfId="23394" xr:uid="{00000000-0005-0000-0000-00004B670000}"/>
    <cellStyle name="Normal 13 4 6 3 2" xfId="23395" xr:uid="{00000000-0005-0000-0000-00004C670000}"/>
    <cellStyle name="Normal 13 4 6 3 2 2" xfId="23396" xr:uid="{00000000-0005-0000-0000-00004D670000}"/>
    <cellStyle name="Normal 13 4 6 3 3" xfId="23397" xr:uid="{00000000-0005-0000-0000-00004E670000}"/>
    <cellStyle name="Normal 13 4 6 3 4" xfId="23398" xr:uid="{00000000-0005-0000-0000-00004F670000}"/>
    <cellStyle name="Normal 13 4 6 4" xfId="23399" xr:uid="{00000000-0005-0000-0000-000050670000}"/>
    <cellStyle name="Normal 13 4 6 4 2" xfId="23400" xr:uid="{00000000-0005-0000-0000-000051670000}"/>
    <cellStyle name="Normal 13 4 6 4 2 2" xfId="23401" xr:uid="{00000000-0005-0000-0000-000052670000}"/>
    <cellStyle name="Normal 13 4 6 4 3" xfId="23402" xr:uid="{00000000-0005-0000-0000-000053670000}"/>
    <cellStyle name="Normal 13 4 6 4 4" xfId="23403" xr:uid="{00000000-0005-0000-0000-000054670000}"/>
    <cellStyle name="Normal 13 4 6 5" xfId="23404" xr:uid="{00000000-0005-0000-0000-000055670000}"/>
    <cellStyle name="Normal 13 4 6 5 2" xfId="23405" xr:uid="{00000000-0005-0000-0000-000056670000}"/>
    <cellStyle name="Normal 13 4 6 5 2 2" xfId="23406" xr:uid="{00000000-0005-0000-0000-000057670000}"/>
    <cellStyle name="Normal 13 4 6 5 3" xfId="23407" xr:uid="{00000000-0005-0000-0000-000058670000}"/>
    <cellStyle name="Normal 13 4 6 5 4" xfId="23408" xr:uid="{00000000-0005-0000-0000-000059670000}"/>
    <cellStyle name="Normal 13 4 6 6" xfId="23409" xr:uid="{00000000-0005-0000-0000-00005A670000}"/>
    <cellStyle name="Normal 13 4 6 6 2" xfId="23410" xr:uid="{00000000-0005-0000-0000-00005B670000}"/>
    <cellStyle name="Normal 13 4 6 6 2 2" xfId="23411" xr:uid="{00000000-0005-0000-0000-00005C670000}"/>
    <cellStyle name="Normal 13 4 6 6 3" xfId="23412" xr:uid="{00000000-0005-0000-0000-00005D670000}"/>
    <cellStyle name="Normal 13 4 6 7" xfId="23413" xr:uid="{00000000-0005-0000-0000-00005E670000}"/>
    <cellStyle name="Normal 13 4 6 7 2" xfId="23414" xr:uid="{00000000-0005-0000-0000-00005F670000}"/>
    <cellStyle name="Normal 13 4 6 8" xfId="23415" xr:uid="{00000000-0005-0000-0000-000060670000}"/>
    <cellStyle name="Normal 13 4 6 9" xfId="23416" xr:uid="{00000000-0005-0000-0000-000061670000}"/>
    <cellStyle name="Normal 13 4 7" xfId="23417" xr:uid="{00000000-0005-0000-0000-000062670000}"/>
    <cellStyle name="Normal 13 4 7 2" xfId="23418" xr:uid="{00000000-0005-0000-0000-000063670000}"/>
    <cellStyle name="Normal 13 4 7 2 2" xfId="23419" xr:uid="{00000000-0005-0000-0000-000064670000}"/>
    <cellStyle name="Normal 13 4 7 2 2 2" xfId="23420" xr:uid="{00000000-0005-0000-0000-000065670000}"/>
    <cellStyle name="Normal 13 4 7 2 3" xfId="23421" xr:uid="{00000000-0005-0000-0000-000066670000}"/>
    <cellStyle name="Normal 13 4 7 2 4" xfId="23422" xr:uid="{00000000-0005-0000-0000-000067670000}"/>
    <cellStyle name="Normal 13 4 7 3" xfId="23423" xr:uid="{00000000-0005-0000-0000-000068670000}"/>
    <cellStyle name="Normal 13 4 7 3 2" xfId="23424" xr:uid="{00000000-0005-0000-0000-000069670000}"/>
    <cellStyle name="Normal 13 4 7 3 2 2" xfId="23425" xr:uid="{00000000-0005-0000-0000-00006A670000}"/>
    <cellStyle name="Normal 13 4 7 3 3" xfId="23426" xr:uid="{00000000-0005-0000-0000-00006B670000}"/>
    <cellStyle name="Normal 13 4 7 3 4" xfId="23427" xr:uid="{00000000-0005-0000-0000-00006C670000}"/>
    <cellStyle name="Normal 13 4 7 4" xfId="23428" xr:uid="{00000000-0005-0000-0000-00006D670000}"/>
    <cellStyle name="Normal 13 4 7 4 2" xfId="23429" xr:uid="{00000000-0005-0000-0000-00006E670000}"/>
    <cellStyle name="Normal 13 4 7 4 2 2" xfId="23430" xr:uid="{00000000-0005-0000-0000-00006F670000}"/>
    <cellStyle name="Normal 13 4 7 4 3" xfId="23431" xr:uid="{00000000-0005-0000-0000-000070670000}"/>
    <cellStyle name="Normal 13 4 7 4 4" xfId="23432" xr:uid="{00000000-0005-0000-0000-000071670000}"/>
    <cellStyle name="Normal 13 4 7 5" xfId="23433" xr:uid="{00000000-0005-0000-0000-000072670000}"/>
    <cellStyle name="Normal 13 4 7 5 2" xfId="23434" xr:uid="{00000000-0005-0000-0000-000073670000}"/>
    <cellStyle name="Normal 13 4 7 5 2 2" xfId="23435" xr:uid="{00000000-0005-0000-0000-000074670000}"/>
    <cellStyle name="Normal 13 4 7 5 3" xfId="23436" xr:uid="{00000000-0005-0000-0000-000075670000}"/>
    <cellStyle name="Normal 13 4 7 5 4" xfId="23437" xr:uid="{00000000-0005-0000-0000-000076670000}"/>
    <cellStyle name="Normal 13 4 7 6" xfId="23438" xr:uid="{00000000-0005-0000-0000-000077670000}"/>
    <cellStyle name="Normal 13 4 7 6 2" xfId="23439" xr:uid="{00000000-0005-0000-0000-000078670000}"/>
    <cellStyle name="Normal 13 4 7 6 2 2" xfId="23440" xr:uid="{00000000-0005-0000-0000-000079670000}"/>
    <cellStyle name="Normal 13 4 7 6 3" xfId="23441" xr:uid="{00000000-0005-0000-0000-00007A670000}"/>
    <cellStyle name="Normal 13 4 7 7" xfId="23442" xr:uid="{00000000-0005-0000-0000-00007B670000}"/>
    <cellStyle name="Normal 13 4 7 7 2" xfId="23443" xr:uid="{00000000-0005-0000-0000-00007C670000}"/>
    <cellStyle name="Normal 13 4 7 8" xfId="23444" xr:uid="{00000000-0005-0000-0000-00007D670000}"/>
    <cellStyle name="Normal 13 4 7 9" xfId="23445" xr:uid="{00000000-0005-0000-0000-00007E670000}"/>
    <cellStyle name="Normal 13 4 8" xfId="23446" xr:uid="{00000000-0005-0000-0000-00007F670000}"/>
    <cellStyle name="Normal 13 4 8 2" xfId="23447" xr:uid="{00000000-0005-0000-0000-000080670000}"/>
    <cellStyle name="Normal 13 4 8 2 2" xfId="23448" xr:uid="{00000000-0005-0000-0000-000081670000}"/>
    <cellStyle name="Normal 13 4 8 2 2 2" xfId="23449" xr:uid="{00000000-0005-0000-0000-000082670000}"/>
    <cellStyle name="Normal 13 4 8 2 3" xfId="23450" xr:uid="{00000000-0005-0000-0000-000083670000}"/>
    <cellStyle name="Normal 13 4 8 2 4" xfId="23451" xr:uid="{00000000-0005-0000-0000-000084670000}"/>
    <cellStyle name="Normal 13 4 8 3" xfId="23452" xr:uid="{00000000-0005-0000-0000-000085670000}"/>
    <cellStyle name="Normal 13 4 8 3 2" xfId="23453" xr:uid="{00000000-0005-0000-0000-000086670000}"/>
    <cellStyle name="Normal 13 4 8 3 2 2" xfId="23454" xr:uid="{00000000-0005-0000-0000-000087670000}"/>
    <cellStyle name="Normal 13 4 8 3 3" xfId="23455" xr:uid="{00000000-0005-0000-0000-000088670000}"/>
    <cellStyle name="Normal 13 4 8 3 4" xfId="23456" xr:uid="{00000000-0005-0000-0000-000089670000}"/>
    <cellStyle name="Normal 13 4 8 4" xfId="23457" xr:uid="{00000000-0005-0000-0000-00008A670000}"/>
    <cellStyle name="Normal 13 4 8 4 2" xfId="23458" xr:uid="{00000000-0005-0000-0000-00008B670000}"/>
    <cellStyle name="Normal 13 4 8 4 2 2" xfId="23459" xr:uid="{00000000-0005-0000-0000-00008C670000}"/>
    <cellStyle name="Normal 13 4 8 4 3" xfId="23460" xr:uid="{00000000-0005-0000-0000-00008D670000}"/>
    <cellStyle name="Normal 13 4 8 4 4" xfId="23461" xr:uid="{00000000-0005-0000-0000-00008E670000}"/>
    <cellStyle name="Normal 13 4 8 5" xfId="23462" xr:uid="{00000000-0005-0000-0000-00008F670000}"/>
    <cellStyle name="Normal 13 4 8 5 2" xfId="23463" xr:uid="{00000000-0005-0000-0000-000090670000}"/>
    <cellStyle name="Normal 13 4 8 5 2 2" xfId="23464" xr:uid="{00000000-0005-0000-0000-000091670000}"/>
    <cellStyle name="Normal 13 4 8 5 3" xfId="23465" xr:uid="{00000000-0005-0000-0000-000092670000}"/>
    <cellStyle name="Normal 13 4 8 6" xfId="23466" xr:uid="{00000000-0005-0000-0000-000093670000}"/>
    <cellStyle name="Normal 13 4 8 6 2" xfId="23467" xr:uid="{00000000-0005-0000-0000-000094670000}"/>
    <cellStyle name="Normal 13 4 8 7" xfId="23468" xr:uid="{00000000-0005-0000-0000-000095670000}"/>
    <cellStyle name="Normal 13 4 8 8" xfId="23469" xr:uid="{00000000-0005-0000-0000-000096670000}"/>
    <cellStyle name="Normal 13 4 9" xfId="23470" xr:uid="{00000000-0005-0000-0000-000097670000}"/>
    <cellStyle name="Normal 13 4 9 2" xfId="23471" xr:uid="{00000000-0005-0000-0000-000098670000}"/>
    <cellStyle name="Normal 13 4 9 2 2" xfId="23472" xr:uid="{00000000-0005-0000-0000-000099670000}"/>
    <cellStyle name="Normal 13 4 9 3" xfId="23473" xr:uid="{00000000-0005-0000-0000-00009A670000}"/>
    <cellStyle name="Normal 13 4 9 4" xfId="23474" xr:uid="{00000000-0005-0000-0000-00009B670000}"/>
    <cellStyle name="Normal 13 5" xfId="23475" xr:uid="{00000000-0005-0000-0000-00009C670000}"/>
    <cellStyle name="Normal 13 5 10" xfId="23476" xr:uid="{00000000-0005-0000-0000-00009D670000}"/>
    <cellStyle name="Normal 13 5 10 2" xfId="23477" xr:uid="{00000000-0005-0000-0000-00009E670000}"/>
    <cellStyle name="Normal 13 5 10 2 2" xfId="23478" xr:uid="{00000000-0005-0000-0000-00009F670000}"/>
    <cellStyle name="Normal 13 5 10 3" xfId="23479" xr:uid="{00000000-0005-0000-0000-0000A0670000}"/>
    <cellStyle name="Normal 13 5 11" xfId="23480" xr:uid="{00000000-0005-0000-0000-0000A1670000}"/>
    <cellStyle name="Normal 13 5 11 2" xfId="23481" xr:uid="{00000000-0005-0000-0000-0000A2670000}"/>
    <cellStyle name="Normal 13 5 12" xfId="23482" xr:uid="{00000000-0005-0000-0000-0000A3670000}"/>
    <cellStyle name="Normal 13 5 13" xfId="23483" xr:uid="{00000000-0005-0000-0000-0000A4670000}"/>
    <cellStyle name="Normal 13 5 2" xfId="23484" xr:uid="{00000000-0005-0000-0000-0000A5670000}"/>
    <cellStyle name="Normal 13 5 2 10" xfId="23485" xr:uid="{00000000-0005-0000-0000-0000A6670000}"/>
    <cellStyle name="Normal 13 5 2 10 2" xfId="23486" xr:uid="{00000000-0005-0000-0000-0000A7670000}"/>
    <cellStyle name="Normal 13 5 2 11" xfId="23487" xr:uid="{00000000-0005-0000-0000-0000A8670000}"/>
    <cellStyle name="Normal 13 5 2 12" xfId="23488" xr:uid="{00000000-0005-0000-0000-0000A9670000}"/>
    <cellStyle name="Normal 13 5 2 2" xfId="23489" xr:uid="{00000000-0005-0000-0000-0000AA670000}"/>
    <cellStyle name="Normal 13 5 2 2 10" xfId="23490" xr:uid="{00000000-0005-0000-0000-0000AB670000}"/>
    <cellStyle name="Normal 13 5 2 2 2" xfId="23491" xr:uid="{00000000-0005-0000-0000-0000AC670000}"/>
    <cellStyle name="Normal 13 5 2 2 2 2" xfId="23492" xr:uid="{00000000-0005-0000-0000-0000AD670000}"/>
    <cellStyle name="Normal 13 5 2 2 2 2 2" xfId="23493" xr:uid="{00000000-0005-0000-0000-0000AE670000}"/>
    <cellStyle name="Normal 13 5 2 2 2 2 2 2" xfId="23494" xr:uid="{00000000-0005-0000-0000-0000AF670000}"/>
    <cellStyle name="Normal 13 5 2 2 2 2 3" xfId="23495" xr:uid="{00000000-0005-0000-0000-0000B0670000}"/>
    <cellStyle name="Normal 13 5 2 2 2 2 4" xfId="23496" xr:uid="{00000000-0005-0000-0000-0000B1670000}"/>
    <cellStyle name="Normal 13 5 2 2 2 3" xfId="23497" xr:uid="{00000000-0005-0000-0000-0000B2670000}"/>
    <cellStyle name="Normal 13 5 2 2 2 3 2" xfId="23498" xr:uid="{00000000-0005-0000-0000-0000B3670000}"/>
    <cellStyle name="Normal 13 5 2 2 2 3 2 2" xfId="23499" xr:uid="{00000000-0005-0000-0000-0000B4670000}"/>
    <cellStyle name="Normal 13 5 2 2 2 3 3" xfId="23500" xr:uid="{00000000-0005-0000-0000-0000B5670000}"/>
    <cellStyle name="Normal 13 5 2 2 2 3 4" xfId="23501" xr:uid="{00000000-0005-0000-0000-0000B6670000}"/>
    <cellStyle name="Normal 13 5 2 2 2 4" xfId="23502" xr:uid="{00000000-0005-0000-0000-0000B7670000}"/>
    <cellStyle name="Normal 13 5 2 2 2 4 2" xfId="23503" xr:uid="{00000000-0005-0000-0000-0000B8670000}"/>
    <cellStyle name="Normal 13 5 2 2 2 4 2 2" xfId="23504" xr:uid="{00000000-0005-0000-0000-0000B9670000}"/>
    <cellStyle name="Normal 13 5 2 2 2 4 3" xfId="23505" xr:uid="{00000000-0005-0000-0000-0000BA670000}"/>
    <cellStyle name="Normal 13 5 2 2 2 4 4" xfId="23506" xr:uid="{00000000-0005-0000-0000-0000BB670000}"/>
    <cellStyle name="Normal 13 5 2 2 2 5" xfId="23507" xr:uid="{00000000-0005-0000-0000-0000BC670000}"/>
    <cellStyle name="Normal 13 5 2 2 2 5 2" xfId="23508" xr:uid="{00000000-0005-0000-0000-0000BD670000}"/>
    <cellStyle name="Normal 13 5 2 2 2 5 2 2" xfId="23509" xr:uid="{00000000-0005-0000-0000-0000BE670000}"/>
    <cellStyle name="Normal 13 5 2 2 2 5 3" xfId="23510" xr:uid="{00000000-0005-0000-0000-0000BF670000}"/>
    <cellStyle name="Normal 13 5 2 2 2 5 4" xfId="23511" xr:uid="{00000000-0005-0000-0000-0000C0670000}"/>
    <cellStyle name="Normal 13 5 2 2 2 6" xfId="23512" xr:uid="{00000000-0005-0000-0000-0000C1670000}"/>
    <cellStyle name="Normal 13 5 2 2 2 6 2" xfId="23513" xr:uid="{00000000-0005-0000-0000-0000C2670000}"/>
    <cellStyle name="Normal 13 5 2 2 2 6 2 2" xfId="23514" xr:uid="{00000000-0005-0000-0000-0000C3670000}"/>
    <cellStyle name="Normal 13 5 2 2 2 6 3" xfId="23515" xr:uid="{00000000-0005-0000-0000-0000C4670000}"/>
    <cellStyle name="Normal 13 5 2 2 2 7" xfId="23516" xr:uid="{00000000-0005-0000-0000-0000C5670000}"/>
    <cellStyle name="Normal 13 5 2 2 2 7 2" xfId="23517" xr:uid="{00000000-0005-0000-0000-0000C6670000}"/>
    <cellStyle name="Normal 13 5 2 2 2 8" xfId="23518" xr:uid="{00000000-0005-0000-0000-0000C7670000}"/>
    <cellStyle name="Normal 13 5 2 2 2 9" xfId="23519" xr:uid="{00000000-0005-0000-0000-0000C8670000}"/>
    <cellStyle name="Normal 13 5 2 2 3" xfId="23520" xr:uid="{00000000-0005-0000-0000-0000C9670000}"/>
    <cellStyle name="Normal 13 5 2 2 3 2" xfId="23521" xr:uid="{00000000-0005-0000-0000-0000CA670000}"/>
    <cellStyle name="Normal 13 5 2 2 3 2 2" xfId="23522" xr:uid="{00000000-0005-0000-0000-0000CB670000}"/>
    <cellStyle name="Normal 13 5 2 2 3 2 2 2" xfId="23523" xr:uid="{00000000-0005-0000-0000-0000CC670000}"/>
    <cellStyle name="Normal 13 5 2 2 3 2 3" xfId="23524" xr:uid="{00000000-0005-0000-0000-0000CD670000}"/>
    <cellStyle name="Normal 13 5 2 2 3 2 4" xfId="23525" xr:uid="{00000000-0005-0000-0000-0000CE670000}"/>
    <cellStyle name="Normal 13 5 2 2 3 3" xfId="23526" xr:uid="{00000000-0005-0000-0000-0000CF670000}"/>
    <cellStyle name="Normal 13 5 2 2 3 3 2" xfId="23527" xr:uid="{00000000-0005-0000-0000-0000D0670000}"/>
    <cellStyle name="Normal 13 5 2 2 3 3 2 2" xfId="23528" xr:uid="{00000000-0005-0000-0000-0000D1670000}"/>
    <cellStyle name="Normal 13 5 2 2 3 3 3" xfId="23529" xr:uid="{00000000-0005-0000-0000-0000D2670000}"/>
    <cellStyle name="Normal 13 5 2 2 3 3 4" xfId="23530" xr:uid="{00000000-0005-0000-0000-0000D3670000}"/>
    <cellStyle name="Normal 13 5 2 2 3 4" xfId="23531" xr:uid="{00000000-0005-0000-0000-0000D4670000}"/>
    <cellStyle name="Normal 13 5 2 2 3 4 2" xfId="23532" xr:uid="{00000000-0005-0000-0000-0000D5670000}"/>
    <cellStyle name="Normal 13 5 2 2 3 4 2 2" xfId="23533" xr:uid="{00000000-0005-0000-0000-0000D6670000}"/>
    <cellStyle name="Normal 13 5 2 2 3 4 3" xfId="23534" xr:uid="{00000000-0005-0000-0000-0000D7670000}"/>
    <cellStyle name="Normal 13 5 2 2 3 4 4" xfId="23535" xr:uid="{00000000-0005-0000-0000-0000D8670000}"/>
    <cellStyle name="Normal 13 5 2 2 3 5" xfId="23536" xr:uid="{00000000-0005-0000-0000-0000D9670000}"/>
    <cellStyle name="Normal 13 5 2 2 3 5 2" xfId="23537" xr:uid="{00000000-0005-0000-0000-0000DA670000}"/>
    <cellStyle name="Normal 13 5 2 2 3 5 3" xfId="23538" xr:uid="{00000000-0005-0000-0000-0000DB670000}"/>
    <cellStyle name="Normal 13 5 2 2 3 6" xfId="23539" xr:uid="{00000000-0005-0000-0000-0000DC670000}"/>
    <cellStyle name="Normal 13 5 2 2 3 7" xfId="23540" xr:uid="{00000000-0005-0000-0000-0000DD670000}"/>
    <cellStyle name="Normal 13 5 2 2 3 8" xfId="23541" xr:uid="{00000000-0005-0000-0000-0000DE670000}"/>
    <cellStyle name="Normal 13 5 2 2 4" xfId="23542" xr:uid="{00000000-0005-0000-0000-0000DF670000}"/>
    <cellStyle name="Normal 13 5 2 2 4 2" xfId="23543" xr:uid="{00000000-0005-0000-0000-0000E0670000}"/>
    <cellStyle name="Normal 13 5 2 2 4 2 2" xfId="23544" xr:uid="{00000000-0005-0000-0000-0000E1670000}"/>
    <cellStyle name="Normal 13 5 2 2 4 3" xfId="23545" xr:uid="{00000000-0005-0000-0000-0000E2670000}"/>
    <cellStyle name="Normal 13 5 2 2 4 4" xfId="23546" xr:uid="{00000000-0005-0000-0000-0000E3670000}"/>
    <cellStyle name="Normal 13 5 2 2 5" xfId="23547" xr:uid="{00000000-0005-0000-0000-0000E4670000}"/>
    <cellStyle name="Normal 13 5 2 2 5 2" xfId="23548" xr:uid="{00000000-0005-0000-0000-0000E5670000}"/>
    <cellStyle name="Normal 13 5 2 2 5 2 2" xfId="23549" xr:uid="{00000000-0005-0000-0000-0000E6670000}"/>
    <cellStyle name="Normal 13 5 2 2 5 3" xfId="23550" xr:uid="{00000000-0005-0000-0000-0000E7670000}"/>
    <cellStyle name="Normal 13 5 2 2 5 4" xfId="23551" xr:uid="{00000000-0005-0000-0000-0000E8670000}"/>
    <cellStyle name="Normal 13 5 2 2 6" xfId="23552" xr:uid="{00000000-0005-0000-0000-0000E9670000}"/>
    <cellStyle name="Normal 13 5 2 2 6 2" xfId="23553" xr:uid="{00000000-0005-0000-0000-0000EA670000}"/>
    <cellStyle name="Normal 13 5 2 2 6 2 2" xfId="23554" xr:uid="{00000000-0005-0000-0000-0000EB670000}"/>
    <cellStyle name="Normal 13 5 2 2 6 3" xfId="23555" xr:uid="{00000000-0005-0000-0000-0000EC670000}"/>
    <cellStyle name="Normal 13 5 2 2 6 4" xfId="23556" xr:uid="{00000000-0005-0000-0000-0000ED670000}"/>
    <cellStyle name="Normal 13 5 2 2 7" xfId="23557" xr:uid="{00000000-0005-0000-0000-0000EE670000}"/>
    <cellStyle name="Normal 13 5 2 2 7 2" xfId="23558" xr:uid="{00000000-0005-0000-0000-0000EF670000}"/>
    <cellStyle name="Normal 13 5 2 2 7 2 2" xfId="23559" xr:uid="{00000000-0005-0000-0000-0000F0670000}"/>
    <cellStyle name="Normal 13 5 2 2 7 3" xfId="23560" xr:uid="{00000000-0005-0000-0000-0000F1670000}"/>
    <cellStyle name="Normal 13 5 2 2 8" xfId="23561" xr:uid="{00000000-0005-0000-0000-0000F2670000}"/>
    <cellStyle name="Normal 13 5 2 2 8 2" xfId="23562" xr:uid="{00000000-0005-0000-0000-0000F3670000}"/>
    <cellStyle name="Normal 13 5 2 2 9" xfId="23563" xr:uid="{00000000-0005-0000-0000-0000F4670000}"/>
    <cellStyle name="Normal 13 5 2 3" xfId="23564" xr:uid="{00000000-0005-0000-0000-0000F5670000}"/>
    <cellStyle name="Normal 13 5 2 3 2" xfId="23565" xr:uid="{00000000-0005-0000-0000-0000F6670000}"/>
    <cellStyle name="Normal 13 5 2 3 2 2" xfId="23566" xr:uid="{00000000-0005-0000-0000-0000F7670000}"/>
    <cellStyle name="Normal 13 5 2 3 2 2 2" xfId="23567" xr:uid="{00000000-0005-0000-0000-0000F8670000}"/>
    <cellStyle name="Normal 13 5 2 3 2 2 2 2" xfId="23568" xr:uid="{00000000-0005-0000-0000-0000F9670000}"/>
    <cellStyle name="Normal 13 5 2 3 2 2 3" xfId="23569" xr:uid="{00000000-0005-0000-0000-0000FA670000}"/>
    <cellStyle name="Normal 13 5 2 3 2 2 4" xfId="23570" xr:uid="{00000000-0005-0000-0000-0000FB670000}"/>
    <cellStyle name="Normal 13 5 2 3 2 3" xfId="23571" xr:uid="{00000000-0005-0000-0000-0000FC670000}"/>
    <cellStyle name="Normal 13 5 2 3 2 3 2" xfId="23572" xr:uid="{00000000-0005-0000-0000-0000FD670000}"/>
    <cellStyle name="Normal 13 5 2 3 2 3 2 2" xfId="23573" xr:uid="{00000000-0005-0000-0000-0000FE670000}"/>
    <cellStyle name="Normal 13 5 2 3 2 3 3" xfId="23574" xr:uid="{00000000-0005-0000-0000-0000FF670000}"/>
    <cellStyle name="Normal 13 5 2 3 2 3 4" xfId="23575" xr:uid="{00000000-0005-0000-0000-000000680000}"/>
    <cellStyle name="Normal 13 5 2 3 2 4" xfId="23576" xr:uid="{00000000-0005-0000-0000-000001680000}"/>
    <cellStyle name="Normal 13 5 2 3 2 4 2" xfId="23577" xr:uid="{00000000-0005-0000-0000-000002680000}"/>
    <cellStyle name="Normal 13 5 2 3 2 4 2 2" xfId="23578" xr:uid="{00000000-0005-0000-0000-000003680000}"/>
    <cellStyle name="Normal 13 5 2 3 2 4 3" xfId="23579" xr:uid="{00000000-0005-0000-0000-000004680000}"/>
    <cellStyle name="Normal 13 5 2 3 2 4 4" xfId="23580" xr:uid="{00000000-0005-0000-0000-000005680000}"/>
    <cellStyle name="Normal 13 5 2 3 2 5" xfId="23581" xr:uid="{00000000-0005-0000-0000-000006680000}"/>
    <cellStyle name="Normal 13 5 2 3 2 5 2" xfId="23582" xr:uid="{00000000-0005-0000-0000-000007680000}"/>
    <cellStyle name="Normal 13 5 2 3 2 5 3" xfId="23583" xr:uid="{00000000-0005-0000-0000-000008680000}"/>
    <cellStyle name="Normal 13 5 2 3 2 6" xfId="23584" xr:uid="{00000000-0005-0000-0000-000009680000}"/>
    <cellStyle name="Normal 13 5 2 3 2 7" xfId="23585" xr:uid="{00000000-0005-0000-0000-00000A680000}"/>
    <cellStyle name="Normal 13 5 2 3 2 8" xfId="23586" xr:uid="{00000000-0005-0000-0000-00000B680000}"/>
    <cellStyle name="Normal 13 5 2 3 3" xfId="23587" xr:uid="{00000000-0005-0000-0000-00000C680000}"/>
    <cellStyle name="Normal 13 5 2 3 3 2" xfId="23588" xr:uid="{00000000-0005-0000-0000-00000D680000}"/>
    <cellStyle name="Normal 13 5 2 3 3 2 2" xfId="23589" xr:uid="{00000000-0005-0000-0000-00000E680000}"/>
    <cellStyle name="Normal 13 5 2 3 3 3" xfId="23590" xr:uid="{00000000-0005-0000-0000-00000F680000}"/>
    <cellStyle name="Normal 13 5 2 3 3 4" xfId="23591" xr:uid="{00000000-0005-0000-0000-000010680000}"/>
    <cellStyle name="Normal 13 5 2 3 4" xfId="23592" xr:uid="{00000000-0005-0000-0000-000011680000}"/>
    <cellStyle name="Normal 13 5 2 3 4 2" xfId="23593" xr:uid="{00000000-0005-0000-0000-000012680000}"/>
    <cellStyle name="Normal 13 5 2 3 4 2 2" xfId="23594" xr:uid="{00000000-0005-0000-0000-000013680000}"/>
    <cellStyle name="Normal 13 5 2 3 4 3" xfId="23595" xr:uid="{00000000-0005-0000-0000-000014680000}"/>
    <cellStyle name="Normal 13 5 2 3 4 4" xfId="23596" xr:uid="{00000000-0005-0000-0000-000015680000}"/>
    <cellStyle name="Normal 13 5 2 3 5" xfId="23597" xr:uid="{00000000-0005-0000-0000-000016680000}"/>
    <cellStyle name="Normal 13 5 2 3 5 2" xfId="23598" xr:uid="{00000000-0005-0000-0000-000017680000}"/>
    <cellStyle name="Normal 13 5 2 3 5 2 2" xfId="23599" xr:uid="{00000000-0005-0000-0000-000018680000}"/>
    <cellStyle name="Normal 13 5 2 3 5 3" xfId="23600" xr:uid="{00000000-0005-0000-0000-000019680000}"/>
    <cellStyle name="Normal 13 5 2 3 5 4" xfId="23601" xr:uid="{00000000-0005-0000-0000-00001A680000}"/>
    <cellStyle name="Normal 13 5 2 3 6" xfId="23602" xr:uid="{00000000-0005-0000-0000-00001B680000}"/>
    <cellStyle name="Normal 13 5 2 3 6 2" xfId="23603" xr:uid="{00000000-0005-0000-0000-00001C680000}"/>
    <cellStyle name="Normal 13 5 2 3 6 2 2" xfId="23604" xr:uid="{00000000-0005-0000-0000-00001D680000}"/>
    <cellStyle name="Normal 13 5 2 3 6 3" xfId="23605" xr:uid="{00000000-0005-0000-0000-00001E680000}"/>
    <cellStyle name="Normal 13 5 2 3 7" xfId="23606" xr:uid="{00000000-0005-0000-0000-00001F680000}"/>
    <cellStyle name="Normal 13 5 2 3 7 2" xfId="23607" xr:uid="{00000000-0005-0000-0000-000020680000}"/>
    <cellStyle name="Normal 13 5 2 3 8" xfId="23608" xr:uid="{00000000-0005-0000-0000-000021680000}"/>
    <cellStyle name="Normal 13 5 2 3 9" xfId="23609" xr:uid="{00000000-0005-0000-0000-000022680000}"/>
    <cellStyle name="Normal 13 5 2 4" xfId="23610" xr:uid="{00000000-0005-0000-0000-000023680000}"/>
    <cellStyle name="Normal 13 5 2 4 2" xfId="23611" xr:uid="{00000000-0005-0000-0000-000024680000}"/>
    <cellStyle name="Normal 13 5 2 4 2 2" xfId="23612" xr:uid="{00000000-0005-0000-0000-000025680000}"/>
    <cellStyle name="Normal 13 5 2 4 2 2 2" xfId="23613" xr:uid="{00000000-0005-0000-0000-000026680000}"/>
    <cellStyle name="Normal 13 5 2 4 2 3" xfId="23614" xr:uid="{00000000-0005-0000-0000-000027680000}"/>
    <cellStyle name="Normal 13 5 2 4 2 4" xfId="23615" xr:uid="{00000000-0005-0000-0000-000028680000}"/>
    <cellStyle name="Normal 13 5 2 4 3" xfId="23616" xr:uid="{00000000-0005-0000-0000-000029680000}"/>
    <cellStyle name="Normal 13 5 2 4 3 2" xfId="23617" xr:uid="{00000000-0005-0000-0000-00002A680000}"/>
    <cellStyle name="Normal 13 5 2 4 3 2 2" xfId="23618" xr:uid="{00000000-0005-0000-0000-00002B680000}"/>
    <cellStyle name="Normal 13 5 2 4 3 3" xfId="23619" xr:uid="{00000000-0005-0000-0000-00002C680000}"/>
    <cellStyle name="Normal 13 5 2 4 3 4" xfId="23620" xr:uid="{00000000-0005-0000-0000-00002D680000}"/>
    <cellStyle name="Normal 13 5 2 4 4" xfId="23621" xr:uid="{00000000-0005-0000-0000-00002E680000}"/>
    <cellStyle name="Normal 13 5 2 4 4 2" xfId="23622" xr:uid="{00000000-0005-0000-0000-00002F680000}"/>
    <cellStyle name="Normal 13 5 2 4 4 2 2" xfId="23623" xr:uid="{00000000-0005-0000-0000-000030680000}"/>
    <cellStyle name="Normal 13 5 2 4 4 3" xfId="23624" xr:uid="{00000000-0005-0000-0000-000031680000}"/>
    <cellStyle name="Normal 13 5 2 4 4 4" xfId="23625" xr:uid="{00000000-0005-0000-0000-000032680000}"/>
    <cellStyle name="Normal 13 5 2 4 5" xfId="23626" xr:uid="{00000000-0005-0000-0000-000033680000}"/>
    <cellStyle name="Normal 13 5 2 4 5 2" xfId="23627" xr:uid="{00000000-0005-0000-0000-000034680000}"/>
    <cellStyle name="Normal 13 5 2 4 5 2 2" xfId="23628" xr:uid="{00000000-0005-0000-0000-000035680000}"/>
    <cellStyle name="Normal 13 5 2 4 5 3" xfId="23629" xr:uid="{00000000-0005-0000-0000-000036680000}"/>
    <cellStyle name="Normal 13 5 2 4 5 4" xfId="23630" xr:uid="{00000000-0005-0000-0000-000037680000}"/>
    <cellStyle name="Normal 13 5 2 4 6" xfId="23631" xr:uid="{00000000-0005-0000-0000-000038680000}"/>
    <cellStyle name="Normal 13 5 2 4 6 2" xfId="23632" xr:uid="{00000000-0005-0000-0000-000039680000}"/>
    <cellStyle name="Normal 13 5 2 4 6 2 2" xfId="23633" xr:uid="{00000000-0005-0000-0000-00003A680000}"/>
    <cellStyle name="Normal 13 5 2 4 6 3" xfId="23634" xr:uid="{00000000-0005-0000-0000-00003B680000}"/>
    <cellStyle name="Normal 13 5 2 4 7" xfId="23635" xr:uid="{00000000-0005-0000-0000-00003C680000}"/>
    <cellStyle name="Normal 13 5 2 4 7 2" xfId="23636" xr:uid="{00000000-0005-0000-0000-00003D680000}"/>
    <cellStyle name="Normal 13 5 2 4 8" xfId="23637" xr:uid="{00000000-0005-0000-0000-00003E680000}"/>
    <cellStyle name="Normal 13 5 2 4 9" xfId="23638" xr:uid="{00000000-0005-0000-0000-00003F680000}"/>
    <cellStyle name="Normal 13 5 2 5" xfId="23639" xr:uid="{00000000-0005-0000-0000-000040680000}"/>
    <cellStyle name="Normal 13 5 2 5 2" xfId="23640" xr:uid="{00000000-0005-0000-0000-000041680000}"/>
    <cellStyle name="Normal 13 5 2 5 2 2" xfId="23641" xr:uid="{00000000-0005-0000-0000-000042680000}"/>
    <cellStyle name="Normal 13 5 2 5 2 2 2" xfId="23642" xr:uid="{00000000-0005-0000-0000-000043680000}"/>
    <cellStyle name="Normal 13 5 2 5 2 3" xfId="23643" xr:uid="{00000000-0005-0000-0000-000044680000}"/>
    <cellStyle name="Normal 13 5 2 5 2 4" xfId="23644" xr:uid="{00000000-0005-0000-0000-000045680000}"/>
    <cellStyle name="Normal 13 5 2 5 3" xfId="23645" xr:uid="{00000000-0005-0000-0000-000046680000}"/>
    <cellStyle name="Normal 13 5 2 5 3 2" xfId="23646" xr:uid="{00000000-0005-0000-0000-000047680000}"/>
    <cellStyle name="Normal 13 5 2 5 3 2 2" xfId="23647" xr:uid="{00000000-0005-0000-0000-000048680000}"/>
    <cellStyle name="Normal 13 5 2 5 3 3" xfId="23648" xr:uid="{00000000-0005-0000-0000-000049680000}"/>
    <cellStyle name="Normal 13 5 2 5 3 4" xfId="23649" xr:uid="{00000000-0005-0000-0000-00004A680000}"/>
    <cellStyle name="Normal 13 5 2 5 4" xfId="23650" xr:uid="{00000000-0005-0000-0000-00004B680000}"/>
    <cellStyle name="Normal 13 5 2 5 4 2" xfId="23651" xr:uid="{00000000-0005-0000-0000-00004C680000}"/>
    <cellStyle name="Normal 13 5 2 5 4 2 2" xfId="23652" xr:uid="{00000000-0005-0000-0000-00004D680000}"/>
    <cellStyle name="Normal 13 5 2 5 4 3" xfId="23653" xr:uid="{00000000-0005-0000-0000-00004E680000}"/>
    <cellStyle name="Normal 13 5 2 5 4 4" xfId="23654" xr:uid="{00000000-0005-0000-0000-00004F680000}"/>
    <cellStyle name="Normal 13 5 2 5 5" xfId="23655" xr:uid="{00000000-0005-0000-0000-000050680000}"/>
    <cellStyle name="Normal 13 5 2 5 5 2" xfId="23656" xr:uid="{00000000-0005-0000-0000-000051680000}"/>
    <cellStyle name="Normal 13 5 2 5 5 3" xfId="23657" xr:uid="{00000000-0005-0000-0000-000052680000}"/>
    <cellStyle name="Normal 13 5 2 5 6" xfId="23658" xr:uid="{00000000-0005-0000-0000-000053680000}"/>
    <cellStyle name="Normal 13 5 2 5 7" xfId="23659" xr:uid="{00000000-0005-0000-0000-000054680000}"/>
    <cellStyle name="Normal 13 5 2 5 8" xfId="23660" xr:uid="{00000000-0005-0000-0000-000055680000}"/>
    <cellStyle name="Normal 13 5 2 6" xfId="23661" xr:uid="{00000000-0005-0000-0000-000056680000}"/>
    <cellStyle name="Normal 13 5 2 6 2" xfId="23662" xr:uid="{00000000-0005-0000-0000-000057680000}"/>
    <cellStyle name="Normal 13 5 2 6 2 2" xfId="23663" xr:uid="{00000000-0005-0000-0000-000058680000}"/>
    <cellStyle name="Normal 13 5 2 6 3" xfId="23664" xr:uid="{00000000-0005-0000-0000-000059680000}"/>
    <cellStyle name="Normal 13 5 2 6 4" xfId="23665" xr:uid="{00000000-0005-0000-0000-00005A680000}"/>
    <cellStyle name="Normal 13 5 2 7" xfId="23666" xr:uid="{00000000-0005-0000-0000-00005B680000}"/>
    <cellStyle name="Normal 13 5 2 7 2" xfId="23667" xr:uid="{00000000-0005-0000-0000-00005C680000}"/>
    <cellStyle name="Normal 13 5 2 7 2 2" xfId="23668" xr:uid="{00000000-0005-0000-0000-00005D680000}"/>
    <cellStyle name="Normal 13 5 2 7 3" xfId="23669" xr:uid="{00000000-0005-0000-0000-00005E680000}"/>
    <cellStyle name="Normal 13 5 2 7 4" xfId="23670" xr:uid="{00000000-0005-0000-0000-00005F680000}"/>
    <cellStyle name="Normal 13 5 2 8" xfId="23671" xr:uid="{00000000-0005-0000-0000-000060680000}"/>
    <cellStyle name="Normal 13 5 2 8 2" xfId="23672" xr:uid="{00000000-0005-0000-0000-000061680000}"/>
    <cellStyle name="Normal 13 5 2 8 2 2" xfId="23673" xr:uid="{00000000-0005-0000-0000-000062680000}"/>
    <cellStyle name="Normal 13 5 2 8 3" xfId="23674" xr:uid="{00000000-0005-0000-0000-000063680000}"/>
    <cellStyle name="Normal 13 5 2 8 4" xfId="23675" xr:uid="{00000000-0005-0000-0000-000064680000}"/>
    <cellStyle name="Normal 13 5 2 9" xfId="23676" xr:uid="{00000000-0005-0000-0000-000065680000}"/>
    <cellStyle name="Normal 13 5 2 9 2" xfId="23677" xr:uid="{00000000-0005-0000-0000-000066680000}"/>
    <cellStyle name="Normal 13 5 2 9 2 2" xfId="23678" xr:uid="{00000000-0005-0000-0000-000067680000}"/>
    <cellStyle name="Normal 13 5 2 9 3" xfId="23679" xr:uid="{00000000-0005-0000-0000-000068680000}"/>
    <cellStyle name="Normal 13 5 3" xfId="23680" xr:uid="{00000000-0005-0000-0000-000069680000}"/>
    <cellStyle name="Normal 13 5 3 10" xfId="23681" xr:uid="{00000000-0005-0000-0000-00006A680000}"/>
    <cellStyle name="Normal 13 5 3 11" xfId="23682" xr:uid="{00000000-0005-0000-0000-00006B680000}"/>
    <cellStyle name="Normal 13 5 3 2" xfId="23683" xr:uid="{00000000-0005-0000-0000-00006C680000}"/>
    <cellStyle name="Normal 13 5 3 2 2" xfId="23684" xr:uid="{00000000-0005-0000-0000-00006D680000}"/>
    <cellStyle name="Normal 13 5 3 2 2 2" xfId="23685" xr:uid="{00000000-0005-0000-0000-00006E680000}"/>
    <cellStyle name="Normal 13 5 3 2 2 2 2" xfId="23686" xr:uid="{00000000-0005-0000-0000-00006F680000}"/>
    <cellStyle name="Normal 13 5 3 2 2 2 2 2" xfId="23687" xr:uid="{00000000-0005-0000-0000-000070680000}"/>
    <cellStyle name="Normal 13 5 3 2 2 2 3" xfId="23688" xr:uid="{00000000-0005-0000-0000-000071680000}"/>
    <cellStyle name="Normal 13 5 3 2 2 2 4" xfId="23689" xr:uid="{00000000-0005-0000-0000-000072680000}"/>
    <cellStyle name="Normal 13 5 3 2 2 3" xfId="23690" xr:uid="{00000000-0005-0000-0000-000073680000}"/>
    <cellStyle name="Normal 13 5 3 2 2 3 2" xfId="23691" xr:uid="{00000000-0005-0000-0000-000074680000}"/>
    <cellStyle name="Normal 13 5 3 2 2 3 2 2" xfId="23692" xr:uid="{00000000-0005-0000-0000-000075680000}"/>
    <cellStyle name="Normal 13 5 3 2 2 3 3" xfId="23693" xr:uid="{00000000-0005-0000-0000-000076680000}"/>
    <cellStyle name="Normal 13 5 3 2 2 3 4" xfId="23694" xr:uid="{00000000-0005-0000-0000-000077680000}"/>
    <cellStyle name="Normal 13 5 3 2 2 4" xfId="23695" xr:uid="{00000000-0005-0000-0000-000078680000}"/>
    <cellStyle name="Normal 13 5 3 2 2 4 2" xfId="23696" xr:uid="{00000000-0005-0000-0000-000079680000}"/>
    <cellStyle name="Normal 13 5 3 2 2 4 2 2" xfId="23697" xr:uid="{00000000-0005-0000-0000-00007A680000}"/>
    <cellStyle name="Normal 13 5 3 2 2 4 3" xfId="23698" xr:uid="{00000000-0005-0000-0000-00007B680000}"/>
    <cellStyle name="Normal 13 5 3 2 2 4 4" xfId="23699" xr:uid="{00000000-0005-0000-0000-00007C680000}"/>
    <cellStyle name="Normal 13 5 3 2 2 5" xfId="23700" xr:uid="{00000000-0005-0000-0000-00007D680000}"/>
    <cellStyle name="Normal 13 5 3 2 2 5 2" xfId="23701" xr:uid="{00000000-0005-0000-0000-00007E680000}"/>
    <cellStyle name="Normal 13 5 3 2 2 5 3" xfId="23702" xr:uid="{00000000-0005-0000-0000-00007F680000}"/>
    <cellStyle name="Normal 13 5 3 2 2 6" xfId="23703" xr:uid="{00000000-0005-0000-0000-000080680000}"/>
    <cellStyle name="Normal 13 5 3 2 2 7" xfId="23704" xr:uid="{00000000-0005-0000-0000-000081680000}"/>
    <cellStyle name="Normal 13 5 3 2 2 8" xfId="23705" xr:uid="{00000000-0005-0000-0000-000082680000}"/>
    <cellStyle name="Normal 13 5 3 2 3" xfId="23706" xr:uid="{00000000-0005-0000-0000-000083680000}"/>
    <cellStyle name="Normal 13 5 3 2 3 2" xfId="23707" xr:uid="{00000000-0005-0000-0000-000084680000}"/>
    <cellStyle name="Normal 13 5 3 2 3 2 2" xfId="23708" xr:uid="{00000000-0005-0000-0000-000085680000}"/>
    <cellStyle name="Normal 13 5 3 2 3 3" xfId="23709" xr:uid="{00000000-0005-0000-0000-000086680000}"/>
    <cellStyle name="Normal 13 5 3 2 3 4" xfId="23710" xr:uid="{00000000-0005-0000-0000-000087680000}"/>
    <cellStyle name="Normal 13 5 3 2 4" xfId="23711" xr:uid="{00000000-0005-0000-0000-000088680000}"/>
    <cellStyle name="Normal 13 5 3 2 4 2" xfId="23712" xr:uid="{00000000-0005-0000-0000-000089680000}"/>
    <cellStyle name="Normal 13 5 3 2 4 2 2" xfId="23713" xr:uid="{00000000-0005-0000-0000-00008A680000}"/>
    <cellStyle name="Normal 13 5 3 2 4 3" xfId="23714" xr:uid="{00000000-0005-0000-0000-00008B680000}"/>
    <cellStyle name="Normal 13 5 3 2 4 4" xfId="23715" xr:uid="{00000000-0005-0000-0000-00008C680000}"/>
    <cellStyle name="Normal 13 5 3 2 5" xfId="23716" xr:uid="{00000000-0005-0000-0000-00008D680000}"/>
    <cellStyle name="Normal 13 5 3 2 5 2" xfId="23717" xr:uid="{00000000-0005-0000-0000-00008E680000}"/>
    <cellStyle name="Normal 13 5 3 2 5 2 2" xfId="23718" xr:uid="{00000000-0005-0000-0000-00008F680000}"/>
    <cellStyle name="Normal 13 5 3 2 5 3" xfId="23719" xr:uid="{00000000-0005-0000-0000-000090680000}"/>
    <cellStyle name="Normal 13 5 3 2 5 4" xfId="23720" xr:uid="{00000000-0005-0000-0000-000091680000}"/>
    <cellStyle name="Normal 13 5 3 2 6" xfId="23721" xr:uid="{00000000-0005-0000-0000-000092680000}"/>
    <cellStyle name="Normal 13 5 3 2 6 2" xfId="23722" xr:uid="{00000000-0005-0000-0000-000093680000}"/>
    <cellStyle name="Normal 13 5 3 2 6 2 2" xfId="23723" xr:uid="{00000000-0005-0000-0000-000094680000}"/>
    <cellStyle name="Normal 13 5 3 2 6 3" xfId="23724" xr:uid="{00000000-0005-0000-0000-000095680000}"/>
    <cellStyle name="Normal 13 5 3 2 7" xfId="23725" xr:uid="{00000000-0005-0000-0000-000096680000}"/>
    <cellStyle name="Normal 13 5 3 2 7 2" xfId="23726" xr:uid="{00000000-0005-0000-0000-000097680000}"/>
    <cellStyle name="Normal 13 5 3 2 8" xfId="23727" xr:uid="{00000000-0005-0000-0000-000098680000}"/>
    <cellStyle name="Normal 13 5 3 2 9" xfId="23728" xr:uid="{00000000-0005-0000-0000-000099680000}"/>
    <cellStyle name="Normal 13 5 3 3" xfId="23729" xr:uid="{00000000-0005-0000-0000-00009A680000}"/>
    <cellStyle name="Normal 13 5 3 3 2" xfId="23730" xr:uid="{00000000-0005-0000-0000-00009B680000}"/>
    <cellStyle name="Normal 13 5 3 3 2 2" xfId="23731" xr:uid="{00000000-0005-0000-0000-00009C680000}"/>
    <cellStyle name="Normal 13 5 3 3 2 2 2" xfId="23732" xr:uid="{00000000-0005-0000-0000-00009D680000}"/>
    <cellStyle name="Normal 13 5 3 3 2 3" xfId="23733" xr:uid="{00000000-0005-0000-0000-00009E680000}"/>
    <cellStyle name="Normal 13 5 3 3 2 4" xfId="23734" xr:uid="{00000000-0005-0000-0000-00009F680000}"/>
    <cellStyle name="Normal 13 5 3 3 3" xfId="23735" xr:uid="{00000000-0005-0000-0000-0000A0680000}"/>
    <cellStyle name="Normal 13 5 3 3 3 2" xfId="23736" xr:uid="{00000000-0005-0000-0000-0000A1680000}"/>
    <cellStyle name="Normal 13 5 3 3 3 2 2" xfId="23737" xr:uid="{00000000-0005-0000-0000-0000A2680000}"/>
    <cellStyle name="Normal 13 5 3 3 3 3" xfId="23738" xr:uid="{00000000-0005-0000-0000-0000A3680000}"/>
    <cellStyle name="Normal 13 5 3 3 3 4" xfId="23739" xr:uid="{00000000-0005-0000-0000-0000A4680000}"/>
    <cellStyle name="Normal 13 5 3 3 4" xfId="23740" xr:uid="{00000000-0005-0000-0000-0000A5680000}"/>
    <cellStyle name="Normal 13 5 3 3 4 2" xfId="23741" xr:uid="{00000000-0005-0000-0000-0000A6680000}"/>
    <cellStyle name="Normal 13 5 3 3 4 2 2" xfId="23742" xr:uid="{00000000-0005-0000-0000-0000A7680000}"/>
    <cellStyle name="Normal 13 5 3 3 4 3" xfId="23743" xr:uid="{00000000-0005-0000-0000-0000A8680000}"/>
    <cellStyle name="Normal 13 5 3 3 4 4" xfId="23744" xr:uid="{00000000-0005-0000-0000-0000A9680000}"/>
    <cellStyle name="Normal 13 5 3 3 5" xfId="23745" xr:uid="{00000000-0005-0000-0000-0000AA680000}"/>
    <cellStyle name="Normal 13 5 3 3 5 2" xfId="23746" xr:uid="{00000000-0005-0000-0000-0000AB680000}"/>
    <cellStyle name="Normal 13 5 3 3 5 2 2" xfId="23747" xr:uid="{00000000-0005-0000-0000-0000AC680000}"/>
    <cellStyle name="Normal 13 5 3 3 5 3" xfId="23748" xr:uid="{00000000-0005-0000-0000-0000AD680000}"/>
    <cellStyle name="Normal 13 5 3 3 5 4" xfId="23749" xr:uid="{00000000-0005-0000-0000-0000AE680000}"/>
    <cellStyle name="Normal 13 5 3 3 6" xfId="23750" xr:uid="{00000000-0005-0000-0000-0000AF680000}"/>
    <cellStyle name="Normal 13 5 3 3 6 2" xfId="23751" xr:uid="{00000000-0005-0000-0000-0000B0680000}"/>
    <cellStyle name="Normal 13 5 3 3 6 2 2" xfId="23752" xr:uid="{00000000-0005-0000-0000-0000B1680000}"/>
    <cellStyle name="Normal 13 5 3 3 6 3" xfId="23753" xr:uid="{00000000-0005-0000-0000-0000B2680000}"/>
    <cellStyle name="Normal 13 5 3 3 7" xfId="23754" xr:uid="{00000000-0005-0000-0000-0000B3680000}"/>
    <cellStyle name="Normal 13 5 3 3 7 2" xfId="23755" xr:uid="{00000000-0005-0000-0000-0000B4680000}"/>
    <cellStyle name="Normal 13 5 3 3 8" xfId="23756" xr:uid="{00000000-0005-0000-0000-0000B5680000}"/>
    <cellStyle name="Normal 13 5 3 3 9" xfId="23757" xr:uid="{00000000-0005-0000-0000-0000B6680000}"/>
    <cellStyle name="Normal 13 5 3 4" xfId="23758" xr:uid="{00000000-0005-0000-0000-0000B7680000}"/>
    <cellStyle name="Normal 13 5 3 4 2" xfId="23759" xr:uid="{00000000-0005-0000-0000-0000B8680000}"/>
    <cellStyle name="Normal 13 5 3 4 2 2" xfId="23760" xr:uid="{00000000-0005-0000-0000-0000B9680000}"/>
    <cellStyle name="Normal 13 5 3 4 2 2 2" xfId="23761" xr:uid="{00000000-0005-0000-0000-0000BA680000}"/>
    <cellStyle name="Normal 13 5 3 4 2 3" xfId="23762" xr:uid="{00000000-0005-0000-0000-0000BB680000}"/>
    <cellStyle name="Normal 13 5 3 4 2 4" xfId="23763" xr:uid="{00000000-0005-0000-0000-0000BC680000}"/>
    <cellStyle name="Normal 13 5 3 4 3" xfId="23764" xr:uid="{00000000-0005-0000-0000-0000BD680000}"/>
    <cellStyle name="Normal 13 5 3 4 3 2" xfId="23765" xr:uid="{00000000-0005-0000-0000-0000BE680000}"/>
    <cellStyle name="Normal 13 5 3 4 3 2 2" xfId="23766" xr:uid="{00000000-0005-0000-0000-0000BF680000}"/>
    <cellStyle name="Normal 13 5 3 4 3 3" xfId="23767" xr:uid="{00000000-0005-0000-0000-0000C0680000}"/>
    <cellStyle name="Normal 13 5 3 4 3 4" xfId="23768" xr:uid="{00000000-0005-0000-0000-0000C1680000}"/>
    <cellStyle name="Normal 13 5 3 4 4" xfId="23769" xr:uid="{00000000-0005-0000-0000-0000C2680000}"/>
    <cellStyle name="Normal 13 5 3 4 4 2" xfId="23770" xr:uid="{00000000-0005-0000-0000-0000C3680000}"/>
    <cellStyle name="Normal 13 5 3 4 4 2 2" xfId="23771" xr:uid="{00000000-0005-0000-0000-0000C4680000}"/>
    <cellStyle name="Normal 13 5 3 4 4 3" xfId="23772" xr:uid="{00000000-0005-0000-0000-0000C5680000}"/>
    <cellStyle name="Normal 13 5 3 4 4 4" xfId="23773" xr:uid="{00000000-0005-0000-0000-0000C6680000}"/>
    <cellStyle name="Normal 13 5 3 4 5" xfId="23774" xr:uid="{00000000-0005-0000-0000-0000C7680000}"/>
    <cellStyle name="Normal 13 5 3 4 5 2" xfId="23775" xr:uid="{00000000-0005-0000-0000-0000C8680000}"/>
    <cellStyle name="Normal 13 5 3 4 5 3" xfId="23776" xr:uid="{00000000-0005-0000-0000-0000C9680000}"/>
    <cellStyle name="Normal 13 5 3 4 6" xfId="23777" xr:uid="{00000000-0005-0000-0000-0000CA680000}"/>
    <cellStyle name="Normal 13 5 3 4 7" xfId="23778" xr:uid="{00000000-0005-0000-0000-0000CB680000}"/>
    <cellStyle name="Normal 13 5 3 4 8" xfId="23779" xr:uid="{00000000-0005-0000-0000-0000CC680000}"/>
    <cellStyle name="Normal 13 5 3 5" xfId="23780" xr:uid="{00000000-0005-0000-0000-0000CD680000}"/>
    <cellStyle name="Normal 13 5 3 5 2" xfId="23781" xr:uid="{00000000-0005-0000-0000-0000CE680000}"/>
    <cellStyle name="Normal 13 5 3 5 2 2" xfId="23782" xr:uid="{00000000-0005-0000-0000-0000CF680000}"/>
    <cellStyle name="Normal 13 5 3 5 3" xfId="23783" xr:uid="{00000000-0005-0000-0000-0000D0680000}"/>
    <cellStyle name="Normal 13 5 3 5 4" xfId="23784" xr:uid="{00000000-0005-0000-0000-0000D1680000}"/>
    <cellStyle name="Normal 13 5 3 6" xfId="23785" xr:uid="{00000000-0005-0000-0000-0000D2680000}"/>
    <cellStyle name="Normal 13 5 3 6 2" xfId="23786" xr:uid="{00000000-0005-0000-0000-0000D3680000}"/>
    <cellStyle name="Normal 13 5 3 6 2 2" xfId="23787" xr:uid="{00000000-0005-0000-0000-0000D4680000}"/>
    <cellStyle name="Normal 13 5 3 6 3" xfId="23788" xr:uid="{00000000-0005-0000-0000-0000D5680000}"/>
    <cellStyle name="Normal 13 5 3 6 4" xfId="23789" xr:uid="{00000000-0005-0000-0000-0000D6680000}"/>
    <cellStyle name="Normal 13 5 3 7" xfId="23790" xr:uid="{00000000-0005-0000-0000-0000D7680000}"/>
    <cellStyle name="Normal 13 5 3 7 2" xfId="23791" xr:uid="{00000000-0005-0000-0000-0000D8680000}"/>
    <cellStyle name="Normal 13 5 3 7 2 2" xfId="23792" xr:uid="{00000000-0005-0000-0000-0000D9680000}"/>
    <cellStyle name="Normal 13 5 3 7 3" xfId="23793" xr:uid="{00000000-0005-0000-0000-0000DA680000}"/>
    <cellStyle name="Normal 13 5 3 7 4" xfId="23794" xr:uid="{00000000-0005-0000-0000-0000DB680000}"/>
    <cellStyle name="Normal 13 5 3 8" xfId="23795" xr:uid="{00000000-0005-0000-0000-0000DC680000}"/>
    <cellStyle name="Normal 13 5 3 8 2" xfId="23796" xr:uid="{00000000-0005-0000-0000-0000DD680000}"/>
    <cellStyle name="Normal 13 5 3 8 2 2" xfId="23797" xr:uid="{00000000-0005-0000-0000-0000DE680000}"/>
    <cellStyle name="Normal 13 5 3 8 3" xfId="23798" xr:uid="{00000000-0005-0000-0000-0000DF680000}"/>
    <cellStyle name="Normal 13 5 3 9" xfId="23799" xr:uid="{00000000-0005-0000-0000-0000E0680000}"/>
    <cellStyle name="Normal 13 5 3 9 2" xfId="23800" xr:uid="{00000000-0005-0000-0000-0000E1680000}"/>
    <cellStyle name="Normal 13 5 4" xfId="23801" xr:uid="{00000000-0005-0000-0000-0000E2680000}"/>
    <cellStyle name="Normal 13 5 4 2" xfId="23802" xr:uid="{00000000-0005-0000-0000-0000E3680000}"/>
    <cellStyle name="Normal 13 5 4 2 2" xfId="23803" xr:uid="{00000000-0005-0000-0000-0000E4680000}"/>
    <cellStyle name="Normal 13 5 4 2 2 2" xfId="23804" xr:uid="{00000000-0005-0000-0000-0000E5680000}"/>
    <cellStyle name="Normal 13 5 4 2 2 2 2" xfId="23805" xr:uid="{00000000-0005-0000-0000-0000E6680000}"/>
    <cellStyle name="Normal 13 5 4 2 2 3" xfId="23806" xr:uid="{00000000-0005-0000-0000-0000E7680000}"/>
    <cellStyle name="Normal 13 5 4 2 2 4" xfId="23807" xr:uid="{00000000-0005-0000-0000-0000E8680000}"/>
    <cellStyle name="Normal 13 5 4 2 3" xfId="23808" xr:uid="{00000000-0005-0000-0000-0000E9680000}"/>
    <cellStyle name="Normal 13 5 4 2 3 2" xfId="23809" xr:uid="{00000000-0005-0000-0000-0000EA680000}"/>
    <cellStyle name="Normal 13 5 4 2 3 2 2" xfId="23810" xr:uid="{00000000-0005-0000-0000-0000EB680000}"/>
    <cellStyle name="Normal 13 5 4 2 3 3" xfId="23811" xr:uid="{00000000-0005-0000-0000-0000EC680000}"/>
    <cellStyle name="Normal 13 5 4 2 3 4" xfId="23812" xr:uid="{00000000-0005-0000-0000-0000ED680000}"/>
    <cellStyle name="Normal 13 5 4 2 4" xfId="23813" xr:uid="{00000000-0005-0000-0000-0000EE680000}"/>
    <cellStyle name="Normal 13 5 4 2 4 2" xfId="23814" xr:uid="{00000000-0005-0000-0000-0000EF680000}"/>
    <cellStyle name="Normal 13 5 4 2 4 2 2" xfId="23815" xr:uid="{00000000-0005-0000-0000-0000F0680000}"/>
    <cellStyle name="Normal 13 5 4 2 4 3" xfId="23816" xr:uid="{00000000-0005-0000-0000-0000F1680000}"/>
    <cellStyle name="Normal 13 5 4 2 4 4" xfId="23817" xr:uid="{00000000-0005-0000-0000-0000F2680000}"/>
    <cellStyle name="Normal 13 5 4 2 5" xfId="23818" xr:uid="{00000000-0005-0000-0000-0000F3680000}"/>
    <cellStyle name="Normal 13 5 4 2 5 2" xfId="23819" xr:uid="{00000000-0005-0000-0000-0000F4680000}"/>
    <cellStyle name="Normal 13 5 4 2 5 3" xfId="23820" xr:uid="{00000000-0005-0000-0000-0000F5680000}"/>
    <cellStyle name="Normal 13 5 4 2 6" xfId="23821" xr:uid="{00000000-0005-0000-0000-0000F6680000}"/>
    <cellStyle name="Normal 13 5 4 2 7" xfId="23822" xr:uid="{00000000-0005-0000-0000-0000F7680000}"/>
    <cellStyle name="Normal 13 5 4 2 8" xfId="23823" xr:uid="{00000000-0005-0000-0000-0000F8680000}"/>
    <cellStyle name="Normal 13 5 4 3" xfId="23824" xr:uid="{00000000-0005-0000-0000-0000F9680000}"/>
    <cellStyle name="Normal 13 5 4 3 2" xfId="23825" xr:uid="{00000000-0005-0000-0000-0000FA680000}"/>
    <cellStyle name="Normal 13 5 4 3 2 2" xfId="23826" xr:uid="{00000000-0005-0000-0000-0000FB680000}"/>
    <cellStyle name="Normal 13 5 4 3 3" xfId="23827" xr:uid="{00000000-0005-0000-0000-0000FC680000}"/>
    <cellStyle name="Normal 13 5 4 3 4" xfId="23828" xr:uid="{00000000-0005-0000-0000-0000FD680000}"/>
    <cellStyle name="Normal 13 5 4 4" xfId="23829" xr:uid="{00000000-0005-0000-0000-0000FE680000}"/>
    <cellStyle name="Normal 13 5 4 4 2" xfId="23830" xr:uid="{00000000-0005-0000-0000-0000FF680000}"/>
    <cellStyle name="Normal 13 5 4 4 2 2" xfId="23831" xr:uid="{00000000-0005-0000-0000-000000690000}"/>
    <cellStyle name="Normal 13 5 4 4 3" xfId="23832" xr:uid="{00000000-0005-0000-0000-000001690000}"/>
    <cellStyle name="Normal 13 5 4 4 4" xfId="23833" xr:uid="{00000000-0005-0000-0000-000002690000}"/>
    <cellStyle name="Normal 13 5 4 5" xfId="23834" xr:uid="{00000000-0005-0000-0000-000003690000}"/>
    <cellStyle name="Normal 13 5 4 5 2" xfId="23835" xr:uid="{00000000-0005-0000-0000-000004690000}"/>
    <cellStyle name="Normal 13 5 4 5 2 2" xfId="23836" xr:uid="{00000000-0005-0000-0000-000005690000}"/>
    <cellStyle name="Normal 13 5 4 5 3" xfId="23837" xr:uid="{00000000-0005-0000-0000-000006690000}"/>
    <cellStyle name="Normal 13 5 4 5 4" xfId="23838" xr:uid="{00000000-0005-0000-0000-000007690000}"/>
    <cellStyle name="Normal 13 5 4 6" xfId="23839" xr:uid="{00000000-0005-0000-0000-000008690000}"/>
    <cellStyle name="Normal 13 5 4 6 2" xfId="23840" xr:uid="{00000000-0005-0000-0000-000009690000}"/>
    <cellStyle name="Normal 13 5 4 6 2 2" xfId="23841" xr:uid="{00000000-0005-0000-0000-00000A690000}"/>
    <cellStyle name="Normal 13 5 4 6 3" xfId="23842" xr:uid="{00000000-0005-0000-0000-00000B690000}"/>
    <cellStyle name="Normal 13 5 4 7" xfId="23843" xr:uid="{00000000-0005-0000-0000-00000C690000}"/>
    <cellStyle name="Normal 13 5 4 7 2" xfId="23844" xr:uid="{00000000-0005-0000-0000-00000D690000}"/>
    <cellStyle name="Normal 13 5 4 8" xfId="23845" xr:uid="{00000000-0005-0000-0000-00000E690000}"/>
    <cellStyle name="Normal 13 5 4 9" xfId="23846" xr:uid="{00000000-0005-0000-0000-00000F690000}"/>
    <cellStyle name="Normal 13 5 5" xfId="23847" xr:uid="{00000000-0005-0000-0000-000010690000}"/>
    <cellStyle name="Normal 13 5 5 2" xfId="23848" xr:uid="{00000000-0005-0000-0000-000011690000}"/>
    <cellStyle name="Normal 13 5 5 2 2" xfId="23849" xr:uid="{00000000-0005-0000-0000-000012690000}"/>
    <cellStyle name="Normal 13 5 5 2 2 2" xfId="23850" xr:uid="{00000000-0005-0000-0000-000013690000}"/>
    <cellStyle name="Normal 13 5 5 2 3" xfId="23851" xr:uid="{00000000-0005-0000-0000-000014690000}"/>
    <cellStyle name="Normal 13 5 5 2 4" xfId="23852" xr:uid="{00000000-0005-0000-0000-000015690000}"/>
    <cellStyle name="Normal 13 5 5 3" xfId="23853" xr:uid="{00000000-0005-0000-0000-000016690000}"/>
    <cellStyle name="Normal 13 5 5 3 2" xfId="23854" xr:uid="{00000000-0005-0000-0000-000017690000}"/>
    <cellStyle name="Normal 13 5 5 3 2 2" xfId="23855" xr:uid="{00000000-0005-0000-0000-000018690000}"/>
    <cellStyle name="Normal 13 5 5 3 3" xfId="23856" xr:uid="{00000000-0005-0000-0000-000019690000}"/>
    <cellStyle name="Normal 13 5 5 3 4" xfId="23857" xr:uid="{00000000-0005-0000-0000-00001A690000}"/>
    <cellStyle name="Normal 13 5 5 4" xfId="23858" xr:uid="{00000000-0005-0000-0000-00001B690000}"/>
    <cellStyle name="Normal 13 5 5 4 2" xfId="23859" xr:uid="{00000000-0005-0000-0000-00001C690000}"/>
    <cellStyle name="Normal 13 5 5 4 2 2" xfId="23860" xr:uid="{00000000-0005-0000-0000-00001D690000}"/>
    <cellStyle name="Normal 13 5 5 4 3" xfId="23861" xr:uid="{00000000-0005-0000-0000-00001E690000}"/>
    <cellStyle name="Normal 13 5 5 4 4" xfId="23862" xr:uid="{00000000-0005-0000-0000-00001F690000}"/>
    <cellStyle name="Normal 13 5 5 5" xfId="23863" xr:uid="{00000000-0005-0000-0000-000020690000}"/>
    <cellStyle name="Normal 13 5 5 5 2" xfId="23864" xr:uid="{00000000-0005-0000-0000-000021690000}"/>
    <cellStyle name="Normal 13 5 5 5 2 2" xfId="23865" xr:uid="{00000000-0005-0000-0000-000022690000}"/>
    <cellStyle name="Normal 13 5 5 5 3" xfId="23866" xr:uid="{00000000-0005-0000-0000-000023690000}"/>
    <cellStyle name="Normal 13 5 5 5 4" xfId="23867" xr:uid="{00000000-0005-0000-0000-000024690000}"/>
    <cellStyle name="Normal 13 5 5 6" xfId="23868" xr:uid="{00000000-0005-0000-0000-000025690000}"/>
    <cellStyle name="Normal 13 5 5 6 2" xfId="23869" xr:uid="{00000000-0005-0000-0000-000026690000}"/>
    <cellStyle name="Normal 13 5 5 6 2 2" xfId="23870" xr:uid="{00000000-0005-0000-0000-000027690000}"/>
    <cellStyle name="Normal 13 5 5 6 3" xfId="23871" xr:uid="{00000000-0005-0000-0000-000028690000}"/>
    <cellStyle name="Normal 13 5 5 7" xfId="23872" xr:uid="{00000000-0005-0000-0000-000029690000}"/>
    <cellStyle name="Normal 13 5 5 7 2" xfId="23873" xr:uid="{00000000-0005-0000-0000-00002A690000}"/>
    <cellStyle name="Normal 13 5 5 8" xfId="23874" xr:uid="{00000000-0005-0000-0000-00002B690000}"/>
    <cellStyle name="Normal 13 5 5 9" xfId="23875" xr:uid="{00000000-0005-0000-0000-00002C690000}"/>
    <cellStyle name="Normal 13 5 6" xfId="23876" xr:uid="{00000000-0005-0000-0000-00002D690000}"/>
    <cellStyle name="Normal 13 5 6 2" xfId="23877" xr:uid="{00000000-0005-0000-0000-00002E690000}"/>
    <cellStyle name="Normal 13 5 6 2 2" xfId="23878" xr:uid="{00000000-0005-0000-0000-00002F690000}"/>
    <cellStyle name="Normal 13 5 6 2 2 2" xfId="23879" xr:uid="{00000000-0005-0000-0000-000030690000}"/>
    <cellStyle name="Normal 13 5 6 2 3" xfId="23880" xr:uid="{00000000-0005-0000-0000-000031690000}"/>
    <cellStyle name="Normal 13 5 6 2 4" xfId="23881" xr:uid="{00000000-0005-0000-0000-000032690000}"/>
    <cellStyle name="Normal 13 5 6 3" xfId="23882" xr:uid="{00000000-0005-0000-0000-000033690000}"/>
    <cellStyle name="Normal 13 5 6 3 2" xfId="23883" xr:uid="{00000000-0005-0000-0000-000034690000}"/>
    <cellStyle name="Normal 13 5 6 3 2 2" xfId="23884" xr:uid="{00000000-0005-0000-0000-000035690000}"/>
    <cellStyle name="Normal 13 5 6 3 3" xfId="23885" xr:uid="{00000000-0005-0000-0000-000036690000}"/>
    <cellStyle name="Normal 13 5 6 3 4" xfId="23886" xr:uid="{00000000-0005-0000-0000-000037690000}"/>
    <cellStyle name="Normal 13 5 6 4" xfId="23887" xr:uid="{00000000-0005-0000-0000-000038690000}"/>
    <cellStyle name="Normal 13 5 6 4 2" xfId="23888" xr:uid="{00000000-0005-0000-0000-000039690000}"/>
    <cellStyle name="Normal 13 5 6 4 2 2" xfId="23889" xr:uid="{00000000-0005-0000-0000-00003A690000}"/>
    <cellStyle name="Normal 13 5 6 4 3" xfId="23890" xr:uid="{00000000-0005-0000-0000-00003B690000}"/>
    <cellStyle name="Normal 13 5 6 4 4" xfId="23891" xr:uid="{00000000-0005-0000-0000-00003C690000}"/>
    <cellStyle name="Normal 13 5 6 5" xfId="23892" xr:uid="{00000000-0005-0000-0000-00003D690000}"/>
    <cellStyle name="Normal 13 5 6 5 2" xfId="23893" xr:uid="{00000000-0005-0000-0000-00003E690000}"/>
    <cellStyle name="Normal 13 5 6 5 3" xfId="23894" xr:uid="{00000000-0005-0000-0000-00003F690000}"/>
    <cellStyle name="Normal 13 5 6 6" xfId="23895" xr:uid="{00000000-0005-0000-0000-000040690000}"/>
    <cellStyle name="Normal 13 5 6 7" xfId="23896" xr:uid="{00000000-0005-0000-0000-000041690000}"/>
    <cellStyle name="Normal 13 5 6 8" xfId="23897" xr:uid="{00000000-0005-0000-0000-000042690000}"/>
    <cellStyle name="Normal 13 5 7" xfId="23898" xr:uid="{00000000-0005-0000-0000-000043690000}"/>
    <cellStyle name="Normal 13 5 7 2" xfId="23899" xr:uid="{00000000-0005-0000-0000-000044690000}"/>
    <cellStyle name="Normal 13 5 7 2 2" xfId="23900" xr:uid="{00000000-0005-0000-0000-000045690000}"/>
    <cellStyle name="Normal 13 5 7 3" xfId="23901" xr:uid="{00000000-0005-0000-0000-000046690000}"/>
    <cellStyle name="Normal 13 5 7 4" xfId="23902" xr:uid="{00000000-0005-0000-0000-000047690000}"/>
    <cellStyle name="Normal 13 5 8" xfId="23903" xr:uid="{00000000-0005-0000-0000-000048690000}"/>
    <cellStyle name="Normal 13 5 8 2" xfId="23904" xr:uid="{00000000-0005-0000-0000-000049690000}"/>
    <cellStyle name="Normal 13 5 8 2 2" xfId="23905" xr:uid="{00000000-0005-0000-0000-00004A690000}"/>
    <cellStyle name="Normal 13 5 8 3" xfId="23906" xr:uid="{00000000-0005-0000-0000-00004B690000}"/>
    <cellStyle name="Normal 13 5 8 4" xfId="23907" xr:uid="{00000000-0005-0000-0000-00004C690000}"/>
    <cellStyle name="Normal 13 5 9" xfId="23908" xr:uid="{00000000-0005-0000-0000-00004D690000}"/>
    <cellStyle name="Normal 13 5 9 2" xfId="23909" xr:uid="{00000000-0005-0000-0000-00004E690000}"/>
    <cellStyle name="Normal 13 5 9 2 2" xfId="23910" xr:uid="{00000000-0005-0000-0000-00004F690000}"/>
    <cellStyle name="Normal 13 5 9 3" xfId="23911" xr:uid="{00000000-0005-0000-0000-000050690000}"/>
    <cellStyle name="Normal 13 5 9 4" xfId="23912" xr:uid="{00000000-0005-0000-0000-000051690000}"/>
    <cellStyle name="Normal 13 6" xfId="23913" xr:uid="{00000000-0005-0000-0000-000052690000}"/>
    <cellStyle name="Normal 13 6 10" xfId="23914" xr:uid="{00000000-0005-0000-0000-000053690000}"/>
    <cellStyle name="Normal 13 6 10 2" xfId="23915" xr:uid="{00000000-0005-0000-0000-000054690000}"/>
    <cellStyle name="Normal 13 6 11" xfId="23916" xr:uid="{00000000-0005-0000-0000-000055690000}"/>
    <cellStyle name="Normal 13 6 12" xfId="23917" xr:uid="{00000000-0005-0000-0000-000056690000}"/>
    <cellStyle name="Normal 13 6 2" xfId="23918" xr:uid="{00000000-0005-0000-0000-000057690000}"/>
    <cellStyle name="Normal 13 6 2 10" xfId="23919" xr:uid="{00000000-0005-0000-0000-000058690000}"/>
    <cellStyle name="Normal 13 6 2 11" xfId="23920" xr:uid="{00000000-0005-0000-0000-000059690000}"/>
    <cellStyle name="Normal 13 6 2 2" xfId="23921" xr:uid="{00000000-0005-0000-0000-00005A690000}"/>
    <cellStyle name="Normal 13 6 2 2 2" xfId="23922" xr:uid="{00000000-0005-0000-0000-00005B690000}"/>
    <cellStyle name="Normal 13 6 2 2 2 2" xfId="23923" xr:uid="{00000000-0005-0000-0000-00005C690000}"/>
    <cellStyle name="Normal 13 6 2 2 2 2 2" xfId="23924" xr:uid="{00000000-0005-0000-0000-00005D690000}"/>
    <cellStyle name="Normal 13 6 2 2 2 2 2 2" xfId="23925" xr:uid="{00000000-0005-0000-0000-00005E690000}"/>
    <cellStyle name="Normal 13 6 2 2 2 2 3" xfId="23926" xr:uid="{00000000-0005-0000-0000-00005F690000}"/>
    <cellStyle name="Normal 13 6 2 2 2 2 4" xfId="23927" xr:uid="{00000000-0005-0000-0000-000060690000}"/>
    <cellStyle name="Normal 13 6 2 2 2 3" xfId="23928" xr:uid="{00000000-0005-0000-0000-000061690000}"/>
    <cellStyle name="Normal 13 6 2 2 2 3 2" xfId="23929" xr:uid="{00000000-0005-0000-0000-000062690000}"/>
    <cellStyle name="Normal 13 6 2 2 2 3 2 2" xfId="23930" xr:uid="{00000000-0005-0000-0000-000063690000}"/>
    <cellStyle name="Normal 13 6 2 2 2 3 3" xfId="23931" xr:uid="{00000000-0005-0000-0000-000064690000}"/>
    <cellStyle name="Normal 13 6 2 2 2 3 4" xfId="23932" xr:uid="{00000000-0005-0000-0000-000065690000}"/>
    <cellStyle name="Normal 13 6 2 2 2 4" xfId="23933" xr:uid="{00000000-0005-0000-0000-000066690000}"/>
    <cellStyle name="Normal 13 6 2 2 2 4 2" xfId="23934" xr:uid="{00000000-0005-0000-0000-000067690000}"/>
    <cellStyle name="Normal 13 6 2 2 2 4 2 2" xfId="23935" xr:uid="{00000000-0005-0000-0000-000068690000}"/>
    <cellStyle name="Normal 13 6 2 2 2 4 3" xfId="23936" xr:uid="{00000000-0005-0000-0000-000069690000}"/>
    <cellStyle name="Normal 13 6 2 2 2 4 4" xfId="23937" xr:uid="{00000000-0005-0000-0000-00006A690000}"/>
    <cellStyle name="Normal 13 6 2 2 2 5" xfId="23938" xr:uid="{00000000-0005-0000-0000-00006B690000}"/>
    <cellStyle name="Normal 13 6 2 2 2 5 2" xfId="23939" xr:uid="{00000000-0005-0000-0000-00006C690000}"/>
    <cellStyle name="Normal 13 6 2 2 2 5 3" xfId="23940" xr:uid="{00000000-0005-0000-0000-00006D690000}"/>
    <cellStyle name="Normal 13 6 2 2 2 6" xfId="23941" xr:uid="{00000000-0005-0000-0000-00006E690000}"/>
    <cellStyle name="Normal 13 6 2 2 2 7" xfId="23942" xr:uid="{00000000-0005-0000-0000-00006F690000}"/>
    <cellStyle name="Normal 13 6 2 2 2 8" xfId="23943" xr:uid="{00000000-0005-0000-0000-000070690000}"/>
    <cellStyle name="Normal 13 6 2 2 3" xfId="23944" xr:uid="{00000000-0005-0000-0000-000071690000}"/>
    <cellStyle name="Normal 13 6 2 2 3 2" xfId="23945" xr:uid="{00000000-0005-0000-0000-000072690000}"/>
    <cellStyle name="Normal 13 6 2 2 3 2 2" xfId="23946" xr:uid="{00000000-0005-0000-0000-000073690000}"/>
    <cellStyle name="Normal 13 6 2 2 3 3" xfId="23947" xr:uid="{00000000-0005-0000-0000-000074690000}"/>
    <cellStyle name="Normal 13 6 2 2 3 4" xfId="23948" xr:uid="{00000000-0005-0000-0000-000075690000}"/>
    <cellStyle name="Normal 13 6 2 2 4" xfId="23949" xr:uid="{00000000-0005-0000-0000-000076690000}"/>
    <cellStyle name="Normal 13 6 2 2 4 2" xfId="23950" xr:uid="{00000000-0005-0000-0000-000077690000}"/>
    <cellStyle name="Normal 13 6 2 2 4 2 2" xfId="23951" xr:uid="{00000000-0005-0000-0000-000078690000}"/>
    <cellStyle name="Normal 13 6 2 2 4 3" xfId="23952" xr:uid="{00000000-0005-0000-0000-000079690000}"/>
    <cellStyle name="Normal 13 6 2 2 4 4" xfId="23953" xr:uid="{00000000-0005-0000-0000-00007A690000}"/>
    <cellStyle name="Normal 13 6 2 2 5" xfId="23954" xr:uid="{00000000-0005-0000-0000-00007B690000}"/>
    <cellStyle name="Normal 13 6 2 2 5 2" xfId="23955" xr:uid="{00000000-0005-0000-0000-00007C690000}"/>
    <cellStyle name="Normal 13 6 2 2 5 2 2" xfId="23956" xr:uid="{00000000-0005-0000-0000-00007D690000}"/>
    <cellStyle name="Normal 13 6 2 2 5 3" xfId="23957" xr:uid="{00000000-0005-0000-0000-00007E690000}"/>
    <cellStyle name="Normal 13 6 2 2 5 4" xfId="23958" xr:uid="{00000000-0005-0000-0000-00007F690000}"/>
    <cellStyle name="Normal 13 6 2 2 6" xfId="23959" xr:uid="{00000000-0005-0000-0000-000080690000}"/>
    <cellStyle name="Normal 13 6 2 2 6 2" xfId="23960" xr:uid="{00000000-0005-0000-0000-000081690000}"/>
    <cellStyle name="Normal 13 6 2 2 6 2 2" xfId="23961" xr:uid="{00000000-0005-0000-0000-000082690000}"/>
    <cellStyle name="Normal 13 6 2 2 6 3" xfId="23962" xr:uid="{00000000-0005-0000-0000-000083690000}"/>
    <cellStyle name="Normal 13 6 2 2 7" xfId="23963" xr:uid="{00000000-0005-0000-0000-000084690000}"/>
    <cellStyle name="Normal 13 6 2 2 7 2" xfId="23964" xr:uid="{00000000-0005-0000-0000-000085690000}"/>
    <cellStyle name="Normal 13 6 2 2 8" xfId="23965" xr:uid="{00000000-0005-0000-0000-000086690000}"/>
    <cellStyle name="Normal 13 6 2 2 9" xfId="23966" xr:uid="{00000000-0005-0000-0000-000087690000}"/>
    <cellStyle name="Normal 13 6 2 3" xfId="23967" xr:uid="{00000000-0005-0000-0000-000088690000}"/>
    <cellStyle name="Normal 13 6 2 3 2" xfId="23968" xr:uid="{00000000-0005-0000-0000-000089690000}"/>
    <cellStyle name="Normal 13 6 2 3 2 2" xfId="23969" xr:uid="{00000000-0005-0000-0000-00008A690000}"/>
    <cellStyle name="Normal 13 6 2 3 2 2 2" xfId="23970" xr:uid="{00000000-0005-0000-0000-00008B690000}"/>
    <cellStyle name="Normal 13 6 2 3 2 3" xfId="23971" xr:uid="{00000000-0005-0000-0000-00008C690000}"/>
    <cellStyle name="Normal 13 6 2 3 2 4" xfId="23972" xr:uid="{00000000-0005-0000-0000-00008D690000}"/>
    <cellStyle name="Normal 13 6 2 3 3" xfId="23973" xr:uid="{00000000-0005-0000-0000-00008E690000}"/>
    <cellStyle name="Normal 13 6 2 3 3 2" xfId="23974" xr:uid="{00000000-0005-0000-0000-00008F690000}"/>
    <cellStyle name="Normal 13 6 2 3 3 2 2" xfId="23975" xr:uid="{00000000-0005-0000-0000-000090690000}"/>
    <cellStyle name="Normal 13 6 2 3 3 3" xfId="23976" xr:uid="{00000000-0005-0000-0000-000091690000}"/>
    <cellStyle name="Normal 13 6 2 3 3 4" xfId="23977" xr:uid="{00000000-0005-0000-0000-000092690000}"/>
    <cellStyle name="Normal 13 6 2 3 4" xfId="23978" xr:uid="{00000000-0005-0000-0000-000093690000}"/>
    <cellStyle name="Normal 13 6 2 3 4 2" xfId="23979" xr:uid="{00000000-0005-0000-0000-000094690000}"/>
    <cellStyle name="Normal 13 6 2 3 4 2 2" xfId="23980" xr:uid="{00000000-0005-0000-0000-000095690000}"/>
    <cellStyle name="Normal 13 6 2 3 4 3" xfId="23981" xr:uid="{00000000-0005-0000-0000-000096690000}"/>
    <cellStyle name="Normal 13 6 2 3 4 4" xfId="23982" xr:uid="{00000000-0005-0000-0000-000097690000}"/>
    <cellStyle name="Normal 13 6 2 3 5" xfId="23983" xr:uid="{00000000-0005-0000-0000-000098690000}"/>
    <cellStyle name="Normal 13 6 2 3 5 2" xfId="23984" xr:uid="{00000000-0005-0000-0000-000099690000}"/>
    <cellStyle name="Normal 13 6 2 3 5 2 2" xfId="23985" xr:uid="{00000000-0005-0000-0000-00009A690000}"/>
    <cellStyle name="Normal 13 6 2 3 5 3" xfId="23986" xr:uid="{00000000-0005-0000-0000-00009B690000}"/>
    <cellStyle name="Normal 13 6 2 3 5 4" xfId="23987" xr:uid="{00000000-0005-0000-0000-00009C690000}"/>
    <cellStyle name="Normal 13 6 2 3 6" xfId="23988" xr:uid="{00000000-0005-0000-0000-00009D690000}"/>
    <cellStyle name="Normal 13 6 2 3 6 2" xfId="23989" xr:uid="{00000000-0005-0000-0000-00009E690000}"/>
    <cellStyle name="Normal 13 6 2 3 6 2 2" xfId="23990" xr:uid="{00000000-0005-0000-0000-00009F690000}"/>
    <cellStyle name="Normal 13 6 2 3 6 3" xfId="23991" xr:uid="{00000000-0005-0000-0000-0000A0690000}"/>
    <cellStyle name="Normal 13 6 2 3 7" xfId="23992" xr:uid="{00000000-0005-0000-0000-0000A1690000}"/>
    <cellStyle name="Normal 13 6 2 3 7 2" xfId="23993" xr:uid="{00000000-0005-0000-0000-0000A2690000}"/>
    <cellStyle name="Normal 13 6 2 3 8" xfId="23994" xr:uid="{00000000-0005-0000-0000-0000A3690000}"/>
    <cellStyle name="Normal 13 6 2 3 9" xfId="23995" xr:uid="{00000000-0005-0000-0000-0000A4690000}"/>
    <cellStyle name="Normal 13 6 2 4" xfId="23996" xr:uid="{00000000-0005-0000-0000-0000A5690000}"/>
    <cellStyle name="Normal 13 6 2 4 2" xfId="23997" xr:uid="{00000000-0005-0000-0000-0000A6690000}"/>
    <cellStyle name="Normal 13 6 2 4 2 2" xfId="23998" xr:uid="{00000000-0005-0000-0000-0000A7690000}"/>
    <cellStyle name="Normal 13 6 2 4 2 2 2" xfId="23999" xr:uid="{00000000-0005-0000-0000-0000A8690000}"/>
    <cellStyle name="Normal 13 6 2 4 2 3" xfId="24000" xr:uid="{00000000-0005-0000-0000-0000A9690000}"/>
    <cellStyle name="Normal 13 6 2 4 2 4" xfId="24001" xr:uid="{00000000-0005-0000-0000-0000AA690000}"/>
    <cellStyle name="Normal 13 6 2 4 3" xfId="24002" xr:uid="{00000000-0005-0000-0000-0000AB690000}"/>
    <cellStyle name="Normal 13 6 2 4 3 2" xfId="24003" xr:uid="{00000000-0005-0000-0000-0000AC690000}"/>
    <cellStyle name="Normal 13 6 2 4 3 2 2" xfId="24004" xr:uid="{00000000-0005-0000-0000-0000AD690000}"/>
    <cellStyle name="Normal 13 6 2 4 3 3" xfId="24005" xr:uid="{00000000-0005-0000-0000-0000AE690000}"/>
    <cellStyle name="Normal 13 6 2 4 3 4" xfId="24006" xr:uid="{00000000-0005-0000-0000-0000AF690000}"/>
    <cellStyle name="Normal 13 6 2 4 4" xfId="24007" xr:uid="{00000000-0005-0000-0000-0000B0690000}"/>
    <cellStyle name="Normal 13 6 2 4 4 2" xfId="24008" xr:uid="{00000000-0005-0000-0000-0000B1690000}"/>
    <cellStyle name="Normal 13 6 2 4 4 2 2" xfId="24009" xr:uid="{00000000-0005-0000-0000-0000B2690000}"/>
    <cellStyle name="Normal 13 6 2 4 4 3" xfId="24010" xr:uid="{00000000-0005-0000-0000-0000B3690000}"/>
    <cellStyle name="Normal 13 6 2 4 4 4" xfId="24011" xr:uid="{00000000-0005-0000-0000-0000B4690000}"/>
    <cellStyle name="Normal 13 6 2 4 5" xfId="24012" xr:uid="{00000000-0005-0000-0000-0000B5690000}"/>
    <cellStyle name="Normal 13 6 2 4 5 2" xfId="24013" xr:uid="{00000000-0005-0000-0000-0000B6690000}"/>
    <cellStyle name="Normal 13 6 2 4 5 3" xfId="24014" xr:uid="{00000000-0005-0000-0000-0000B7690000}"/>
    <cellStyle name="Normal 13 6 2 4 6" xfId="24015" xr:uid="{00000000-0005-0000-0000-0000B8690000}"/>
    <cellStyle name="Normal 13 6 2 4 7" xfId="24016" xr:uid="{00000000-0005-0000-0000-0000B9690000}"/>
    <cellStyle name="Normal 13 6 2 4 8" xfId="24017" xr:uid="{00000000-0005-0000-0000-0000BA690000}"/>
    <cellStyle name="Normal 13 6 2 5" xfId="24018" xr:uid="{00000000-0005-0000-0000-0000BB690000}"/>
    <cellStyle name="Normal 13 6 2 5 2" xfId="24019" xr:uid="{00000000-0005-0000-0000-0000BC690000}"/>
    <cellStyle name="Normal 13 6 2 5 2 2" xfId="24020" xr:uid="{00000000-0005-0000-0000-0000BD690000}"/>
    <cellStyle name="Normal 13 6 2 5 3" xfId="24021" xr:uid="{00000000-0005-0000-0000-0000BE690000}"/>
    <cellStyle name="Normal 13 6 2 5 4" xfId="24022" xr:uid="{00000000-0005-0000-0000-0000BF690000}"/>
    <cellStyle name="Normal 13 6 2 6" xfId="24023" xr:uid="{00000000-0005-0000-0000-0000C0690000}"/>
    <cellStyle name="Normal 13 6 2 6 2" xfId="24024" xr:uid="{00000000-0005-0000-0000-0000C1690000}"/>
    <cellStyle name="Normal 13 6 2 6 2 2" xfId="24025" xr:uid="{00000000-0005-0000-0000-0000C2690000}"/>
    <cellStyle name="Normal 13 6 2 6 3" xfId="24026" xr:uid="{00000000-0005-0000-0000-0000C3690000}"/>
    <cellStyle name="Normal 13 6 2 6 4" xfId="24027" xr:uid="{00000000-0005-0000-0000-0000C4690000}"/>
    <cellStyle name="Normal 13 6 2 7" xfId="24028" xr:uid="{00000000-0005-0000-0000-0000C5690000}"/>
    <cellStyle name="Normal 13 6 2 7 2" xfId="24029" xr:uid="{00000000-0005-0000-0000-0000C6690000}"/>
    <cellStyle name="Normal 13 6 2 7 2 2" xfId="24030" xr:uid="{00000000-0005-0000-0000-0000C7690000}"/>
    <cellStyle name="Normal 13 6 2 7 3" xfId="24031" xr:uid="{00000000-0005-0000-0000-0000C8690000}"/>
    <cellStyle name="Normal 13 6 2 7 4" xfId="24032" xr:uid="{00000000-0005-0000-0000-0000C9690000}"/>
    <cellStyle name="Normal 13 6 2 8" xfId="24033" xr:uid="{00000000-0005-0000-0000-0000CA690000}"/>
    <cellStyle name="Normal 13 6 2 8 2" xfId="24034" xr:uid="{00000000-0005-0000-0000-0000CB690000}"/>
    <cellStyle name="Normal 13 6 2 8 2 2" xfId="24035" xr:uid="{00000000-0005-0000-0000-0000CC690000}"/>
    <cellStyle name="Normal 13 6 2 8 3" xfId="24036" xr:uid="{00000000-0005-0000-0000-0000CD690000}"/>
    <cellStyle name="Normal 13 6 2 9" xfId="24037" xr:uid="{00000000-0005-0000-0000-0000CE690000}"/>
    <cellStyle name="Normal 13 6 2 9 2" xfId="24038" xr:uid="{00000000-0005-0000-0000-0000CF690000}"/>
    <cellStyle name="Normal 13 6 3" xfId="24039" xr:uid="{00000000-0005-0000-0000-0000D0690000}"/>
    <cellStyle name="Normal 13 6 3 2" xfId="24040" xr:uid="{00000000-0005-0000-0000-0000D1690000}"/>
    <cellStyle name="Normal 13 6 3 2 2" xfId="24041" xr:uid="{00000000-0005-0000-0000-0000D2690000}"/>
    <cellStyle name="Normal 13 6 3 2 2 2" xfId="24042" xr:uid="{00000000-0005-0000-0000-0000D3690000}"/>
    <cellStyle name="Normal 13 6 3 2 2 2 2" xfId="24043" xr:uid="{00000000-0005-0000-0000-0000D4690000}"/>
    <cellStyle name="Normal 13 6 3 2 2 3" xfId="24044" xr:uid="{00000000-0005-0000-0000-0000D5690000}"/>
    <cellStyle name="Normal 13 6 3 2 2 4" xfId="24045" xr:uid="{00000000-0005-0000-0000-0000D6690000}"/>
    <cellStyle name="Normal 13 6 3 2 3" xfId="24046" xr:uid="{00000000-0005-0000-0000-0000D7690000}"/>
    <cellStyle name="Normal 13 6 3 2 3 2" xfId="24047" xr:uid="{00000000-0005-0000-0000-0000D8690000}"/>
    <cellStyle name="Normal 13 6 3 2 3 2 2" xfId="24048" xr:uid="{00000000-0005-0000-0000-0000D9690000}"/>
    <cellStyle name="Normal 13 6 3 2 3 3" xfId="24049" xr:uid="{00000000-0005-0000-0000-0000DA690000}"/>
    <cellStyle name="Normal 13 6 3 2 3 4" xfId="24050" xr:uid="{00000000-0005-0000-0000-0000DB690000}"/>
    <cellStyle name="Normal 13 6 3 2 4" xfId="24051" xr:uid="{00000000-0005-0000-0000-0000DC690000}"/>
    <cellStyle name="Normal 13 6 3 2 4 2" xfId="24052" xr:uid="{00000000-0005-0000-0000-0000DD690000}"/>
    <cellStyle name="Normal 13 6 3 2 4 2 2" xfId="24053" xr:uid="{00000000-0005-0000-0000-0000DE690000}"/>
    <cellStyle name="Normal 13 6 3 2 4 3" xfId="24054" xr:uid="{00000000-0005-0000-0000-0000DF690000}"/>
    <cellStyle name="Normal 13 6 3 2 4 4" xfId="24055" xr:uid="{00000000-0005-0000-0000-0000E0690000}"/>
    <cellStyle name="Normal 13 6 3 2 5" xfId="24056" xr:uid="{00000000-0005-0000-0000-0000E1690000}"/>
    <cellStyle name="Normal 13 6 3 2 5 2" xfId="24057" xr:uid="{00000000-0005-0000-0000-0000E2690000}"/>
    <cellStyle name="Normal 13 6 3 2 5 3" xfId="24058" xr:uid="{00000000-0005-0000-0000-0000E3690000}"/>
    <cellStyle name="Normal 13 6 3 2 6" xfId="24059" xr:uid="{00000000-0005-0000-0000-0000E4690000}"/>
    <cellStyle name="Normal 13 6 3 2 7" xfId="24060" xr:uid="{00000000-0005-0000-0000-0000E5690000}"/>
    <cellStyle name="Normal 13 6 3 2 8" xfId="24061" xr:uid="{00000000-0005-0000-0000-0000E6690000}"/>
    <cellStyle name="Normal 13 6 3 3" xfId="24062" xr:uid="{00000000-0005-0000-0000-0000E7690000}"/>
    <cellStyle name="Normal 13 6 3 3 2" xfId="24063" xr:uid="{00000000-0005-0000-0000-0000E8690000}"/>
    <cellStyle name="Normal 13 6 3 3 2 2" xfId="24064" xr:uid="{00000000-0005-0000-0000-0000E9690000}"/>
    <cellStyle name="Normal 13 6 3 3 3" xfId="24065" xr:uid="{00000000-0005-0000-0000-0000EA690000}"/>
    <cellStyle name="Normal 13 6 3 3 4" xfId="24066" xr:uid="{00000000-0005-0000-0000-0000EB690000}"/>
    <cellStyle name="Normal 13 6 3 4" xfId="24067" xr:uid="{00000000-0005-0000-0000-0000EC690000}"/>
    <cellStyle name="Normal 13 6 3 4 2" xfId="24068" xr:uid="{00000000-0005-0000-0000-0000ED690000}"/>
    <cellStyle name="Normal 13 6 3 4 2 2" xfId="24069" xr:uid="{00000000-0005-0000-0000-0000EE690000}"/>
    <cellStyle name="Normal 13 6 3 4 3" xfId="24070" xr:uid="{00000000-0005-0000-0000-0000EF690000}"/>
    <cellStyle name="Normal 13 6 3 4 4" xfId="24071" xr:uid="{00000000-0005-0000-0000-0000F0690000}"/>
    <cellStyle name="Normal 13 6 3 5" xfId="24072" xr:uid="{00000000-0005-0000-0000-0000F1690000}"/>
    <cellStyle name="Normal 13 6 3 5 2" xfId="24073" xr:uid="{00000000-0005-0000-0000-0000F2690000}"/>
    <cellStyle name="Normal 13 6 3 5 2 2" xfId="24074" xr:uid="{00000000-0005-0000-0000-0000F3690000}"/>
    <cellStyle name="Normal 13 6 3 5 3" xfId="24075" xr:uid="{00000000-0005-0000-0000-0000F4690000}"/>
    <cellStyle name="Normal 13 6 3 5 4" xfId="24076" xr:uid="{00000000-0005-0000-0000-0000F5690000}"/>
    <cellStyle name="Normal 13 6 3 6" xfId="24077" xr:uid="{00000000-0005-0000-0000-0000F6690000}"/>
    <cellStyle name="Normal 13 6 3 6 2" xfId="24078" xr:uid="{00000000-0005-0000-0000-0000F7690000}"/>
    <cellStyle name="Normal 13 6 3 6 2 2" xfId="24079" xr:uid="{00000000-0005-0000-0000-0000F8690000}"/>
    <cellStyle name="Normal 13 6 3 6 3" xfId="24080" xr:uid="{00000000-0005-0000-0000-0000F9690000}"/>
    <cellStyle name="Normal 13 6 3 7" xfId="24081" xr:uid="{00000000-0005-0000-0000-0000FA690000}"/>
    <cellStyle name="Normal 13 6 3 7 2" xfId="24082" xr:uid="{00000000-0005-0000-0000-0000FB690000}"/>
    <cellStyle name="Normal 13 6 3 8" xfId="24083" xr:uid="{00000000-0005-0000-0000-0000FC690000}"/>
    <cellStyle name="Normal 13 6 3 9" xfId="24084" xr:uid="{00000000-0005-0000-0000-0000FD690000}"/>
    <cellStyle name="Normal 13 6 4" xfId="24085" xr:uid="{00000000-0005-0000-0000-0000FE690000}"/>
    <cellStyle name="Normal 13 6 4 2" xfId="24086" xr:uid="{00000000-0005-0000-0000-0000FF690000}"/>
    <cellStyle name="Normal 13 6 4 2 2" xfId="24087" xr:uid="{00000000-0005-0000-0000-0000006A0000}"/>
    <cellStyle name="Normal 13 6 4 2 2 2" xfId="24088" xr:uid="{00000000-0005-0000-0000-0000016A0000}"/>
    <cellStyle name="Normal 13 6 4 2 3" xfId="24089" xr:uid="{00000000-0005-0000-0000-0000026A0000}"/>
    <cellStyle name="Normal 13 6 4 2 4" xfId="24090" xr:uid="{00000000-0005-0000-0000-0000036A0000}"/>
    <cellStyle name="Normal 13 6 4 3" xfId="24091" xr:uid="{00000000-0005-0000-0000-0000046A0000}"/>
    <cellStyle name="Normal 13 6 4 3 2" xfId="24092" xr:uid="{00000000-0005-0000-0000-0000056A0000}"/>
    <cellStyle name="Normal 13 6 4 3 2 2" xfId="24093" xr:uid="{00000000-0005-0000-0000-0000066A0000}"/>
    <cellStyle name="Normal 13 6 4 3 3" xfId="24094" xr:uid="{00000000-0005-0000-0000-0000076A0000}"/>
    <cellStyle name="Normal 13 6 4 3 4" xfId="24095" xr:uid="{00000000-0005-0000-0000-0000086A0000}"/>
    <cellStyle name="Normal 13 6 4 4" xfId="24096" xr:uid="{00000000-0005-0000-0000-0000096A0000}"/>
    <cellStyle name="Normal 13 6 4 4 2" xfId="24097" xr:uid="{00000000-0005-0000-0000-00000A6A0000}"/>
    <cellStyle name="Normal 13 6 4 4 2 2" xfId="24098" xr:uid="{00000000-0005-0000-0000-00000B6A0000}"/>
    <cellStyle name="Normal 13 6 4 4 3" xfId="24099" xr:uid="{00000000-0005-0000-0000-00000C6A0000}"/>
    <cellStyle name="Normal 13 6 4 4 4" xfId="24100" xr:uid="{00000000-0005-0000-0000-00000D6A0000}"/>
    <cellStyle name="Normal 13 6 4 5" xfId="24101" xr:uid="{00000000-0005-0000-0000-00000E6A0000}"/>
    <cellStyle name="Normal 13 6 4 5 2" xfId="24102" xr:uid="{00000000-0005-0000-0000-00000F6A0000}"/>
    <cellStyle name="Normal 13 6 4 5 2 2" xfId="24103" xr:uid="{00000000-0005-0000-0000-0000106A0000}"/>
    <cellStyle name="Normal 13 6 4 5 3" xfId="24104" xr:uid="{00000000-0005-0000-0000-0000116A0000}"/>
    <cellStyle name="Normal 13 6 4 5 4" xfId="24105" xr:uid="{00000000-0005-0000-0000-0000126A0000}"/>
    <cellStyle name="Normal 13 6 4 6" xfId="24106" xr:uid="{00000000-0005-0000-0000-0000136A0000}"/>
    <cellStyle name="Normal 13 6 4 6 2" xfId="24107" xr:uid="{00000000-0005-0000-0000-0000146A0000}"/>
    <cellStyle name="Normal 13 6 4 6 2 2" xfId="24108" xr:uid="{00000000-0005-0000-0000-0000156A0000}"/>
    <cellStyle name="Normal 13 6 4 6 3" xfId="24109" xr:uid="{00000000-0005-0000-0000-0000166A0000}"/>
    <cellStyle name="Normal 13 6 4 7" xfId="24110" xr:uid="{00000000-0005-0000-0000-0000176A0000}"/>
    <cellStyle name="Normal 13 6 4 7 2" xfId="24111" xr:uid="{00000000-0005-0000-0000-0000186A0000}"/>
    <cellStyle name="Normal 13 6 4 8" xfId="24112" xr:uid="{00000000-0005-0000-0000-0000196A0000}"/>
    <cellStyle name="Normal 13 6 4 9" xfId="24113" xr:uid="{00000000-0005-0000-0000-00001A6A0000}"/>
    <cellStyle name="Normal 13 6 5" xfId="24114" xr:uid="{00000000-0005-0000-0000-00001B6A0000}"/>
    <cellStyle name="Normal 13 6 5 2" xfId="24115" xr:uid="{00000000-0005-0000-0000-00001C6A0000}"/>
    <cellStyle name="Normal 13 6 5 2 2" xfId="24116" xr:uid="{00000000-0005-0000-0000-00001D6A0000}"/>
    <cellStyle name="Normal 13 6 5 2 2 2" xfId="24117" xr:uid="{00000000-0005-0000-0000-00001E6A0000}"/>
    <cellStyle name="Normal 13 6 5 2 3" xfId="24118" xr:uid="{00000000-0005-0000-0000-00001F6A0000}"/>
    <cellStyle name="Normal 13 6 5 2 4" xfId="24119" xr:uid="{00000000-0005-0000-0000-0000206A0000}"/>
    <cellStyle name="Normal 13 6 5 3" xfId="24120" xr:uid="{00000000-0005-0000-0000-0000216A0000}"/>
    <cellStyle name="Normal 13 6 5 3 2" xfId="24121" xr:uid="{00000000-0005-0000-0000-0000226A0000}"/>
    <cellStyle name="Normal 13 6 5 3 2 2" xfId="24122" xr:uid="{00000000-0005-0000-0000-0000236A0000}"/>
    <cellStyle name="Normal 13 6 5 3 3" xfId="24123" xr:uid="{00000000-0005-0000-0000-0000246A0000}"/>
    <cellStyle name="Normal 13 6 5 3 4" xfId="24124" xr:uid="{00000000-0005-0000-0000-0000256A0000}"/>
    <cellStyle name="Normal 13 6 5 4" xfId="24125" xr:uid="{00000000-0005-0000-0000-0000266A0000}"/>
    <cellStyle name="Normal 13 6 5 4 2" xfId="24126" xr:uid="{00000000-0005-0000-0000-0000276A0000}"/>
    <cellStyle name="Normal 13 6 5 4 2 2" xfId="24127" xr:uid="{00000000-0005-0000-0000-0000286A0000}"/>
    <cellStyle name="Normal 13 6 5 4 3" xfId="24128" xr:uid="{00000000-0005-0000-0000-0000296A0000}"/>
    <cellStyle name="Normal 13 6 5 4 4" xfId="24129" xr:uid="{00000000-0005-0000-0000-00002A6A0000}"/>
    <cellStyle name="Normal 13 6 5 5" xfId="24130" xr:uid="{00000000-0005-0000-0000-00002B6A0000}"/>
    <cellStyle name="Normal 13 6 5 5 2" xfId="24131" xr:uid="{00000000-0005-0000-0000-00002C6A0000}"/>
    <cellStyle name="Normal 13 6 5 5 3" xfId="24132" xr:uid="{00000000-0005-0000-0000-00002D6A0000}"/>
    <cellStyle name="Normal 13 6 5 6" xfId="24133" xr:uid="{00000000-0005-0000-0000-00002E6A0000}"/>
    <cellStyle name="Normal 13 6 5 7" xfId="24134" xr:uid="{00000000-0005-0000-0000-00002F6A0000}"/>
    <cellStyle name="Normal 13 6 5 8" xfId="24135" xr:uid="{00000000-0005-0000-0000-0000306A0000}"/>
    <cellStyle name="Normal 13 6 6" xfId="24136" xr:uid="{00000000-0005-0000-0000-0000316A0000}"/>
    <cellStyle name="Normal 13 6 6 2" xfId="24137" xr:uid="{00000000-0005-0000-0000-0000326A0000}"/>
    <cellStyle name="Normal 13 6 6 2 2" xfId="24138" xr:uid="{00000000-0005-0000-0000-0000336A0000}"/>
    <cellStyle name="Normal 13 6 6 3" xfId="24139" xr:uid="{00000000-0005-0000-0000-0000346A0000}"/>
    <cellStyle name="Normal 13 6 6 4" xfId="24140" xr:uid="{00000000-0005-0000-0000-0000356A0000}"/>
    <cellStyle name="Normal 13 6 7" xfId="24141" xr:uid="{00000000-0005-0000-0000-0000366A0000}"/>
    <cellStyle name="Normal 13 6 7 2" xfId="24142" xr:uid="{00000000-0005-0000-0000-0000376A0000}"/>
    <cellStyle name="Normal 13 6 7 2 2" xfId="24143" xr:uid="{00000000-0005-0000-0000-0000386A0000}"/>
    <cellStyle name="Normal 13 6 7 3" xfId="24144" xr:uid="{00000000-0005-0000-0000-0000396A0000}"/>
    <cellStyle name="Normal 13 6 7 4" xfId="24145" xr:uid="{00000000-0005-0000-0000-00003A6A0000}"/>
    <cellStyle name="Normal 13 6 8" xfId="24146" xr:uid="{00000000-0005-0000-0000-00003B6A0000}"/>
    <cellStyle name="Normal 13 6 8 2" xfId="24147" xr:uid="{00000000-0005-0000-0000-00003C6A0000}"/>
    <cellStyle name="Normal 13 6 8 2 2" xfId="24148" xr:uid="{00000000-0005-0000-0000-00003D6A0000}"/>
    <cellStyle name="Normal 13 6 8 3" xfId="24149" xr:uid="{00000000-0005-0000-0000-00003E6A0000}"/>
    <cellStyle name="Normal 13 6 8 4" xfId="24150" xr:uid="{00000000-0005-0000-0000-00003F6A0000}"/>
    <cellStyle name="Normal 13 6 9" xfId="24151" xr:uid="{00000000-0005-0000-0000-0000406A0000}"/>
    <cellStyle name="Normal 13 6 9 2" xfId="24152" xr:uid="{00000000-0005-0000-0000-0000416A0000}"/>
    <cellStyle name="Normal 13 6 9 2 2" xfId="24153" xr:uid="{00000000-0005-0000-0000-0000426A0000}"/>
    <cellStyle name="Normal 13 6 9 3" xfId="24154" xr:uid="{00000000-0005-0000-0000-0000436A0000}"/>
    <cellStyle name="Normal 13 7" xfId="24155" xr:uid="{00000000-0005-0000-0000-0000446A0000}"/>
    <cellStyle name="Normal 13 7 10" xfId="24156" xr:uid="{00000000-0005-0000-0000-0000456A0000}"/>
    <cellStyle name="Normal 13 7 11" xfId="24157" xr:uid="{00000000-0005-0000-0000-0000466A0000}"/>
    <cellStyle name="Normal 13 7 2" xfId="24158" xr:uid="{00000000-0005-0000-0000-0000476A0000}"/>
    <cellStyle name="Normal 13 7 2 2" xfId="24159" xr:uid="{00000000-0005-0000-0000-0000486A0000}"/>
    <cellStyle name="Normal 13 7 2 2 2" xfId="24160" xr:uid="{00000000-0005-0000-0000-0000496A0000}"/>
    <cellStyle name="Normal 13 7 2 2 2 2" xfId="24161" xr:uid="{00000000-0005-0000-0000-00004A6A0000}"/>
    <cellStyle name="Normal 13 7 2 2 2 2 2" xfId="24162" xr:uid="{00000000-0005-0000-0000-00004B6A0000}"/>
    <cellStyle name="Normal 13 7 2 2 2 3" xfId="24163" xr:uid="{00000000-0005-0000-0000-00004C6A0000}"/>
    <cellStyle name="Normal 13 7 2 2 2 4" xfId="24164" xr:uid="{00000000-0005-0000-0000-00004D6A0000}"/>
    <cellStyle name="Normal 13 7 2 2 3" xfId="24165" xr:uid="{00000000-0005-0000-0000-00004E6A0000}"/>
    <cellStyle name="Normal 13 7 2 2 3 2" xfId="24166" xr:uid="{00000000-0005-0000-0000-00004F6A0000}"/>
    <cellStyle name="Normal 13 7 2 2 3 2 2" xfId="24167" xr:uid="{00000000-0005-0000-0000-0000506A0000}"/>
    <cellStyle name="Normal 13 7 2 2 3 3" xfId="24168" xr:uid="{00000000-0005-0000-0000-0000516A0000}"/>
    <cellStyle name="Normal 13 7 2 2 3 4" xfId="24169" xr:uid="{00000000-0005-0000-0000-0000526A0000}"/>
    <cellStyle name="Normal 13 7 2 2 4" xfId="24170" xr:uid="{00000000-0005-0000-0000-0000536A0000}"/>
    <cellStyle name="Normal 13 7 2 2 4 2" xfId="24171" xr:uid="{00000000-0005-0000-0000-0000546A0000}"/>
    <cellStyle name="Normal 13 7 2 2 4 2 2" xfId="24172" xr:uid="{00000000-0005-0000-0000-0000556A0000}"/>
    <cellStyle name="Normal 13 7 2 2 4 3" xfId="24173" xr:uid="{00000000-0005-0000-0000-0000566A0000}"/>
    <cellStyle name="Normal 13 7 2 2 4 4" xfId="24174" xr:uid="{00000000-0005-0000-0000-0000576A0000}"/>
    <cellStyle name="Normal 13 7 2 2 5" xfId="24175" xr:uid="{00000000-0005-0000-0000-0000586A0000}"/>
    <cellStyle name="Normal 13 7 2 2 5 2" xfId="24176" xr:uid="{00000000-0005-0000-0000-0000596A0000}"/>
    <cellStyle name="Normal 13 7 2 2 5 3" xfId="24177" xr:uid="{00000000-0005-0000-0000-00005A6A0000}"/>
    <cellStyle name="Normal 13 7 2 2 6" xfId="24178" xr:uid="{00000000-0005-0000-0000-00005B6A0000}"/>
    <cellStyle name="Normal 13 7 2 2 7" xfId="24179" xr:uid="{00000000-0005-0000-0000-00005C6A0000}"/>
    <cellStyle name="Normal 13 7 2 2 8" xfId="24180" xr:uid="{00000000-0005-0000-0000-00005D6A0000}"/>
    <cellStyle name="Normal 13 7 2 3" xfId="24181" xr:uid="{00000000-0005-0000-0000-00005E6A0000}"/>
    <cellStyle name="Normal 13 7 2 3 2" xfId="24182" xr:uid="{00000000-0005-0000-0000-00005F6A0000}"/>
    <cellStyle name="Normal 13 7 2 3 2 2" xfId="24183" xr:uid="{00000000-0005-0000-0000-0000606A0000}"/>
    <cellStyle name="Normal 13 7 2 3 3" xfId="24184" xr:uid="{00000000-0005-0000-0000-0000616A0000}"/>
    <cellStyle name="Normal 13 7 2 3 4" xfId="24185" xr:uid="{00000000-0005-0000-0000-0000626A0000}"/>
    <cellStyle name="Normal 13 7 2 4" xfId="24186" xr:uid="{00000000-0005-0000-0000-0000636A0000}"/>
    <cellStyle name="Normal 13 7 2 4 2" xfId="24187" xr:uid="{00000000-0005-0000-0000-0000646A0000}"/>
    <cellStyle name="Normal 13 7 2 4 2 2" xfId="24188" xr:uid="{00000000-0005-0000-0000-0000656A0000}"/>
    <cellStyle name="Normal 13 7 2 4 3" xfId="24189" xr:uid="{00000000-0005-0000-0000-0000666A0000}"/>
    <cellStyle name="Normal 13 7 2 4 4" xfId="24190" xr:uid="{00000000-0005-0000-0000-0000676A0000}"/>
    <cellStyle name="Normal 13 7 2 5" xfId="24191" xr:uid="{00000000-0005-0000-0000-0000686A0000}"/>
    <cellStyle name="Normal 13 7 2 5 2" xfId="24192" xr:uid="{00000000-0005-0000-0000-0000696A0000}"/>
    <cellStyle name="Normal 13 7 2 5 2 2" xfId="24193" xr:uid="{00000000-0005-0000-0000-00006A6A0000}"/>
    <cellStyle name="Normal 13 7 2 5 3" xfId="24194" xr:uid="{00000000-0005-0000-0000-00006B6A0000}"/>
    <cellStyle name="Normal 13 7 2 5 4" xfId="24195" xr:uid="{00000000-0005-0000-0000-00006C6A0000}"/>
    <cellStyle name="Normal 13 7 2 6" xfId="24196" xr:uid="{00000000-0005-0000-0000-00006D6A0000}"/>
    <cellStyle name="Normal 13 7 2 6 2" xfId="24197" xr:uid="{00000000-0005-0000-0000-00006E6A0000}"/>
    <cellStyle name="Normal 13 7 2 6 2 2" xfId="24198" xr:uid="{00000000-0005-0000-0000-00006F6A0000}"/>
    <cellStyle name="Normal 13 7 2 6 3" xfId="24199" xr:uid="{00000000-0005-0000-0000-0000706A0000}"/>
    <cellStyle name="Normal 13 7 2 7" xfId="24200" xr:uid="{00000000-0005-0000-0000-0000716A0000}"/>
    <cellStyle name="Normal 13 7 2 7 2" xfId="24201" xr:uid="{00000000-0005-0000-0000-0000726A0000}"/>
    <cellStyle name="Normal 13 7 2 8" xfId="24202" xr:uid="{00000000-0005-0000-0000-0000736A0000}"/>
    <cellStyle name="Normal 13 7 2 9" xfId="24203" xr:uid="{00000000-0005-0000-0000-0000746A0000}"/>
    <cellStyle name="Normal 13 7 3" xfId="24204" xr:uid="{00000000-0005-0000-0000-0000756A0000}"/>
    <cellStyle name="Normal 13 7 3 2" xfId="24205" xr:uid="{00000000-0005-0000-0000-0000766A0000}"/>
    <cellStyle name="Normal 13 7 3 2 2" xfId="24206" xr:uid="{00000000-0005-0000-0000-0000776A0000}"/>
    <cellStyle name="Normal 13 7 3 2 2 2" xfId="24207" xr:uid="{00000000-0005-0000-0000-0000786A0000}"/>
    <cellStyle name="Normal 13 7 3 2 3" xfId="24208" xr:uid="{00000000-0005-0000-0000-0000796A0000}"/>
    <cellStyle name="Normal 13 7 3 2 4" xfId="24209" xr:uid="{00000000-0005-0000-0000-00007A6A0000}"/>
    <cellStyle name="Normal 13 7 3 3" xfId="24210" xr:uid="{00000000-0005-0000-0000-00007B6A0000}"/>
    <cellStyle name="Normal 13 7 3 3 2" xfId="24211" xr:uid="{00000000-0005-0000-0000-00007C6A0000}"/>
    <cellStyle name="Normal 13 7 3 3 2 2" xfId="24212" xr:uid="{00000000-0005-0000-0000-00007D6A0000}"/>
    <cellStyle name="Normal 13 7 3 3 3" xfId="24213" xr:uid="{00000000-0005-0000-0000-00007E6A0000}"/>
    <cellStyle name="Normal 13 7 3 3 4" xfId="24214" xr:uid="{00000000-0005-0000-0000-00007F6A0000}"/>
    <cellStyle name="Normal 13 7 3 4" xfId="24215" xr:uid="{00000000-0005-0000-0000-0000806A0000}"/>
    <cellStyle name="Normal 13 7 3 4 2" xfId="24216" xr:uid="{00000000-0005-0000-0000-0000816A0000}"/>
    <cellStyle name="Normal 13 7 3 4 2 2" xfId="24217" xr:uid="{00000000-0005-0000-0000-0000826A0000}"/>
    <cellStyle name="Normal 13 7 3 4 3" xfId="24218" xr:uid="{00000000-0005-0000-0000-0000836A0000}"/>
    <cellStyle name="Normal 13 7 3 4 4" xfId="24219" xr:uid="{00000000-0005-0000-0000-0000846A0000}"/>
    <cellStyle name="Normal 13 7 3 5" xfId="24220" xr:uid="{00000000-0005-0000-0000-0000856A0000}"/>
    <cellStyle name="Normal 13 7 3 5 2" xfId="24221" xr:uid="{00000000-0005-0000-0000-0000866A0000}"/>
    <cellStyle name="Normal 13 7 3 5 2 2" xfId="24222" xr:uid="{00000000-0005-0000-0000-0000876A0000}"/>
    <cellStyle name="Normal 13 7 3 5 3" xfId="24223" xr:uid="{00000000-0005-0000-0000-0000886A0000}"/>
    <cellStyle name="Normal 13 7 3 5 4" xfId="24224" xr:uid="{00000000-0005-0000-0000-0000896A0000}"/>
    <cellStyle name="Normal 13 7 3 6" xfId="24225" xr:uid="{00000000-0005-0000-0000-00008A6A0000}"/>
    <cellStyle name="Normal 13 7 3 6 2" xfId="24226" xr:uid="{00000000-0005-0000-0000-00008B6A0000}"/>
    <cellStyle name="Normal 13 7 3 6 2 2" xfId="24227" xr:uid="{00000000-0005-0000-0000-00008C6A0000}"/>
    <cellStyle name="Normal 13 7 3 6 3" xfId="24228" xr:uid="{00000000-0005-0000-0000-00008D6A0000}"/>
    <cellStyle name="Normal 13 7 3 7" xfId="24229" xr:uid="{00000000-0005-0000-0000-00008E6A0000}"/>
    <cellStyle name="Normal 13 7 3 7 2" xfId="24230" xr:uid="{00000000-0005-0000-0000-00008F6A0000}"/>
    <cellStyle name="Normal 13 7 3 8" xfId="24231" xr:uid="{00000000-0005-0000-0000-0000906A0000}"/>
    <cellStyle name="Normal 13 7 3 9" xfId="24232" xr:uid="{00000000-0005-0000-0000-0000916A0000}"/>
    <cellStyle name="Normal 13 7 4" xfId="24233" xr:uid="{00000000-0005-0000-0000-0000926A0000}"/>
    <cellStyle name="Normal 13 7 4 2" xfId="24234" xr:uid="{00000000-0005-0000-0000-0000936A0000}"/>
    <cellStyle name="Normal 13 7 4 2 2" xfId="24235" xr:uid="{00000000-0005-0000-0000-0000946A0000}"/>
    <cellStyle name="Normal 13 7 4 2 2 2" xfId="24236" xr:uid="{00000000-0005-0000-0000-0000956A0000}"/>
    <cellStyle name="Normal 13 7 4 2 3" xfId="24237" xr:uid="{00000000-0005-0000-0000-0000966A0000}"/>
    <cellStyle name="Normal 13 7 4 2 4" xfId="24238" xr:uid="{00000000-0005-0000-0000-0000976A0000}"/>
    <cellStyle name="Normal 13 7 4 3" xfId="24239" xr:uid="{00000000-0005-0000-0000-0000986A0000}"/>
    <cellStyle name="Normal 13 7 4 3 2" xfId="24240" xr:uid="{00000000-0005-0000-0000-0000996A0000}"/>
    <cellStyle name="Normal 13 7 4 3 2 2" xfId="24241" xr:uid="{00000000-0005-0000-0000-00009A6A0000}"/>
    <cellStyle name="Normal 13 7 4 3 3" xfId="24242" xr:uid="{00000000-0005-0000-0000-00009B6A0000}"/>
    <cellStyle name="Normal 13 7 4 3 4" xfId="24243" xr:uid="{00000000-0005-0000-0000-00009C6A0000}"/>
    <cellStyle name="Normal 13 7 4 4" xfId="24244" xr:uid="{00000000-0005-0000-0000-00009D6A0000}"/>
    <cellStyle name="Normal 13 7 4 4 2" xfId="24245" xr:uid="{00000000-0005-0000-0000-00009E6A0000}"/>
    <cellStyle name="Normal 13 7 4 4 2 2" xfId="24246" xr:uid="{00000000-0005-0000-0000-00009F6A0000}"/>
    <cellStyle name="Normal 13 7 4 4 3" xfId="24247" xr:uid="{00000000-0005-0000-0000-0000A06A0000}"/>
    <cellStyle name="Normal 13 7 4 4 4" xfId="24248" xr:uid="{00000000-0005-0000-0000-0000A16A0000}"/>
    <cellStyle name="Normal 13 7 4 5" xfId="24249" xr:uid="{00000000-0005-0000-0000-0000A26A0000}"/>
    <cellStyle name="Normal 13 7 4 5 2" xfId="24250" xr:uid="{00000000-0005-0000-0000-0000A36A0000}"/>
    <cellStyle name="Normal 13 7 4 5 3" xfId="24251" xr:uid="{00000000-0005-0000-0000-0000A46A0000}"/>
    <cellStyle name="Normal 13 7 4 6" xfId="24252" xr:uid="{00000000-0005-0000-0000-0000A56A0000}"/>
    <cellStyle name="Normal 13 7 4 7" xfId="24253" xr:uid="{00000000-0005-0000-0000-0000A66A0000}"/>
    <cellStyle name="Normal 13 7 4 8" xfId="24254" xr:uid="{00000000-0005-0000-0000-0000A76A0000}"/>
    <cellStyle name="Normal 13 7 5" xfId="24255" xr:uid="{00000000-0005-0000-0000-0000A86A0000}"/>
    <cellStyle name="Normal 13 7 5 2" xfId="24256" xr:uid="{00000000-0005-0000-0000-0000A96A0000}"/>
    <cellStyle name="Normal 13 7 5 2 2" xfId="24257" xr:uid="{00000000-0005-0000-0000-0000AA6A0000}"/>
    <cellStyle name="Normal 13 7 5 3" xfId="24258" xr:uid="{00000000-0005-0000-0000-0000AB6A0000}"/>
    <cellStyle name="Normal 13 7 5 4" xfId="24259" xr:uid="{00000000-0005-0000-0000-0000AC6A0000}"/>
    <cellStyle name="Normal 13 7 6" xfId="24260" xr:uid="{00000000-0005-0000-0000-0000AD6A0000}"/>
    <cellStyle name="Normal 13 7 6 2" xfId="24261" xr:uid="{00000000-0005-0000-0000-0000AE6A0000}"/>
    <cellStyle name="Normal 13 7 6 2 2" xfId="24262" xr:uid="{00000000-0005-0000-0000-0000AF6A0000}"/>
    <cellStyle name="Normal 13 7 6 3" xfId="24263" xr:uid="{00000000-0005-0000-0000-0000B06A0000}"/>
    <cellStyle name="Normal 13 7 6 4" xfId="24264" xr:uid="{00000000-0005-0000-0000-0000B16A0000}"/>
    <cellStyle name="Normal 13 7 7" xfId="24265" xr:uid="{00000000-0005-0000-0000-0000B26A0000}"/>
    <cellStyle name="Normal 13 7 7 2" xfId="24266" xr:uid="{00000000-0005-0000-0000-0000B36A0000}"/>
    <cellStyle name="Normal 13 7 7 2 2" xfId="24267" xr:uid="{00000000-0005-0000-0000-0000B46A0000}"/>
    <cellStyle name="Normal 13 7 7 3" xfId="24268" xr:uid="{00000000-0005-0000-0000-0000B56A0000}"/>
    <cellStyle name="Normal 13 7 7 4" xfId="24269" xr:uid="{00000000-0005-0000-0000-0000B66A0000}"/>
    <cellStyle name="Normal 13 7 8" xfId="24270" xr:uid="{00000000-0005-0000-0000-0000B76A0000}"/>
    <cellStyle name="Normal 13 7 8 2" xfId="24271" xr:uid="{00000000-0005-0000-0000-0000B86A0000}"/>
    <cellStyle name="Normal 13 7 8 2 2" xfId="24272" xr:uid="{00000000-0005-0000-0000-0000B96A0000}"/>
    <cellStyle name="Normal 13 7 8 3" xfId="24273" xr:uid="{00000000-0005-0000-0000-0000BA6A0000}"/>
    <cellStyle name="Normal 13 7 9" xfId="24274" xr:uid="{00000000-0005-0000-0000-0000BB6A0000}"/>
    <cellStyle name="Normal 13 7 9 2" xfId="24275" xr:uid="{00000000-0005-0000-0000-0000BC6A0000}"/>
    <cellStyle name="Normal 13 8" xfId="24276" xr:uid="{00000000-0005-0000-0000-0000BD6A0000}"/>
    <cellStyle name="Normal 13 8 2" xfId="24277" xr:uid="{00000000-0005-0000-0000-0000BE6A0000}"/>
    <cellStyle name="Normal 13 8 2 2" xfId="24278" xr:uid="{00000000-0005-0000-0000-0000BF6A0000}"/>
    <cellStyle name="Normal 13 8 2 2 2" xfId="24279" xr:uid="{00000000-0005-0000-0000-0000C06A0000}"/>
    <cellStyle name="Normal 13 8 2 2 2 2" xfId="24280" xr:uid="{00000000-0005-0000-0000-0000C16A0000}"/>
    <cellStyle name="Normal 13 8 2 2 3" xfId="24281" xr:uid="{00000000-0005-0000-0000-0000C26A0000}"/>
    <cellStyle name="Normal 13 8 2 2 4" xfId="24282" xr:uid="{00000000-0005-0000-0000-0000C36A0000}"/>
    <cellStyle name="Normal 13 8 2 3" xfId="24283" xr:uid="{00000000-0005-0000-0000-0000C46A0000}"/>
    <cellStyle name="Normal 13 8 2 3 2" xfId="24284" xr:uid="{00000000-0005-0000-0000-0000C56A0000}"/>
    <cellStyle name="Normal 13 8 2 3 2 2" xfId="24285" xr:uid="{00000000-0005-0000-0000-0000C66A0000}"/>
    <cellStyle name="Normal 13 8 2 3 3" xfId="24286" xr:uid="{00000000-0005-0000-0000-0000C76A0000}"/>
    <cellStyle name="Normal 13 8 2 3 4" xfId="24287" xr:uid="{00000000-0005-0000-0000-0000C86A0000}"/>
    <cellStyle name="Normal 13 8 2 4" xfId="24288" xr:uid="{00000000-0005-0000-0000-0000C96A0000}"/>
    <cellStyle name="Normal 13 8 2 4 2" xfId="24289" xr:uid="{00000000-0005-0000-0000-0000CA6A0000}"/>
    <cellStyle name="Normal 13 8 2 4 2 2" xfId="24290" xr:uid="{00000000-0005-0000-0000-0000CB6A0000}"/>
    <cellStyle name="Normal 13 8 2 4 3" xfId="24291" xr:uid="{00000000-0005-0000-0000-0000CC6A0000}"/>
    <cellStyle name="Normal 13 8 2 4 4" xfId="24292" xr:uid="{00000000-0005-0000-0000-0000CD6A0000}"/>
    <cellStyle name="Normal 13 8 2 5" xfId="24293" xr:uid="{00000000-0005-0000-0000-0000CE6A0000}"/>
    <cellStyle name="Normal 13 8 2 5 2" xfId="24294" xr:uid="{00000000-0005-0000-0000-0000CF6A0000}"/>
    <cellStyle name="Normal 13 8 2 5 3" xfId="24295" xr:uid="{00000000-0005-0000-0000-0000D06A0000}"/>
    <cellStyle name="Normal 13 8 2 6" xfId="24296" xr:uid="{00000000-0005-0000-0000-0000D16A0000}"/>
    <cellStyle name="Normal 13 8 2 7" xfId="24297" xr:uid="{00000000-0005-0000-0000-0000D26A0000}"/>
    <cellStyle name="Normal 13 8 2 8" xfId="24298" xr:uid="{00000000-0005-0000-0000-0000D36A0000}"/>
    <cellStyle name="Normal 13 8 3" xfId="24299" xr:uid="{00000000-0005-0000-0000-0000D46A0000}"/>
    <cellStyle name="Normal 13 8 3 2" xfId="24300" xr:uid="{00000000-0005-0000-0000-0000D56A0000}"/>
    <cellStyle name="Normal 13 8 3 2 2" xfId="24301" xr:uid="{00000000-0005-0000-0000-0000D66A0000}"/>
    <cellStyle name="Normal 13 8 3 3" xfId="24302" xr:uid="{00000000-0005-0000-0000-0000D76A0000}"/>
    <cellStyle name="Normal 13 8 3 4" xfId="24303" xr:uid="{00000000-0005-0000-0000-0000D86A0000}"/>
    <cellStyle name="Normal 13 8 4" xfId="24304" xr:uid="{00000000-0005-0000-0000-0000D96A0000}"/>
    <cellStyle name="Normal 13 8 4 2" xfId="24305" xr:uid="{00000000-0005-0000-0000-0000DA6A0000}"/>
    <cellStyle name="Normal 13 8 4 2 2" xfId="24306" xr:uid="{00000000-0005-0000-0000-0000DB6A0000}"/>
    <cellStyle name="Normal 13 8 4 3" xfId="24307" xr:uid="{00000000-0005-0000-0000-0000DC6A0000}"/>
    <cellStyle name="Normal 13 8 4 4" xfId="24308" xr:uid="{00000000-0005-0000-0000-0000DD6A0000}"/>
    <cellStyle name="Normal 13 8 5" xfId="24309" xr:uid="{00000000-0005-0000-0000-0000DE6A0000}"/>
    <cellStyle name="Normal 13 8 5 2" xfId="24310" xr:uid="{00000000-0005-0000-0000-0000DF6A0000}"/>
    <cellStyle name="Normal 13 8 5 2 2" xfId="24311" xr:uid="{00000000-0005-0000-0000-0000E06A0000}"/>
    <cellStyle name="Normal 13 8 5 3" xfId="24312" xr:uid="{00000000-0005-0000-0000-0000E16A0000}"/>
    <cellStyle name="Normal 13 8 5 4" xfId="24313" xr:uid="{00000000-0005-0000-0000-0000E26A0000}"/>
    <cellStyle name="Normal 13 8 6" xfId="24314" xr:uid="{00000000-0005-0000-0000-0000E36A0000}"/>
    <cellStyle name="Normal 13 8 6 2" xfId="24315" xr:uid="{00000000-0005-0000-0000-0000E46A0000}"/>
    <cellStyle name="Normal 13 8 6 2 2" xfId="24316" xr:uid="{00000000-0005-0000-0000-0000E56A0000}"/>
    <cellStyle name="Normal 13 8 6 3" xfId="24317" xr:uid="{00000000-0005-0000-0000-0000E66A0000}"/>
    <cellStyle name="Normal 13 8 7" xfId="24318" xr:uid="{00000000-0005-0000-0000-0000E76A0000}"/>
    <cellStyle name="Normal 13 8 7 2" xfId="24319" xr:uid="{00000000-0005-0000-0000-0000E86A0000}"/>
    <cellStyle name="Normal 13 8 8" xfId="24320" xr:uid="{00000000-0005-0000-0000-0000E96A0000}"/>
    <cellStyle name="Normal 13 8 9" xfId="24321" xr:uid="{00000000-0005-0000-0000-0000EA6A0000}"/>
    <cellStyle name="Normal 13 9" xfId="24322" xr:uid="{00000000-0005-0000-0000-0000EB6A0000}"/>
    <cellStyle name="Normal 13 9 2" xfId="24323" xr:uid="{00000000-0005-0000-0000-0000EC6A0000}"/>
    <cellStyle name="Normal 13 9 2 2" xfId="24324" xr:uid="{00000000-0005-0000-0000-0000ED6A0000}"/>
    <cellStyle name="Normal 13 9 2 2 2" xfId="24325" xr:uid="{00000000-0005-0000-0000-0000EE6A0000}"/>
    <cellStyle name="Normal 13 9 2 3" xfId="24326" xr:uid="{00000000-0005-0000-0000-0000EF6A0000}"/>
    <cellStyle name="Normal 13 9 2 4" xfId="24327" xr:uid="{00000000-0005-0000-0000-0000F06A0000}"/>
    <cellStyle name="Normal 13 9 3" xfId="24328" xr:uid="{00000000-0005-0000-0000-0000F16A0000}"/>
    <cellStyle name="Normal 13 9 3 2" xfId="24329" xr:uid="{00000000-0005-0000-0000-0000F26A0000}"/>
    <cellStyle name="Normal 13 9 3 2 2" xfId="24330" xr:uid="{00000000-0005-0000-0000-0000F36A0000}"/>
    <cellStyle name="Normal 13 9 3 3" xfId="24331" xr:uid="{00000000-0005-0000-0000-0000F46A0000}"/>
    <cellStyle name="Normal 13 9 3 4" xfId="24332" xr:uid="{00000000-0005-0000-0000-0000F56A0000}"/>
    <cellStyle name="Normal 13 9 4" xfId="24333" xr:uid="{00000000-0005-0000-0000-0000F66A0000}"/>
    <cellStyle name="Normal 13 9 4 2" xfId="24334" xr:uid="{00000000-0005-0000-0000-0000F76A0000}"/>
    <cellStyle name="Normal 13 9 4 2 2" xfId="24335" xr:uid="{00000000-0005-0000-0000-0000F86A0000}"/>
    <cellStyle name="Normal 13 9 4 3" xfId="24336" xr:uid="{00000000-0005-0000-0000-0000F96A0000}"/>
    <cellStyle name="Normal 13 9 4 4" xfId="24337" xr:uid="{00000000-0005-0000-0000-0000FA6A0000}"/>
    <cellStyle name="Normal 13 9 5" xfId="24338" xr:uid="{00000000-0005-0000-0000-0000FB6A0000}"/>
    <cellStyle name="Normal 13 9 5 2" xfId="24339" xr:uid="{00000000-0005-0000-0000-0000FC6A0000}"/>
    <cellStyle name="Normal 13 9 5 2 2" xfId="24340" xr:uid="{00000000-0005-0000-0000-0000FD6A0000}"/>
    <cellStyle name="Normal 13 9 5 3" xfId="24341" xr:uid="{00000000-0005-0000-0000-0000FE6A0000}"/>
    <cellStyle name="Normal 13 9 6" xfId="24342" xr:uid="{00000000-0005-0000-0000-0000FF6A0000}"/>
    <cellStyle name="Normal 13 9 6 2" xfId="24343" xr:uid="{00000000-0005-0000-0000-0000006B0000}"/>
    <cellStyle name="Normal 13 9 7" xfId="24344" xr:uid="{00000000-0005-0000-0000-0000016B0000}"/>
    <cellStyle name="Normal 13 9 8" xfId="24345" xr:uid="{00000000-0005-0000-0000-0000026B0000}"/>
    <cellStyle name="Normal 130" xfId="24346" xr:uid="{00000000-0005-0000-0000-0000036B0000}"/>
    <cellStyle name="Normal 130 2" xfId="24347" xr:uid="{00000000-0005-0000-0000-0000046B0000}"/>
    <cellStyle name="Normal 130 2 2" xfId="24348" xr:uid="{00000000-0005-0000-0000-0000056B0000}"/>
    <cellStyle name="Normal 130 2 2 2" xfId="24349" xr:uid="{00000000-0005-0000-0000-0000066B0000}"/>
    <cellStyle name="Normal 130 2 2 3" xfId="24350" xr:uid="{00000000-0005-0000-0000-0000076B0000}"/>
    <cellStyle name="Normal 130 2 3" xfId="24351" xr:uid="{00000000-0005-0000-0000-0000086B0000}"/>
    <cellStyle name="Normal 130 2 3 2" xfId="24352" xr:uid="{00000000-0005-0000-0000-0000096B0000}"/>
    <cellStyle name="Normal 130 2 4" xfId="24353" xr:uid="{00000000-0005-0000-0000-00000A6B0000}"/>
    <cellStyle name="Normal 130 2 5" xfId="24354" xr:uid="{00000000-0005-0000-0000-00000B6B0000}"/>
    <cellStyle name="Normal 130 3" xfId="24355" xr:uid="{00000000-0005-0000-0000-00000C6B0000}"/>
    <cellStyle name="Normal 130 3 2" xfId="24356" xr:uid="{00000000-0005-0000-0000-00000D6B0000}"/>
    <cellStyle name="Normal 130 3 3" xfId="24357" xr:uid="{00000000-0005-0000-0000-00000E6B0000}"/>
    <cellStyle name="Normal 130 4" xfId="24358" xr:uid="{00000000-0005-0000-0000-00000F6B0000}"/>
    <cellStyle name="Normal 130 4 2" xfId="24359" xr:uid="{00000000-0005-0000-0000-0000106B0000}"/>
    <cellStyle name="Normal 130 5" xfId="24360" xr:uid="{00000000-0005-0000-0000-0000116B0000}"/>
    <cellStyle name="Normal 130 6" xfId="24361" xr:uid="{00000000-0005-0000-0000-0000126B0000}"/>
    <cellStyle name="Normal 131" xfId="24362" xr:uid="{00000000-0005-0000-0000-0000136B0000}"/>
    <cellStyle name="Normal 131 2" xfId="24363" xr:uid="{00000000-0005-0000-0000-0000146B0000}"/>
    <cellStyle name="Normal 131 2 2" xfId="24364" xr:uid="{00000000-0005-0000-0000-0000156B0000}"/>
    <cellStyle name="Normal 131 2 2 2" xfId="24365" xr:uid="{00000000-0005-0000-0000-0000166B0000}"/>
    <cellStyle name="Normal 131 2 2 3" xfId="24366" xr:uid="{00000000-0005-0000-0000-0000176B0000}"/>
    <cellStyle name="Normal 131 2 3" xfId="24367" xr:uid="{00000000-0005-0000-0000-0000186B0000}"/>
    <cellStyle name="Normal 131 2 3 2" xfId="24368" xr:uid="{00000000-0005-0000-0000-0000196B0000}"/>
    <cellStyle name="Normal 131 2 4" xfId="24369" xr:uid="{00000000-0005-0000-0000-00001A6B0000}"/>
    <cellStyle name="Normal 131 2 5" xfId="24370" xr:uid="{00000000-0005-0000-0000-00001B6B0000}"/>
    <cellStyle name="Normal 131 3" xfId="24371" xr:uid="{00000000-0005-0000-0000-00001C6B0000}"/>
    <cellStyle name="Normal 131 3 2" xfId="24372" xr:uid="{00000000-0005-0000-0000-00001D6B0000}"/>
    <cellStyle name="Normal 131 3 3" xfId="24373" xr:uid="{00000000-0005-0000-0000-00001E6B0000}"/>
    <cellStyle name="Normal 131 4" xfId="24374" xr:uid="{00000000-0005-0000-0000-00001F6B0000}"/>
    <cellStyle name="Normal 131 4 2" xfId="24375" xr:uid="{00000000-0005-0000-0000-0000206B0000}"/>
    <cellStyle name="Normal 131 5" xfId="24376" xr:uid="{00000000-0005-0000-0000-0000216B0000}"/>
    <cellStyle name="Normal 131 6" xfId="24377" xr:uid="{00000000-0005-0000-0000-0000226B0000}"/>
    <cellStyle name="Normal 132" xfId="24378" xr:uid="{00000000-0005-0000-0000-0000236B0000}"/>
    <cellStyle name="Normal 132 2" xfId="24379" xr:uid="{00000000-0005-0000-0000-0000246B0000}"/>
    <cellStyle name="Normal 132 2 2" xfId="24380" xr:uid="{00000000-0005-0000-0000-0000256B0000}"/>
    <cellStyle name="Normal 132 2 2 2" xfId="24381" xr:uid="{00000000-0005-0000-0000-0000266B0000}"/>
    <cellStyle name="Normal 132 2 2 3" xfId="24382" xr:uid="{00000000-0005-0000-0000-0000276B0000}"/>
    <cellStyle name="Normal 132 2 3" xfId="24383" xr:uid="{00000000-0005-0000-0000-0000286B0000}"/>
    <cellStyle name="Normal 132 2 3 2" xfId="24384" xr:uid="{00000000-0005-0000-0000-0000296B0000}"/>
    <cellStyle name="Normal 132 2 4" xfId="24385" xr:uid="{00000000-0005-0000-0000-00002A6B0000}"/>
    <cellStyle name="Normal 132 2 5" xfId="24386" xr:uid="{00000000-0005-0000-0000-00002B6B0000}"/>
    <cellStyle name="Normal 132 3" xfId="24387" xr:uid="{00000000-0005-0000-0000-00002C6B0000}"/>
    <cellStyle name="Normal 132 3 2" xfId="24388" xr:uid="{00000000-0005-0000-0000-00002D6B0000}"/>
    <cellStyle name="Normal 132 3 3" xfId="24389" xr:uid="{00000000-0005-0000-0000-00002E6B0000}"/>
    <cellStyle name="Normal 132 4" xfId="24390" xr:uid="{00000000-0005-0000-0000-00002F6B0000}"/>
    <cellStyle name="Normal 132 4 2" xfId="24391" xr:uid="{00000000-0005-0000-0000-0000306B0000}"/>
    <cellStyle name="Normal 132 5" xfId="24392" xr:uid="{00000000-0005-0000-0000-0000316B0000}"/>
    <cellStyle name="Normal 132 6" xfId="24393" xr:uid="{00000000-0005-0000-0000-0000326B0000}"/>
    <cellStyle name="Normal 133" xfId="24394" xr:uid="{00000000-0005-0000-0000-0000336B0000}"/>
    <cellStyle name="Normal 133 2" xfId="24395" xr:uid="{00000000-0005-0000-0000-0000346B0000}"/>
    <cellStyle name="Normal 133 2 2" xfId="24396" xr:uid="{00000000-0005-0000-0000-0000356B0000}"/>
    <cellStyle name="Normal 133 2 2 2" xfId="24397" xr:uid="{00000000-0005-0000-0000-0000366B0000}"/>
    <cellStyle name="Normal 133 2 2 3" xfId="24398" xr:uid="{00000000-0005-0000-0000-0000376B0000}"/>
    <cellStyle name="Normal 133 2 3" xfId="24399" xr:uid="{00000000-0005-0000-0000-0000386B0000}"/>
    <cellStyle name="Normal 133 2 3 2" xfId="24400" xr:uid="{00000000-0005-0000-0000-0000396B0000}"/>
    <cellStyle name="Normal 133 2 4" xfId="24401" xr:uid="{00000000-0005-0000-0000-00003A6B0000}"/>
    <cellStyle name="Normal 133 2 5" xfId="24402" xr:uid="{00000000-0005-0000-0000-00003B6B0000}"/>
    <cellStyle name="Normal 133 3" xfId="24403" xr:uid="{00000000-0005-0000-0000-00003C6B0000}"/>
    <cellStyle name="Normal 133 3 2" xfId="24404" xr:uid="{00000000-0005-0000-0000-00003D6B0000}"/>
    <cellStyle name="Normal 133 3 3" xfId="24405" xr:uid="{00000000-0005-0000-0000-00003E6B0000}"/>
    <cellStyle name="Normal 133 4" xfId="24406" xr:uid="{00000000-0005-0000-0000-00003F6B0000}"/>
    <cellStyle name="Normal 133 4 2" xfId="24407" xr:uid="{00000000-0005-0000-0000-0000406B0000}"/>
    <cellStyle name="Normal 133 5" xfId="24408" xr:uid="{00000000-0005-0000-0000-0000416B0000}"/>
    <cellStyle name="Normal 133 6" xfId="24409" xr:uid="{00000000-0005-0000-0000-0000426B0000}"/>
    <cellStyle name="Normal 134" xfId="24410" xr:uid="{00000000-0005-0000-0000-0000436B0000}"/>
    <cellStyle name="Normal 134 2" xfId="24411" xr:uid="{00000000-0005-0000-0000-0000446B0000}"/>
    <cellStyle name="Normal 134 2 2" xfId="24412" xr:uid="{00000000-0005-0000-0000-0000456B0000}"/>
    <cellStyle name="Normal 134 2 2 2" xfId="24413" xr:uid="{00000000-0005-0000-0000-0000466B0000}"/>
    <cellStyle name="Normal 134 2 2 3" xfId="24414" xr:uid="{00000000-0005-0000-0000-0000476B0000}"/>
    <cellStyle name="Normal 134 2 3" xfId="24415" xr:uid="{00000000-0005-0000-0000-0000486B0000}"/>
    <cellStyle name="Normal 134 2 3 2" xfId="24416" xr:uid="{00000000-0005-0000-0000-0000496B0000}"/>
    <cellStyle name="Normal 134 2 4" xfId="24417" xr:uid="{00000000-0005-0000-0000-00004A6B0000}"/>
    <cellStyle name="Normal 134 2 5" xfId="24418" xr:uid="{00000000-0005-0000-0000-00004B6B0000}"/>
    <cellStyle name="Normal 134 3" xfId="24419" xr:uid="{00000000-0005-0000-0000-00004C6B0000}"/>
    <cellStyle name="Normal 134 3 2" xfId="24420" xr:uid="{00000000-0005-0000-0000-00004D6B0000}"/>
    <cellStyle name="Normal 134 3 3" xfId="24421" xr:uid="{00000000-0005-0000-0000-00004E6B0000}"/>
    <cellStyle name="Normal 134 4" xfId="24422" xr:uid="{00000000-0005-0000-0000-00004F6B0000}"/>
    <cellStyle name="Normal 134 4 2" xfId="24423" xr:uid="{00000000-0005-0000-0000-0000506B0000}"/>
    <cellStyle name="Normal 134 5" xfId="24424" xr:uid="{00000000-0005-0000-0000-0000516B0000}"/>
    <cellStyle name="Normal 134 6" xfId="24425" xr:uid="{00000000-0005-0000-0000-0000526B0000}"/>
    <cellStyle name="Normal 135" xfId="24426" xr:uid="{00000000-0005-0000-0000-0000536B0000}"/>
    <cellStyle name="Normal 135 2" xfId="24427" xr:uid="{00000000-0005-0000-0000-0000546B0000}"/>
    <cellStyle name="Normal 135 2 2" xfId="24428" xr:uid="{00000000-0005-0000-0000-0000556B0000}"/>
    <cellStyle name="Normal 135 2 2 2" xfId="24429" xr:uid="{00000000-0005-0000-0000-0000566B0000}"/>
    <cellStyle name="Normal 135 2 2 3" xfId="24430" xr:uid="{00000000-0005-0000-0000-0000576B0000}"/>
    <cellStyle name="Normal 135 2 3" xfId="24431" xr:uid="{00000000-0005-0000-0000-0000586B0000}"/>
    <cellStyle name="Normal 135 2 3 2" xfId="24432" xr:uid="{00000000-0005-0000-0000-0000596B0000}"/>
    <cellStyle name="Normal 135 2 4" xfId="24433" xr:uid="{00000000-0005-0000-0000-00005A6B0000}"/>
    <cellStyle name="Normal 135 2 5" xfId="24434" xr:uid="{00000000-0005-0000-0000-00005B6B0000}"/>
    <cellStyle name="Normal 135 3" xfId="24435" xr:uid="{00000000-0005-0000-0000-00005C6B0000}"/>
    <cellStyle name="Normal 135 3 2" xfId="24436" xr:uid="{00000000-0005-0000-0000-00005D6B0000}"/>
    <cellStyle name="Normal 135 3 3" xfId="24437" xr:uid="{00000000-0005-0000-0000-00005E6B0000}"/>
    <cellStyle name="Normal 135 4" xfId="24438" xr:uid="{00000000-0005-0000-0000-00005F6B0000}"/>
    <cellStyle name="Normal 135 4 2" xfId="24439" xr:uid="{00000000-0005-0000-0000-0000606B0000}"/>
    <cellStyle name="Normal 135 5" xfId="24440" xr:uid="{00000000-0005-0000-0000-0000616B0000}"/>
    <cellStyle name="Normal 135 6" xfId="24441" xr:uid="{00000000-0005-0000-0000-0000626B0000}"/>
    <cellStyle name="Normal 136" xfId="24442" xr:uid="{00000000-0005-0000-0000-0000636B0000}"/>
    <cellStyle name="Normal 136 2" xfId="24443" xr:uid="{00000000-0005-0000-0000-0000646B0000}"/>
    <cellStyle name="Normal 136 2 2" xfId="24444" xr:uid="{00000000-0005-0000-0000-0000656B0000}"/>
    <cellStyle name="Normal 136 2 2 2" xfId="24445" xr:uid="{00000000-0005-0000-0000-0000666B0000}"/>
    <cellStyle name="Normal 136 2 2 3" xfId="24446" xr:uid="{00000000-0005-0000-0000-0000676B0000}"/>
    <cellStyle name="Normal 136 2 3" xfId="24447" xr:uid="{00000000-0005-0000-0000-0000686B0000}"/>
    <cellStyle name="Normal 136 2 3 2" xfId="24448" xr:uid="{00000000-0005-0000-0000-0000696B0000}"/>
    <cellStyle name="Normal 136 2 4" xfId="24449" xr:uid="{00000000-0005-0000-0000-00006A6B0000}"/>
    <cellStyle name="Normal 136 2 5" xfId="24450" xr:uid="{00000000-0005-0000-0000-00006B6B0000}"/>
    <cellStyle name="Normal 136 3" xfId="24451" xr:uid="{00000000-0005-0000-0000-00006C6B0000}"/>
    <cellStyle name="Normal 136 3 2" xfId="24452" xr:uid="{00000000-0005-0000-0000-00006D6B0000}"/>
    <cellStyle name="Normal 136 3 3" xfId="24453" xr:uid="{00000000-0005-0000-0000-00006E6B0000}"/>
    <cellStyle name="Normal 136 4" xfId="24454" xr:uid="{00000000-0005-0000-0000-00006F6B0000}"/>
    <cellStyle name="Normal 136 4 2" xfId="24455" xr:uid="{00000000-0005-0000-0000-0000706B0000}"/>
    <cellStyle name="Normal 136 5" xfId="24456" xr:uid="{00000000-0005-0000-0000-0000716B0000}"/>
    <cellStyle name="Normal 136 6" xfId="24457" xr:uid="{00000000-0005-0000-0000-0000726B0000}"/>
    <cellStyle name="Normal 137" xfId="24458" xr:uid="{00000000-0005-0000-0000-0000736B0000}"/>
    <cellStyle name="Normal 137 2" xfId="24459" xr:uid="{00000000-0005-0000-0000-0000746B0000}"/>
    <cellStyle name="Normal 137 2 2" xfId="24460" xr:uid="{00000000-0005-0000-0000-0000756B0000}"/>
    <cellStyle name="Normal 137 2 2 2" xfId="24461" xr:uid="{00000000-0005-0000-0000-0000766B0000}"/>
    <cellStyle name="Normal 137 2 2 3" xfId="24462" xr:uid="{00000000-0005-0000-0000-0000776B0000}"/>
    <cellStyle name="Normal 137 2 3" xfId="24463" xr:uid="{00000000-0005-0000-0000-0000786B0000}"/>
    <cellStyle name="Normal 137 2 3 2" xfId="24464" xr:uid="{00000000-0005-0000-0000-0000796B0000}"/>
    <cellStyle name="Normal 137 2 4" xfId="24465" xr:uid="{00000000-0005-0000-0000-00007A6B0000}"/>
    <cellStyle name="Normal 137 2 5" xfId="24466" xr:uid="{00000000-0005-0000-0000-00007B6B0000}"/>
    <cellStyle name="Normal 137 3" xfId="24467" xr:uid="{00000000-0005-0000-0000-00007C6B0000}"/>
    <cellStyle name="Normal 137 3 2" xfId="24468" xr:uid="{00000000-0005-0000-0000-00007D6B0000}"/>
    <cellStyle name="Normal 137 3 3" xfId="24469" xr:uid="{00000000-0005-0000-0000-00007E6B0000}"/>
    <cellStyle name="Normal 137 4" xfId="24470" xr:uid="{00000000-0005-0000-0000-00007F6B0000}"/>
    <cellStyle name="Normal 137 4 2" xfId="24471" xr:uid="{00000000-0005-0000-0000-0000806B0000}"/>
    <cellStyle name="Normal 137 5" xfId="24472" xr:uid="{00000000-0005-0000-0000-0000816B0000}"/>
    <cellStyle name="Normal 137 6" xfId="24473" xr:uid="{00000000-0005-0000-0000-0000826B0000}"/>
    <cellStyle name="Normal 138" xfId="24474" xr:uid="{00000000-0005-0000-0000-0000836B0000}"/>
    <cellStyle name="Normal 138 2" xfId="24475" xr:uid="{00000000-0005-0000-0000-0000846B0000}"/>
    <cellStyle name="Normal 138 2 2" xfId="24476" xr:uid="{00000000-0005-0000-0000-0000856B0000}"/>
    <cellStyle name="Normal 138 2 2 2" xfId="24477" xr:uid="{00000000-0005-0000-0000-0000866B0000}"/>
    <cellStyle name="Normal 138 2 2 3" xfId="24478" xr:uid="{00000000-0005-0000-0000-0000876B0000}"/>
    <cellStyle name="Normal 138 2 3" xfId="24479" xr:uid="{00000000-0005-0000-0000-0000886B0000}"/>
    <cellStyle name="Normal 138 2 3 2" xfId="24480" xr:uid="{00000000-0005-0000-0000-0000896B0000}"/>
    <cellStyle name="Normal 138 2 4" xfId="24481" xr:uid="{00000000-0005-0000-0000-00008A6B0000}"/>
    <cellStyle name="Normal 138 2 5" xfId="24482" xr:uid="{00000000-0005-0000-0000-00008B6B0000}"/>
    <cellStyle name="Normal 138 3" xfId="24483" xr:uid="{00000000-0005-0000-0000-00008C6B0000}"/>
    <cellStyle name="Normal 138 3 2" xfId="24484" xr:uid="{00000000-0005-0000-0000-00008D6B0000}"/>
    <cellStyle name="Normal 138 3 3" xfId="24485" xr:uid="{00000000-0005-0000-0000-00008E6B0000}"/>
    <cellStyle name="Normal 138 4" xfId="24486" xr:uid="{00000000-0005-0000-0000-00008F6B0000}"/>
    <cellStyle name="Normal 138 4 2" xfId="24487" xr:uid="{00000000-0005-0000-0000-0000906B0000}"/>
    <cellStyle name="Normal 138 5" xfId="24488" xr:uid="{00000000-0005-0000-0000-0000916B0000}"/>
    <cellStyle name="Normal 138 6" xfId="24489" xr:uid="{00000000-0005-0000-0000-0000926B0000}"/>
    <cellStyle name="Normal 139" xfId="24490" xr:uid="{00000000-0005-0000-0000-0000936B0000}"/>
    <cellStyle name="Normal 139 2" xfId="24491" xr:uid="{00000000-0005-0000-0000-0000946B0000}"/>
    <cellStyle name="Normal 139 2 2" xfId="24492" xr:uid="{00000000-0005-0000-0000-0000956B0000}"/>
    <cellStyle name="Normal 139 2 2 2" xfId="24493" xr:uid="{00000000-0005-0000-0000-0000966B0000}"/>
    <cellStyle name="Normal 139 2 2 3" xfId="24494" xr:uid="{00000000-0005-0000-0000-0000976B0000}"/>
    <cellStyle name="Normal 139 2 3" xfId="24495" xr:uid="{00000000-0005-0000-0000-0000986B0000}"/>
    <cellStyle name="Normal 139 2 3 2" xfId="24496" xr:uid="{00000000-0005-0000-0000-0000996B0000}"/>
    <cellStyle name="Normal 139 2 4" xfId="24497" xr:uid="{00000000-0005-0000-0000-00009A6B0000}"/>
    <cellStyle name="Normal 139 2 5" xfId="24498" xr:uid="{00000000-0005-0000-0000-00009B6B0000}"/>
    <cellStyle name="Normal 139 3" xfId="24499" xr:uid="{00000000-0005-0000-0000-00009C6B0000}"/>
    <cellStyle name="Normal 139 3 2" xfId="24500" xr:uid="{00000000-0005-0000-0000-00009D6B0000}"/>
    <cellStyle name="Normal 139 3 3" xfId="24501" xr:uid="{00000000-0005-0000-0000-00009E6B0000}"/>
    <cellStyle name="Normal 139 4" xfId="24502" xr:uid="{00000000-0005-0000-0000-00009F6B0000}"/>
    <cellStyle name="Normal 139 4 2" xfId="24503" xr:uid="{00000000-0005-0000-0000-0000A06B0000}"/>
    <cellStyle name="Normal 139 5" xfId="24504" xr:uid="{00000000-0005-0000-0000-0000A16B0000}"/>
    <cellStyle name="Normal 139 6" xfId="24505" xr:uid="{00000000-0005-0000-0000-0000A26B0000}"/>
    <cellStyle name="Normal 14" xfId="89" xr:uid="{00000000-0005-0000-0000-0000A36B0000}"/>
    <cellStyle name="Normal 14 10" xfId="24507" xr:uid="{00000000-0005-0000-0000-0000A46B0000}"/>
    <cellStyle name="Normal 14 10 2" xfId="24508" xr:uid="{00000000-0005-0000-0000-0000A56B0000}"/>
    <cellStyle name="Normal 14 10 2 2" xfId="24509" xr:uid="{00000000-0005-0000-0000-0000A66B0000}"/>
    <cellStyle name="Normal 14 10 2 2 2" xfId="24510" xr:uid="{00000000-0005-0000-0000-0000A76B0000}"/>
    <cellStyle name="Normal 14 10 2 3" xfId="24511" xr:uid="{00000000-0005-0000-0000-0000A86B0000}"/>
    <cellStyle name="Normal 14 10 2 4" xfId="24512" xr:uid="{00000000-0005-0000-0000-0000A96B0000}"/>
    <cellStyle name="Normal 14 10 3" xfId="24513" xr:uid="{00000000-0005-0000-0000-0000AA6B0000}"/>
    <cellStyle name="Normal 14 10 3 2" xfId="24514" xr:uid="{00000000-0005-0000-0000-0000AB6B0000}"/>
    <cellStyle name="Normal 14 10 3 2 2" xfId="24515" xr:uid="{00000000-0005-0000-0000-0000AC6B0000}"/>
    <cellStyle name="Normal 14 10 3 3" xfId="24516" xr:uid="{00000000-0005-0000-0000-0000AD6B0000}"/>
    <cellStyle name="Normal 14 10 3 4" xfId="24517" xr:uid="{00000000-0005-0000-0000-0000AE6B0000}"/>
    <cellStyle name="Normal 14 10 4" xfId="24518" xr:uid="{00000000-0005-0000-0000-0000AF6B0000}"/>
    <cellStyle name="Normal 14 10 4 2" xfId="24519" xr:uid="{00000000-0005-0000-0000-0000B06B0000}"/>
    <cellStyle name="Normal 14 10 4 2 2" xfId="24520" xr:uid="{00000000-0005-0000-0000-0000B16B0000}"/>
    <cellStyle name="Normal 14 10 4 3" xfId="24521" xr:uid="{00000000-0005-0000-0000-0000B26B0000}"/>
    <cellStyle name="Normal 14 10 4 4" xfId="24522" xr:uid="{00000000-0005-0000-0000-0000B36B0000}"/>
    <cellStyle name="Normal 14 10 5" xfId="24523" xr:uid="{00000000-0005-0000-0000-0000B46B0000}"/>
    <cellStyle name="Normal 14 10 5 2" xfId="24524" xr:uid="{00000000-0005-0000-0000-0000B56B0000}"/>
    <cellStyle name="Normal 14 10 5 2 2" xfId="24525" xr:uid="{00000000-0005-0000-0000-0000B66B0000}"/>
    <cellStyle name="Normal 14 10 5 3" xfId="24526" xr:uid="{00000000-0005-0000-0000-0000B76B0000}"/>
    <cellStyle name="Normal 14 10 6" xfId="24527" xr:uid="{00000000-0005-0000-0000-0000B86B0000}"/>
    <cellStyle name="Normal 14 10 6 2" xfId="24528" xr:uid="{00000000-0005-0000-0000-0000B96B0000}"/>
    <cellStyle name="Normal 14 10 7" xfId="24529" xr:uid="{00000000-0005-0000-0000-0000BA6B0000}"/>
    <cellStyle name="Normal 14 10 8" xfId="24530" xr:uid="{00000000-0005-0000-0000-0000BB6B0000}"/>
    <cellStyle name="Normal 14 11" xfId="24531" xr:uid="{00000000-0005-0000-0000-0000BC6B0000}"/>
    <cellStyle name="Normal 14 12" xfId="24532" xr:uid="{00000000-0005-0000-0000-0000BD6B0000}"/>
    <cellStyle name="Normal 14 12 2" xfId="24533" xr:uid="{00000000-0005-0000-0000-0000BE6B0000}"/>
    <cellStyle name="Normal 14 12 2 2" xfId="24534" xr:uid="{00000000-0005-0000-0000-0000BF6B0000}"/>
    <cellStyle name="Normal 14 12 3" xfId="24535" xr:uid="{00000000-0005-0000-0000-0000C06B0000}"/>
    <cellStyle name="Normal 14 12 4" xfId="24536" xr:uid="{00000000-0005-0000-0000-0000C16B0000}"/>
    <cellStyle name="Normal 14 13" xfId="24537" xr:uid="{00000000-0005-0000-0000-0000C26B0000}"/>
    <cellStyle name="Normal 14 13 2" xfId="24538" xr:uid="{00000000-0005-0000-0000-0000C36B0000}"/>
    <cellStyle name="Normal 14 13 2 2" xfId="24539" xr:uid="{00000000-0005-0000-0000-0000C46B0000}"/>
    <cellStyle name="Normal 14 13 3" xfId="24540" xr:uid="{00000000-0005-0000-0000-0000C56B0000}"/>
    <cellStyle name="Normal 14 13 4" xfId="24541" xr:uid="{00000000-0005-0000-0000-0000C66B0000}"/>
    <cellStyle name="Normal 14 14" xfId="24542" xr:uid="{00000000-0005-0000-0000-0000C76B0000}"/>
    <cellStyle name="Normal 14 14 2" xfId="24543" xr:uid="{00000000-0005-0000-0000-0000C86B0000}"/>
    <cellStyle name="Normal 14 14 2 2" xfId="24544" xr:uid="{00000000-0005-0000-0000-0000C96B0000}"/>
    <cellStyle name="Normal 14 14 3" xfId="24545" xr:uid="{00000000-0005-0000-0000-0000CA6B0000}"/>
    <cellStyle name="Normal 14 14 4" xfId="24546" xr:uid="{00000000-0005-0000-0000-0000CB6B0000}"/>
    <cellStyle name="Normal 14 15" xfId="24547" xr:uid="{00000000-0005-0000-0000-0000CC6B0000}"/>
    <cellStyle name="Normal 14 15 2" xfId="24548" xr:uid="{00000000-0005-0000-0000-0000CD6B0000}"/>
    <cellStyle name="Normal 14 15 3" xfId="24549" xr:uid="{00000000-0005-0000-0000-0000CE6B0000}"/>
    <cellStyle name="Normal 14 16" xfId="24550" xr:uid="{00000000-0005-0000-0000-0000CF6B0000}"/>
    <cellStyle name="Normal 14 17" xfId="24551" xr:uid="{00000000-0005-0000-0000-0000D06B0000}"/>
    <cellStyle name="Normal 14 18" xfId="24552" xr:uid="{00000000-0005-0000-0000-0000D16B0000}"/>
    <cellStyle name="Normal 14 19" xfId="24506" xr:uid="{00000000-0005-0000-0000-0000D26B0000}"/>
    <cellStyle name="Normal 14 2" xfId="24553" xr:uid="{00000000-0005-0000-0000-0000D36B0000}"/>
    <cellStyle name="Normal 14 2 2" xfId="24554" xr:uid="{00000000-0005-0000-0000-0000D46B0000}"/>
    <cellStyle name="Normal 14 2 2 2" xfId="24555" xr:uid="{00000000-0005-0000-0000-0000D56B0000}"/>
    <cellStyle name="Normal 14 2 2 3" xfId="24556" xr:uid="{00000000-0005-0000-0000-0000D66B0000}"/>
    <cellStyle name="Normal 14 2 3" xfId="24557" xr:uid="{00000000-0005-0000-0000-0000D76B0000}"/>
    <cellStyle name="Normal 14 2 3 2" xfId="24558" xr:uid="{00000000-0005-0000-0000-0000D86B0000}"/>
    <cellStyle name="Normal 14 2 3 3" xfId="24559" xr:uid="{00000000-0005-0000-0000-0000D96B0000}"/>
    <cellStyle name="Normal 14 2 4" xfId="24560" xr:uid="{00000000-0005-0000-0000-0000DA6B0000}"/>
    <cellStyle name="Normal 14 2 5" xfId="24561" xr:uid="{00000000-0005-0000-0000-0000DB6B0000}"/>
    <cellStyle name="Normal 14 2 6" xfId="24562" xr:uid="{00000000-0005-0000-0000-0000DC6B0000}"/>
    <cellStyle name="Normal 14 2 7" xfId="24563" xr:uid="{00000000-0005-0000-0000-0000DD6B0000}"/>
    <cellStyle name="Normal 14 2 8" xfId="24564" xr:uid="{00000000-0005-0000-0000-0000DE6B0000}"/>
    <cellStyle name="Normal 14 2 9" xfId="24565" xr:uid="{00000000-0005-0000-0000-0000DF6B0000}"/>
    <cellStyle name="Normal 14 3" xfId="24566" xr:uid="{00000000-0005-0000-0000-0000E06B0000}"/>
    <cellStyle name="Normal 14 3 2" xfId="24567" xr:uid="{00000000-0005-0000-0000-0000E16B0000}"/>
    <cellStyle name="Normal 14 3 3" xfId="24568" xr:uid="{00000000-0005-0000-0000-0000E26B0000}"/>
    <cellStyle name="Normal 14 3 4" xfId="24569" xr:uid="{00000000-0005-0000-0000-0000E36B0000}"/>
    <cellStyle name="Normal 14 3 5" xfId="24570" xr:uid="{00000000-0005-0000-0000-0000E46B0000}"/>
    <cellStyle name="Normal 14 3 6" xfId="24571" xr:uid="{00000000-0005-0000-0000-0000E56B0000}"/>
    <cellStyle name="Normal 14 4" xfId="24572" xr:uid="{00000000-0005-0000-0000-0000E66B0000}"/>
    <cellStyle name="Normal 14 4 10" xfId="24573" xr:uid="{00000000-0005-0000-0000-0000E76B0000}"/>
    <cellStyle name="Normal 14 4 10 2" xfId="24574" xr:uid="{00000000-0005-0000-0000-0000E86B0000}"/>
    <cellStyle name="Normal 14 4 10 2 2" xfId="24575" xr:uid="{00000000-0005-0000-0000-0000E96B0000}"/>
    <cellStyle name="Normal 14 4 10 3" xfId="24576" xr:uid="{00000000-0005-0000-0000-0000EA6B0000}"/>
    <cellStyle name="Normal 14 4 10 4" xfId="24577" xr:uid="{00000000-0005-0000-0000-0000EB6B0000}"/>
    <cellStyle name="Normal 14 4 11" xfId="24578" xr:uid="{00000000-0005-0000-0000-0000EC6B0000}"/>
    <cellStyle name="Normal 14 4 11 2" xfId="24579" xr:uid="{00000000-0005-0000-0000-0000ED6B0000}"/>
    <cellStyle name="Normal 14 4 11 2 2" xfId="24580" xr:uid="{00000000-0005-0000-0000-0000EE6B0000}"/>
    <cellStyle name="Normal 14 4 11 3" xfId="24581" xr:uid="{00000000-0005-0000-0000-0000EF6B0000}"/>
    <cellStyle name="Normal 14 4 11 4" xfId="24582" xr:uid="{00000000-0005-0000-0000-0000F06B0000}"/>
    <cellStyle name="Normal 14 4 12" xfId="24583" xr:uid="{00000000-0005-0000-0000-0000F16B0000}"/>
    <cellStyle name="Normal 14 4 12 2" xfId="24584" xr:uid="{00000000-0005-0000-0000-0000F26B0000}"/>
    <cellStyle name="Normal 14 4 12 2 2" xfId="24585" xr:uid="{00000000-0005-0000-0000-0000F36B0000}"/>
    <cellStyle name="Normal 14 4 12 3" xfId="24586" xr:uid="{00000000-0005-0000-0000-0000F46B0000}"/>
    <cellStyle name="Normal 14 4 12 4" xfId="24587" xr:uid="{00000000-0005-0000-0000-0000F56B0000}"/>
    <cellStyle name="Normal 14 4 13" xfId="24588" xr:uid="{00000000-0005-0000-0000-0000F66B0000}"/>
    <cellStyle name="Normal 14 4 13 2" xfId="24589" xr:uid="{00000000-0005-0000-0000-0000F76B0000}"/>
    <cellStyle name="Normal 14 4 13 2 2" xfId="24590" xr:uid="{00000000-0005-0000-0000-0000F86B0000}"/>
    <cellStyle name="Normal 14 4 13 3" xfId="24591" xr:uid="{00000000-0005-0000-0000-0000F96B0000}"/>
    <cellStyle name="Normal 14 4 14" xfId="24592" xr:uid="{00000000-0005-0000-0000-0000FA6B0000}"/>
    <cellStyle name="Normal 14 4 14 2" xfId="24593" xr:uid="{00000000-0005-0000-0000-0000FB6B0000}"/>
    <cellStyle name="Normal 14 4 15" xfId="24594" xr:uid="{00000000-0005-0000-0000-0000FC6B0000}"/>
    <cellStyle name="Normal 14 4 16" xfId="24595" xr:uid="{00000000-0005-0000-0000-0000FD6B0000}"/>
    <cellStyle name="Normal 14 4 2" xfId="24596" xr:uid="{00000000-0005-0000-0000-0000FE6B0000}"/>
    <cellStyle name="Normal 14 4 2 10" xfId="24597" xr:uid="{00000000-0005-0000-0000-0000FF6B0000}"/>
    <cellStyle name="Normal 14 4 2 10 2" xfId="24598" xr:uid="{00000000-0005-0000-0000-0000006C0000}"/>
    <cellStyle name="Normal 14 4 2 10 2 2" xfId="24599" xr:uid="{00000000-0005-0000-0000-0000016C0000}"/>
    <cellStyle name="Normal 14 4 2 10 3" xfId="24600" xr:uid="{00000000-0005-0000-0000-0000026C0000}"/>
    <cellStyle name="Normal 14 4 2 11" xfId="24601" xr:uid="{00000000-0005-0000-0000-0000036C0000}"/>
    <cellStyle name="Normal 14 4 2 11 2" xfId="24602" xr:uid="{00000000-0005-0000-0000-0000046C0000}"/>
    <cellStyle name="Normal 14 4 2 12" xfId="24603" xr:uid="{00000000-0005-0000-0000-0000056C0000}"/>
    <cellStyle name="Normal 14 4 2 13" xfId="24604" xr:uid="{00000000-0005-0000-0000-0000066C0000}"/>
    <cellStyle name="Normal 14 4 2 2" xfId="24605" xr:uid="{00000000-0005-0000-0000-0000076C0000}"/>
    <cellStyle name="Normal 14 4 2 2 10" xfId="24606" xr:uid="{00000000-0005-0000-0000-0000086C0000}"/>
    <cellStyle name="Normal 14 4 2 2 10 2" xfId="24607" xr:uid="{00000000-0005-0000-0000-0000096C0000}"/>
    <cellStyle name="Normal 14 4 2 2 11" xfId="24608" xr:uid="{00000000-0005-0000-0000-00000A6C0000}"/>
    <cellStyle name="Normal 14 4 2 2 12" xfId="24609" xr:uid="{00000000-0005-0000-0000-00000B6C0000}"/>
    <cellStyle name="Normal 14 4 2 2 2" xfId="24610" xr:uid="{00000000-0005-0000-0000-00000C6C0000}"/>
    <cellStyle name="Normal 14 4 2 2 2 10" xfId="24611" xr:uid="{00000000-0005-0000-0000-00000D6C0000}"/>
    <cellStyle name="Normal 14 4 2 2 2 2" xfId="24612" xr:uid="{00000000-0005-0000-0000-00000E6C0000}"/>
    <cellStyle name="Normal 14 4 2 2 2 2 2" xfId="24613" xr:uid="{00000000-0005-0000-0000-00000F6C0000}"/>
    <cellStyle name="Normal 14 4 2 2 2 2 2 2" xfId="24614" xr:uid="{00000000-0005-0000-0000-0000106C0000}"/>
    <cellStyle name="Normal 14 4 2 2 2 2 2 2 2" xfId="24615" xr:uid="{00000000-0005-0000-0000-0000116C0000}"/>
    <cellStyle name="Normal 14 4 2 2 2 2 2 3" xfId="24616" xr:uid="{00000000-0005-0000-0000-0000126C0000}"/>
    <cellStyle name="Normal 14 4 2 2 2 2 2 4" xfId="24617" xr:uid="{00000000-0005-0000-0000-0000136C0000}"/>
    <cellStyle name="Normal 14 4 2 2 2 2 3" xfId="24618" xr:uid="{00000000-0005-0000-0000-0000146C0000}"/>
    <cellStyle name="Normal 14 4 2 2 2 2 3 2" xfId="24619" xr:uid="{00000000-0005-0000-0000-0000156C0000}"/>
    <cellStyle name="Normal 14 4 2 2 2 2 3 2 2" xfId="24620" xr:uid="{00000000-0005-0000-0000-0000166C0000}"/>
    <cellStyle name="Normal 14 4 2 2 2 2 3 3" xfId="24621" xr:uid="{00000000-0005-0000-0000-0000176C0000}"/>
    <cellStyle name="Normal 14 4 2 2 2 2 3 4" xfId="24622" xr:uid="{00000000-0005-0000-0000-0000186C0000}"/>
    <cellStyle name="Normal 14 4 2 2 2 2 4" xfId="24623" xr:uid="{00000000-0005-0000-0000-0000196C0000}"/>
    <cellStyle name="Normal 14 4 2 2 2 2 4 2" xfId="24624" xr:uid="{00000000-0005-0000-0000-00001A6C0000}"/>
    <cellStyle name="Normal 14 4 2 2 2 2 4 2 2" xfId="24625" xr:uid="{00000000-0005-0000-0000-00001B6C0000}"/>
    <cellStyle name="Normal 14 4 2 2 2 2 4 3" xfId="24626" xr:uid="{00000000-0005-0000-0000-00001C6C0000}"/>
    <cellStyle name="Normal 14 4 2 2 2 2 4 4" xfId="24627" xr:uid="{00000000-0005-0000-0000-00001D6C0000}"/>
    <cellStyle name="Normal 14 4 2 2 2 2 5" xfId="24628" xr:uid="{00000000-0005-0000-0000-00001E6C0000}"/>
    <cellStyle name="Normal 14 4 2 2 2 2 5 2" xfId="24629" xr:uid="{00000000-0005-0000-0000-00001F6C0000}"/>
    <cellStyle name="Normal 14 4 2 2 2 2 5 2 2" xfId="24630" xr:uid="{00000000-0005-0000-0000-0000206C0000}"/>
    <cellStyle name="Normal 14 4 2 2 2 2 5 3" xfId="24631" xr:uid="{00000000-0005-0000-0000-0000216C0000}"/>
    <cellStyle name="Normal 14 4 2 2 2 2 5 4" xfId="24632" xr:uid="{00000000-0005-0000-0000-0000226C0000}"/>
    <cellStyle name="Normal 14 4 2 2 2 2 6" xfId="24633" xr:uid="{00000000-0005-0000-0000-0000236C0000}"/>
    <cellStyle name="Normal 14 4 2 2 2 2 6 2" xfId="24634" xr:uid="{00000000-0005-0000-0000-0000246C0000}"/>
    <cellStyle name="Normal 14 4 2 2 2 2 6 2 2" xfId="24635" xr:uid="{00000000-0005-0000-0000-0000256C0000}"/>
    <cellStyle name="Normal 14 4 2 2 2 2 6 3" xfId="24636" xr:uid="{00000000-0005-0000-0000-0000266C0000}"/>
    <cellStyle name="Normal 14 4 2 2 2 2 7" xfId="24637" xr:uid="{00000000-0005-0000-0000-0000276C0000}"/>
    <cellStyle name="Normal 14 4 2 2 2 2 7 2" xfId="24638" xr:uid="{00000000-0005-0000-0000-0000286C0000}"/>
    <cellStyle name="Normal 14 4 2 2 2 2 8" xfId="24639" xr:uid="{00000000-0005-0000-0000-0000296C0000}"/>
    <cellStyle name="Normal 14 4 2 2 2 2 9" xfId="24640" xr:uid="{00000000-0005-0000-0000-00002A6C0000}"/>
    <cellStyle name="Normal 14 4 2 2 2 3" xfId="24641" xr:uid="{00000000-0005-0000-0000-00002B6C0000}"/>
    <cellStyle name="Normal 14 4 2 2 2 3 2" xfId="24642" xr:uid="{00000000-0005-0000-0000-00002C6C0000}"/>
    <cellStyle name="Normal 14 4 2 2 2 3 2 2" xfId="24643" xr:uid="{00000000-0005-0000-0000-00002D6C0000}"/>
    <cellStyle name="Normal 14 4 2 2 2 3 2 2 2" xfId="24644" xr:uid="{00000000-0005-0000-0000-00002E6C0000}"/>
    <cellStyle name="Normal 14 4 2 2 2 3 2 3" xfId="24645" xr:uid="{00000000-0005-0000-0000-00002F6C0000}"/>
    <cellStyle name="Normal 14 4 2 2 2 3 2 4" xfId="24646" xr:uid="{00000000-0005-0000-0000-0000306C0000}"/>
    <cellStyle name="Normal 14 4 2 2 2 3 3" xfId="24647" xr:uid="{00000000-0005-0000-0000-0000316C0000}"/>
    <cellStyle name="Normal 14 4 2 2 2 3 3 2" xfId="24648" xr:uid="{00000000-0005-0000-0000-0000326C0000}"/>
    <cellStyle name="Normal 14 4 2 2 2 3 3 2 2" xfId="24649" xr:uid="{00000000-0005-0000-0000-0000336C0000}"/>
    <cellStyle name="Normal 14 4 2 2 2 3 3 3" xfId="24650" xr:uid="{00000000-0005-0000-0000-0000346C0000}"/>
    <cellStyle name="Normal 14 4 2 2 2 3 3 4" xfId="24651" xr:uid="{00000000-0005-0000-0000-0000356C0000}"/>
    <cellStyle name="Normal 14 4 2 2 2 3 4" xfId="24652" xr:uid="{00000000-0005-0000-0000-0000366C0000}"/>
    <cellStyle name="Normal 14 4 2 2 2 3 4 2" xfId="24653" xr:uid="{00000000-0005-0000-0000-0000376C0000}"/>
    <cellStyle name="Normal 14 4 2 2 2 3 4 2 2" xfId="24654" xr:uid="{00000000-0005-0000-0000-0000386C0000}"/>
    <cellStyle name="Normal 14 4 2 2 2 3 4 3" xfId="24655" xr:uid="{00000000-0005-0000-0000-0000396C0000}"/>
    <cellStyle name="Normal 14 4 2 2 2 3 4 4" xfId="24656" xr:uid="{00000000-0005-0000-0000-00003A6C0000}"/>
    <cellStyle name="Normal 14 4 2 2 2 3 5" xfId="24657" xr:uid="{00000000-0005-0000-0000-00003B6C0000}"/>
    <cellStyle name="Normal 14 4 2 2 2 3 5 2" xfId="24658" xr:uid="{00000000-0005-0000-0000-00003C6C0000}"/>
    <cellStyle name="Normal 14 4 2 2 2 3 5 3" xfId="24659" xr:uid="{00000000-0005-0000-0000-00003D6C0000}"/>
    <cellStyle name="Normal 14 4 2 2 2 3 6" xfId="24660" xr:uid="{00000000-0005-0000-0000-00003E6C0000}"/>
    <cellStyle name="Normal 14 4 2 2 2 3 7" xfId="24661" xr:uid="{00000000-0005-0000-0000-00003F6C0000}"/>
    <cellStyle name="Normal 14 4 2 2 2 3 8" xfId="24662" xr:uid="{00000000-0005-0000-0000-0000406C0000}"/>
    <cellStyle name="Normal 14 4 2 2 2 4" xfId="24663" xr:uid="{00000000-0005-0000-0000-0000416C0000}"/>
    <cellStyle name="Normal 14 4 2 2 2 4 2" xfId="24664" xr:uid="{00000000-0005-0000-0000-0000426C0000}"/>
    <cellStyle name="Normal 14 4 2 2 2 4 2 2" xfId="24665" xr:uid="{00000000-0005-0000-0000-0000436C0000}"/>
    <cellStyle name="Normal 14 4 2 2 2 4 3" xfId="24666" xr:uid="{00000000-0005-0000-0000-0000446C0000}"/>
    <cellStyle name="Normal 14 4 2 2 2 4 4" xfId="24667" xr:uid="{00000000-0005-0000-0000-0000456C0000}"/>
    <cellStyle name="Normal 14 4 2 2 2 5" xfId="24668" xr:uid="{00000000-0005-0000-0000-0000466C0000}"/>
    <cellStyle name="Normal 14 4 2 2 2 5 2" xfId="24669" xr:uid="{00000000-0005-0000-0000-0000476C0000}"/>
    <cellStyle name="Normal 14 4 2 2 2 5 2 2" xfId="24670" xr:uid="{00000000-0005-0000-0000-0000486C0000}"/>
    <cellStyle name="Normal 14 4 2 2 2 5 3" xfId="24671" xr:uid="{00000000-0005-0000-0000-0000496C0000}"/>
    <cellStyle name="Normal 14 4 2 2 2 5 4" xfId="24672" xr:uid="{00000000-0005-0000-0000-00004A6C0000}"/>
    <cellStyle name="Normal 14 4 2 2 2 6" xfId="24673" xr:uid="{00000000-0005-0000-0000-00004B6C0000}"/>
    <cellStyle name="Normal 14 4 2 2 2 6 2" xfId="24674" xr:uid="{00000000-0005-0000-0000-00004C6C0000}"/>
    <cellStyle name="Normal 14 4 2 2 2 6 2 2" xfId="24675" xr:uid="{00000000-0005-0000-0000-00004D6C0000}"/>
    <cellStyle name="Normal 14 4 2 2 2 6 3" xfId="24676" xr:uid="{00000000-0005-0000-0000-00004E6C0000}"/>
    <cellStyle name="Normal 14 4 2 2 2 6 4" xfId="24677" xr:uid="{00000000-0005-0000-0000-00004F6C0000}"/>
    <cellStyle name="Normal 14 4 2 2 2 7" xfId="24678" xr:uid="{00000000-0005-0000-0000-0000506C0000}"/>
    <cellStyle name="Normal 14 4 2 2 2 7 2" xfId="24679" xr:uid="{00000000-0005-0000-0000-0000516C0000}"/>
    <cellStyle name="Normal 14 4 2 2 2 7 2 2" xfId="24680" xr:uid="{00000000-0005-0000-0000-0000526C0000}"/>
    <cellStyle name="Normal 14 4 2 2 2 7 3" xfId="24681" xr:uid="{00000000-0005-0000-0000-0000536C0000}"/>
    <cellStyle name="Normal 14 4 2 2 2 8" xfId="24682" xr:uid="{00000000-0005-0000-0000-0000546C0000}"/>
    <cellStyle name="Normal 14 4 2 2 2 8 2" xfId="24683" xr:uid="{00000000-0005-0000-0000-0000556C0000}"/>
    <cellStyle name="Normal 14 4 2 2 2 9" xfId="24684" xr:uid="{00000000-0005-0000-0000-0000566C0000}"/>
    <cellStyle name="Normal 14 4 2 2 3" xfId="24685" xr:uid="{00000000-0005-0000-0000-0000576C0000}"/>
    <cellStyle name="Normal 14 4 2 2 3 2" xfId="24686" xr:uid="{00000000-0005-0000-0000-0000586C0000}"/>
    <cellStyle name="Normal 14 4 2 2 3 2 2" xfId="24687" xr:uid="{00000000-0005-0000-0000-0000596C0000}"/>
    <cellStyle name="Normal 14 4 2 2 3 2 2 2" xfId="24688" xr:uid="{00000000-0005-0000-0000-00005A6C0000}"/>
    <cellStyle name="Normal 14 4 2 2 3 2 2 2 2" xfId="24689" xr:uid="{00000000-0005-0000-0000-00005B6C0000}"/>
    <cellStyle name="Normal 14 4 2 2 3 2 2 3" xfId="24690" xr:uid="{00000000-0005-0000-0000-00005C6C0000}"/>
    <cellStyle name="Normal 14 4 2 2 3 2 2 4" xfId="24691" xr:uid="{00000000-0005-0000-0000-00005D6C0000}"/>
    <cellStyle name="Normal 14 4 2 2 3 2 3" xfId="24692" xr:uid="{00000000-0005-0000-0000-00005E6C0000}"/>
    <cellStyle name="Normal 14 4 2 2 3 2 3 2" xfId="24693" xr:uid="{00000000-0005-0000-0000-00005F6C0000}"/>
    <cellStyle name="Normal 14 4 2 2 3 2 3 2 2" xfId="24694" xr:uid="{00000000-0005-0000-0000-0000606C0000}"/>
    <cellStyle name="Normal 14 4 2 2 3 2 3 3" xfId="24695" xr:uid="{00000000-0005-0000-0000-0000616C0000}"/>
    <cellStyle name="Normal 14 4 2 2 3 2 3 4" xfId="24696" xr:uid="{00000000-0005-0000-0000-0000626C0000}"/>
    <cellStyle name="Normal 14 4 2 2 3 2 4" xfId="24697" xr:uid="{00000000-0005-0000-0000-0000636C0000}"/>
    <cellStyle name="Normal 14 4 2 2 3 2 4 2" xfId="24698" xr:uid="{00000000-0005-0000-0000-0000646C0000}"/>
    <cellStyle name="Normal 14 4 2 2 3 2 4 2 2" xfId="24699" xr:uid="{00000000-0005-0000-0000-0000656C0000}"/>
    <cellStyle name="Normal 14 4 2 2 3 2 4 3" xfId="24700" xr:uid="{00000000-0005-0000-0000-0000666C0000}"/>
    <cellStyle name="Normal 14 4 2 2 3 2 4 4" xfId="24701" xr:uid="{00000000-0005-0000-0000-0000676C0000}"/>
    <cellStyle name="Normal 14 4 2 2 3 2 5" xfId="24702" xr:uid="{00000000-0005-0000-0000-0000686C0000}"/>
    <cellStyle name="Normal 14 4 2 2 3 2 5 2" xfId="24703" xr:uid="{00000000-0005-0000-0000-0000696C0000}"/>
    <cellStyle name="Normal 14 4 2 2 3 2 5 3" xfId="24704" xr:uid="{00000000-0005-0000-0000-00006A6C0000}"/>
    <cellStyle name="Normal 14 4 2 2 3 2 6" xfId="24705" xr:uid="{00000000-0005-0000-0000-00006B6C0000}"/>
    <cellStyle name="Normal 14 4 2 2 3 2 7" xfId="24706" xr:uid="{00000000-0005-0000-0000-00006C6C0000}"/>
    <cellStyle name="Normal 14 4 2 2 3 2 8" xfId="24707" xr:uid="{00000000-0005-0000-0000-00006D6C0000}"/>
    <cellStyle name="Normal 14 4 2 2 3 3" xfId="24708" xr:uid="{00000000-0005-0000-0000-00006E6C0000}"/>
    <cellStyle name="Normal 14 4 2 2 3 3 2" xfId="24709" xr:uid="{00000000-0005-0000-0000-00006F6C0000}"/>
    <cellStyle name="Normal 14 4 2 2 3 3 2 2" xfId="24710" xr:uid="{00000000-0005-0000-0000-0000706C0000}"/>
    <cellStyle name="Normal 14 4 2 2 3 3 3" xfId="24711" xr:uid="{00000000-0005-0000-0000-0000716C0000}"/>
    <cellStyle name="Normal 14 4 2 2 3 3 4" xfId="24712" xr:uid="{00000000-0005-0000-0000-0000726C0000}"/>
    <cellStyle name="Normal 14 4 2 2 3 4" xfId="24713" xr:uid="{00000000-0005-0000-0000-0000736C0000}"/>
    <cellStyle name="Normal 14 4 2 2 3 4 2" xfId="24714" xr:uid="{00000000-0005-0000-0000-0000746C0000}"/>
    <cellStyle name="Normal 14 4 2 2 3 4 2 2" xfId="24715" xr:uid="{00000000-0005-0000-0000-0000756C0000}"/>
    <cellStyle name="Normal 14 4 2 2 3 4 3" xfId="24716" xr:uid="{00000000-0005-0000-0000-0000766C0000}"/>
    <cellStyle name="Normal 14 4 2 2 3 4 4" xfId="24717" xr:uid="{00000000-0005-0000-0000-0000776C0000}"/>
    <cellStyle name="Normal 14 4 2 2 3 5" xfId="24718" xr:uid="{00000000-0005-0000-0000-0000786C0000}"/>
    <cellStyle name="Normal 14 4 2 2 3 5 2" xfId="24719" xr:uid="{00000000-0005-0000-0000-0000796C0000}"/>
    <cellStyle name="Normal 14 4 2 2 3 5 2 2" xfId="24720" xr:uid="{00000000-0005-0000-0000-00007A6C0000}"/>
    <cellStyle name="Normal 14 4 2 2 3 5 3" xfId="24721" xr:uid="{00000000-0005-0000-0000-00007B6C0000}"/>
    <cellStyle name="Normal 14 4 2 2 3 5 4" xfId="24722" xr:uid="{00000000-0005-0000-0000-00007C6C0000}"/>
    <cellStyle name="Normal 14 4 2 2 3 6" xfId="24723" xr:uid="{00000000-0005-0000-0000-00007D6C0000}"/>
    <cellStyle name="Normal 14 4 2 2 3 6 2" xfId="24724" xr:uid="{00000000-0005-0000-0000-00007E6C0000}"/>
    <cellStyle name="Normal 14 4 2 2 3 6 2 2" xfId="24725" xr:uid="{00000000-0005-0000-0000-00007F6C0000}"/>
    <cellStyle name="Normal 14 4 2 2 3 6 3" xfId="24726" xr:uid="{00000000-0005-0000-0000-0000806C0000}"/>
    <cellStyle name="Normal 14 4 2 2 3 7" xfId="24727" xr:uid="{00000000-0005-0000-0000-0000816C0000}"/>
    <cellStyle name="Normal 14 4 2 2 3 7 2" xfId="24728" xr:uid="{00000000-0005-0000-0000-0000826C0000}"/>
    <cellStyle name="Normal 14 4 2 2 3 8" xfId="24729" xr:uid="{00000000-0005-0000-0000-0000836C0000}"/>
    <cellStyle name="Normal 14 4 2 2 3 9" xfId="24730" xr:uid="{00000000-0005-0000-0000-0000846C0000}"/>
    <cellStyle name="Normal 14 4 2 2 4" xfId="24731" xr:uid="{00000000-0005-0000-0000-0000856C0000}"/>
    <cellStyle name="Normal 14 4 2 2 4 2" xfId="24732" xr:uid="{00000000-0005-0000-0000-0000866C0000}"/>
    <cellStyle name="Normal 14 4 2 2 4 2 2" xfId="24733" xr:uid="{00000000-0005-0000-0000-0000876C0000}"/>
    <cellStyle name="Normal 14 4 2 2 4 2 2 2" xfId="24734" xr:uid="{00000000-0005-0000-0000-0000886C0000}"/>
    <cellStyle name="Normal 14 4 2 2 4 2 3" xfId="24735" xr:uid="{00000000-0005-0000-0000-0000896C0000}"/>
    <cellStyle name="Normal 14 4 2 2 4 2 4" xfId="24736" xr:uid="{00000000-0005-0000-0000-00008A6C0000}"/>
    <cellStyle name="Normal 14 4 2 2 4 3" xfId="24737" xr:uid="{00000000-0005-0000-0000-00008B6C0000}"/>
    <cellStyle name="Normal 14 4 2 2 4 3 2" xfId="24738" xr:uid="{00000000-0005-0000-0000-00008C6C0000}"/>
    <cellStyle name="Normal 14 4 2 2 4 3 2 2" xfId="24739" xr:uid="{00000000-0005-0000-0000-00008D6C0000}"/>
    <cellStyle name="Normal 14 4 2 2 4 3 3" xfId="24740" xr:uid="{00000000-0005-0000-0000-00008E6C0000}"/>
    <cellStyle name="Normal 14 4 2 2 4 3 4" xfId="24741" xr:uid="{00000000-0005-0000-0000-00008F6C0000}"/>
    <cellStyle name="Normal 14 4 2 2 4 4" xfId="24742" xr:uid="{00000000-0005-0000-0000-0000906C0000}"/>
    <cellStyle name="Normal 14 4 2 2 4 4 2" xfId="24743" xr:uid="{00000000-0005-0000-0000-0000916C0000}"/>
    <cellStyle name="Normal 14 4 2 2 4 4 2 2" xfId="24744" xr:uid="{00000000-0005-0000-0000-0000926C0000}"/>
    <cellStyle name="Normal 14 4 2 2 4 4 3" xfId="24745" xr:uid="{00000000-0005-0000-0000-0000936C0000}"/>
    <cellStyle name="Normal 14 4 2 2 4 4 4" xfId="24746" xr:uid="{00000000-0005-0000-0000-0000946C0000}"/>
    <cellStyle name="Normal 14 4 2 2 4 5" xfId="24747" xr:uid="{00000000-0005-0000-0000-0000956C0000}"/>
    <cellStyle name="Normal 14 4 2 2 4 5 2" xfId="24748" xr:uid="{00000000-0005-0000-0000-0000966C0000}"/>
    <cellStyle name="Normal 14 4 2 2 4 5 2 2" xfId="24749" xr:uid="{00000000-0005-0000-0000-0000976C0000}"/>
    <cellStyle name="Normal 14 4 2 2 4 5 3" xfId="24750" xr:uid="{00000000-0005-0000-0000-0000986C0000}"/>
    <cellStyle name="Normal 14 4 2 2 4 5 4" xfId="24751" xr:uid="{00000000-0005-0000-0000-0000996C0000}"/>
    <cellStyle name="Normal 14 4 2 2 4 6" xfId="24752" xr:uid="{00000000-0005-0000-0000-00009A6C0000}"/>
    <cellStyle name="Normal 14 4 2 2 4 6 2" xfId="24753" xr:uid="{00000000-0005-0000-0000-00009B6C0000}"/>
    <cellStyle name="Normal 14 4 2 2 4 6 2 2" xfId="24754" xr:uid="{00000000-0005-0000-0000-00009C6C0000}"/>
    <cellStyle name="Normal 14 4 2 2 4 6 3" xfId="24755" xr:uid="{00000000-0005-0000-0000-00009D6C0000}"/>
    <cellStyle name="Normal 14 4 2 2 4 7" xfId="24756" xr:uid="{00000000-0005-0000-0000-00009E6C0000}"/>
    <cellStyle name="Normal 14 4 2 2 4 7 2" xfId="24757" xr:uid="{00000000-0005-0000-0000-00009F6C0000}"/>
    <cellStyle name="Normal 14 4 2 2 4 8" xfId="24758" xr:uid="{00000000-0005-0000-0000-0000A06C0000}"/>
    <cellStyle name="Normal 14 4 2 2 4 9" xfId="24759" xr:uid="{00000000-0005-0000-0000-0000A16C0000}"/>
    <cellStyle name="Normal 14 4 2 2 5" xfId="24760" xr:uid="{00000000-0005-0000-0000-0000A26C0000}"/>
    <cellStyle name="Normal 14 4 2 2 5 2" xfId="24761" xr:uid="{00000000-0005-0000-0000-0000A36C0000}"/>
    <cellStyle name="Normal 14 4 2 2 5 2 2" xfId="24762" xr:uid="{00000000-0005-0000-0000-0000A46C0000}"/>
    <cellStyle name="Normal 14 4 2 2 5 2 2 2" xfId="24763" xr:uid="{00000000-0005-0000-0000-0000A56C0000}"/>
    <cellStyle name="Normal 14 4 2 2 5 2 3" xfId="24764" xr:uid="{00000000-0005-0000-0000-0000A66C0000}"/>
    <cellStyle name="Normal 14 4 2 2 5 2 4" xfId="24765" xr:uid="{00000000-0005-0000-0000-0000A76C0000}"/>
    <cellStyle name="Normal 14 4 2 2 5 3" xfId="24766" xr:uid="{00000000-0005-0000-0000-0000A86C0000}"/>
    <cellStyle name="Normal 14 4 2 2 5 3 2" xfId="24767" xr:uid="{00000000-0005-0000-0000-0000A96C0000}"/>
    <cellStyle name="Normal 14 4 2 2 5 3 2 2" xfId="24768" xr:uid="{00000000-0005-0000-0000-0000AA6C0000}"/>
    <cellStyle name="Normal 14 4 2 2 5 3 3" xfId="24769" xr:uid="{00000000-0005-0000-0000-0000AB6C0000}"/>
    <cellStyle name="Normal 14 4 2 2 5 3 4" xfId="24770" xr:uid="{00000000-0005-0000-0000-0000AC6C0000}"/>
    <cellStyle name="Normal 14 4 2 2 5 4" xfId="24771" xr:uid="{00000000-0005-0000-0000-0000AD6C0000}"/>
    <cellStyle name="Normal 14 4 2 2 5 4 2" xfId="24772" xr:uid="{00000000-0005-0000-0000-0000AE6C0000}"/>
    <cellStyle name="Normal 14 4 2 2 5 4 2 2" xfId="24773" xr:uid="{00000000-0005-0000-0000-0000AF6C0000}"/>
    <cellStyle name="Normal 14 4 2 2 5 4 3" xfId="24774" xr:uid="{00000000-0005-0000-0000-0000B06C0000}"/>
    <cellStyle name="Normal 14 4 2 2 5 4 4" xfId="24775" xr:uid="{00000000-0005-0000-0000-0000B16C0000}"/>
    <cellStyle name="Normal 14 4 2 2 5 5" xfId="24776" xr:uid="{00000000-0005-0000-0000-0000B26C0000}"/>
    <cellStyle name="Normal 14 4 2 2 5 5 2" xfId="24777" xr:uid="{00000000-0005-0000-0000-0000B36C0000}"/>
    <cellStyle name="Normal 14 4 2 2 5 5 3" xfId="24778" xr:uid="{00000000-0005-0000-0000-0000B46C0000}"/>
    <cellStyle name="Normal 14 4 2 2 5 6" xfId="24779" xr:uid="{00000000-0005-0000-0000-0000B56C0000}"/>
    <cellStyle name="Normal 14 4 2 2 5 7" xfId="24780" xr:uid="{00000000-0005-0000-0000-0000B66C0000}"/>
    <cellStyle name="Normal 14 4 2 2 5 8" xfId="24781" xr:uid="{00000000-0005-0000-0000-0000B76C0000}"/>
    <cellStyle name="Normal 14 4 2 2 6" xfId="24782" xr:uid="{00000000-0005-0000-0000-0000B86C0000}"/>
    <cellStyle name="Normal 14 4 2 2 6 2" xfId="24783" xr:uid="{00000000-0005-0000-0000-0000B96C0000}"/>
    <cellStyle name="Normal 14 4 2 2 6 2 2" xfId="24784" xr:uid="{00000000-0005-0000-0000-0000BA6C0000}"/>
    <cellStyle name="Normal 14 4 2 2 6 3" xfId="24785" xr:uid="{00000000-0005-0000-0000-0000BB6C0000}"/>
    <cellStyle name="Normal 14 4 2 2 6 4" xfId="24786" xr:uid="{00000000-0005-0000-0000-0000BC6C0000}"/>
    <cellStyle name="Normal 14 4 2 2 7" xfId="24787" xr:uid="{00000000-0005-0000-0000-0000BD6C0000}"/>
    <cellStyle name="Normal 14 4 2 2 7 2" xfId="24788" xr:uid="{00000000-0005-0000-0000-0000BE6C0000}"/>
    <cellStyle name="Normal 14 4 2 2 7 2 2" xfId="24789" xr:uid="{00000000-0005-0000-0000-0000BF6C0000}"/>
    <cellStyle name="Normal 14 4 2 2 7 3" xfId="24790" xr:uid="{00000000-0005-0000-0000-0000C06C0000}"/>
    <cellStyle name="Normal 14 4 2 2 7 4" xfId="24791" xr:uid="{00000000-0005-0000-0000-0000C16C0000}"/>
    <cellStyle name="Normal 14 4 2 2 8" xfId="24792" xr:uid="{00000000-0005-0000-0000-0000C26C0000}"/>
    <cellStyle name="Normal 14 4 2 2 8 2" xfId="24793" xr:uid="{00000000-0005-0000-0000-0000C36C0000}"/>
    <cellStyle name="Normal 14 4 2 2 8 2 2" xfId="24794" xr:uid="{00000000-0005-0000-0000-0000C46C0000}"/>
    <cellStyle name="Normal 14 4 2 2 8 3" xfId="24795" xr:uid="{00000000-0005-0000-0000-0000C56C0000}"/>
    <cellStyle name="Normal 14 4 2 2 8 4" xfId="24796" xr:uid="{00000000-0005-0000-0000-0000C66C0000}"/>
    <cellStyle name="Normal 14 4 2 2 9" xfId="24797" xr:uid="{00000000-0005-0000-0000-0000C76C0000}"/>
    <cellStyle name="Normal 14 4 2 2 9 2" xfId="24798" xr:uid="{00000000-0005-0000-0000-0000C86C0000}"/>
    <cellStyle name="Normal 14 4 2 2 9 2 2" xfId="24799" xr:uid="{00000000-0005-0000-0000-0000C96C0000}"/>
    <cellStyle name="Normal 14 4 2 2 9 3" xfId="24800" xr:uid="{00000000-0005-0000-0000-0000CA6C0000}"/>
    <cellStyle name="Normal 14 4 2 3" xfId="24801" xr:uid="{00000000-0005-0000-0000-0000CB6C0000}"/>
    <cellStyle name="Normal 14 4 2 3 10" xfId="24802" xr:uid="{00000000-0005-0000-0000-0000CC6C0000}"/>
    <cellStyle name="Normal 14 4 2 3 11" xfId="24803" xr:uid="{00000000-0005-0000-0000-0000CD6C0000}"/>
    <cellStyle name="Normal 14 4 2 3 2" xfId="24804" xr:uid="{00000000-0005-0000-0000-0000CE6C0000}"/>
    <cellStyle name="Normal 14 4 2 3 2 2" xfId="24805" xr:uid="{00000000-0005-0000-0000-0000CF6C0000}"/>
    <cellStyle name="Normal 14 4 2 3 2 2 2" xfId="24806" xr:uid="{00000000-0005-0000-0000-0000D06C0000}"/>
    <cellStyle name="Normal 14 4 2 3 2 2 2 2" xfId="24807" xr:uid="{00000000-0005-0000-0000-0000D16C0000}"/>
    <cellStyle name="Normal 14 4 2 3 2 2 2 2 2" xfId="24808" xr:uid="{00000000-0005-0000-0000-0000D26C0000}"/>
    <cellStyle name="Normal 14 4 2 3 2 2 2 3" xfId="24809" xr:uid="{00000000-0005-0000-0000-0000D36C0000}"/>
    <cellStyle name="Normal 14 4 2 3 2 2 2 4" xfId="24810" xr:uid="{00000000-0005-0000-0000-0000D46C0000}"/>
    <cellStyle name="Normal 14 4 2 3 2 2 3" xfId="24811" xr:uid="{00000000-0005-0000-0000-0000D56C0000}"/>
    <cellStyle name="Normal 14 4 2 3 2 2 3 2" xfId="24812" xr:uid="{00000000-0005-0000-0000-0000D66C0000}"/>
    <cellStyle name="Normal 14 4 2 3 2 2 3 2 2" xfId="24813" xr:uid="{00000000-0005-0000-0000-0000D76C0000}"/>
    <cellStyle name="Normal 14 4 2 3 2 2 3 3" xfId="24814" xr:uid="{00000000-0005-0000-0000-0000D86C0000}"/>
    <cellStyle name="Normal 14 4 2 3 2 2 3 4" xfId="24815" xr:uid="{00000000-0005-0000-0000-0000D96C0000}"/>
    <cellStyle name="Normal 14 4 2 3 2 2 4" xfId="24816" xr:uid="{00000000-0005-0000-0000-0000DA6C0000}"/>
    <cellStyle name="Normal 14 4 2 3 2 2 4 2" xfId="24817" xr:uid="{00000000-0005-0000-0000-0000DB6C0000}"/>
    <cellStyle name="Normal 14 4 2 3 2 2 4 2 2" xfId="24818" xr:uid="{00000000-0005-0000-0000-0000DC6C0000}"/>
    <cellStyle name="Normal 14 4 2 3 2 2 4 3" xfId="24819" xr:uid="{00000000-0005-0000-0000-0000DD6C0000}"/>
    <cellStyle name="Normal 14 4 2 3 2 2 4 4" xfId="24820" xr:uid="{00000000-0005-0000-0000-0000DE6C0000}"/>
    <cellStyle name="Normal 14 4 2 3 2 2 5" xfId="24821" xr:uid="{00000000-0005-0000-0000-0000DF6C0000}"/>
    <cellStyle name="Normal 14 4 2 3 2 2 5 2" xfId="24822" xr:uid="{00000000-0005-0000-0000-0000E06C0000}"/>
    <cellStyle name="Normal 14 4 2 3 2 2 5 3" xfId="24823" xr:uid="{00000000-0005-0000-0000-0000E16C0000}"/>
    <cellStyle name="Normal 14 4 2 3 2 2 6" xfId="24824" xr:uid="{00000000-0005-0000-0000-0000E26C0000}"/>
    <cellStyle name="Normal 14 4 2 3 2 2 7" xfId="24825" xr:uid="{00000000-0005-0000-0000-0000E36C0000}"/>
    <cellStyle name="Normal 14 4 2 3 2 2 8" xfId="24826" xr:uid="{00000000-0005-0000-0000-0000E46C0000}"/>
    <cellStyle name="Normal 14 4 2 3 2 3" xfId="24827" xr:uid="{00000000-0005-0000-0000-0000E56C0000}"/>
    <cellStyle name="Normal 14 4 2 3 2 3 2" xfId="24828" xr:uid="{00000000-0005-0000-0000-0000E66C0000}"/>
    <cellStyle name="Normal 14 4 2 3 2 3 2 2" xfId="24829" xr:uid="{00000000-0005-0000-0000-0000E76C0000}"/>
    <cellStyle name="Normal 14 4 2 3 2 3 3" xfId="24830" xr:uid="{00000000-0005-0000-0000-0000E86C0000}"/>
    <cellStyle name="Normal 14 4 2 3 2 3 4" xfId="24831" xr:uid="{00000000-0005-0000-0000-0000E96C0000}"/>
    <cellStyle name="Normal 14 4 2 3 2 4" xfId="24832" xr:uid="{00000000-0005-0000-0000-0000EA6C0000}"/>
    <cellStyle name="Normal 14 4 2 3 2 4 2" xfId="24833" xr:uid="{00000000-0005-0000-0000-0000EB6C0000}"/>
    <cellStyle name="Normal 14 4 2 3 2 4 2 2" xfId="24834" xr:uid="{00000000-0005-0000-0000-0000EC6C0000}"/>
    <cellStyle name="Normal 14 4 2 3 2 4 3" xfId="24835" xr:uid="{00000000-0005-0000-0000-0000ED6C0000}"/>
    <cellStyle name="Normal 14 4 2 3 2 4 4" xfId="24836" xr:uid="{00000000-0005-0000-0000-0000EE6C0000}"/>
    <cellStyle name="Normal 14 4 2 3 2 5" xfId="24837" xr:uid="{00000000-0005-0000-0000-0000EF6C0000}"/>
    <cellStyle name="Normal 14 4 2 3 2 5 2" xfId="24838" xr:uid="{00000000-0005-0000-0000-0000F06C0000}"/>
    <cellStyle name="Normal 14 4 2 3 2 5 2 2" xfId="24839" xr:uid="{00000000-0005-0000-0000-0000F16C0000}"/>
    <cellStyle name="Normal 14 4 2 3 2 5 3" xfId="24840" xr:uid="{00000000-0005-0000-0000-0000F26C0000}"/>
    <cellStyle name="Normal 14 4 2 3 2 5 4" xfId="24841" xr:uid="{00000000-0005-0000-0000-0000F36C0000}"/>
    <cellStyle name="Normal 14 4 2 3 2 6" xfId="24842" xr:uid="{00000000-0005-0000-0000-0000F46C0000}"/>
    <cellStyle name="Normal 14 4 2 3 2 6 2" xfId="24843" xr:uid="{00000000-0005-0000-0000-0000F56C0000}"/>
    <cellStyle name="Normal 14 4 2 3 2 6 2 2" xfId="24844" xr:uid="{00000000-0005-0000-0000-0000F66C0000}"/>
    <cellStyle name="Normal 14 4 2 3 2 6 3" xfId="24845" xr:uid="{00000000-0005-0000-0000-0000F76C0000}"/>
    <cellStyle name="Normal 14 4 2 3 2 7" xfId="24846" xr:uid="{00000000-0005-0000-0000-0000F86C0000}"/>
    <cellStyle name="Normal 14 4 2 3 2 7 2" xfId="24847" xr:uid="{00000000-0005-0000-0000-0000F96C0000}"/>
    <cellStyle name="Normal 14 4 2 3 2 8" xfId="24848" xr:uid="{00000000-0005-0000-0000-0000FA6C0000}"/>
    <cellStyle name="Normal 14 4 2 3 2 9" xfId="24849" xr:uid="{00000000-0005-0000-0000-0000FB6C0000}"/>
    <cellStyle name="Normal 14 4 2 3 3" xfId="24850" xr:uid="{00000000-0005-0000-0000-0000FC6C0000}"/>
    <cellStyle name="Normal 14 4 2 3 3 2" xfId="24851" xr:uid="{00000000-0005-0000-0000-0000FD6C0000}"/>
    <cellStyle name="Normal 14 4 2 3 3 2 2" xfId="24852" xr:uid="{00000000-0005-0000-0000-0000FE6C0000}"/>
    <cellStyle name="Normal 14 4 2 3 3 2 2 2" xfId="24853" xr:uid="{00000000-0005-0000-0000-0000FF6C0000}"/>
    <cellStyle name="Normal 14 4 2 3 3 2 3" xfId="24854" xr:uid="{00000000-0005-0000-0000-0000006D0000}"/>
    <cellStyle name="Normal 14 4 2 3 3 2 4" xfId="24855" xr:uid="{00000000-0005-0000-0000-0000016D0000}"/>
    <cellStyle name="Normal 14 4 2 3 3 3" xfId="24856" xr:uid="{00000000-0005-0000-0000-0000026D0000}"/>
    <cellStyle name="Normal 14 4 2 3 3 3 2" xfId="24857" xr:uid="{00000000-0005-0000-0000-0000036D0000}"/>
    <cellStyle name="Normal 14 4 2 3 3 3 2 2" xfId="24858" xr:uid="{00000000-0005-0000-0000-0000046D0000}"/>
    <cellStyle name="Normal 14 4 2 3 3 3 3" xfId="24859" xr:uid="{00000000-0005-0000-0000-0000056D0000}"/>
    <cellStyle name="Normal 14 4 2 3 3 3 4" xfId="24860" xr:uid="{00000000-0005-0000-0000-0000066D0000}"/>
    <cellStyle name="Normal 14 4 2 3 3 4" xfId="24861" xr:uid="{00000000-0005-0000-0000-0000076D0000}"/>
    <cellStyle name="Normal 14 4 2 3 3 4 2" xfId="24862" xr:uid="{00000000-0005-0000-0000-0000086D0000}"/>
    <cellStyle name="Normal 14 4 2 3 3 4 2 2" xfId="24863" xr:uid="{00000000-0005-0000-0000-0000096D0000}"/>
    <cellStyle name="Normal 14 4 2 3 3 4 3" xfId="24864" xr:uid="{00000000-0005-0000-0000-00000A6D0000}"/>
    <cellStyle name="Normal 14 4 2 3 3 4 4" xfId="24865" xr:uid="{00000000-0005-0000-0000-00000B6D0000}"/>
    <cellStyle name="Normal 14 4 2 3 3 5" xfId="24866" xr:uid="{00000000-0005-0000-0000-00000C6D0000}"/>
    <cellStyle name="Normal 14 4 2 3 3 5 2" xfId="24867" xr:uid="{00000000-0005-0000-0000-00000D6D0000}"/>
    <cellStyle name="Normal 14 4 2 3 3 5 2 2" xfId="24868" xr:uid="{00000000-0005-0000-0000-00000E6D0000}"/>
    <cellStyle name="Normal 14 4 2 3 3 5 3" xfId="24869" xr:uid="{00000000-0005-0000-0000-00000F6D0000}"/>
    <cellStyle name="Normal 14 4 2 3 3 5 4" xfId="24870" xr:uid="{00000000-0005-0000-0000-0000106D0000}"/>
    <cellStyle name="Normal 14 4 2 3 3 6" xfId="24871" xr:uid="{00000000-0005-0000-0000-0000116D0000}"/>
    <cellStyle name="Normal 14 4 2 3 3 6 2" xfId="24872" xr:uid="{00000000-0005-0000-0000-0000126D0000}"/>
    <cellStyle name="Normal 14 4 2 3 3 6 2 2" xfId="24873" xr:uid="{00000000-0005-0000-0000-0000136D0000}"/>
    <cellStyle name="Normal 14 4 2 3 3 6 3" xfId="24874" xr:uid="{00000000-0005-0000-0000-0000146D0000}"/>
    <cellStyle name="Normal 14 4 2 3 3 7" xfId="24875" xr:uid="{00000000-0005-0000-0000-0000156D0000}"/>
    <cellStyle name="Normal 14 4 2 3 3 7 2" xfId="24876" xr:uid="{00000000-0005-0000-0000-0000166D0000}"/>
    <cellStyle name="Normal 14 4 2 3 3 8" xfId="24877" xr:uid="{00000000-0005-0000-0000-0000176D0000}"/>
    <cellStyle name="Normal 14 4 2 3 3 9" xfId="24878" xr:uid="{00000000-0005-0000-0000-0000186D0000}"/>
    <cellStyle name="Normal 14 4 2 3 4" xfId="24879" xr:uid="{00000000-0005-0000-0000-0000196D0000}"/>
    <cellStyle name="Normal 14 4 2 3 4 2" xfId="24880" xr:uid="{00000000-0005-0000-0000-00001A6D0000}"/>
    <cellStyle name="Normal 14 4 2 3 4 2 2" xfId="24881" xr:uid="{00000000-0005-0000-0000-00001B6D0000}"/>
    <cellStyle name="Normal 14 4 2 3 4 2 2 2" xfId="24882" xr:uid="{00000000-0005-0000-0000-00001C6D0000}"/>
    <cellStyle name="Normal 14 4 2 3 4 2 3" xfId="24883" xr:uid="{00000000-0005-0000-0000-00001D6D0000}"/>
    <cellStyle name="Normal 14 4 2 3 4 2 4" xfId="24884" xr:uid="{00000000-0005-0000-0000-00001E6D0000}"/>
    <cellStyle name="Normal 14 4 2 3 4 3" xfId="24885" xr:uid="{00000000-0005-0000-0000-00001F6D0000}"/>
    <cellStyle name="Normal 14 4 2 3 4 3 2" xfId="24886" xr:uid="{00000000-0005-0000-0000-0000206D0000}"/>
    <cellStyle name="Normal 14 4 2 3 4 3 2 2" xfId="24887" xr:uid="{00000000-0005-0000-0000-0000216D0000}"/>
    <cellStyle name="Normal 14 4 2 3 4 3 3" xfId="24888" xr:uid="{00000000-0005-0000-0000-0000226D0000}"/>
    <cellStyle name="Normal 14 4 2 3 4 3 4" xfId="24889" xr:uid="{00000000-0005-0000-0000-0000236D0000}"/>
    <cellStyle name="Normal 14 4 2 3 4 4" xfId="24890" xr:uid="{00000000-0005-0000-0000-0000246D0000}"/>
    <cellStyle name="Normal 14 4 2 3 4 4 2" xfId="24891" xr:uid="{00000000-0005-0000-0000-0000256D0000}"/>
    <cellStyle name="Normal 14 4 2 3 4 4 2 2" xfId="24892" xr:uid="{00000000-0005-0000-0000-0000266D0000}"/>
    <cellStyle name="Normal 14 4 2 3 4 4 3" xfId="24893" xr:uid="{00000000-0005-0000-0000-0000276D0000}"/>
    <cellStyle name="Normal 14 4 2 3 4 4 4" xfId="24894" xr:uid="{00000000-0005-0000-0000-0000286D0000}"/>
    <cellStyle name="Normal 14 4 2 3 4 5" xfId="24895" xr:uid="{00000000-0005-0000-0000-0000296D0000}"/>
    <cellStyle name="Normal 14 4 2 3 4 5 2" xfId="24896" xr:uid="{00000000-0005-0000-0000-00002A6D0000}"/>
    <cellStyle name="Normal 14 4 2 3 4 5 3" xfId="24897" xr:uid="{00000000-0005-0000-0000-00002B6D0000}"/>
    <cellStyle name="Normal 14 4 2 3 4 6" xfId="24898" xr:uid="{00000000-0005-0000-0000-00002C6D0000}"/>
    <cellStyle name="Normal 14 4 2 3 4 7" xfId="24899" xr:uid="{00000000-0005-0000-0000-00002D6D0000}"/>
    <cellStyle name="Normal 14 4 2 3 4 8" xfId="24900" xr:uid="{00000000-0005-0000-0000-00002E6D0000}"/>
    <cellStyle name="Normal 14 4 2 3 5" xfId="24901" xr:uid="{00000000-0005-0000-0000-00002F6D0000}"/>
    <cellStyle name="Normal 14 4 2 3 5 2" xfId="24902" xr:uid="{00000000-0005-0000-0000-0000306D0000}"/>
    <cellStyle name="Normal 14 4 2 3 5 2 2" xfId="24903" xr:uid="{00000000-0005-0000-0000-0000316D0000}"/>
    <cellStyle name="Normal 14 4 2 3 5 3" xfId="24904" xr:uid="{00000000-0005-0000-0000-0000326D0000}"/>
    <cellStyle name="Normal 14 4 2 3 5 4" xfId="24905" xr:uid="{00000000-0005-0000-0000-0000336D0000}"/>
    <cellStyle name="Normal 14 4 2 3 6" xfId="24906" xr:uid="{00000000-0005-0000-0000-0000346D0000}"/>
    <cellStyle name="Normal 14 4 2 3 6 2" xfId="24907" xr:uid="{00000000-0005-0000-0000-0000356D0000}"/>
    <cellStyle name="Normal 14 4 2 3 6 2 2" xfId="24908" xr:uid="{00000000-0005-0000-0000-0000366D0000}"/>
    <cellStyle name="Normal 14 4 2 3 6 3" xfId="24909" xr:uid="{00000000-0005-0000-0000-0000376D0000}"/>
    <cellStyle name="Normal 14 4 2 3 6 4" xfId="24910" xr:uid="{00000000-0005-0000-0000-0000386D0000}"/>
    <cellStyle name="Normal 14 4 2 3 7" xfId="24911" xr:uid="{00000000-0005-0000-0000-0000396D0000}"/>
    <cellStyle name="Normal 14 4 2 3 7 2" xfId="24912" xr:uid="{00000000-0005-0000-0000-00003A6D0000}"/>
    <cellStyle name="Normal 14 4 2 3 7 2 2" xfId="24913" xr:uid="{00000000-0005-0000-0000-00003B6D0000}"/>
    <cellStyle name="Normal 14 4 2 3 7 3" xfId="24914" xr:uid="{00000000-0005-0000-0000-00003C6D0000}"/>
    <cellStyle name="Normal 14 4 2 3 7 4" xfId="24915" xr:uid="{00000000-0005-0000-0000-00003D6D0000}"/>
    <cellStyle name="Normal 14 4 2 3 8" xfId="24916" xr:uid="{00000000-0005-0000-0000-00003E6D0000}"/>
    <cellStyle name="Normal 14 4 2 3 8 2" xfId="24917" xr:uid="{00000000-0005-0000-0000-00003F6D0000}"/>
    <cellStyle name="Normal 14 4 2 3 8 2 2" xfId="24918" xr:uid="{00000000-0005-0000-0000-0000406D0000}"/>
    <cellStyle name="Normal 14 4 2 3 8 3" xfId="24919" xr:uid="{00000000-0005-0000-0000-0000416D0000}"/>
    <cellStyle name="Normal 14 4 2 3 9" xfId="24920" xr:uid="{00000000-0005-0000-0000-0000426D0000}"/>
    <cellStyle name="Normal 14 4 2 3 9 2" xfId="24921" xr:uid="{00000000-0005-0000-0000-0000436D0000}"/>
    <cellStyle name="Normal 14 4 2 4" xfId="24922" xr:uid="{00000000-0005-0000-0000-0000446D0000}"/>
    <cellStyle name="Normal 14 4 2 4 2" xfId="24923" xr:uid="{00000000-0005-0000-0000-0000456D0000}"/>
    <cellStyle name="Normal 14 4 2 4 2 2" xfId="24924" xr:uid="{00000000-0005-0000-0000-0000466D0000}"/>
    <cellStyle name="Normal 14 4 2 4 2 2 2" xfId="24925" xr:uid="{00000000-0005-0000-0000-0000476D0000}"/>
    <cellStyle name="Normal 14 4 2 4 2 2 2 2" xfId="24926" xr:uid="{00000000-0005-0000-0000-0000486D0000}"/>
    <cellStyle name="Normal 14 4 2 4 2 2 3" xfId="24927" xr:uid="{00000000-0005-0000-0000-0000496D0000}"/>
    <cellStyle name="Normal 14 4 2 4 2 2 4" xfId="24928" xr:uid="{00000000-0005-0000-0000-00004A6D0000}"/>
    <cellStyle name="Normal 14 4 2 4 2 3" xfId="24929" xr:uid="{00000000-0005-0000-0000-00004B6D0000}"/>
    <cellStyle name="Normal 14 4 2 4 2 3 2" xfId="24930" xr:uid="{00000000-0005-0000-0000-00004C6D0000}"/>
    <cellStyle name="Normal 14 4 2 4 2 3 2 2" xfId="24931" xr:uid="{00000000-0005-0000-0000-00004D6D0000}"/>
    <cellStyle name="Normal 14 4 2 4 2 3 3" xfId="24932" xr:uid="{00000000-0005-0000-0000-00004E6D0000}"/>
    <cellStyle name="Normal 14 4 2 4 2 3 4" xfId="24933" xr:uid="{00000000-0005-0000-0000-00004F6D0000}"/>
    <cellStyle name="Normal 14 4 2 4 2 4" xfId="24934" xr:uid="{00000000-0005-0000-0000-0000506D0000}"/>
    <cellStyle name="Normal 14 4 2 4 2 4 2" xfId="24935" xr:uid="{00000000-0005-0000-0000-0000516D0000}"/>
    <cellStyle name="Normal 14 4 2 4 2 4 2 2" xfId="24936" xr:uid="{00000000-0005-0000-0000-0000526D0000}"/>
    <cellStyle name="Normal 14 4 2 4 2 4 3" xfId="24937" xr:uid="{00000000-0005-0000-0000-0000536D0000}"/>
    <cellStyle name="Normal 14 4 2 4 2 4 4" xfId="24938" xr:uid="{00000000-0005-0000-0000-0000546D0000}"/>
    <cellStyle name="Normal 14 4 2 4 2 5" xfId="24939" xr:uid="{00000000-0005-0000-0000-0000556D0000}"/>
    <cellStyle name="Normal 14 4 2 4 2 5 2" xfId="24940" xr:uid="{00000000-0005-0000-0000-0000566D0000}"/>
    <cellStyle name="Normal 14 4 2 4 2 5 3" xfId="24941" xr:uid="{00000000-0005-0000-0000-0000576D0000}"/>
    <cellStyle name="Normal 14 4 2 4 2 6" xfId="24942" xr:uid="{00000000-0005-0000-0000-0000586D0000}"/>
    <cellStyle name="Normal 14 4 2 4 2 7" xfId="24943" xr:uid="{00000000-0005-0000-0000-0000596D0000}"/>
    <cellStyle name="Normal 14 4 2 4 2 8" xfId="24944" xr:uid="{00000000-0005-0000-0000-00005A6D0000}"/>
    <cellStyle name="Normal 14 4 2 4 3" xfId="24945" xr:uid="{00000000-0005-0000-0000-00005B6D0000}"/>
    <cellStyle name="Normal 14 4 2 4 3 2" xfId="24946" xr:uid="{00000000-0005-0000-0000-00005C6D0000}"/>
    <cellStyle name="Normal 14 4 2 4 3 2 2" xfId="24947" xr:uid="{00000000-0005-0000-0000-00005D6D0000}"/>
    <cellStyle name="Normal 14 4 2 4 3 3" xfId="24948" xr:uid="{00000000-0005-0000-0000-00005E6D0000}"/>
    <cellStyle name="Normal 14 4 2 4 3 4" xfId="24949" xr:uid="{00000000-0005-0000-0000-00005F6D0000}"/>
    <cellStyle name="Normal 14 4 2 4 4" xfId="24950" xr:uid="{00000000-0005-0000-0000-0000606D0000}"/>
    <cellStyle name="Normal 14 4 2 4 4 2" xfId="24951" xr:uid="{00000000-0005-0000-0000-0000616D0000}"/>
    <cellStyle name="Normal 14 4 2 4 4 2 2" xfId="24952" xr:uid="{00000000-0005-0000-0000-0000626D0000}"/>
    <cellStyle name="Normal 14 4 2 4 4 3" xfId="24953" xr:uid="{00000000-0005-0000-0000-0000636D0000}"/>
    <cellStyle name="Normal 14 4 2 4 4 4" xfId="24954" xr:uid="{00000000-0005-0000-0000-0000646D0000}"/>
    <cellStyle name="Normal 14 4 2 4 5" xfId="24955" xr:uid="{00000000-0005-0000-0000-0000656D0000}"/>
    <cellStyle name="Normal 14 4 2 4 5 2" xfId="24956" xr:uid="{00000000-0005-0000-0000-0000666D0000}"/>
    <cellStyle name="Normal 14 4 2 4 5 2 2" xfId="24957" xr:uid="{00000000-0005-0000-0000-0000676D0000}"/>
    <cellStyle name="Normal 14 4 2 4 5 3" xfId="24958" xr:uid="{00000000-0005-0000-0000-0000686D0000}"/>
    <cellStyle name="Normal 14 4 2 4 5 4" xfId="24959" xr:uid="{00000000-0005-0000-0000-0000696D0000}"/>
    <cellStyle name="Normal 14 4 2 4 6" xfId="24960" xr:uid="{00000000-0005-0000-0000-00006A6D0000}"/>
    <cellStyle name="Normal 14 4 2 4 6 2" xfId="24961" xr:uid="{00000000-0005-0000-0000-00006B6D0000}"/>
    <cellStyle name="Normal 14 4 2 4 6 2 2" xfId="24962" xr:uid="{00000000-0005-0000-0000-00006C6D0000}"/>
    <cellStyle name="Normal 14 4 2 4 6 3" xfId="24963" xr:uid="{00000000-0005-0000-0000-00006D6D0000}"/>
    <cellStyle name="Normal 14 4 2 4 7" xfId="24964" xr:uid="{00000000-0005-0000-0000-00006E6D0000}"/>
    <cellStyle name="Normal 14 4 2 4 7 2" xfId="24965" xr:uid="{00000000-0005-0000-0000-00006F6D0000}"/>
    <cellStyle name="Normal 14 4 2 4 8" xfId="24966" xr:uid="{00000000-0005-0000-0000-0000706D0000}"/>
    <cellStyle name="Normal 14 4 2 4 9" xfId="24967" xr:uid="{00000000-0005-0000-0000-0000716D0000}"/>
    <cellStyle name="Normal 14 4 2 5" xfId="24968" xr:uid="{00000000-0005-0000-0000-0000726D0000}"/>
    <cellStyle name="Normal 14 4 2 5 2" xfId="24969" xr:uid="{00000000-0005-0000-0000-0000736D0000}"/>
    <cellStyle name="Normal 14 4 2 5 2 2" xfId="24970" xr:uid="{00000000-0005-0000-0000-0000746D0000}"/>
    <cellStyle name="Normal 14 4 2 5 2 2 2" xfId="24971" xr:uid="{00000000-0005-0000-0000-0000756D0000}"/>
    <cellStyle name="Normal 14 4 2 5 2 3" xfId="24972" xr:uid="{00000000-0005-0000-0000-0000766D0000}"/>
    <cellStyle name="Normal 14 4 2 5 2 4" xfId="24973" xr:uid="{00000000-0005-0000-0000-0000776D0000}"/>
    <cellStyle name="Normal 14 4 2 5 3" xfId="24974" xr:uid="{00000000-0005-0000-0000-0000786D0000}"/>
    <cellStyle name="Normal 14 4 2 5 3 2" xfId="24975" xr:uid="{00000000-0005-0000-0000-0000796D0000}"/>
    <cellStyle name="Normal 14 4 2 5 3 2 2" xfId="24976" xr:uid="{00000000-0005-0000-0000-00007A6D0000}"/>
    <cellStyle name="Normal 14 4 2 5 3 3" xfId="24977" xr:uid="{00000000-0005-0000-0000-00007B6D0000}"/>
    <cellStyle name="Normal 14 4 2 5 3 4" xfId="24978" xr:uid="{00000000-0005-0000-0000-00007C6D0000}"/>
    <cellStyle name="Normal 14 4 2 5 4" xfId="24979" xr:uid="{00000000-0005-0000-0000-00007D6D0000}"/>
    <cellStyle name="Normal 14 4 2 5 4 2" xfId="24980" xr:uid="{00000000-0005-0000-0000-00007E6D0000}"/>
    <cellStyle name="Normal 14 4 2 5 4 2 2" xfId="24981" xr:uid="{00000000-0005-0000-0000-00007F6D0000}"/>
    <cellStyle name="Normal 14 4 2 5 4 3" xfId="24982" xr:uid="{00000000-0005-0000-0000-0000806D0000}"/>
    <cellStyle name="Normal 14 4 2 5 4 4" xfId="24983" xr:uid="{00000000-0005-0000-0000-0000816D0000}"/>
    <cellStyle name="Normal 14 4 2 5 5" xfId="24984" xr:uid="{00000000-0005-0000-0000-0000826D0000}"/>
    <cellStyle name="Normal 14 4 2 5 5 2" xfId="24985" xr:uid="{00000000-0005-0000-0000-0000836D0000}"/>
    <cellStyle name="Normal 14 4 2 5 5 2 2" xfId="24986" xr:uid="{00000000-0005-0000-0000-0000846D0000}"/>
    <cellStyle name="Normal 14 4 2 5 5 3" xfId="24987" xr:uid="{00000000-0005-0000-0000-0000856D0000}"/>
    <cellStyle name="Normal 14 4 2 5 5 4" xfId="24988" xr:uid="{00000000-0005-0000-0000-0000866D0000}"/>
    <cellStyle name="Normal 14 4 2 5 6" xfId="24989" xr:uid="{00000000-0005-0000-0000-0000876D0000}"/>
    <cellStyle name="Normal 14 4 2 5 6 2" xfId="24990" xr:uid="{00000000-0005-0000-0000-0000886D0000}"/>
    <cellStyle name="Normal 14 4 2 5 6 2 2" xfId="24991" xr:uid="{00000000-0005-0000-0000-0000896D0000}"/>
    <cellStyle name="Normal 14 4 2 5 6 3" xfId="24992" xr:uid="{00000000-0005-0000-0000-00008A6D0000}"/>
    <cellStyle name="Normal 14 4 2 5 7" xfId="24993" xr:uid="{00000000-0005-0000-0000-00008B6D0000}"/>
    <cellStyle name="Normal 14 4 2 5 7 2" xfId="24994" xr:uid="{00000000-0005-0000-0000-00008C6D0000}"/>
    <cellStyle name="Normal 14 4 2 5 8" xfId="24995" xr:uid="{00000000-0005-0000-0000-00008D6D0000}"/>
    <cellStyle name="Normal 14 4 2 5 9" xfId="24996" xr:uid="{00000000-0005-0000-0000-00008E6D0000}"/>
    <cellStyle name="Normal 14 4 2 6" xfId="24997" xr:uid="{00000000-0005-0000-0000-00008F6D0000}"/>
    <cellStyle name="Normal 14 4 2 6 2" xfId="24998" xr:uid="{00000000-0005-0000-0000-0000906D0000}"/>
    <cellStyle name="Normal 14 4 2 6 2 2" xfId="24999" xr:uid="{00000000-0005-0000-0000-0000916D0000}"/>
    <cellStyle name="Normal 14 4 2 6 2 2 2" xfId="25000" xr:uid="{00000000-0005-0000-0000-0000926D0000}"/>
    <cellStyle name="Normal 14 4 2 6 2 3" xfId="25001" xr:uid="{00000000-0005-0000-0000-0000936D0000}"/>
    <cellStyle name="Normal 14 4 2 6 2 4" xfId="25002" xr:uid="{00000000-0005-0000-0000-0000946D0000}"/>
    <cellStyle name="Normal 14 4 2 6 3" xfId="25003" xr:uid="{00000000-0005-0000-0000-0000956D0000}"/>
    <cellStyle name="Normal 14 4 2 6 3 2" xfId="25004" xr:uid="{00000000-0005-0000-0000-0000966D0000}"/>
    <cellStyle name="Normal 14 4 2 6 3 2 2" xfId="25005" xr:uid="{00000000-0005-0000-0000-0000976D0000}"/>
    <cellStyle name="Normal 14 4 2 6 3 3" xfId="25006" xr:uid="{00000000-0005-0000-0000-0000986D0000}"/>
    <cellStyle name="Normal 14 4 2 6 3 4" xfId="25007" xr:uid="{00000000-0005-0000-0000-0000996D0000}"/>
    <cellStyle name="Normal 14 4 2 6 4" xfId="25008" xr:uid="{00000000-0005-0000-0000-00009A6D0000}"/>
    <cellStyle name="Normal 14 4 2 6 4 2" xfId="25009" xr:uid="{00000000-0005-0000-0000-00009B6D0000}"/>
    <cellStyle name="Normal 14 4 2 6 4 2 2" xfId="25010" xr:uid="{00000000-0005-0000-0000-00009C6D0000}"/>
    <cellStyle name="Normal 14 4 2 6 4 3" xfId="25011" xr:uid="{00000000-0005-0000-0000-00009D6D0000}"/>
    <cellStyle name="Normal 14 4 2 6 4 4" xfId="25012" xr:uid="{00000000-0005-0000-0000-00009E6D0000}"/>
    <cellStyle name="Normal 14 4 2 6 5" xfId="25013" xr:uid="{00000000-0005-0000-0000-00009F6D0000}"/>
    <cellStyle name="Normal 14 4 2 6 5 2" xfId="25014" xr:uid="{00000000-0005-0000-0000-0000A06D0000}"/>
    <cellStyle name="Normal 14 4 2 6 5 3" xfId="25015" xr:uid="{00000000-0005-0000-0000-0000A16D0000}"/>
    <cellStyle name="Normal 14 4 2 6 6" xfId="25016" xr:uid="{00000000-0005-0000-0000-0000A26D0000}"/>
    <cellStyle name="Normal 14 4 2 6 7" xfId="25017" xr:uid="{00000000-0005-0000-0000-0000A36D0000}"/>
    <cellStyle name="Normal 14 4 2 6 8" xfId="25018" xr:uid="{00000000-0005-0000-0000-0000A46D0000}"/>
    <cellStyle name="Normal 14 4 2 7" xfId="25019" xr:uid="{00000000-0005-0000-0000-0000A56D0000}"/>
    <cellStyle name="Normal 14 4 2 7 2" xfId="25020" xr:uid="{00000000-0005-0000-0000-0000A66D0000}"/>
    <cellStyle name="Normal 14 4 2 7 2 2" xfId="25021" xr:uid="{00000000-0005-0000-0000-0000A76D0000}"/>
    <cellStyle name="Normal 14 4 2 7 3" xfId="25022" xr:uid="{00000000-0005-0000-0000-0000A86D0000}"/>
    <cellStyle name="Normal 14 4 2 7 4" xfId="25023" xr:uid="{00000000-0005-0000-0000-0000A96D0000}"/>
    <cellStyle name="Normal 14 4 2 8" xfId="25024" xr:uid="{00000000-0005-0000-0000-0000AA6D0000}"/>
    <cellStyle name="Normal 14 4 2 8 2" xfId="25025" xr:uid="{00000000-0005-0000-0000-0000AB6D0000}"/>
    <cellStyle name="Normal 14 4 2 8 2 2" xfId="25026" xr:uid="{00000000-0005-0000-0000-0000AC6D0000}"/>
    <cellStyle name="Normal 14 4 2 8 3" xfId="25027" xr:uid="{00000000-0005-0000-0000-0000AD6D0000}"/>
    <cellStyle name="Normal 14 4 2 8 4" xfId="25028" xr:uid="{00000000-0005-0000-0000-0000AE6D0000}"/>
    <cellStyle name="Normal 14 4 2 9" xfId="25029" xr:uid="{00000000-0005-0000-0000-0000AF6D0000}"/>
    <cellStyle name="Normal 14 4 2 9 2" xfId="25030" xr:uid="{00000000-0005-0000-0000-0000B06D0000}"/>
    <cellStyle name="Normal 14 4 2 9 2 2" xfId="25031" xr:uid="{00000000-0005-0000-0000-0000B16D0000}"/>
    <cellStyle name="Normal 14 4 2 9 3" xfId="25032" xr:uid="{00000000-0005-0000-0000-0000B26D0000}"/>
    <cellStyle name="Normal 14 4 2 9 4" xfId="25033" xr:uid="{00000000-0005-0000-0000-0000B36D0000}"/>
    <cellStyle name="Normal 14 4 3" xfId="25034" xr:uid="{00000000-0005-0000-0000-0000B46D0000}"/>
    <cellStyle name="Normal 14 4 3 10" xfId="25035" xr:uid="{00000000-0005-0000-0000-0000B56D0000}"/>
    <cellStyle name="Normal 14 4 3 10 2" xfId="25036" xr:uid="{00000000-0005-0000-0000-0000B66D0000}"/>
    <cellStyle name="Normal 14 4 3 11" xfId="25037" xr:uid="{00000000-0005-0000-0000-0000B76D0000}"/>
    <cellStyle name="Normal 14 4 3 12" xfId="25038" xr:uid="{00000000-0005-0000-0000-0000B86D0000}"/>
    <cellStyle name="Normal 14 4 3 2" xfId="25039" xr:uid="{00000000-0005-0000-0000-0000B96D0000}"/>
    <cellStyle name="Normal 14 4 3 2 10" xfId="25040" xr:uid="{00000000-0005-0000-0000-0000BA6D0000}"/>
    <cellStyle name="Normal 14 4 3 2 11" xfId="25041" xr:uid="{00000000-0005-0000-0000-0000BB6D0000}"/>
    <cellStyle name="Normal 14 4 3 2 2" xfId="25042" xr:uid="{00000000-0005-0000-0000-0000BC6D0000}"/>
    <cellStyle name="Normal 14 4 3 2 2 2" xfId="25043" xr:uid="{00000000-0005-0000-0000-0000BD6D0000}"/>
    <cellStyle name="Normal 14 4 3 2 2 2 2" xfId="25044" xr:uid="{00000000-0005-0000-0000-0000BE6D0000}"/>
    <cellStyle name="Normal 14 4 3 2 2 2 2 2" xfId="25045" xr:uid="{00000000-0005-0000-0000-0000BF6D0000}"/>
    <cellStyle name="Normal 14 4 3 2 2 2 2 2 2" xfId="25046" xr:uid="{00000000-0005-0000-0000-0000C06D0000}"/>
    <cellStyle name="Normal 14 4 3 2 2 2 2 3" xfId="25047" xr:uid="{00000000-0005-0000-0000-0000C16D0000}"/>
    <cellStyle name="Normal 14 4 3 2 2 2 2 4" xfId="25048" xr:uid="{00000000-0005-0000-0000-0000C26D0000}"/>
    <cellStyle name="Normal 14 4 3 2 2 2 3" xfId="25049" xr:uid="{00000000-0005-0000-0000-0000C36D0000}"/>
    <cellStyle name="Normal 14 4 3 2 2 2 3 2" xfId="25050" xr:uid="{00000000-0005-0000-0000-0000C46D0000}"/>
    <cellStyle name="Normal 14 4 3 2 2 2 3 2 2" xfId="25051" xr:uid="{00000000-0005-0000-0000-0000C56D0000}"/>
    <cellStyle name="Normal 14 4 3 2 2 2 3 3" xfId="25052" xr:uid="{00000000-0005-0000-0000-0000C66D0000}"/>
    <cellStyle name="Normal 14 4 3 2 2 2 3 4" xfId="25053" xr:uid="{00000000-0005-0000-0000-0000C76D0000}"/>
    <cellStyle name="Normal 14 4 3 2 2 2 4" xfId="25054" xr:uid="{00000000-0005-0000-0000-0000C86D0000}"/>
    <cellStyle name="Normal 14 4 3 2 2 2 4 2" xfId="25055" xr:uid="{00000000-0005-0000-0000-0000C96D0000}"/>
    <cellStyle name="Normal 14 4 3 2 2 2 4 2 2" xfId="25056" xr:uid="{00000000-0005-0000-0000-0000CA6D0000}"/>
    <cellStyle name="Normal 14 4 3 2 2 2 4 3" xfId="25057" xr:uid="{00000000-0005-0000-0000-0000CB6D0000}"/>
    <cellStyle name="Normal 14 4 3 2 2 2 4 4" xfId="25058" xr:uid="{00000000-0005-0000-0000-0000CC6D0000}"/>
    <cellStyle name="Normal 14 4 3 2 2 2 5" xfId="25059" xr:uid="{00000000-0005-0000-0000-0000CD6D0000}"/>
    <cellStyle name="Normal 14 4 3 2 2 2 5 2" xfId="25060" xr:uid="{00000000-0005-0000-0000-0000CE6D0000}"/>
    <cellStyle name="Normal 14 4 3 2 2 2 5 3" xfId="25061" xr:uid="{00000000-0005-0000-0000-0000CF6D0000}"/>
    <cellStyle name="Normal 14 4 3 2 2 2 6" xfId="25062" xr:uid="{00000000-0005-0000-0000-0000D06D0000}"/>
    <cellStyle name="Normal 14 4 3 2 2 2 7" xfId="25063" xr:uid="{00000000-0005-0000-0000-0000D16D0000}"/>
    <cellStyle name="Normal 14 4 3 2 2 2 8" xfId="25064" xr:uid="{00000000-0005-0000-0000-0000D26D0000}"/>
    <cellStyle name="Normal 14 4 3 2 2 3" xfId="25065" xr:uid="{00000000-0005-0000-0000-0000D36D0000}"/>
    <cellStyle name="Normal 14 4 3 2 2 3 2" xfId="25066" xr:uid="{00000000-0005-0000-0000-0000D46D0000}"/>
    <cellStyle name="Normal 14 4 3 2 2 3 2 2" xfId="25067" xr:uid="{00000000-0005-0000-0000-0000D56D0000}"/>
    <cellStyle name="Normal 14 4 3 2 2 3 3" xfId="25068" xr:uid="{00000000-0005-0000-0000-0000D66D0000}"/>
    <cellStyle name="Normal 14 4 3 2 2 3 4" xfId="25069" xr:uid="{00000000-0005-0000-0000-0000D76D0000}"/>
    <cellStyle name="Normal 14 4 3 2 2 4" xfId="25070" xr:uid="{00000000-0005-0000-0000-0000D86D0000}"/>
    <cellStyle name="Normal 14 4 3 2 2 4 2" xfId="25071" xr:uid="{00000000-0005-0000-0000-0000D96D0000}"/>
    <cellStyle name="Normal 14 4 3 2 2 4 2 2" xfId="25072" xr:uid="{00000000-0005-0000-0000-0000DA6D0000}"/>
    <cellStyle name="Normal 14 4 3 2 2 4 3" xfId="25073" xr:uid="{00000000-0005-0000-0000-0000DB6D0000}"/>
    <cellStyle name="Normal 14 4 3 2 2 4 4" xfId="25074" xr:uid="{00000000-0005-0000-0000-0000DC6D0000}"/>
    <cellStyle name="Normal 14 4 3 2 2 5" xfId="25075" xr:uid="{00000000-0005-0000-0000-0000DD6D0000}"/>
    <cellStyle name="Normal 14 4 3 2 2 5 2" xfId="25076" xr:uid="{00000000-0005-0000-0000-0000DE6D0000}"/>
    <cellStyle name="Normal 14 4 3 2 2 5 2 2" xfId="25077" xr:uid="{00000000-0005-0000-0000-0000DF6D0000}"/>
    <cellStyle name="Normal 14 4 3 2 2 5 3" xfId="25078" xr:uid="{00000000-0005-0000-0000-0000E06D0000}"/>
    <cellStyle name="Normal 14 4 3 2 2 5 4" xfId="25079" xr:uid="{00000000-0005-0000-0000-0000E16D0000}"/>
    <cellStyle name="Normal 14 4 3 2 2 6" xfId="25080" xr:uid="{00000000-0005-0000-0000-0000E26D0000}"/>
    <cellStyle name="Normal 14 4 3 2 2 6 2" xfId="25081" xr:uid="{00000000-0005-0000-0000-0000E36D0000}"/>
    <cellStyle name="Normal 14 4 3 2 2 6 2 2" xfId="25082" xr:uid="{00000000-0005-0000-0000-0000E46D0000}"/>
    <cellStyle name="Normal 14 4 3 2 2 6 3" xfId="25083" xr:uid="{00000000-0005-0000-0000-0000E56D0000}"/>
    <cellStyle name="Normal 14 4 3 2 2 7" xfId="25084" xr:uid="{00000000-0005-0000-0000-0000E66D0000}"/>
    <cellStyle name="Normal 14 4 3 2 2 7 2" xfId="25085" xr:uid="{00000000-0005-0000-0000-0000E76D0000}"/>
    <cellStyle name="Normal 14 4 3 2 2 8" xfId="25086" xr:uid="{00000000-0005-0000-0000-0000E86D0000}"/>
    <cellStyle name="Normal 14 4 3 2 2 9" xfId="25087" xr:uid="{00000000-0005-0000-0000-0000E96D0000}"/>
    <cellStyle name="Normal 14 4 3 2 3" xfId="25088" xr:uid="{00000000-0005-0000-0000-0000EA6D0000}"/>
    <cellStyle name="Normal 14 4 3 2 3 2" xfId="25089" xr:uid="{00000000-0005-0000-0000-0000EB6D0000}"/>
    <cellStyle name="Normal 14 4 3 2 3 2 2" xfId="25090" xr:uid="{00000000-0005-0000-0000-0000EC6D0000}"/>
    <cellStyle name="Normal 14 4 3 2 3 2 2 2" xfId="25091" xr:uid="{00000000-0005-0000-0000-0000ED6D0000}"/>
    <cellStyle name="Normal 14 4 3 2 3 2 3" xfId="25092" xr:uid="{00000000-0005-0000-0000-0000EE6D0000}"/>
    <cellStyle name="Normal 14 4 3 2 3 2 4" xfId="25093" xr:uid="{00000000-0005-0000-0000-0000EF6D0000}"/>
    <cellStyle name="Normal 14 4 3 2 3 3" xfId="25094" xr:uid="{00000000-0005-0000-0000-0000F06D0000}"/>
    <cellStyle name="Normal 14 4 3 2 3 3 2" xfId="25095" xr:uid="{00000000-0005-0000-0000-0000F16D0000}"/>
    <cellStyle name="Normal 14 4 3 2 3 3 2 2" xfId="25096" xr:uid="{00000000-0005-0000-0000-0000F26D0000}"/>
    <cellStyle name="Normal 14 4 3 2 3 3 3" xfId="25097" xr:uid="{00000000-0005-0000-0000-0000F36D0000}"/>
    <cellStyle name="Normal 14 4 3 2 3 3 4" xfId="25098" xr:uid="{00000000-0005-0000-0000-0000F46D0000}"/>
    <cellStyle name="Normal 14 4 3 2 3 4" xfId="25099" xr:uid="{00000000-0005-0000-0000-0000F56D0000}"/>
    <cellStyle name="Normal 14 4 3 2 3 4 2" xfId="25100" xr:uid="{00000000-0005-0000-0000-0000F66D0000}"/>
    <cellStyle name="Normal 14 4 3 2 3 4 2 2" xfId="25101" xr:uid="{00000000-0005-0000-0000-0000F76D0000}"/>
    <cellStyle name="Normal 14 4 3 2 3 4 3" xfId="25102" xr:uid="{00000000-0005-0000-0000-0000F86D0000}"/>
    <cellStyle name="Normal 14 4 3 2 3 4 4" xfId="25103" xr:uid="{00000000-0005-0000-0000-0000F96D0000}"/>
    <cellStyle name="Normal 14 4 3 2 3 5" xfId="25104" xr:uid="{00000000-0005-0000-0000-0000FA6D0000}"/>
    <cellStyle name="Normal 14 4 3 2 3 5 2" xfId="25105" xr:uid="{00000000-0005-0000-0000-0000FB6D0000}"/>
    <cellStyle name="Normal 14 4 3 2 3 5 2 2" xfId="25106" xr:uid="{00000000-0005-0000-0000-0000FC6D0000}"/>
    <cellStyle name="Normal 14 4 3 2 3 5 3" xfId="25107" xr:uid="{00000000-0005-0000-0000-0000FD6D0000}"/>
    <cellStyle name="Normal 14 4 3 2 3 5 4" xfId="25108" xr:uid="{00000000-0005-0000-0000-0000FE6D0000}"/>
    <cellStyle name="Normal 14 4 3 2 3 6" xfId="25109" xr:uid="{00000000-0005-0000-0000-0000FF6D0000}"/>
    <cellStyle name="Normal 14 4 3 2 3 6 2" xfId="25110" xr:uid="{00000000-0005-0000-0000-0000006E0000}"/>
    <cellStyle name="Normal 14 4 3 2 3 6 2 2" xfId="25111" xr:uid="{00000000-0005-0000-0000-0000016E0000}"/>
    <cellStyle name="Normal 14 4 3 2 3 6 3" xfId="25112" xr:uid="{00000000-0005-0000-0000-0000026E0000}"/>
    <cellStyle name="Normal 14 4 3 2 3 7" xfId="25113" xr:uid="{00000000-0005-0000-0000-0000036E0000}"/>
    <cellStyle name="Normal 14 4 3 2 3 7 2" xfId="25114" xr:uid="{00000000-0005-0000-0000-0000046E0000}"/>
    <cellStyle name="Normal 14 4 3 2 3 8" xfId="25115" xr:uid="{00000000-0005-0000-0000-0000056E0000}"/>
    <cellStyle name="Normal 14 4 3 2 3 9" xfId="25116" xr:uid="{00000000-0005-0000-0000-0000066E0000}"/>
    <cellStyle name="Normal 14 4 3 2 4" xfId="25117" xr:uid="{00000000-0005-0000-0000-0000076E0000}"/>
    <cellStyle name="Normal 14 4 3 2 4 2" xfId="25118" xr:uid="{00000000-0005-0000-0000-0000086E0000}"/>
    <cellStyle name="Normal 14 4 3 2 4 2 2" xfId="25119" xr:uid="{00000000-0005-0000-0000-0000096E0000}"/>
    <cellStyle name="Normal 14 4 3 2 4 2 2 2" xfId="25120" xr:uid="{00000000-0005-0000-0000-00000A6E0000}"/>
    <cellStyle name="Normal 14 4 3 2 4 2 3" xfId="25121" xr:uid="{00000000-0005-0000-0000-00000B6E0000}"/>
    <cellStyle name="Normal 14 4 3 2 4 2 4" xfId="25122" xr:uid="{00000000-0005-0000-0000-00000C6E0000}"/>
    <cellStyle name="Normal 14 4 3 2 4 3" xfId="25123" xr:uid="{00000000-0005-0000-0000-00000D6E0000}"/>
    <cellStyle name="Normal 14 4 3 2 4 3 2" xfId="25124" xr:uid="{00000000-0005-0000-0000-00000E6E0000}"/>
    <cellStyle name="Normal 14 4 3 2 4 3 2 2" xfId="25125" xr:uid="{00000000-0005-0000-0000-00000F6E0000}"/>
    <cellStyle name="Normal 14 4 3 2 4 3 3" xfId="25126" xr:uid="{00000000-0005-0000-0000-0000106E0000}"/>
    <cellStyle name="Normal 14 4 3 2 4 3 4" xfId="25127" xr:uid="{00000000-0005-0000-0000-0000116E0000}"/>
    <cellStyle name="Normal 14 4 3 2 4 4" xfId="25128" xr:uid="{00000000-0005-0000-0000-0000126E0000}"/>
    <cellStyle name="Normal 14 4 3 2 4 4 2" xfId="25129" xr:uid="{00000000-0005-0000-0000-0000136E0000}"/>
    <cellStyle name="Normal 14 4 3 2 4 4 2 2" xfId="25130" xr:uid="{00000000-0005-0000-0000-0000146E0000}"/>
    <cellStyle name="Normal 14 4 3 2 4 4 3" xfId="25131" xr:uid="{00000000-0005-0000-0000-0000156E0000}"/>
    <cellStyle name="Normal 14 4 3 2 4 4 4" xfId="25132" xr:uid="{00000000-0005-0000-0000-0000166E0000}"/>
    <cellStyle name="Normal 14 4 3 2 4 5" xfId="25133" xr:uid="{00000000-0005-0000-0000-0000176E0000}"/>
    <cellStyle name="Normal 14 4 3 2 4 5 2" xfId="25134" xr:uid="{00000000-0005-0000-0000-0000186E0000}"/>
    <cellStyle name="Normal 14 4 3 2 4 5 3" xfId="25135" xr:uid="{00000000-0005-0000-0000-0000196E0000}"/>
    <cellStyle name="Normal 14 4 3 2 4 6" xfId="25136" xr:uid="{00000000-0005-0000-0000-00001A6E0000}"/>
    <cellStyle name="Normal 14 4 3 2 4 7" xfId="25137" xr:uid="{00000000-0005-0000-0000-00001B6E0000}"/>
    <cellStyle name="Normal 14 4 3 2 4 8" xfId="25138" xr:uid="{00000000-0005-0000-0000-00001C6E0000}"/>
    <cellStyle name="Normal 14 4 3 2 5" xfId="25139" xr:uid="{00000000-0005-0000-0000-00001D6E0000}"/>
    <cellStyle name="Normal 14 4 3 2 5 2" xfId="25140" xr:uid="{00000000-0005-0000-0000-00001E6E0000}"/>
    <cellStyle name="Normal 14 4 3 2 5 2 2" xfId="25141" xr:uid="{00000000-0005-0000-0000-00001F6E0000}"/>
    <cellStyle name="Normal 14 4 3 2 5 3" xfId="25142" xr:uid="{00000000-0005-0000-0000-0000206E0000}"/>
    <cellStyle name="Normal 14 4 3 2 5 4" xfId="25143" xr:uid="{00000000-0005-0000-0000-0000216E0000}"/>
    <cellStyle name="Normal 14 4 3 2 6" xfId="25144" xr:uid="{00000000-0005-0000-0000-0000226E0000}"/>
    <cellStyle name="Normal 14 4 3 2 6 2" xfId="25145" xr:uid="{00000000-0005-0000-0000-0000236E0000}"/>
    <cellStyle name="Normal 14 4 3 2 6 2 2" xfId="25146" xr:uid="{00000000-0005-0000-0000-0000246E0000}"/>
    <cellStyle name="Normal 14 4 3 2 6 3" xfId="25147" xr:uid="{00000000-0005-0000-0000-0000256E0000}"/>
    <cellStyle name="Normal 14 4 3 2 6 4" xfId="25148" xr:uid="{00000000-0005-0000-0000-0000266E0000}"/>
    <cellStyle name="Normal 14 4 3 2 7" xfId="25149" xr:uid="{00000000-0005-0000-0000-0000276E0000}"/>
    <cellStyle name="Normal 14 4 3 2 7 2" xfId="25150" xr:uid="{00000000-0005-0000-0000-0000286E0000}"/>
    <cellStyle name="Normal 14 4 3 2 7 2 2" xfId="25151" xr:uid="{00000000-0005-0000-0000-0000296E0000}"/>
    <cellStyle name="Normal 14 4 3 2 7 3" xfId="25152" xr:uid="{00000000-0005-0000-0000-00002A6E0000}"/>
    <cellStyle name="Normal 14 4 3 2 7 4" xfId="25153" xr:uid="{00000000-0005-0000-0000-00002B6E0000}"/>
    <cellStyle name="Normal 14 4 3 2 8" xfId="25154" xr:uid="{00000000-0005-0000-0000-00002C6E0000}"/>
    <cellStyle name="Normal 14 4 3 2 8 2" xfId="25155" xr:uid="{00000000-0005-0000-0000-00002D6E0000}"/>
    <cellStyle name="Normal 14 4 3 2 8 2 2" xfId="25156" xr:uid="{00000000-0005-0000-0000-00002E6E0000}"/>
    <cellStyle name="Normal 14 4 3 2 8 3" xfId="25157" xr:uid="{00000000-0005-0000-0000-00002F6E0000}"/>
    <cellStyle name="Normal 14 4 3 2 9" xfId="25158" xr:uid="{00000000-0005-0000-0000-0000306E0000}"/>
    <cellStyle name="Normal 14 4 3 2 9 2" xfId="25159" xr:uid="{00000000-0005-0000-0000-0000316E0000}"/>
    <cellStyle name="Normal 14 4 3 3" xfId="25160" xr:uid="{00000000-0005-0000-0000-0000326E0000}"/>
    <cellStyle name="Normal 14 4 3 3 2" xfId="25161" xr:uid="{00000000-0005-0000-0000-0000336E0000}"/>
    <cellStyle name="Normal 14 4 3 3 2 2" xfId="25162" xr:uid="{00000000-0005-0000-0000-0000346E0000}"/>
    <cellStyle name="Normal 14 4 3 3 2 2 2" xfId="25163" xr:uid="{00000000-0005-0000-0000-0000356E0000}"/>
    <cellStyle name="Normal 14 4 3 3 2 2 2 2" xfId="25164" xr:uid="{00000000-0005-0000-0000-0000366E0000}"/>
    <cellStyle name="Normal 14 4 3 3 2 2 3" xfId="25165" xr:uid="{00000000-0005-0000-0000-0000376E0000}"/>
    <cellStyle name="Normal 14 4 3 3 2 2 4" xfId="25166" xr:uid="{00000000-0005-0000-0000-0000386E0000}"/>
    <cellStyle name="Normal 14 4 3 3 2 3" xfId="25167" xr:uid="{00000000-0005-0000-0000-0000396E0000}"/>
    <cellStyle name="Normal 14 4 3 3 2 3 2" xfId="25168" xr:uid="{00000000-0005-0000-0000-00003A6E0000}"/>
    <cellStyle name="Normal 14 4 3 3 2 3 2 2" xfId="25169" xr:uid="{00000000-0005-0000-0000-00003B6E0000}"/>
    <cellStyle name="Normal 14 4 3 3 2 3 3" xfId="25170" xr:uid="{00000000-0005-0000-0000-00003C6E0000}"/>
    <cellStyle name="Normal 14 4 3 3 2 3 4" xfId="25171" xr:uid="{00000000-0005-0000-0000-00003D6E0000}"/>
    <cellStyle name="Normal 14 4 3 3 2 4" xfId="25172" xr:uid="{00000000-0005-0000-0000-00003E6E0000}"/>
    <cellStyle name="Normal 14 4 3 3 2 4 2" xfId="25173" xr:uid="{00000000-0005-0000-0000-00003F6E0000}"/>
    <cellStyle name="Normal 14 4 3 3 2 4 2 2" xfId="25174" xr:uid="{00000000-0005-0000-0000-0000406E0000}"/>
    <cellStyle name="Normal 14 4 3 3 2 4 3" xfId="25175" xr:uid="{00000000-0005-0000-0000-0000416E0000}"/>
    <cellStyle name="Normal 14 4 3 3 2 4 4" xfId="25176" xr:uid="{00000000-0005-0000-0000-0000426E0000}"/>
    <cellStyle name="Normal 14 4 3 3 2 5" xfId="25177" xr:uid="{00000000-0005-0000-0000-0000436E0000}"/>
    <cellStyle name="Normal 14 4 3 3 2 5 2" xfId="25178" xr:uid="{00000000-0005-0000-0000-0000446E0000}"/>
    <cellStyle name="Normal 14 4 3 3 2 5 3" xfId="25179" xr:uid="{00000000-0005-0000-0000-0000456E0000}"/>
    <cellStyle name="Normal 14 4 3 3 2 6" xfId="25180" xr:uid="{00000000-0005-0000-0000-0000466E0000}"/>
    <cellStyle name="Normal 14 4 3 3 2 7" xfId="25181" xr:uid="{00000000-0005-0000-0000-0000476E0000}"/>
    <cellStyle name="Normal 14 4 3 3 2 8" xfId="25182" xr:uid="{00000000-0005-0000-0000-0000486E0000}"/>
    <cellStyle name="Normal 14 4 3 3 3" xfId="25183" xr:uid="{00000000-0005-0000-0000-0000496E0000}"/>
    <cellStyle name="Normal 14 4 3 3 3 2" xfId="25184" xr:uid="{00000000-0005-0000-0000-00004A6E0000}"/>
    <cellStyle name="Normal 14 4 3 3 3 2 2" xfId="25185" xr:uid="{00000000-0005-0000-0000-00004B6E0000}"/>
    <cellStyle name="Normal 14 4 3 3 3 3" xfId="25186" xr:uid="{00000000-0005-0000-0000-00004C6E0000}"/>
    <cellStyle name="Normal 14 4 3 3 3 4" xfId="25187" xr:uid="{00000000-0005-0000-0000-00004D6E0000}"/>
    <cellStyle name="Normal 14 4 3 3 4" xfId="25188" xr:uid="{00000000-0005-0000-0000-00004E6E0000}"/>
    <cellStyle name="Normal 14 4 3 3 4 2" xfId="25189" xr:uid="{00000000-0005-0000-0000-00004F6E0000}"/>
    <cellStyle name="Normal 14 4 3 3 4 2 2" xfId="25190" xr:uid="{00000000-0005-0000-0000-0000506E0000}"/>
    <cellStyle name="Normal 14 4 3 3 4 3" xfId="25191" xr:uid="{00000000-0005-0000-0000-0000516E0000}"/>
    <cellStyle name="Normal 14 4 3 3 4 4" xfId="25192" xr:uid="{00000000-0005-0000-0000-0000526E0000}"/>
    <cellStyle name="Normal 14 4 3 3 5" xfId="25193" xr:uid="{00000000-0005-0000-0000-0000536E0000}"/>
    <cellStyle name="Normal 14 4 3 3 5 2" xfId="25194" xr:uid="{00000000-0005-0000-0000-0000546E0000}"/>
    <cellStyle name="Normal 14 4 3 3 5 2 2" xfId="25195" xr:uid="{00000000-0005-0000-0000-0000556E0000}"/>
    <cellStyle name="Normal 14 4 3 3 5 3" xfId="25196" xr:uid="{00000000-0005-0000-0000-0000566E0000}"/>
    <cellStyle name="Normal 14 4 3 3 5 4" xfId="25197" xr:uid="{00000000-0005-0000-0000-0000576E0000}"/>
    <cellStyle name="Normal 14 4 3 3 6" xfId="25198" xr:uid="{00000000-0005-0000-0000-0000586E0000}"/>
    <cellStyle name="Normal 14 4 3 3 6 2" xfId="25199" xr:uid="{00000000-0005-0000-0000-0000596E0000}"/>
    <cellStyle name="Normal 14 4 3 3 6 2 2" xfId="25200" xr:uid="{00000000-0005-0000-0000-00005A6E0000}"/>
    <cellStyle name="Normal 14 4 3 3 6 3" xfId="25201" xr:uid="{00000000-0005-0000-0000-00005B6E0000}"/>
    <cellStyle name="Normal 14 4 3 3 7" xfId="25202" xr:uid="{00000000-0005-0000-0000-00005C6E0000}"/>
    <cellStyle name="Normal 14 4 3 3 7 2" xfId="25203" xr:uid="{00000000-0005-0000-0000-00005D6E0000}"/>
    <cellStyle name="Normal 14 4 3 3 8" xfId="25204" xr:uid="{00000000-0005-0000-0000-00005E6E0000}"/>
    <cellStyle name="Normal 14 4 3 3 9" xfId="25205" xr:uid="{00000000-0005-0000-0000-00005F6E0000}"/>
    <cellStyle name="Normal 14 4 3 4" xfId="25206" xr:uid="{00000000-0005-0000-0000-0000606E0000}"/>
    <cellStyle name="Normal 14 4 3 4 2" xfId="25207" xr:uid="{00000000-0005-0000-0000-0000616E0000}"/>
    <cellStyle name="Normal 14 4 3 4 2 2" xfId="25208" xr:uid="{00000000-0005-0000-0000-0000626E0000}"/>
    <cellStyle name="Normal 14 4 3 4 2 2 2" xfId="25209" xr:uid="{00000000-0005-0000-0000-0000636E0000}"/>
    <cellStyle name="Normal 14 4 3 4 2 3" xfId="25210" xr:uid="{00000000-0005-0000-0000-0000646E0000}"/>
    <cellStyle name="Normal 14 4 3 4 2 4" xfId="25211" xr:uid="{00000000-0005-0000-0000-0000656E0000}"/>
    <cellStyle name="Normal 14 4 3 4 3" xfId="25212" xr:uid="{00000000-0005-0000-0000-0000666E0000}"/>
    <cellStyle name="Normal 14 4 3 4 3 2" xfId="25213" xr:uid="{00000000-0005-0000-0000-0000676E0000}"/>
    <cellStyle name="Normal 14 4 3 4 3 2 2" xfId="25214" xr:uid="{00000000-0005-0000-0000-0000686E0000}"/>
    <cellStyle name="Normal 14 4 3 4 3 3" xfId="25215" xr:uid="{00000000-0005-0000-0000-0000696E0000}"/>
    <cellStyle name="Normal 14 4 3 4 3 4" xfId="25216" xr:uid="{00000000-0005-0000-0000-00006A6E0000}"/>
    <cellStyle name="Normal 14 4 3 4 4" xfId="25217" xr:uid="{00000000-0005-0000-0000-00006B6E0000}"/>
    <cellStyle name="Normal 14 4 3 4 4 2" xfId="25218" xr:uid="{00000000-0005-0000-0000-00006C6E0000}"/>
    <cellStyle name="Normal 14 4 3 4 4 2 2" xfId="25219" xr:uid="{00000000-0005-0000-0000-00006D6E0000}"/>
    <cellStyle name="Normal 14 4 3 4 4 3" xfId="25220" xr:uid="{00000000-0005-0000-0000-00006E6E0000}"/>
    <cellStyle name="Normal 14 4 3 4 4 4" xfId="25221" xr:uid="{00000000-0005-0000-0000-00006F6E0000}"/>
    <cellStyle name="Normal 14 4 3 4 5" xfId="25222" xr:uid="{00000000-0005-0000-0000-0000706E0000}"/>
    <cellStyle name="Normal 14 4 3 4 5 2" xfId="25223" xr:uid="{00000000-0005-0000-0000-0000716E0000}"/>
    <cellStyle name="Normal 14 4 3 4 5 2 2" xfId="25224" xr:uid="{00000000-0005-0000-0000-0000726E0000}"/>
    <cellStyle name="Normal 14 4 3 4 5 3" xfId="25225" xr:uid="{00000000-0005-0000-0000-0000736E0000}"/>
    <cellStyle name="Normal 14 4 3 4 5 4" xfId="25226" xr:uid="{00000000-0005-0000-0000-0000746E0000}"/>
    <cellStyle name="Normal 14 4 3 4 6" xfId="25227" xr:uid="{00000000-0005-0000-0000-0000756E0000}"/>
    <cellStyle name="Normal 14 4 3 4 6 2" xfId="25228" xr:uid="{00000000-0005-0000-0000-0000766E0000}"/>
    <cellStyle name="Normal 14 4 3 4 6 2 2" xfId="25229" xr:uid="{00000000-0005-0000-0000-0000776E0000}"/>
    <cellStyle name="Normal 14 4 3 4 6 3" xfId="25230" xr:uid="{00000000-0005-0000-0000-0000786E0000}"/>
    <cellStyle name="Normal 14 4 3 4 7" xfId="25231" xr:uid="{00000000-0005-0000-0000-0000796E0000}"/>
    <cellStyle name="Normal 14 4 3 4 7 2" xfId="25232" xr:uid="{00000000-0005-0000-0000-00007A6E0000}"/>
    <cellStyle name="Normal 14 4 3 4 8" xfId="25233" xr:uid="{00000000-0005-0000-0000-00007B6E0000}"/>
    <cellStyle name="Normal 14 4 3 4 9" xfId="25234" xr:uid="{00000000-0005-0000-0000-00007C6E0000}"/>
    <cellStyle name="Normal 14 4 3 5" xfId="25235" xr:uid="{00000000-0005-0000-0000-00007D6E0000}"/>
    <cellStyle name="Normal 14 4 3 5 2" xfId="25236" xr:uid="{00000000-0005-0000-0000-00007E6E0000}"/>
    <cellStyle name="Normal 14 4 3 5 2 2" xfId="25237" xr:uid="{00000000-0005-0000-0000-00007F6E0000}"/>
    <cellStyle name="Normal 14 4 3 5 2 2 2" xfId="25238" xr:uid="{00000000-0005-0000-0000-0000806E0000}"/>
    <cellStyle name="Normal 14 4 3 5 2 3" xfId="25239" xr:uid="{00000000-0005-0000-0000-0000816E0000}"/>
    <cellStyle name="Normal 14 4 3 5 2 4" xfId="25240" xr:uid="{00000000-0005-0000-0000-0000826E0000}"/>
    <cellStyle name="Normal 14 4 3 5 3" xfId="25241" xr:uid="{00000000-0005-0000-0000-0000836E0000}"/>
    <cellStyle name="Normal 14 4 3 5 3 2" xfId="25242" xr:uid="{00000000-0005-0000-0000-0000846E0000}"/>
    <cellStyle name="Normal 14 4 3 5 3 2 2" xfId="25243" xr:uid="{00000000-0005-0000-0000-0000856E0000}"/>
    <cellStyle name="Normal 14 4 3 5 3 3" xfId="25244" xr:uid="{00000000-0005-0000-0000-0000866E0000}"/>
    <cellStyle name="Normal 14 4 3 5 3 4" xfId="25245" xr:uid="{00000000-0005-0000-0000-0000876E0000}"/>
    <cellStyle name="Normal 14 4 3 5 4" xfId="25246" xr:uid="{00000000-0005-0000-0000-0000886E0000}"/>
    <cellStyle name="Normal 14 4 3 5 4 2" xfId="25247" xr:uid="{00000000-0005-0000-0000-0000896E0000}"/>
    <cellStyle name="Normal 14 4 3 5 4 2 2" xfId="25248" xr:uid="{00000000-0005-0000-0000-00008A6E0000}"/>
    <cellStyle name="Normal 14 4 3 5 4 3" xfId="25249" xr:uid="{00000000-0005-0000-0000-00008B6E0000}"/>
    <cellStyle name="Normal 14 4 3 5 4 4" xfId="25250" xr:uid="{00000000-0005-0000-0000-00008C6E0000}"/>
    <cellStyle name="Normal 14 4 3 5 5" xfId="25251" xr:uid="{00000000-0005-0000-0000-00008D6E0000}"/>
    <cellStyle name="Normal 14 4 3 5 5 2" xfId="25252" xr:uid="{00000000-0005-0000-0000-00008E6E0000}"/>
    <cellStyle name="Normal 14 4 3 5 5 3" xfId="25253" xr:uid="{00000000-0005-0000-0000-00008F6E0000}"/>
    <cellStyle name="Normal 14 4 3 5 6" xfId="25254" xr:uid="{00000000-0005-0000-0000-0000906E0000}"/>
    <cellStyle name="Normal 14 4 3 5 7" xfId="25255" xr:uid="{00000000-0005-0000-0000-0000916E0000}"/>
    <cellStyle name="Normal 14 4 3 5 8" xfId="25256" xr:uid="{00000000-0005-0000-0000-0000926E0000}"/>
    <cellStyle name="Normal 14 4 3 6" xfId="25257" xr:uid="{00000000-0005-0000-0000-0000936E0000}"/>
    <cellStyle name="Normal 14 4 3 6 2" xfId="25258" xr:uid="{00000000-0005-0000-0000-0000946E0000}"/>
    <cellStyle name="Normal 14 4 3 6 2 2" xfId="25259" xr:uid="{00000000-0005-0000-0000-0000956E0000}"/>
    <cellStyle name="Normal 14 4 3 6 3" xfId="25260" xr:uid="{00000000-0005-0000-0000-0000966E0000}"/>
    <cellStyle name="Normal 14 4 3 6 4" xfId="25261" xr:uid="{00000000-0005-0000-0000-0000976E0000}"/>
    <cellStyle name="Normal 14 4 3 7" xfId="25262" xr:uid="{00000000-0005-0000-0000-0000986E0000}"/>
    <cellStyle name="Normal 14 4 3 7 2" xfId="25263" xr:uid="{00000000-0005-0000-0000-0000996E0000}"/>
    <cellStyle name="Normal 14 4 3 7 2 2" xfId="25264" xr:uid="{00000000-0005-0000-0000-00009A6E0000}"/>
    <cellStyle name="Normal 14 4 3 7 3" xfId="25265" xr:uid="{00000000-0005-0000-0000-00009B6E0000}"/>
    <cellStyle name="Normal 14 4 3 7 4" xfId="25266" xr:uid="{00000000-0005-0000-0000-00009C6E0000}"/>
    <cellStyle name="Normal 14 4 3 8" xfId="25267" xr:uid="{00000000-0005-0000-0000-00009D6E0000}"/>
    <cellStyle name="Normal 14 4 3 8 2" xfId="25268" xr:uid="{00000000-0005-0000-0000-00009E6E0000}"/>
    <cellStyle name="Normal 14 4 3 8 2 2" xfId="25269" xr:uid="{00000000-0005-0000-0000-00009F6E0000}"/>
    <cellStyle name="Normal 14 4 3 8 3" xfId="25270" xr:uid="{00000000-0005-0000-0000-0000A06E0000}"/>
    <cellStyle name="Normal 14 4 3 8 4" xfId="25271" xr:uid="{00000000-0005-0000-0000-0000A16E0000}"/>
    <cellStyle name="Normal 14 4 3 9" xfId="25272" xr:uid="{00000000-0005-0000-0000-0000A26E0000}"/>
    <cellStyle name="Normal 14 4 3 9 2" xfId="25273" xr:uid="{00000000-0005-0000-0000-0000A36E0000}"/>
    <cellStyle name="Normal 14 4 3 9 2 2" xfId="25274" xr:uid="{00000000-0005-0000-0000-0000A46E0000}"/>
    <cellStyle name="Normal 14 4 3 9 3" xfId="25275" xr:uid="{00000000-0005-0000-0000-0000A56E0000}"/>
    <cellStyle name="Normal 14 4 4" xfId="25276" xr:uid="{00000000-0005-0000-0000-0000A66E0000}"/>
    <cellStyle name="Normal 14 4 4 10" xfId="25277" xr:uid="{00000000-0005-0000-0000-0000A76E0000}"/>
    <cellStyle name="Normal 14 4 4 10 2" xfId="25278" xr:uid="{00000000-0005-0000-0000-0000A86E0000}"/>
    <cellStyle name="Normal 14 4 4 11" xfId="25279" xr:uid="{00000000-0005-0000-0000-0000A96E0000}"/>
    <cellStyle name="Normal 14 4 4 12" xfId="25280" xr:uid="{00000000-0005-0000-0000-0000AA6E0000}"/>
    <cellStyle name="Normal 14 4 4 2" xfId="25281" xr:uid="{00000000-0005-0000-0000-0000AB6E0000}"/>
    <cellStyle name="Normal 14 4 4 2 10" xfId="25282" xr:uid="{00000000-0005-0000-0000-0000AC6E0000}"/>
    <cellStyle name="Normal 14 4 4 2 2" xfId="25283" xr:uid="{00000000-0005-0000-0000-0000AD6E0000}"/>
    <cellStyle name="Normal 14 4 4 2 2 2" xfId="25284" xr:uid="{00000000-0005-0000-0000-0000AE6E0000}"/>
    <cellStyle name="Normal 14 4 4 2 2 2 2" xfId="25285" xr:uid="{00000000-0005-0000-0000-0000AF6E0000}"/>
    <cellStyle name="Normal 14 4 4 2 2 2 2 2" xfId="25286" xr:uid="{00000000-0005-0000-0000-0000B06E0000}"/>
    <cellStyle name="Normal 14 4 4 2 2 2 3" xfId="25287" xr:uid="{00000000-0005-0000-0000-0000B16E0000}"/>
    <cellStyle name="Normal 14 4 4 2 2 2 4" xfId="25288" xr:uid="{00000000-0005-0000-0000-0000B26E0000}"/>
    <cellStyle name="Normal 14 4 4 2 2 3" xfId="25289" xr:uid="{00000000-0005-0000-0000-0000B36E0000}"/>
    <cellStyle name="Normal 14 4 4 2 2 3 2" xfId="25290" xr:uid="{00000000-0005-0000-0000-0000B46E0000}"/>
    <cellStyle name="Normal 14 4 4 2 2 3 2 2" xfId="25291" xr:uid="{00000000-0005-0000-0000-0000B56E0000}"/>
    <cellStyle name="Normal 14 4 4 2 2 3 3" xfId="25292" xr:uid="{00000000-0005-0000-0000-0000B66E0000}"/>
    <cellStyle name="Normal 14 4 4 2 2 3 4" xfId="25293" xr:uid="{00000000-0005-0000-0000-0000B76E0000}"/>
    <cellStyle name="Normal 14 4 4 2 2 4" xfId="25294" xr:uid="{00000000-0005-0000-0000-0000B86E0000}"/>
    <cellStyle name="Normal 14 4 4 2 2 4 2" xfId="25295" xr:uid="{00000000-0005-0000-0000-0000B96E0000}"/>
    <cellStyle name="Normal 14 4 4 2 2 4 2 2" xfId="25296" xr:uid="{00000000-0005-0000-0000-0000BA6E0000}"/>
    <cellStyle name="Normal 14 4 4 2 2 4 3" xfId="25297" xr:uid="{00000000-0005-0000-0000-0000BB6E0000}"/>
    <cellStyle name="Normal 14 4 4 2 2 4 4" xfId="25298" xr:uid="{00000000-0005-0000-0000-0000BC6E0000}"/>
    <cellStyle name="Normal 14 4 4 2 2 5" xfId="25299" xr:uid="{00000000-0005-0000-0000-0000BD6E0000}"/>
    <cellStyle name="Normal 14 4 4 2 2 5 2" xfId="25300" xr:uid="{00000000-0005-0000-0000-0000BE6E0000}"/>
    <cellStyle name="Normal 14 4 4 2 2 5 2 2" xfId="25301" xr:uid="{00000000-0005-0000-0000-0000BF6E0000}"/>
    <cellStyle name="Normal 14 4 4 2 2 5 3" xfId="25302" xr:uid="{00000000-0005-0000-0000-0000C06E0000}"/>
    <cellStyle name="Normal 14 4 4 2 2 5 4" xfId="25303" xr:uid="{00000000-0005-0000-0000-0000C16E0000}"/>
    <cellStyle name="Normal 14 4 4 2 2 6" xfId="25304" xr:uid="{00000000-0005-0000-0000-0000C26E0000}"/>
    <cellStyle name="Normal 14 4 4 2 2 6 2" xfId="25305" xr:uid="{00000000-0005-0000-0000-0000C36E0000}"/>
    <cellStyle name="Normal 14 4 4 2 2 6 2 2" xfId="25306" xr:uid="{00000000-0005-0000-0000-0000C46E0000}"/>
    <cellStyle name="Normal 14 4 4 2 2 6 3" xfId="25307" xr:uid="{00000000-0005-0000-0000-0000C56E0000}"/>
    <cellStyle name="Normal 14 4 4 2 2 7" xfId="25308" xr:uid="{00000000-0005-0000-0000-0000C66E0000}"/>
    <cellStyle name="Normal 14 4 4 2 2 7 2" xfId="25309" xr:uid="{00000000-0005-0000-0000-0000C76E0000}"/>
    <cellStyle name="Normal 14 4 4 2 2 8" xfId="25310" xr:uid="{00000000-0005-0000-0000-0000C86E0000}"/>
    <cellStyle name="Normal 14 4 4 2 2 9" xfId="25311" xr:uid="{00000000-0005-0000-0000-0000C96E0000}"/>
    <cellStyle name="Normal 14 4 4 2 3" xfId="25312" xr:uid="{00000000-0005-0000-0000-0000CA6E0000}"/>
    <cellStyle name="Normal 14 4 4 2 3 2" xfId="25313" xr:uid="{00000000-0005-0000-0000-0000CB6E0000}"/>
    <cellStyle name="Normal 14 4 4 2 3 2 2" xfId="25314" xr:uid="{00000000-0005-0000-0000-0000CC6E0000}"/>
    <cellStyle name="Normal 14 4 4 2 3 2 2 2" xfId="25315" xr:uid="{00000000-0005-0000-0000-0000CD6E0000}"/>
    <cellStyle name="Normal 14 4 4 2 3 2 3" xfId="25316" xr:uid="{00000000-0005-0000-0000-0000CE6E0000}"/>
    <cellStyle name="Normal 14 4 4 2 3 2 4" xfId="25317" xr:uid="{00000000-0005-0000-0000-0000CF6E0000}"/>
    <cellStyle name="Normal 14 4 4 2 3 3" xfId="25318" xr:uid="{00000000-0005-0000-0000-0000D06E0000}"/>
    <cellStyle name="Normal 14 4 4 2 3 3 2" xfId="25319" xr:uid="{00000000-0005-0000-0000-0000D16E0000}"/>
    <cellStyle name="Normal 14 4 4 2 3 3 2 2" xfId="25320" xr:uid="{00000000-0005-0000-0000-0000D26E0000}"/>
    <cellStyle name="Normal 14 4 4 2 3 3 3" xfId="25321" xr:uid="{00000000-0005-0000-0000-0000D36E0000}"/>
    <cellStyle name="Normal 14 4 4 2 3 3 4" xfId="25322" xr:uid="{00000000-0005-0000-0000-0000D46E0000}"/>
    <cellStyle name="Normal 14 4 4 2 3 4" xfId="25323" xr:uid="{00000000-0005-0000-0000-0000D56E0000}"/>
    <cellStyle name="Normal 14 4 4 2 3 4 2" xfId="25324" xr:uid="{00000000-0005-0000-0000-0000D66E0000}"/>
    <cellStyle name="Normal 14 4 4 2 3 4 2 2" xfId="25325" xr:uid="{00000000-0005-0000-0000-0000D76E0000}"/>
    <cellStyle name="Normal 14 4 4 2 3 4 3" xfId="25326" xr:uid="{00000000-0005-0000-0000-0000D86E0000}"/>
    <cellStyle name="Normal 14 4 4 2 3 4 4" xfId="25327" xr:uid="{00000000-0005-0000-0000-0000D96E0000}"/>
    <cellStyle name="Normal 14 4 4 2 3 5" xfId="25328" xr:uid="{00000000-0005-0000-0000-0000DA6E0000}"/>
    <cellStyle name="Normal 14 4 4 2 3 5 2" xfId="25329" xr:uid="{00000000-0005-0000-0000-0000DB6E0000}"/>
    <cellStyle name="Normal 14 4 4 2 3 5 3" xfId="25330" xr:uid="{00000000-0005-0000-0000-0000DC6E0000}"/>
    <cellStyle name="Normal 14 4 4 2 3 6" xfId="25331" xr:uid="{00000000-0005-0000-0000-0000DD6E0000}"/>
    <cellStyle name="Normal 14 4 4 2 3 7" xfId="25332" xr:uid="{00000000-0005-0000-0000-0000DE6E0000}"/>
    <cellStyle name="Normal 14 4 4 2 3 8" xfId="25333" xr:uid="{00000000-0005-0000-0000-0000DF6E0000}"/>
    <cellStyle name="Normal 14 4 4 2 4" xfId="25334" xr:uid="{00000000-0005-0000-0000-0000E06E0000}"/>
    <cellStyle name="Normal 14 4 4 2 4 2" xfId="25335" xr:uid="{00000000-0005-0000-0000-0000E16E0000}"/>
    <cellStyle name="Normal 14 4 4 2 4 2 2" xfId="25336" xr:uid="{00000000-0005-0000-0000-0000E26E0000}"/>
    <cellStyle name="Normal 14 4 4 2 4 3" xfId="25337" xr:uid="{00000000-0005-0000-0000-0000E36E0000}"/>
    <cellStyle name="Normal 14 4 4 2 4 4" xfId="25338" xr:uid="{00000000-0005-0000-0000-0000E46E0000}"/>
    <cellStyle name="Normal 14 4 4 2 5" xfId="25339" xr:uid="{00000000-0005-0000-0000-0000E56E0000}"/>
    <cellStyle name="Normal 14 4 4 2 5 2" xfId="25340" xr:uid="{00000000-0005-0000-0000-0000E66E0000}"/>
    <cellStyle name="Normal 14 4 4 2 5 2 2" xfId="25341" xr:uid="{00000000-0005-0000-0000-0000E76E0000}"/>
    <cellStyle name="Normal 14 4 4 2 5 3" xfId="25342" xr:uid="{00000000-0005-0000-0000-0000E86E0000}"/>
    <cellStyle name="Normal 14 4 4 2 5 4" xfId="25343" xr:uid="{00000000-0005-0000-0000-0000E96E0000}"/>
    <cellStyle name="Normal 14 4 4 2 6" xfId="25344" xr:uid="{00000000-0005-0000-0000-0000EA6E0000}"/>
    <cellStyle name="Normal 14 4 4 2 6 2" xfId="25345" xr:uid="{00000000-0005-0000-0000-0000EB6E0000}"/>
    <cellStyle name="Normal 14 4 4 2 6 2 2" xfId="25346" xr:uid="{00000000-0005-0000-0000-0000EC6E0000}"/>
    <cellStyle name="Normal 14 4 4 2 6 3" xfId="25347" xr:uid="{00000000-0005-0000-0000-0000ED6E0000}"/>
    <cellStyle name="Normal 14 4 4 2 6 4" xfId="25348" xr:uid="{00000000-0005-0000-0000-0000EE6E0000}"/>
    <cellStyle name="Normal 14 4 4 2 7" xfId="25349" xr:uid="{00000000-0005-0000-0000-0000EF6E0000}"/>
    <cellStyle name="Normal 14 4 4 2 7 2" xfId="25350" xr:uid="{00000000-0005-0000-0000-0000F06E0000}"/>
    <cellStyle name="Normal 14 4 4 2 7 2 2" xfId="25351" xr:uid="{00000000-0005-0000-0000-0000F16E0000}"/>
    <cellStyle name="Normal 14 4 4 2 7 3" xfId="25352" xr:uid="{00000000-0005-0000-0000-0000F26E0000}"/>
    <cellStyle name="Normal 14 4 4 2 8" xfId="25353" xr:uid="{00000000-0005-0000-0000-0000F36E0000}"/>
    <cellStyle name="Normal 14 4 4 2 8 2" xfId="25354" xr:uid="{00000000-0005-0000-0000-0000F46E0000}"/>
    <cellStyle name="Normal 14 4 4 2 9" xfId="25355" xr:uid="{00000000-0005-0000-0000-0000F56E0000}"/>
    <cellStyle name="Normal 14 4 4 3" xfId="25356" xr:uid="{00000000-0005-0000-0000-0000F66E0000}"/>
    <cellStyle name="Normal 14 4 4 3 2" xfId="25357" xr:uid="{00000000-0005-0000-0000-0000F76E0000}"/>
    <cellStyle name="Normal 14 4 4 3 2 2" xfId="25358" xr:uid="{00000000-0005-0000-0000-0000F86E0000}"/>
    <cellStyle name="Normal 14 4 4 3 2 2 2" xfId="25359" xr:uid="{00000000-0005-0000-0000-0000F96E0000}"/>
    <cellStyle name="Normal 14 4 4 3 2 2 2 2" xfId="25360" xr:uid="{00000000-0005-0000-0000-0000FA6E0000}"/>
    <cellStyle name="Normal 14 4 4 3 2 2 3" xfId="25361" xr:uid="{00000000-0005-0000-0000-0000FB6E0000}"/>
    <cellStyle name="Normal 14 4 4 3 2 2 4" xfId="25362" xr:uid="{00000000-0005-0000-0000-0000FC6E0000}"/>
    <cellStyle name="Normal 14 4 4 3 2 3" xfId="25363" xr:uid="{00000000-0005-0000-0000-0000FD6E0000}"/>
    <cellStyle name="Normal 14 4 4 3 2 3 2" xfId="25364" xr:uid="{00000000-0005-0000-0000-0000FE6E0000}"/>
    <cellStyle name="Normal 14 4 4 3 2 3 2 2" xfId="25365" xr:uid="{00000000-0005-0000-0000-0000FF6E0000}"/>
    <cellStyle name="Normal 14 4 4 3 2 3 3" xfId="25366" xr:uid="{00000000-0005-0000-0000-0000006F0000}"/>
    <cellStyle name="Normal 14 4 4 3 2 3 4" xfId="25367" xr:uid="{00000000-0005-0000-0000-0000016F0000}"/>
    <cellStyle name="Normal 14 4 4 3 2 4" xfId="25368" xr:uid="{00000000-0005-0000-0000-0000026F0000}"/>
    <cellStyle name="Normal 14 4 4 3 2 4 2" xfId="25369" xr:uid="{00000000-0005-0000-0000-0000036F0000}"/>
    <cellStyle name="Normal 14 4 4 3 2 4 2 2" xfId="25370" xr:uid="{00000000-0005-0000-0000-0000046F0000}"/>
    <cellStyle name="Normal 14 4 4 3 2 4 3" xfId="25371" xr:uid="{00000000-0005-0000-0000-0000056F0000}"/>
    <cellStyle name="Normal 14 4 4 3 2 4 4" xfId="25372" xr:uid="{00000000-0005-0000-0000-0000066F0000}"/>
    <cellStyle name="Normal 14 4 4 3 2 5" xfId="25373" xr:uid="{00000000-0005-0000-0000-0000076F0000}"/>
    <cellStyle name="Normal 14 4 4 3 2 5 2" xfId="25374" xr:uid="{00000000-0005-0000-0000-0000086F0000}"/>
    <cellStyle name="Normal 14 4 4 3 2 5 3" xfId="25375" xr:uid="{00000000-0005-0000-0000-0000096F0000}"/>
    <cellStyle name="Normal 14 4 4 3 2 6" xfId="25376" xr:uid="{00000000-0005-0000-0000-00000A6F0000}"/>
    <cellStyle name="Normal 14 4 4 3 2 7" xfId="25377" xr:uid="{00000000-0005-0000-0000-00000B6F0000}"/>
    <cellStyle name="Normal 14 4 4 3 2 8" xfId="25378" xr:uid="{00000000-0005-0000-0000-00000C6F0000}"/>
    <cellStyle name="Normal 14 4 4 3 3" xfId="25379" xr:uid="{00000000-0005-0000-0000-00000D6F0000}"/>
    <cellStyle name="Normal 14 4 4 3 3 2" xfId="25380" xr:uid="{00000000-0005-0000-0000-00000E6F0000}"/>
    <cellStyle name="Normal 14 4 4 3 3 2 2" xfId="25381" xr:uid="{00000000-0005-0000-0000-00000F6F0000}"/>
    <cellStyle name="Normal 14 4 4 3 3 3" xfId="25382" xr:uid="{00000000-0005-0000-0000-0000106F0000}"/>
    <cellStyle name="Normal 14 4 4 3 3 4" xfId="25383" xr:uid="{00000000-0005-0000-0000-0000116F0000}"/>
    <cellStyle name="Normal 14 4 4 3 4" xfId="25384" xr:uid="{00000000-0005-0000-0000-0000126F0000}"/>
    <cellStyle name="Normal 14 4 4 3 4 2" xfId="25385" xr:uid="{00000000-0005-0000-0000-0000136F0000}"/>
    <cellStyle name="Normal 14 4 4 3 4 2 2" xfId="25386" xr:uid="{00000000-0005-0000-0000-0000146F0000}"/>
    <cellStyle name="Normal 14 4 4 3 4 3" xfId="25387" xr:uid="{00000000-0005-0000-0000-0000156F0000}"/>
    <cellStyle name="Normal 14 4 4 3 4 4" xfId="25388" xr:uid="{00000000-0005-0000-0000-0000166F0000}"/>
    <cellStyle name="Normal 14 4 4 3 5" xfId="25389" xr:uid="{00000000-0005-0000-0000-0000176F0000}"/>
    <cellStyle name="Normal 14 4 4 3 5 2" xfId="25390" xr:uid="{00000000-0005-0000-0000-0000186F0000}"/>
    <cellStyle name="Normal 14 4 4 3 5 2 2" xfId="25391" xr:uid="{00000000-0005-0000-0000-0000196F0000}"/>
    <cellStyle name="Normal 14 4 4 3 5 3" xfId="25392" xr:uid="{00000000-0005-0000-0000-00001A6F0000}"/>
    <cellStyle name="Normal 14 4 4 3 5 4" xfId="25393" xr:uid="{00000000-0005-0000-0000-00001B6F0000}"/>
    <cellStyle name="Normal 14 4 4 3 6" xfId="25394" xr:uid="{00000000-0005-0000-0000-00001C6F0000}"/>
    <cellStyle name="Normal 14 4 4 3 6 2" xfId="25395" xr:uid="{00000000-0005-0000-0000-00001D6F0000}"/>
    <cellStyle name="Normal 14 4 4 3 6 2 2" xfId="25396" xr:uid="{00000000-0005-0000-0000-00001E6F0000}"/>
    <cellStyle name="Normal 14 4 4 3 6 3" xfId="25397" xr:uid="{00000000-0005-0000-0000-00001F6F0000}"/>
    <cellStyle name="Normal 14 4 4 3 7" xfId="25398" xr:uid="{00000000-0005-0000-0000-0000206F0000}"/>
    <cellStyle name="Normal 14 4 4 3 7 2" xfId="25399" xr:uid="{00000000-0005-0000-0000-0000216F0000}"/>
    <cellStyle name="Normal 14 4 4 3 8" xfId="25400" xr:uid="{00000000-0005-0000-0000-0000226F0000}"/>
    <cellStyle name="Normal 14 4 4 3 9" xfId="25401" xr:uid="{00000000-0005-0000-0000-0000236F0000}"/>
    <cellStyle name="Normal 14 4 4 4" xfId="25402" xr:uid="{00000000-0005-0000-0000-0000246F0000}"/>
    <cellStyle name="Normal 14 4 4 4 2" xfId="25403" xr:uid="{00000000-0005-0000-0000-0000256F0000}"/>
    <cellStyle name="Normal 14 4 4 4 2 2" xfId="25404" xr:uid="{00000000-0005-0000-0000-0000266F0000}"/>
    <cellStyle name="Normal 14 4 4 4 2 2 2" xfId="25405" xr:uid="{00000000-0005-0000-0000-0000276F0000}"/>
    <cellStyle name="Normal 14 4 4 4 2 3" xfId="25406" xr:uid="{00000000-0005-0000-0000-0000286F0000}"/>
    <cellStyle name="Normal 14 4 4 4 2 4" xfId="25407" xr:uid="{00000000-0005-0000-0000-0000296F0000}"/>
    <cellStyle name="Normal 14 4 4 4 3" xfId="25408" xr:uid="{00000000-0005-0000-0000-00002A6F0000}"/>
    <cellStyle name="Normal 14 4 4 4 3 2" xfId="25409" xr:uid="{00000000-0005-0000-0000-00002B6F0000}"/>
    <cellStyle name="Normal 14 4 4 4 3 2 2" xfId="25410" xr:uid="{00000000-0005-0000-0000-00002C6F0000}"/>
    <cellStyle name="Normal 14 4 4 4 3 3" xfId="25411" xr:uid="{00000000-0005-0000-0000-00002D6F0000}"/>
    <cellStyle name="Normal 14 4 4 4 3 4" xfId="25412" xr:uid="{00000000-0005-0000-0000-00002E6F0000}"/>
    <cellStyle name="Normal 14 4 4 4 4" xfId="25413" xr:uid="{00000000-0005-0000-0000-00002F6F0000}"/>
    <cellStyle name="Normal 14 4 4 4 4 2" xfId="25414" xr:uid="{00000000-0005-0000-0000-0000306F0000}"/>
    <cellStyle name="Normal 14 4 4 4 4 2 2" xfId="25415" xr:uid="{00000000-0005-0000-0000-0000316F0000}"/>
    <cellStyle name="Normal 14 4 4 4 4 3" xfId="25416" xr:uid="{00000000-0005-0000-0000-0000326F0000}"/>
    <cellStyle name="Normal 14 4 4 4 4 4" xfId="25417" xr:uid="{00000000-0005-0000-0000-0000336F0000}"/>
    <cellStyle name="Normal 14 4 4 4 5" xfId="25418" xr:uid="{00000000-0005-0000-0000-0000346F0000}"/>
    <cellStyle name="Normal 14 4 4 4 5 2" xfId="25419" xr:uid="{00000000-0005-0000-0000-0000356F0000}"/>
    <cellStyle name="Normal 14 4 4 4 5 2 2" xfId="25420" xr:uid="{00000000-0005-0000-0000-0000366F0000}"/>
    <cellStyle name="Normal 14 4 4 4 5 3" xfId="25421" xr:uid="{00000000-0005-0000-0000-0000376F0000}"/>
    <cellStyle name="Normal 14 4 4 4 5 4" xfId="25422" xr:uid="{00000000-0005-0000-0000-0000386F0000}"/>
    <cellStyle name="Normal 14 4 4 4 6" xfId="25423" xr:uid="{00000000-0005-0000-0000-0000396F0000}"/>
    <cellStyle name="Normal 14 4 4 4 6 2" xfId="25424" xr:uid="{00000000-0005-0000-0000-00003A6F0000}"/>
    <cellStyle name="Normal 14 4 4 4 6 2 2" xfId="25425" xr:uid="{00000000-0005-0000-0000-00003B6F0000}"/>
    <cellStyle name="Normal 14 4 4 4 6 3" xfId="25426" xr:uid="{00000000-0005-0000-0000-00003C6F0000}"/>
    <cellStyle name="Normal 14 4 4 4 7" xfId="25427" xr:uid="{00000000-0005-0000-0000-00003D6F0000}"/>
    <cellStyle name="Normal 14 4 4 4 7 2" xfId="25428" xr:uid="{00000000-0005-0000-0000-00003E6F0000}"/>
    <cellStyle name="Normal 14 4 4 4 8" xfId="25429" xr:uid="{00000000-0005-0000-0000-00003F6F0000}"/>
    <cellStyle name="Normal 14 4 4 4 9" xfId="25430" xr:uid="{00000000-0005-0000-0000-0000406F0000}"/>
    <cellStyle name="Normal 14 4 4 5" xfId="25431" xr:uid="{00000000-0005-0000-0000-0000416F0000}"/>
    <cellStyle name="Normal 14 4 4 5 2" xfId="25432" xr:uid="{00000000-0005-0000-0000-0000426F0000}"/>
    <cellStyle name="Normal 14 4 4 5 2 2" xfId="25433" xr:uid="{00000000-0005-0000-0000-0000436F0000}"/>
    <cellStyle name="Normal 14 4 4 5 2 2 2" xfId="25434" xr:uid="{00000000-0005-0000-0000-0000446F0000}"/>
    <cellStyle name="Normal 14 4 4 5 2 3" xfId="25435" xr:uid="{00000000-0005-0000-0000-0000456F0000}"/>
    <cellStyle name="Normal 14 4 4 5 2 4" xfId="25436" xr:uid="{00000000-0005-0000-0000-0000466F0000}"/>
    <cellStyle name="Normal 14 4 4 5 3" xfId="25437" xr:uid="{00000000-0005-0000-0000-0000476F0000}"/>
    <cellStyle name="Normal 14 4 4 5 3 2" xfId="25438" xr:uid="{00000000-0005-0000-0000-0000486F0000}"/>
    <cellStyle name="Normal 14 4 4 5 3 2 2" xfId="25439" xr:uid="{00000000-0005-0000-0000-0000496F0000}"/>
    <cellStyle name="Normal 14 4 4 5 3 3" xfId="25440" xr:uid="{00000000-0005-0000-0000-00004A6F0000}"/>
    <cellStyle name="Normal 14 4 4 5 3 4" xfId="25441" xr:uid="{00000000-0005-0000-0000-00004B6F0000}"/>
    <cellStyle name="Normal 14 4 4 5 4" xfId="25442" xr:uid="{00000000-0005-0000-0000-00004C6F0000}"/>
    <cellStyle name="Normal 14 4 4 5 4 2" xfId="25443" xr:uid="{00000000-0005-0000-0000-00004D6F0000}"/>
    <cellStyle name="Normal 14 4 4 5 4 2 2" xfId="25444" xr:uid="{00000000-0005-0000-0000-00004E6F0000}"/>
    <cellStyle name="Normal 14 4 4 5 4 3" xfId="25445" xr:uid="{00000000-0005-0000-0000-00004F6F0000}"/>
    <cellStyle name="Normal 14 4 4 5 4 4" xfId="25446" xr:uid="{00000000-0005-0000-0000-0000506F0000}"/>
    <cellStyle name="Normal 14 4 4 5 5" xfId="25447" xr:uid="{00000000-0005-0000-0000-0000516F0000}"/>
    <cellStyle name="Normal 14 4 4 5 5 2" xfId="25448" xr:uid="{00000000-0005-0000-0000-0000526F0000}"/>
    <cellStyle name="Normal 14 4 4 5 5 3" xfId="25449" xr:uid="{00000000-0005-0000-0000-0000536F0000}"/>
    <cellStyle name="Normal 14 4 4 5 6" xfId="25450" xr:uid="{00000000-0005-0000-0000-0000546F0000}"/>
    <cellStyle name="Normal 14 4 4 5 7" xfId="25451" xr:uid="{00000000-0005-0000-0000-0000556F0000}"/>
    <cellStyle name="Normal 14 4 4 5 8" xfId="25452" xr:uid="{00000000-0005-0000-0000-0000566F0000}"/>
    <cellStyle name="Normal 14 4 4 6" xfId="25453" xr:uid="{00000000-0005-0000-0000-0000576F0000}"/>
    <cellStyle name="Normal 14 4 4 6 2" xfId="25454" xr:uid="{00000000-0005-0000-0000-0000586F0000}"/>
    <cellStyle name="Normal 14 4 4 6 2 2" xfId="25455" xr:uid="{00000000-0005-0000-0000-0000596F0000}"/>
    <cellStyle name="Normal 14 4 4 6 3" xfId="25456" xr:uid="{00000000-0005-0000-0000-00005A6F0000}"/>
    <cellStyle name="Normal 14 4 4 6 4" xfId="25457" xr:uid="{00000000-0005-0000-0000-00005B6F0000}"/>
    <cellStyle name="Normal 14 4 4 7" xfId="25458" xr:uid="{00000000-0005-0000-0000-00005C6F0000}"/>
    <cellStyle name="Normal 14 4 4 7 2" xfId="25459" xr:uid="{00000000-0005-0000-0000-00005D6F0000}"/>
    <cellStyle name="Normal 14 4 4 7 2 2" xfId="25460" xr:uid="{00000000-0005-0000-0000-00005E6F0000}"/>
    <cellStyle name="Normal 14 4 4 7 3" xfId="25461" xr:uid="{00000000-0005-0000-0000-00005F6F0000}"/>
    <cellStyle name="Normal 14 4 4 7 4" xfId="25462" xr:uid="{00000000-0005-0000-0000-0000606F0000}"/>
    <cellStyle name="Normal 14 4 4 8" xfId="25463" xr:uid="{00000000-0005-0000-0000-0000616F0000}"/>
    <cellStyle name="Normal 14 4 4 8 2" xfId="25464" xr:uid="{00000000-0005-0000-0000-0000626F0000}"/>
    <cellStyle name="Normal 14 4 4 8 2 2" xfId="25465" xr:uid="{00000000-0005-0000-0000-0000636F0000}"/>
    <cellStyle name="Normal 14 4 4 8 3" xfId="25466" xr:uid="{00000000-0005-0000-0000-0000646F0000}"/>
    <cellStyle name="Normal 14 4 4 8 4" xfId="25467" xr:uid="{00000000-0005-0000-0000-0000656F0000}"/>
    <cellStyle name="Normal 14 4 4 9" xfId="25468" xr:uid="{00000000-0005-0000-0000-0000666F0000}"/>
    <cellStyle name="Normal 14 4 4 9 2" xfId="25469" xr:uid="{00000000-0005-0000-0000-0000676F0000}"/>
    <cellStyle name="Normal 14 4 4 9 2 2" xfId="25470" xr:uid="{00000000-0005-0000-0000-0000686F0000}"/>
    <cellStyle name="Normal 14 4 4 9 3" xfId="25471" xr:uid="{00000000-0005-0000-0000-0000696F0000}"/>
    <cellStyle name="Normal 14 4 5" xfId="25472" xr:uid="{00000000-0005-0000-0000-00006A6F0000}"/>
    <cellStyle name="Normal 14 4 5 10" xfId="25473" xr:uid="{00000000-0005-0000-0000-00006B6F0000}"/>
    <cellStyle name="Normal 14 4 5 11" xfId="25474" xr:uid="{00000000-0005-0000-0000-00006C6F0000}"/>
    <cellStyle name="Normal 14 4 5 2" xfId="25475" xr:uid="{00000000-0005-0000-0000-00006D6F0000}"/>
    <cellStyle name="Normal 14 4 5 2 2" xfId="25476" xr:uid="{00000000-0005-0000-0000-00006E6F0000}"/>
    <cellStyle name="Normal 14 4 5 2 2 2" xfId="25477" xr:uid="{00000000-0005-0000-0000-00006F6F0000}"/>
    <cellStyle name="Normal 14 4 5 2 2 2 2" xfId="25478" xr:uid="{00000000-0005-0000-0000-0000706F0000}"/>
    <cellStyle name="Normal 14 4 5 2 2 2 2 2" xfId="25479" xr:uid="{00000000-0005-0000-0000-0000716F0000}"/>
    <cellStyle name="Normal 14 4 5 2 2 2 3" xfId="25480" xr:uid="{00000000-0005-0000-0000-0000726F0000}"/>
    <cellStyle name="Normal 14 4 5 2 2 2 4" xfId="25481" xr:uid="{00000000-0005-0000-0000-0000736F0000}"/>
    <cellStyle name="Normal 14 4 5 2 2 3" xfId="25482" xr:uid="{00000000-0005-0000-0000-0000746F0000}"/>
    <cellStyle name="Normal 14 4 5 2 2 3 2" xfId="25483" xr:uid="{00000000-0005-0000-0000-0000756F0000}"/>
    <cellStyle name="Normal 14 4 5 2 2 3 2 2" xfId="25484" xr:uid="{00000000-0005-0000-0000-0000766F0000}"/>
    <cellStyle name="Normal 14 4 5 2 2 3 3" xfId="25485" xr:uid="{00000000-0005-0000-0000-0000776F0000}"/>
    <cellStyle name="Normal 14 4 5 2 2 3 4" xfId="25486" xr:uid="{00000000-0005-0000-0000-0000786F0000}"/>
    <cellStyle name="Normal 14 4 5 2 2 4" xfId="25487" xr:uid="{00000000-0005-0000-0000-0000796F0000}"/>
    <cellStyle name="Normal 14 4 5 2 2 4 2" xfId="25488" xr:uid="{00000000-0005-0000-0000-00007A6F0000}"/>
    <cellStyle name="Normal 14 4 5 2 2 4 2 2" xfId="25489" xr:uid="{00000000-0005-0000-0000-00007B6F0000}"/>
    <cellStyle name="Normal 14 4 5 2 2 4 3" xfId="25490" xr:uid="{00000000-0005-0000-0000-00007C6F0000}"/>
    <cellStyle name="Normal 14 4 5 2 2 4 4" xfId="25491" xr:uid="{00000000-0005-0000-0000-00007D6F0000}"/>
    <cellStyle name="Normal 14 4 5 2 2 5" xfId="25492" xr:uid="{00000000-0005-0000-0000-00007E6F0000}"/>
    <cellStyle name="Normal 14 4 5 2 2 5 2" xfId="25493" xr:uid="{00000000-0005-0000-0000-00007F6F0000}"/>
    <cellStyle name="Normal 14 4 5 2 2 5 3" xfId="25494" xr:uid="{00000000-0005-0000-0000-0000806F0000}"/>
    <cellStyle name="Normal 14 4 5 2 2 6" xfId="25495" xr:uid="{00000000-0005-0000-0000-0000816F0000}"/>
    <cellStyle name="Normal 14 4 5 2 2 7" xfId="25496" xr:uid="{00000000-0005-0000-0000-0000826F0000}"/>
    <cellStyle name="Normal 14 4 5 2 2 8" xfId="25497" xr:uid="{00000000-0005-0000-0000-0000836F0000}"/>
    <cellStyle name="Normal 14 4 5 2 3" xfId="25498" xr:uid="{00000000-0005-0000-0000-0000846F0000}"/>
    <cellStyle name="Normal 14 4 5 2 3 2" xfId="25499" xr:uid="{00000000-0005-0000-0000-0000856F0000}"/>
    <cellStyle name="Normal 14 4 5 2 3 2 2" xfId="25500" xr:uid="{00000000-0005-0000-0000-0000866F0000}"/>
    <cellStyle name="Normal 14 4 5 2 3 3" xfId="25501" xr:uid="{00000000-0005-0000-0000-0000876F0000}"/>
    <cellStyle name="Normal 14 4 5 2 3 4" xfId="25502" xr:uid="{00000000-0005-0000-0000-0000886F0000}"/>
    <cellStyle name="Normal 14 4 5 2 4" xfId="25503" xr:uid="{00000000-0005-0000-0000-0000896F0000}"/>
    <cellStyle name="Normal 14 4 5 2 4 2" xfId="25504" xr:uid="{00000000-0005-0000-0000-00008A6F0000}"/>
    <cellStyle name="Normal 14 4 5 2 4 2 2" xfId="25505" xr:uid="{00000000-0005-0000-0000-00008B6F0000}"/>
    <cellStyle name="Normal 14 4 5 2 4 3" xfId="25506" xr:uid="{00000000-0005-0000-0000-00008C6F0000}"/>
    <cellStyle name="Normal 14 4 5 2 4 4" xfId="25507" xr:uid="{00000000-0005-0000-0000-00008D6F0000}"/>
    <cellStyle name="Normal 14 4 5 2 5" xfId="25508" xr:uid="{00000000-0005-0000-0000-00008E6F0000}"/>
    <cellStyle name="Normal 14 4 5 2 5 2" xfId="25509" xr:uid="{00000000-0005-0000-0000-00008F6F0000}"/>
    <cellStyle name="Normal 14 4 5 2 5 2 2" xfId="25510" xr:uid="{00000000-0005-0000-0000-0000906F0000}"/>
    <cellStyle name="Normal 14 4 5 2 5 3" xfId="25511" xr:uid="{00000000-0005-0000-0000-0000916F0000}"/>
    <cellStyle name="Normal 14 4 5 2 5 4" xfId="25512" xr:uid="{00000000-0005-0000-0000-0000926F0000}"/>
    <cellStyle name="Normal 14 4 5 2 6" xfId="25513" xr:uid="{00000000-0005-0000-0000-0000936F0000}"/>
    <cellStyle name="Normal 14 4 5 2 6 2" xfId="25514" xr:uid="{00000000-0005-0000-0000-0000946F0000}"/>
    <cellStyle name="Normal 14 4 5 2 6 2 2" xfId="25515" xr:uid="{00000000-0005-0000-0000-0000956F0000}"/>
    <cellStyle name="Normal 14 4 5 2 6 3" xfId="25516" xr:uid="{00000000-0005-0000-0000-0000966F0000}"/>
    <cellStyle name="Normal 14 4 5 2 7" xfId="25517" xr:uid="{00000000-0005-0000-0000-0000976F0000}"/>
    <cellStyle name="Normal 14 4 5 2 7 2" xfId="25518" xr:uid="{00000000-0005-0000-0000-0000986F0000}"/>
    <cellStyle name="Normal 14 4 5 2 8" xfId="25519" xr:uid="{00000000-0005-0000-0000-0000996F0000}"/>
    <cellStyle name="Normal 14 4 5 2 9" xfId="25520" xr:uid="{00000000-0005-0000-0000-00009A6F0000}"/>
    <cellStyle name="Normal 14 4 5 3" xfId="25521" xr:uid="{00000000-0005-0000-0000-00009B6F0000}"/>
    <cellStyle name="Normal 14 4 5 3 2" xfId="25522" xr:uid="{00000000-0005-0000-0000-00009C6F0000}"/>
    <cellStyle name="Normal 14 4 5 3 2 2" xfId="25523" xr:uid="{00000000-0005-0000-0000-00009D6F0000}"/>
    <cellStyle name="Normal 14 4 5 3 2 2 2" xfId="25524" xr:uid="{00000000-0005-0000-0000-00009E6F0000}"/>
    <cellStyle name="Normal 14 4 5 3 2 3" xfId="25525" xr:uid="{00000000-0005-0000-0000-00009F6F0000}"/>
    <cellStyle name="Normal 14 4 5 3 2 4" xfId="25526" xr:uid="{00000000-0005-0000-0000-0000A06F0000}"/>
    <cellStyle name="Normal 14 4 5 3 3" xfId="25527" xr:uid="{00000000-0005-0000-0000-0000A16F0000}"/>
    <cellStyle name="Normal 14 4 5 3 3 2" xfId="25528" xr:uid="{00000000-0005-0000-0000-0000A26F0000}"/>
    <cellStyle name="Normal 14 4 5 3 3 2 2" xfId="25529" xr:uid="{00000000-0005-0000-0000-0000A36F0000}"/>
    <cellStyle name="Normal 14 4 5 3 3 3" xfId="25530" xr:uid="{00000000-0005-0000-0000-0000A46F0000}"/>
    <cellStyle name="Normal 14 4 5 3 3 4" xfId="25531" xr:uid="{00000000-0005-0000-0000-0000A56F0000}"/>
    <cellStyle name="Normal 14 4 5 3 4" xfId="25532" xr:uid="{00000000-0005-0000-0000-0000A66F0000}"/>
    <cellStyle name="Normal 14 4 5 3 4 2" xfId="25533" xr:uid="{00000000-0005-0000-0000-0000A76F0000}"/>
    <cellStyle name="Normal 14 4 5 3 4 2 2" xfId="25534" xr:uid="{00000000-0005-0000-0000-0000A86F0000}"/>
    <cellStyle name="Normal 14 4 5 3 4 3" xfId="25535" xr:uid="{00000000-0005-0000-0000-0000A96F0000}"/>
    <cellStyle name="Normal 14 4 5 3 4 4" xfId="25536" xr:uid="{00000000-0005-0000-0000-0000AA6F0000}"/>
    <cellStyle name="Normal 14 4 5 3 5" xfId="25537" xr:uid="{00000000-0005-0000-0000-0000AB6F0000}"/>
    <cellStyle name="Normal 14 4 5 3 5 2" xfId="25538" xr:uid="{00000000-0005-0000-0000-0000AC6F0000}"/>
    <cellStyle name="Normal 14 4 5 3 5 2 2" xfId="25539" xr:uid="{00000000-0005-0000-0000-0000AD6F0000}"/>
    <cellStyle name="Normal 14 4 5 3 5 3" xfId="25540" xr:uid="{00000000-0005-0000-0000-0000AE6F0000}"/>
    <cellStyle name="Normal 14 4 5 3 5 4" xfId="25541" xr:uid="{00000000-0005-0000-0000-0000AF6F0000}"/>
    <cellStyle name="Normal 14 4 5 3 6" xfId="25542" xr:uid="{00000000-0005-0000-0000-0000B06F0000}"/>
    <cellStyle name="Normal 14 4 5 3 6 2" xfId="25543" xr:uid="{00000000-0005-0000-0000-0000B16F0000}"/>
    <cellStyle name="Normal 14 4 5 3 6 2 2" xfId="25544" xr:uid="{00000000-0005-0000-0000-0000B26F0000}"/>
    <cellStyle name="Normal 14 4 5 3 6 3" xfId="25545" xr:uid="{00000000-0005-0000-0000-0000B36F0000}"/>
    <cellStyle name="Normal 14 4 5 3 7" xfId="25546" xr:uid="{00000000-0005-0000-0000-0000B46F0000}"/>
    <cellStyle name="Normal 14 4 5 3 7 2" xfId="25547" xr:uid="{00000000-0005-0000-0000-0000B56F0000}"/>
    <cellStyle name="Normal 14 4 5 3 8" xfId="25548" xr:uid="{00000000-0005-0000-0000-0000B66F0000}"/>
    <cellStyle name="Normal 14 4 5 3 9" xfId="25549" xr:uid="{00000000-0005-0000-0000-0000B76F0000}"/>
    <cellStyle name="Normal 14 4 5 4" xfId="25550" xr:uid="{00000000-0005-0000-0000-0000B86F0000}"/>
    <cellStyle name="Normal 14 4 5 4 2" xfId="25551" xr:uid="{00000000-0005-0000-0000-0000B96F0000}"/>
    <cellStyle name="Normal 14 4 5 4 2 2" xfId="25552" xr:uid="{00000000-0005-0000-0000-0000BA6F0000}"/>
    <cellStyle name="Normal 14 4 5 4 2 2 2" xfId="25553" xr:uid="{00000000-0005-0000-0000-0000BB6F0000}"/>
    <cellStyle name="Normal 14 4 5 4 2 3" xfId="25554" xr:uid="{00000000-0005-0000-0000-0000BC6F0000}"/>
    <cellStyle name="Normal 14 4 5 4 2 4" xfId="25555" xr:uid="{00000000-0005-0000-0000-0000BD6F0000}"/>
    <cellStyle name="Normal 14 4 5 4 3" xfId="25556" xr:uid="{00000000-0005-0000-0000-0000BE6F0000}"/>
    <cellStyle name="Normal 14 4 5 4 3 2" xfId="25557" xr:uid="{00000000-0005-0000-0000-0000BF6F0000}"/>
    <cellStyle name="Normal 14 4 5 4 3 2 2" xfId="25558" xr:uid="{00000000-0005-0000-0000-0000C06F0000}"/>
    <cellStyle name="Normal 14 4 5 4 3 3" xfId="25559" xr:uid="{00000000-0005-0000-0000-0000C16F0000}"/>
    <cellStyle name="Normal 14 4 5 4 3 4" xfId="25560" xr:uid="{00000000-0005-0000-0000-0000C26F0000}"/>
    <cellStyle name="Normal 14 4 5 4 4" xfId="25561" xr:uid="{00000000-0005-0000-0000-0000C36F0000}"/>
    <cellStyle name="Normal 14 4 5 4 4 2" xfId="25562" xr:uid="{00000000-0005-0000-0000-0000C46F0000}"/>
    <cellStyle name="Normal 14 4 5 4 4 2 2" xfId="25563" xr:uid="{00000000-0005-0000-0000-0000C56F0000}"/>
    <cellStyle name="Normal 14 4 5 4 4 3" xfId="25564" xr:uid="{00000000-0005-0000-0000-0000C66F0000}"/>
    <cellStyle name="Normal 14 4 5 4 4 4" xfId="25565" xr:uid="{00000000-0005-0000-0000-0000C76F0000}"/>
    <cellStyle name="Normal 14 4 5 4 5" xfId="25566" xr:uid="{00000000-0005-0000-0000-0000C86F0000}"/>
    <cellStyle name="Normal 14 4 5 4 5 2" xfId="25567" xr:uid="{00000000-0005-0000-0000-0000C96F0000}"/>
    <cellStyle name="Normal 14 4 5 4 5 3" xfId="25568" xr:uid="{00000000-0005-0000-0000-0000CA6F0000}"/>
    <cellStyle name="Normal 14 4 5 4 6" xfId="25569" xr:uid="{00000000-0005-0000-0000-0000CB6F0000}"/>
    <cellStyle name="Normal 14 4 5 4 7" xfId="25570" xr:uid="{00000000-0005-0000-0000-0000CC6F0000}"/>
    <cellStyle name="Normal 14 4 5 4 8" xfId="25571" xr:uid="{00000000-0005-0000-0000-0000CD6F0000}"/>
    <cellStyle name="Normal 14 4 5 5" xfId="25572" xr:uid="{00000000-0005-0000-0000-0000CE6F0000}"/>
    <cellStyle name="Normal 14 4 5 5 2" xfId="25573" xr:uid="{00000000-0005-0000-0000-0000CF6F0000}"/>
    <cellStyle name="Normal 14 4 5 5 2 2" xfId="25574" xr:uid="{00000000-0005-0000-0000-0000D06F0000}"/>
    <cellStyle name="Normal 14 4 5 5 3" xfId="25575" xr:uid="{00000000-0005-0000-0000-0000D16F0000}"/>
    <cellStyle name="Normal 14 4 5 5 4" xfId="25576" xr:uid="{00000000-0005-0000-0000-0000D26F0000}"/>
    <cellStyle name="Normal 14 4 5 6" xfId="25577" xr:uid="{00000000-0005-0000-0000-0000D36F0000}"/>
    <cellStyle name="Normal 14 4 5 6 2" xfId="25578" xr:uid="{00000000-0005-0000-0000-0000D46F0000}"/>
    <cellStyle name="Normal 14 4 5 6 2 2" xfId="25579" xr:uid="{00000000-0005-0000-0000-0000D56F0000}"/>
    <cellStyle name="Normal 14 4 5 6 3" xfId="25580" xr:uid="{00000000-0005-0000-0000-0000D66F0000}"/>
    <cellStyle name="Normal 14 4 5 6 4" xfId="25581" xr:uid="{00000000-0005-0000-0000-0000D76F0000}"/>
    <cellStyle name="Normal 14 4 5 7" xfId="25582" xr:uid="{00000000-0005-0000-0000-0000D86F0000}"/>
    <cellStyle name="Normal 14 4 5 7 2" xfId="25583" xr:uid="{00000000-0005-0000-0000-0000D96F0000}"/>
    <cellStyle name="Normal 14 4 5 7 2 2" xfId="25584" xr:uid="{00000000-0005-0000-0000-0000DA6F0000}"/>
    <cellStyle name="Normal 14 4 5 7 3" xfId="25585" xr:uid="{00000000-0005-0000-0000-0000DB6F0000}"/>
    <cellStyle name="Normal 14 4 5 7 4" xfId="25586" xr:uid="{00000000-0005-0000-0000-0000DC6F0000}"/>
    <cellStyle name="Normal 14 4 5 8" xfId="25587" xr:uid="{00000000-0005-0000-0000-0000DD6F0000}"/>
    <cellStyle name="Normal 14 4 5 8 2" xfId="25588" xr:uid="{00000000-0005-0000-0000-0000DE6F0000}"/>
    <cellStyle name="Normal 14 4 5 8 2 2" xfId="25589" xr:uid="{00000000-0005-0000-0000-0000DF6F0000}"/>
    <cellStyle name="Normal 14 4 5 8 3" xfId="25590" xr:uid="{00000000-0005-0000-0000-0000E06F0000}"/>
    <cellStyle name="Normal 14 4 5 9" xfId="25591" xr:uid="{00000000-0005-0000-0000-0000E16F0000}"/>
    <cellStyle name="Normal 14 4 5 9 2" xfId="25592" xr:uid="{00000000-0005-0000-0000-0000E26F0000}"/>
    <cellStyle name="Normal 14 4 6" xfId="25593" xr:uid="{00000000-0005-0000-0000-0000E36F0000}"/>
    <cellStyle name="Normal 14 4 6 2" xfId="25594" xr:uid="{00000000-0005-0000-0000-0000E46F0000}"/>
    <cellStyle name="Normal 14 4 6 2 2" xfId="25595" xr:uid="{00000000-0005-0000-0000-0000E56F0000}"/>
    <cellStyle name="Normal 14 4 6 2 2 2" xfId="25596" xr:uid="{00000000-0005-0000-0000-0000E66F0000}"/>
    <cellStyle name="Normal 14 4 6 2 2 2 2" xfId="25597" xr:uid="{00000000-0005-0000-0000-0000E76F0000}"/>
    <cellStyle name="Normal 14 4 6 2 2 3" xfId="25598" xr:uid="{00000000-0005-0000-0000-0000E86F0000}"/>
    <cellStyle name="Normal 14 4 6 2 2 4" xfId="25599" xr:uid="{00000000-0005-0000-0000-0000E96F0000}"/>
    <cellStyle name="Normal 14 4 6 2 3" xfId="25600" xr:uid="{00000000-0005-0000-0000-0000EA6F0000}"/>
    <cellStyle name="Normal 14 4 6 2 3 2" xfId="25601" xr:uid="{00000000-0005-0000-0000-0000EB6F0000}"/>
    <cellStyle name="Normal 14 4 6 2 3 2 2" xfId="25602" xr:uid="{00000000-0005-0000-0000-0000EC6F0000}"/>
    <cellStyle name="Normal 14 4 6 2 3 3" xfId="25603" xr:uid="{00000000-0005-0000-0000-0000ED6F0000}"/>
    <cellStyle name="Normal 14 4 6 2 3 4" xfId="25604" xr:uid="{00000000-0005-0000-0000-0000EE6F0000}"/>
    <cellStyle name="Normal 14 4 6 2 4" xfId="25605" xr:uid="{00000000-0005-0000-0000-0000EF6F0000}"/>
    <cellStyle name="Normal 14 4 6 2 4 2" xfId="25606" xr:uid="{00000000-0005-0000-0000-0000F06F0000}"/>
    <cellStyle name="Normal 14 4 6 2 4 2 2" xfId="25607" xr:uid="{00000000-0005-0000-0000-0000F16F0000}"/>
    <cellStyle name="Normal 14 4 6 2 4 3" xfId="25608" xr:uid="{00000000-0005-0000-0000-0000F26F0000}"/>
    <cellStyle name="Normal 14 4 6 2 4 4" xfId="25609" xr:uid="{00000000-0005-0000-0000-0000F36F0000}"/>
    <cellStyle name="Normal 14 4 6 2 5" xfId="25610" xr:uid="{00000000-0005-0000-0000-0000F46F0000}"/>
    <cellStyle name="Normal 14 4 6 2 5 2" xfId="25611" xr:uid="{00000000-0005-0000-0000-0000F56F0000}"/>
    <cellStyle name="Normal 14 4 6 2 5 3" xfId="25612" xr:uid="{00000000-0005-0000-0000-0000F66F0000}"/>
    <cellStyle name="Normal 14 4 6 2 6" xfId="25613" xr:uid="{00000000-0005-0000-0000-0000F76F0000}"/>
    <cellStyle name="Normal 14 4 6 2 7" xfId="25614" xr:uid="{00000000-0005-0000-0000-0000F86F0000}"/>
    <cellStyle name="Normal 14 4 6 2 8" xfId="25615" xr:uid="{00000000-0005-0000-0000-0000F96F0000}"/>
    <cellStyle name="Normal 14 4 6 3" xfId="25616" xr:uid="{00000000-0005-0000-0000-0000FA6F0000}"/>
    <cellStyle name="Normal 14 4 6 3 2" xfId="25617" xr:uid="{00000000-0005-0000-0000-0000FB6F0000}"/>
    <cellStyle name="Normal 14 4 6 3 2 2" xfId="25618" xr:uid="{00000000-0005-0000-0000-0000FC6F0000}"/>
    <cellStyle name="Normal 14 4 6 3 3" xfId="25619" xr:uid="{00000000-0005-0000-0000-0000FD6F0000}"/>
    <cellStyle name="Normal 14 4 6 3 4" xfId="25620" xr:uid="{00000000-0005-0000-0000-0000FE6F0000}"/>
    <cellStyle name="Normal 14 4 6 4" xfId="25621" xr:uid="{00000000-0005-0000-0000-0000FF6F0000}"/>
    <cellStyle name="Normal 14 4 6 4 2" xfId="25622" xr:uid="{00000000-0005-0000-0000-000000700000}"/>
    <cellStyle name="Normal 14 4 6 4 2 2" xfId="25623" xr:uid="{00000000-0005-0000-0000-000001700000}"/>
    <cellStyle name="Normal 14 4 6 4 3" xfId="25624" xr:uid="{00000000-0005-0000-0000-000002700000}"/>
    <cellStyle name="Normal 14 4 6 4 4" xfId="25625" xr:uid="{00000000-0005-0000-0000-000003700000}"/>
    <cellStyle name="Normal 14 4 6 5" xfId="25626" xr:uid="{00000000-0005-0000-0000-000004700000}"/>
    <cellStyle name="Normal 14 4 6 5 2" xfId="25627" xr:uid="{00000000-0005-0000-0000-000005700000}"/>
    <cellStyle name="Normal 14 4 6 5 2 2" xfId="25628" xr:uid="{00000000-0005-0000-0000-000006700000}"/>
    <cellStyle name="Normal 14 4 6 5 3" xfId="25629" xr:uid="{00000000-0005-0000-0000-000007700000}"/>
    <cellStyle name="Normal 14 4 6 5 4" xfId="25630" xr:uid="{00000000-0005-0000-0000-000008700000}"/>
    <cellStyle name="Normal 14 4 6 6" xfId="25631" xr:uid="{00000000-0005-0000-0000-000009700000}"/>
    <cellStyle name="Normal 14 4 6 6 2" xfId="25632" xr:uid="{00000000-0005-0000-0000-00000A700000}"/>
    <cellStyle name="Normal 14 4 6 6 2 2" xfId="25633" xr:uid="{00000000-0005-0000-0000-00000B700000}"/>
    <cellStyle name="Normal 14 4 6 6 3" xfId="25634" xr:uid="{00000000-0005-0000-0000-00000C700000}"/>
    <cellStyle name="Normal 14 4 6 7" xfId="25635" xr:uid="{00000000-0005-0000-0000-00000D700000}"/>
    <cellStyle name="Normal 14 4 6 7 2" xfId="25636" xr:uid="{00000000-0005-0000-0000-00000E700000}"/>
    <cellStyle name="Normal 14 4 6 8" xfId="25637" xr:uid="{00000000-0005-0000-0000-00000F700000}"/>
    <cellStyle name="Normal 14 4 6 9" xfId="25638" xr:uid="{00000000-0005-0000-0000-000010700000}"/>
    <cellStyle name="Normal 14 4 7" xfId="25639" xr:uid="{00000000-0005-0000-0000-000011700000}"/>
    <cellStyle name="Normal 14 4 7 2" xfId="25640" xr:uid="{00000000-0005-0000-0000-000012700000}"/>
    <cellStyle name="Normal 14 4 7 2 2" xfId="25641" xr:uid="{00000000-0005-0000-0000-000013700000}"/>
    <cellStyle name="Normal 14 4 7 2 2 2" xfId="25642" xr:uid="{00000000-0005-0000-0000-000014700000}"/>
    <cellStyle name="Normal 14 4 7 2 3" xfId="25643" xr:uid="{00000000-0005-0000-0000-000015700000}"/>
    <cellStyle name="Normal 14 4 7 2 4" xfId="25644" xr:uid="{00000000-0005-0000-0000-000016700000}"/>
    <cellStyle name="Normal 14 4 7 3" xfId="25645" xr:uid="{00000000-0005-0000-0000-000017700000}"/>
    <cellStyle name="Normal 14 4 7 3 2" xfId="25646" xr:uid="{00000000-0005-0000-0000-000018700000}"/>
    <cellStyle name="Normal 14 4 7 3 2 2" xfId="25647" xr:uid="{00000000-0005-0000-0000-000019700000}"/>
    <cellStyle name="Normal 14 4 7 3 3" xfId="25648" xr:uid="{00000000-0005-0000-0000-00001A700000}"/>
    <cellStyle name="Normal 14 4 7 3 4" xfId="25649" xr:uid="{00000000-0005-0000-0000-00001B700000}"/>
    <cellStyle name="Normal 14 4 7 4" xfId="25650" xr:uid="{00000000-0005-0000-0000-00001C700000}"/>
    <cellStyle name="Normal 14 4 7 4 2" xfId="25651" xr:uid="{00000000-0005-0000-0000-00001D700000}"/>
    <cellStyle name="Normal 14 4 7 4 2 2" xfId="25652" xr:uid="{00000000-0005-0000-0000-00001E700000}"/>
    <cellStyle name="Normal 14 4 7 4 3" xfId="25653" xr:uid="{00000000-0005-0000-0000-00001F700000}"/>
    <cellStyle name="Normal 14 4 7 4 4" xfId="25654" xr:uid="{00000000-0005-0000-0000-000020700000}"/>
    <cellStyle name="Normal 14 4 7 5" xfId="25655" xr:uid="{00000000-0005-0000-0000-000021700000}"/>
    <cellStyle name="Normal 14 4 7 5 2" xfId="25656" xr:uid="{00000000-0005-0000-0000-000022700000}"/>
    <cellStyle name="Normal 14 4 7 5 2 2" xfId="25657" xr:uid="{00000000-0005-0000-0000-000023700000}"/>
    <cellStyle name="Normal 14 4 7 5 3" xfId="25658" xr:uid="{00000000-0005-0000-0000-000024700000}"/>
    <cellStyle name="Normal 14 4 7 5 4" xfId="25659" xr:uid="{00000000-0005-0000-0000-000025700000}"/>
    <cellStyle name="Normal 14 4 7 6" xfId="25660" xr:uid="{00000000-0005-0000-0000-000026700000}"/>
    <cellStyle name="Normal 14 4 7 6 2" xfId="25661" xr:uid="{00000000-0005-0000-0000-000027700000}"/>
    <cellStyle name="Normal 14 4 7 6 2 2" xfId="25662" xr:uid="{00000000-0005-0000-0000-000028700000}"/>
    <cellStyle name="Normal 14 4 7 6 3" xfId="25663" xr:uid="{00000000-0005-0000-0000-000029700000}"/>
    <cellStyle name="Normal 14 4 7 7" xfId="25664" xr:uid="{00000000-0005-0000-0000-00002A700000}"/>
    <cellStyle name="Normal 14 4 7 7 2" xfId="25665" xr:uid="{00000000-0005-0000-0000-00002B700000}"/>
    <cellStyle name="Normal 14 4 7 8" xfId="25666" xr:uid="{00000000-0005-0000-0000-00002C700000}"/>
    <cellStyle name="Normal 14 4 7 9" xfId="25667" xr:uid="{00000000-0005-0000-0000-00002D700000}"/>
    <cellStyle name="Normal 14 4 8" xfId="25668" xr:uid="{00000000-0005-0000-0000-00002E700000}"/>
    <cellStyle name="Normal 14 4 8 2" xfId="25669" xr:uid="{00000000-0005-0000-0000-00002F700000}"/>
    <cellStyle name="Normal 14 4 8 2 2" xfId="25670" xr:uid="{00000000-0005-0000-0000-000030700000}"/>
    <cellStyle name="Normal 14 4 8 2 2 2" xfId="25671" xr:uid="{00000000-0005-0000-0000-000031700000}"/>
    <cellStyle name="Normal 14 4 8 2 3" xfId="25672" xr:uid="{00000000-0005-0000-0000-000032700000}"/>
    <cellStyle name="Normal 14 4 8 2 4" xfId="25673" xr:uid="{00000000-0005-0000-0000-000033700000}"/>
    <cellStyle name="Normal 14 4 8 3" xfId="25674" xr:uid="{00000000-0005-0000-0000-000034700000}"/>
    <cellStyle name="Normal 14 4 8 3 2" xfId="25675" xr:uid="{00000000-0005-0000-0000-000035700000}"/>
    <cellStyle name="Normal 14 4 8 3 2 2" xfId="25676" xr:uid="{00000000-0005-0000-0000-000036700000}"/>
    <cellStyle name="Normal 14 4 8 3 3" xfId="25677" xr:uid="{00000000-0005-0000-0000-000037700000}"/>
    <cellStyle name="Normal 14 4 8 3 4" xfId="25678" xr:uid="{00000000-0005-0000-0000-000038700000}"/>
    <cellStyle name="Normal 14 4 8 4" xfId="25679" xr:uid="{00000000-0005-0000-0000-000039700000}"/>
    <cellStyle name="Normal 14 4 8 4 2" xfId="25680" xr:uid="{00000000-0005-0000-0000-00003A700000}"/>
    <cellStyle name="Normal 14 4 8 4 2 2" xfId="25681" xr:uid="{00000000-0005-0000-0000-00003B700000}"/>
    <cellStyle name="Normal 14 4 8 4 3" xfId="25682" xr:uid="{00000000-0005-0000-0000-00003C700000}"/>
    <cellStyle name="Normal 14 4 8 4 4" xfId="25683" xr:uid="{00000000-0005-0000-0000-00003D700000}"/>
    <cellStyle name="Normal 14 4 8 5" xfId="25684" xr:uid="{00000000-0005-0000-0000-00003E700000}"/>
    <cellStyle name="Normal 14 4 8 5 2" xfId="25685" xr:uid="{00000000-0005-0000-0000-00003F700000}"/>
    <cellStyle name="Normal 14 4 8 5 2 2" xfId="25686" xr:uid="{00000000-0005-0000-0000-000040700000}"/>
    <cellStyle name="Normal 14 4 8 5 3" xfId="25687" xr:uid="{00000000-0005-0000-0000-000041700000}"/>
    <cellStyle name="Normal 14 4 8 6" xfId="25688" xr:uid="{00000000-0005-0000-0000-000042700000}"/>
    <cellStyle name="Normal 14 4 8 6 2" xfId="25689" xr:uid="{00000000-0005-0000-0000-000043700000}"/>
    <cellStyle name="Normal 14 4 8 7" xfId="25690" xr:uid="{00000000-0005-0000-0000-000044700000}"/>
    <cellStyle name="Normal 14 4 8 8" xfId="25691" xr:uid="{00000000-0005-0000-0000-000045700000}"/>
    <cellStyle name="Normal 14 4 9" xfId="25692" xr:uid="{00000000-0005-0000-0000-000046700000}"/>
    <cellStyle name="Normal 14 4 9 2" xfId="25693" xr:uid="{00000000-0005-0000-0000-000047700000}"/>
    <cellStyle name="Normal 14 4 9 2 2" xfId="25694" xr:uid="{00000000-0005-0000-0000-000048700000}"/>
    <cellStyle name="Normal 14 4 9 3" xfId="25695" xr:uid="{00000000-0005-0000-0000-000049700000}"/>
    <cellStyle name="Normal 14 4 9 4" xfId="25696" xr:uid="{00000000-0005-0000-0000-00004A700000}"/>
    <cellStyle name="Normal 14 5" xfId="25697" xr:uid="{00000000-0005-0000-0000-00004B700000}"/>
    <cellStyle name="Normal 14 5 10" xfId="25698" xr:uid="{00000000-0005-0000-0000-00004C700000}"/>
    <cellStyle name="Normal 14 5 10 2" xfId="25699" xr:uid="{00000000-0005-0000-0000-00004D700000}"/>
    <cellStyle name="Normal 14 5 10 2 2" xfId="25700" xr:uid="{00000000-0005-0000-0000-00004E700000}"/>
    <cellStyle name="Normal 14 5 10 3" xfId="25701" xr:uid="{00000000-0005-0000-0000-00004F700000}"/>
    <cellStyle name="Normal 14 5 11" xfId="25702" xr:uid="{00000000-0005-0000-0000-000050700000}"/>
    <cellStyle name="Normal 14 5 11 2" xfId="25703" xr:uid="{00000000-0005-0000-0000-000051700000}"/>
    <cellStyle name="Normal 14 5 12" xfId="25704" xr:uid="{00000000-0005-0000-0000-000052700000}"/>
    <cellStyle name="Normal 14 5 13" xfId="25705" xr:uid="{00000000-0005-0000-0000-000053700000}"/>
    <cellStyle name="Normal 14 5 2" xfId="25706" xr:uid="{00000000-0005-0000-0000-000054700000}"/>
    <cellStyle name="Normal 14 5 2 10" xfId="25707" xr:uid="{00000000-0005-0000-0000-000055700000}"/>
    <cellStyle name="Normal 14 5 2 10 2" xfId="25708" xr:uid="{00000000-0005-0000-0000-000056700000}"/>
    <cellStyle name="Normal 14 5 2 11" xfId="25709" xr:uid="{00000000-0005-0000-0000-000057700000}"/>
    <cellStyle name="Normal 14 5 2 12" xfId="25710" xr:uid="{00000000-0005-0000-0000-000058700000}"/>
    <cellStyle name="Normal 14 5 2 2" xfId="25711" xr:uid="{00000000-0005-0000-0000-000059700000}"/>
    <cellStyle name="Normal 14 5 2 2 10" xfId="25712" xr:uid="{00000000-0005-0000-0000-00005A700000}"/>
    <cellStyle name="Normal 14 5 2 2 2" xfId="25713" xr:uid="{00000000-0005-0000-0000-00005B700000}"/>
    <cellStyle name="Normal 14 5 2 2 2 2" xfId="25714" xr:uid="{00000000-0005-0000-0000-00005C700000}"/>
    <cellStyle name="Normal 14 5 2 2 2 2 2" xfId="25715" xr:uid="{00000000-0005-0000-0000-00005D700000}"/>
    <cellStyle name="Normal 14 5 2 2 2 2 2 2" xfId="25716" xr:uid="{00000000-0005-0000-0000-00005E700000}"/>
    <cellStyle name="Normal 14 5 2 2 2 2 3" xfId="25717" xr:uid="{00000000-0005-0000-0000-00005F700000}"/>
    <cellStyle name="Normal 14 5 2 2 2 2 4" xfId="25718" xr:uid="{00000000-0005-0000-0000-000060700000}"/>
    <cellStyle name="Normal 14 5 2 2 2 3" xfId="25719" xr:uid="{00000000-0005-0000-0000-000061700000}"/>
    <cellStyle name="Normal 14 5 2 2 2 3 2" xfId="25720" xr:uid="{00000000-0005-0000-0000-000062700000}"/>
    <cellStyle name="Normal 14 5 2 2 2 3 2 2" xfId="25721" xr:uid="{00000000-0005-0000-0000-000063700000}"/>
    <cellStyle name="Normal 14 5 2 2 2 3 3" xfId="25722" xr:uid="{00000000-0005-0000-0000-000064700000}"/>
    <cellStyle name="Normal 14 5 2 2 2 3 4" xfId="25723" xr:uid="{00000000-0005-0000-0000-000065700000}"/>
    <cellStyle name="Normal 14 5 2 2 2 4" xfId="25724" xr:uid="{00000000-0005-0000-0000-000066700000}"/>
    <cellStyle name="Normal 14 5 2 2 2 4 2" xfId="25725" xr:uid="{00000000-0005-0000-0000-000067700000}"/>
    <cellStyle name="Normal 14 5 2 2 2 4 2 2" xfId="25726" xr:uid="{00000000-0005-0000-0000-000068700000}"/>
    <cellStyle name="Normal 14 5 2 2 2 4 3" xfId="25727" xr:uid="{00000000-0005-0000-0000-000069700000}"/>
    <cellStyle name="Normal 14 5 2 2 2 4 4" xfId="25728" xr:uid="{00000000-0005-0000-0000-00006A700000}"/>
    <cellStyle name="Normal 14 5 2 2 2 5" xfId="25729" xr:uid="{00000000-0005-0000-0000-00006B700000}"/>
    <cellStyle name="Normal 14 5 2 2 2 5 2" xfId="25730" xr:uid="{00000000-0005-0000-0000-00006C700000}"/>
    <cellStyle name="Normal 14 5 2 2 2 5 2 2" xfId="25731" xr:uid="{00000000-0005-0000-0000-00006D700000}"/>
    <cellStyle name="Normal 14 5 2 2 2 5 3" xfId="25732" xr:uid="{00000000-0005-0000-0000-00006E700000}"/>
    <cellStyle name="Normal 14 5 2 2 2 5 4" xfId="25733" xr:uid="{00000000-0005-0000-0000-00006F700000}"/>
    <cellStyle name="Normal 14 5 2 2 2 6" xfId="25734" xr:uid="{00000000-0005-0000-0000-000070700000}"/>
    <cellStyle name="Normal 14 5 2 2 2 6 2" xfId="25735" xr:uid="{00000000-0005-0000-0000-000071700000}"/>
    <cellStyle name="Normal 14 5 2 2 2 6 2 2" xfId="25736" xr:uid="{00000000-0005-0000-0000-000072700000}"/>
    <cellStyle name="Normal 14 5 2 2 2 6 3" xfId="25737" xr:uid="{00000000-0005-0000-0000-000073700000}"/>
    <cellStyle name="Normal 14 5 2 2 2 7" xfId="25738" xr:uid="{00000000-0005-0000-0000-000074700000}"/>
    <cellStyle name="Normal 14 5 2 2 2 7 2" xfId="25739" xr:uid="{00000000-0005-0000-0000-000075700000}"/>
    <cellStyle name="Normal 14 5 2 2 2 8" xfId="25740" xr:uid="{00000000-0005-0000-0000-000076700000}"/>
    <cellStyle name="Normal 14 5 2 2 2 9" xfId="25741" xr:uid="{00000000-0005-0000-0000-000077700000}"/>
    <cellStyle name="Normal 14 5 2 2 3" xfId="25742" xr:uid="{00000000-0005-0000-0000-000078700000}"/>
    <cellStyle name="Normal 14 5 2 2 3 2" xfId="25743" xr:uid="{00000000-0005-0000-0000-000079700000}"/>
    <cellStyle name="Normal 14 5 2 2 3 2 2" xfId="25744" xr:uid="{00000000-0005-0000-0000-00007A700000}"/>
    <cellStyle name="Normal 14 5 2 2 3 2 2 2" xfId="25745" xr:uid="{00000000-0005-0000-0000-00007B700000}"/>
    <cellStyle name="Normal 14 5 2 2 3 2 3" xfId="25746" xr:uid="{00000000-0005-0000-0000-00007C700000}"/>
    <cellStyle name="Normal 14 5 2 2 3 2 4" xfId="25747" xr:uid="{00000000-0005-0000-0000-00007D700000}"/>
    <cellStyle name="Normal 14 5 2 2 3 3" xfId="25748" xr:uid="{00000000-0005-0000-0000-00007E700000}"/>
    <cellStyle name="Normal 14 5 2 2 3 3 2" xfId="25749" xr:uid="{00000000-0005-0000-0000-00007F700000}"/>
    <cellStyle name="Normal 14 5 2 2 3 3 2 2" xfId="25750" xr:uid="{00000000-0005-0000-0000-000080700000}"/>
    <cellStyle name="Normal 14 5 2 2 3 3 3" xfId="25751" xr:uid="{00000000-0005-0000-0000-000081700000}"/>
    <cellStyle name="Normal 14 5 2 2 3 3 4" xfId="25752" xr:uid="{00000000-0005-0000-0000-000082700000}"/>
    <cellStyle name="Normal 14 5 2 2 3 4" xfId="25753" xr:uid="{00000000-0005-0000-0000-000083700000}"/>
    <cellStyle name="Normal 14 5 2 2 3 4 2" xfId="25754" xr:uid="{00000000-0005-0000-0000-000084700000}"/>
    <cellStyle name="Normal 14 5 2 2 3 4 2 2" xfId="25755" xr:uid="{00000000-0005-0000-0000-000085700000}"/>
    <cellStyle name="Normal 14 5 2 2 3 4 3" xfId="25756" xr:uid="{00000000-0005-0000-0000-000086700000}"/>
    <cellStyle name="Normal 14 5 2 2 3 4 4" xfId="25757" xr:uid="{00000000-0005-0000-0000-000087700000}"/>
    <cellStyle name="Normal 14 5 2 2 3 5" xfId="25758" xr:uid="{00000000-0005-0000-0000-000088700000}"/>
    <cellStyle name="Normal 14 5 2 2 3 5 2" xfId="25759" xr:uid="{00000000-0005-0000-0000-000089700000}"/>
    <cellStyle name="Normal 14 5 2 2 3 5 3" xfId="25760" xr:uid="{00000000-0005-0000-0000-00008A700000}"/>
    <cellStyle name="Normal 14 5 2 2 3 6" xfId="25761" xr:uid="{00000000-0005-0000-0000-00008B700000}"/>
    <cellStyle name="Normal 14 5 2 2 3 7" xfId="25762" xr:uid="{00000000-0005-0000-0000-00008C700000}"/>
    <cellStyle name="Normal 14 5 2 2 3 8" xfId="25763" xr:uid="{00000000-0005-0000-0000-00008D700000}"/>
    <cellStyle name="Normal 14 5 2 2 4" xfId="25764" xr:uid="{00000000-0005-0000-0000-00008E700000}"/>
    <cellStyle name="Normal 14 5 2 2 4 2" xfId="25765" xr:uid="{00000000-0005-0000-0000-00008F700000}"/>
    <cellStyle name="Normal 14 5 2 2 4 2 2" xfId="25766" xr:uid="{00000000-0005-0000-0000-000090700000}"/>
    <cellStyle name="Normal 14 5 2 2 4 3" xfId="25767" xr:uid="{00000000-0005-0000-0000-000091700000}"/>
    <cellStyle name="Normal 14 5 2 2 4 4" xfId="25768" xr:uid="{00000000-0005-0000-0000-000092700000}"/>
    <cellStyle name="Normal 14 5 2 2 5" xfId="25769" xr:uid="{00000000-0005-0000-0000-000093700000}"/>
    <cellStyle name="Normal 14 5 2 2 5 2" xfId="25770" xr:uid="{00000000-0005-0000-0000-000094700000}"/>
    <cellStyle name="Normal 14 5 2 2 5 2 2" xfId="25771" xr:uid="{00000000-0005-0000-0000-000095700000}"/>
    <cellStyle name="Normal 14 5 2 2 5 3" xfId="25772" xr:uid="{00000000-0005-0000-0000-000096700000}"/>
    <cellStyle name="Normal 14 5 2 2 5 4" xfId="25773" xr:uid="{00000000-0005-0000-0000-000097700000}"/>
    <cellStyle name="Normal 14 5 2 2 6" xfId="25774" xr:uid="{00000000-0005-0000-0000-000098700000}"/>
    <cellStyle name="Normal 14 5 2 2 6 2" xfId="25775" xr:uid="{00000000-0005-0000-0000-000099700000}"/>
    <cellStyle name="Normal 14 5 2 2 6 2 2" xfId="25776" xr:uid="{00000000-0005-0000-0000-00009A700000}"/>
    <cellStyle name="Normal 14 5 2 2 6 3" xfId="25777" xr:uid="{00000000-0005-0000-0000-00009B700000}"/>
    <cellStyle name="Normal 14 5 2 2 6 4" xfId="25778" xr:uid="{00000000-0005-0000-0000-00009C700000}"/>
    <cellStyle name="Normal 14 5 2 2 7" xfId="25779" xr:uid="{00000000-0005-0000-0000-00009D700000}"/>
    <cellStyle name="Normal 14 5 2 2 7 2" xfId="25780" xr:uid="{00000000-0005-0000-0000-00009E700000}"/>
    <cellStyle name="Normal 14 5 2 2 7 2 2" xfId="25781" xr:uid="{00000000-0005-0000-0000-00009F700000}"/>
    <cellStyle name="Normal 14 5 2 2 7 3" xfId="25782" xr:uid="{00000000-0005-0000-0000-0000A0700000}"/>
    <cellStyle name="Normal 14 5 2 2 8" xfId="25783" xr:uid="{00000000-0005-0000-0000-0000A1700000}"/>
    <cellStyle name="Normal 14 5 2 2 8 2" xfId="25784" xr:uid="{00000000-0005-0000-0000-0000A2700000}"/>
    <cellStyle name="Normal 14 5 2 2 9" xfId="25785" xr:uid="{00000000-0005-0000-0000-0000A3700000}"/>
    <cellStyle name="Normal 14 5 2 3" xfId="25786" xr:uid="{00000000-0005-0000-0000-0000A4700000}"/>
    <cellStyle name="Normal 14 5 2 3 2" xfId="25787" xr:uid="{00000000-0005-0000-0000-0000A5700000}"/>
    <cellStyle name="Normal 14 5 2 3 2 2" xfId="25788" xr:uid="{00000000-0005-0000-0000-0000A6700000}"/>
    <cellStyle name="Normal 14 5 2 3 2 2 2" xfId="25789" xr:uid="{00000000-0005-0000-0000-0000A7700000}"/>
    <cellStyle name="Normal 14 5 2 3 2 2 2 2" xfId="25790" xr:uid="{00000000-0005-0000-0000-0000A8700000}"/>
    <cellStyle name="Normal 14 5 2 3 2 2 3" xfId="25791" xr:uid="{00000000-0005-0000-0000-0000A9700000}"/>
    <cellStyle name="Normal 14 5 2 3 2 2 4" xfId="25792" xr:uid="{00000000-0005-0000-0000-0000AA700000}"/>
    <cellStyle name="Normal 14 5 2 3 2 3" xfId="25793" xr:uid="{00000000-0005-0000-0000-0000AB700000}"/>
    <cellStyle name="Normal 14 5 2 3 2 3 2" xfId="25794" xr:uid="{00000000-0005-0000-0000-0000AC700000}"/>
    <cellStyle name="Normal 14 5 2 3 2 3 2 2" xfId="25795" xr:uid="{00000000-0005-0000-0000-0000AD700000}"/>
    <cellStyle name="Normal 14 5 2 3 2 3 3" xfId="25796" xr:uid="{00000000-0005-0000-0000-0000AE700000}"/>
    <cellStyle name="Normal 14 5 2 3 2 3 4" xfId="25797" xr:uid="{00000000-0005-0000-0000-0000AF700000}"/>
    <cellStyle name="Normal 14 5 2 3 2 4" xfId="25798" xr:uid="{00000000-0005-0000-0000-0000B0700000}"/>
    <cellStyle name="Normal 14 5 2 3 2 4 2" xfId="25799" xr:uid="{00000000-0005-0000-0000-0000B1700000}"/>
    <cellStyle name="Normal 14 5 2 3 2 4 2 2" xfId="25800" xr:uid="{00000000-0005-0000-0000-0000B2700000}"/>
    <cellStyle name="Normal 14 5 2 3 2 4 3" xfId="25801" xr:uid="{00000000-0005-0000-0000-0000B3700000}"/>
    <cellStyle name="Normal 14 5 2 3 2 4 4" xfId="25802" xr:uid="{00000000-0005-0000-0000-0000B4700000}"/>
    <cellStyle name="Normal 14 5 2 3 2 5" xfId="25803" xr:uid="{00000000-0005-0000-0000-0000B5700000}"/>
    <cellStyle name="Normal 14 5 2 3 2 5 2" xfId="25804" xr:uid="{00000000-0005-0000-0000-0000B6700000}"/>
    <cellStyle name="Normal 14 5 2 3 2 5 3" xfId="25805" xr:uid="{00000000-0005-0000-0000-0000B7700000}"/>
    <cellStyle name="Normal 14 5 2 3 2 6" xfId="25806" xr:uid="{00000000-0005-0000-0000-0000B8700000}"/>
    <cellStyle name="Normal 14 5 2 3 2 7" xfId="25807" xr:uid="{00000000-0005-0000-0000-0000B9700000}"/>
    <cellStyle name="Normal 14 5 2 3 2 8" xfId="25808" xr:uid="{00000000-0005-0000-0000-0000BA700000}"/>
    <cellStyle name="Normal 14 5 2 3 3" xfId="25809" xr:uid="{00000000-0005-0000-0000-0000BB700000}"/>
    <cellStyle name="Normal 14 5 2 3 3 2" xfId="25810" xr:uid="{00000000-0005-0000-0000-0000BC700000}"/>
    <cellStyle name="Normal 14 5 2 3 3 2 2" xfId="25811" xr:uid="{00000000-0005-0000-0000-0000BD700000}"/>
    <cellStyle name="Normal 14 5 2 3 3 3" xfId="25812" xr:uid="{00000000-0005-0000-0000-0000BE700000}"/>
    <cellStyle name="Normal 14 5 2 3 3 4" xfId="25813" xr:uid="{00000000-0005-0000-0000-0000BF700000}"/>
    <cellStyle name="Normal 14 5 2 3 4" xfId="25814" xr:uid="{00000000-0005-0000-0000-0000C0700000}"/>
    <cellStyle name="Normal 14 5 2 3 4 2" xfId="25815" xr:uid="{00000000-0005-0000-0000-0000C1700000}"/>
    <cellStyle name="Normal 14 5 2 3 4 2 2" xfId="25816" xr:uid="{00000000-0005-0000-0000-0000C2700000}"/>
    <cellStyle name="Normal 14 5 2 3 4 3" xfId="25817" xr:uid="{00000000-0005-0000-0000-0000C3700000}"/>
    <cellStyle name="Normal 14 5 2 3 4 4" xfId="25818" xr:uid="{00000000-0005-0000-0000-0000C4700000}"/>
    <cellStyle name="Normal 14 5 2 3 5" xfId="25819" xr:uid="{00000000-0005-0000-0000-0000C5700000}"/>
    <cellStyle name="Normal 14 5 2 3 5 2" xfId="25820" xr:uid="{00000000-0005-0000-0000-0000C6700000}"/>
    <cellStyle name="Normal 14 5 2 3 5 2 2" xfId="25821" xr:uid="{00000000-0005-0000-0000-0000C7700000}"/>
    <cellStyle name="Normal 14 5 2 3 5 3" xfId="25822" xr:uid="{00000000-0005-0000-0000-0000C8700000}"/>
    <cellStyle name="Normal 14 5 2 3 5 4" xfId="25823" xr:uid="{00000000-0005-0000-0000-0000C9700000}"/>
    <cellStyle name="Normal 14 5 2 3 6" xfId="25824" xr:uid="{00000000-0005-0000-0000-0000CA700000}"/>
    <cellStyle name="Normal 14 5 2 3 6 2" xfId="25825" xr:uid="{00000000-0005-0000-0000-0000CB700000}"/>
    <cellStyle name="Normal 14 5 2 3 6 2 2" xfId="25826" xr:uid="{00000000-0005-0000-0000-0000CC700000}"/>
    <cellStyle name="Normal 14 5 2 3 6 3" xfId="25827" xr:uid="{00000000-0005-0000-0000-0000CD700000}"/>
    <cellStyle name="Normal 14 5 2 3 7" xfId="25828" xr:uid="{00000000-0005-0000-0000-0000CE700000}"/>
    <cellStyle name="Normal 14 5 2 3 7 2" xfId="25829" xr:uid="{00000000-0005-0000-0000-0000CF700000}"/>
    <cellStyle name="Normal 14 5 2 3 8" xfId="25830" xr:uid="{00000000-0005-0000-0000-0000D0700000}"/>
    <cellStyle name="Normal 14 5 2 3 9" xfId="25831" xr:uid="{00000000-0005-0000-0000-0000D1700000}"/>
    <cellStyle name="Normal 14 5 2 4" xfId="25832" xr:uid="{00000000-0005-0000-0000-0000D2700000}"/>
    <cellStyle name="Normal 14 5 2 4 2" xfId="25833" xr:uid="{00000000-0005-0000-0000-0000D3700000}"/>
    <cellStyle name="Normal 14 5 2 4 2 2" xfId="25834" xr:uid="{00000000-0005-0000-0000-0000D4700000}"/>
    <cellStyle name="Normal 14 5 2 4 2 2 2" xfId="25835" xr:uid="{00000000-0005-0000-0000-0000D5700000}"/>
    <cellStyle name="Normal 14 5 2 4 2 3" xfId="25836" xr:uid="{00000000-0005-0000-0000-0000D6700000}"/>
    <cellStyle name="Normal 14 5 2 4 2 4" xfId="25837" xr:uid="{00000000-0005-0000-0000-0000D7700000}"/>
    <cellStyle name="Normal 14 5 2 4 3" xfId="25838" xr:uid="{00000000-0005-0000-0000-0000D8700000}"/>
    <cellStyle name="Normal 14 5 2 4 3 2" xfId="25839" xr:uid="{00000000-0005-0000-0000-0000D9700000}"/>
    <cellStyle name="Normal 14 5 2 4 3 2 2" xfId="25840" xr:uid="{00000000-0005-0000-0000-0000DA700000}"/>
    <cellStyle name="Normal 14 5 2 4 3 3" xfId="25841" xr:uid="{00000000-0005-0000-0000-0000DB700000}"/>
    <cellStyle name="Normal 14 5 2 4 3 4" xfId="25842" xr:uid="{00000000-0005-0000-0000-0000DC700000}"/>
    <cellStyle name="Normal 14 5 2 4 4" xfId="25843" xr:uid="{00000000-0005-0000-0000-0000DD700000}"/>
    <cellStyle name="Normal 14 5 2 4 4 2" xfId="25844" xr:uid="{00000000-0005-0000-0000-0000DE700000}"/>
    <cellStyle name="Normal 14 5 2 4 4 2 2" xfId="25845" xr:uid="{00000000-0005-0000-0000-0000DF700000}"/>
    <cellStyle name="Normal 14 5 2 4 4 3" xfId="25846" xr:uid="{00000000-0005-0000-0000-0000E0700000}"/>
    <cellStyle name="Normal 14 5 2 4 4 4" xfId="25847" xr:uid="{00000000-0005-0000-0000-0000E1700000}"/>
    <cellStyle name="Normal 14 5 2 4 5" xfId="25848" xr:uid="{00000000-0005-0000-0000-0000E2700000}"/>
    <cellStyle name="Normal 14 5 2 4 5 2" xfId="25849" xr:uid="{00000000-0005-0000-0000-0000E3700000}"/>
    <cellStyle name="Normal 14 5 2 4 5 2 2" xfId="25850" xr:uid="{00000000-0005-0000-0000-0000E4700000}"/>
    <cellStyle name="Normal 14 5 2 4 5 3" xfId="25851" xr:uid="{00000000-0005-0000-0000-0000E5700000}"/>
    <cellStyle name="Normal 14 5 2 4 5 4" xfId="25852" xr:uid="{00000000-0005-0000-0000-0000E6700000}"/>
    <cellStyle name="Normal 14 5 2 4 6" xfId="25853" xr:uid="{00000000-0005-0000-0000-0000E7700000}"/>
    <cellStyle name="Normal 14 5 2 4 6 2" xfId="25854" xr:uid="{00000000-0005-0000-0000-0000E8700000}"/>
    <cellStyle name="Normal 14 5 2 4 6 2 2" xfId="25855" xr:uid="{00000000-0005-0000-0000-0000E9700000}"/>
    <cellStyle name="Normal 14 5 2 4 6 3" xfId="25856" xr:uid="{00000000-0005-0000-0000-0000EA700000}"/>
    <cellStyle name="Normal 14 5 2 4 7" xfId="25857" xr:uid="{00000000-0005-0000-0000-0000EB700000}"/>
    <cellStyle name="Normal 14 5 2 4 7 2" xfId="25858" xr:uid="{00000000-0005-0000-0000-0000EC700000}"/>
    <cellStyle name="Normal 14 5 2 4 8" xfId="25859" xr:uid="{00000000-0005-0000-0000-0000ED700000}"/>
    <cellStyle name="Normal 14 5 2 4 9" xfId="25860" xr:uid="{00000000-0005-0000-0000-0000EE700000}"/>
    <cellStyle name="Normal 14 5 2 5" xfId="25861" xr:uid="{00000000-0005-0000-0000-0000EF700000}"/>
    <cellStyle name="Normal 14 5 2 5 2" xfId="25862" xr:uid="{00000000-0005-0000-0000-0000F0700000}"/>
    <cellStyle name="Normal 14 5 2 5 2 2" xfId="25863" xr:uid="{00000000-0005-0000-0000-0000F1700000}"/>
    <cellStyle name="Normal 14 5 2 5 2 2 2" xfId="25864" xr:uid="{00000000-0005-0000-0000-0000F2700000}"/>
    <cellStyle name="Normal 14 5 2 5 2 3" xfId="25865" xr:uid="{00000000-0005-0000-0000-0000F3700000}"/>
    <cellStyle name="Normal 14 5 2 5 2 4" xfId="25866" xr:uid="{00000000-0005-0000-0000-0000F4700000}"/>
    <cellStyle name="Normal 14 5 2 5 3" xfId="25867" xr:uid="{00000000-0005-0000-0000-0000F5700000}"/>
    <cellStyle name="Normal 14 5 2 5 3 2" xfId="25868" xr:uid="{00000000-0005-0000-0000-0000F6700000}"/>
    <cellStyle name="Normal 14 5 2 5 3 2 2" xfId="25869" xr:uid="{00000000-0005-0000-0000-0000F7700000}"/>
    <cellStyle name="Normal 14 5 2 5 3 3" xfId="25870" xr:uid="{00000000-0005-0000-0000-0000F8700000}"/>
    <cellStyle name="Normal 14 5 2 5 3 4" xfId="25871" xr:uid="{00000000-0005-0000-0000-0000F9700000}"/>
    <cellStyle name="Normal 14 5 2 5 4" xfId="25872" xr:uid="{00000000-0005-0000-0000-0000FA700000}"/>
    <cellStyle name="Normal 14 5 2 5 4 2" xfId="25873" xr:uid="{00000000-0005-0000-0000-0000FB700000}"/>
    <cellStyle name="Normal 14 5 2 5 4 2 2" xfId="25874" xr:uid="{00000000-0005-0000-0000-0000FC700000}"/>
    <cellStyle name="Normal 14 5 2 5 4 3" xfId="25875" xr:uid="{00000000-0005-0000-0000-0000FD700000}"/>
    <cellStyle name="Normal 14 5 2 5 4 4" xfId="25876" xr:uid="{00000000-0005-0000-0000-0000FE700000}"/>
    <cellStyle name="Normal 14 5 2 5 5" xfId="25877" xr:uid="{00000000-0005-0000-0000-0000FF700000}"/>
    <cellStyle name="Normal 14 5 2 5 5 2" xfId="25878" xr:uid="{00000000-0005-0000-0000-000000710000}"/>
    <cellStyle name="Normal 14 5 2 5 5 3" xfId="25879" xr:uid="{00000000-0005-0000-0000-000001710000}"/>
    <cellStyle name="Normal 14 5 2 5 6" xfId="25880" xr:uid="{00000000-0005-0000-0000-000002710000}"/>
    <cellStyle name="Normal 14 5 2 5 7" xfId="25881" xr:uid="{00000000-0005-0000-0000-000003710000}"/>
    <cellStyle name="Normal 14 5 2 5 8" xfId="25882" xr:uid="{00000000-0005-0000-0000-000004710000}"/>
    <cellStyle name="Normal 14 5 2 6" xfId="25883" xr:uid="{00000000-0005-0000-0000-000005710000}"/>
    <cellStyle name="Normal 14 5 2 6 2" xfId="25884" xr:uid="{00000000-0005-0000-0000-000006710000}"/>
    <cellStyle name="Normal 14 5 2 6 2 2" xfId="25885" xr:uid="{00000000-0005-0000-0000-000007710000}"/>
    <cellStyle name="Normal 14 5 2 6 3" xfId="25886" xr:uid="{00000000-0005-0000-0000-000008710000}"/>
    <cellStyle name="Normal 14 5 2 6 4" xfId="25887" xr:uid="{00000000-0005-0000-0000-000009710000}"/>
    <cellStyle name="Normal 14 5 2 7" xfId="25888" xr:uid="{00000000-0005-0000-0000-00000A710000}"/>
    <cellStyle name="Normal 14 5 2 7 2" xfId="25889" xr:uid="{00000000-0005-0000-0000-00000B710000}"/>
    <cellStyle name="Normal 14 5 2 7 2 2" xfId="25890" xr:uid="{00000000-0005-0000-0000-00000C710000}"/>
    <cellStyle name="Normal 14 5 2 7 3" xfId="25891" xr:uid="{00000000-0005-0000-0000-00000D710000}"/>
    <cellStyle name="Normal 14 5 2 7 4" xfId="25892" xr:uid="{00000000-0005-0000-0000-00000E710000}"/>
    <cellStyle name="Normal 14 5 2 8" xfId="25893" xr:uid="{00000000-0005-0000-0000-00000F710000}"/>
    <cellStyle name="Normal 14 5 2 8 2" xfId="25894" xr:uid="{00000000-0005-0000-0000-000010710000}"/>
    <cellStyle name="Normal 14 5 2 8 2 2" xfId="25895" xr:uid="{00000000-0005-0000-0000-000011710000}"/>
    <cellStyle name="Normal 14 5 2 8 3" xfId="25896" xr:uid="{00000000-0005-0000-0000-000012710000}"/>
    <cellStyle name="Normal 14 5 2 8 4" xfId="25897" xr:uid="{00000000-0005-0000-0000-000013710000}"/>
    <cellStyle name="Normal 14 5 2 9" xfId="25898" xr:uid="{00000000-0005-0000-0000-000014710000}"/>
    <cellStyle name="Normal 14 5 2 9 2" xfId="25899" xr:uid="{00000000-0005-0000-0000-000015710000}"/>
    <cellStyle name="Normal 14 5 2 9 2 2" xfId="25900" xr:uid="{00000000-0005-0000-0000-000016710000}"/>
    <cellStyle name="Normal 14 5 2 9 3" xfId="25901" xr:uid="{00000000-0005-0000-0000-000017710000}"/>
    <cellStyle name="Normal 14 5 3" xfId="25902" xr:uid="{00000000-0005-0000-0000-000018710000}"/>
    <cellStyle name="Normal 14 5 3 10" xfId="25903" xr:uid="{00000000-0005-0000-0000-000019710000}"/>
    <cellStyle name="Normal 14 5 3 11" xfId="25904" xr:uid="{00000000-0005-0000-0000-00001A710000}"/>
    <cellStyle name="Normal 14 5 3 2" xfId="25905" xr:uid="{00000000-0005-0000-0000-00001B710000}"/>
    <cellStyle name="Normal 14 5 3 2 2" xfId="25906" xr:uid="{00000000-0005-0000-0000-00001C710000}"/>
    <cellStyle name="Normal 14 5 3 2 2 2" xfId="25907" xr:uid="{00000000-0005-0000-0000-00001D710000}"/>
    <cellStyle name="Normal 14 5 3 2 2 2 2" xfId="25908" xr:uid="{00000000-0005-0000-0000-00001E710000}"/>
    <cellStyle name="Normal 14 5 3 2 2 2 2 2" xfId="25909" xr:uid="{00000000-0005-0000-0000-00001F710000}"/>
    <cellStyle name="Normal 14 5 3 2 2 2 3" xfId="25910" xr:uid="{00000000-0005-0000-0000-000020710000}"/>
    <cellStyle name="Normal 14 5 3 2 2 2 4" xfId="25911" xr:uid="{00000000-0005-0000-0000-000021710000}"/>
    <cellStyle name="Normal 14 5 3 2 2 3" xfId="25912" xr:uid="{00000000-0005-0000-0000-000022710000}"/>
    <cellStyle name="Normal 14 5 3 2 2 3 2" xfId="25913" xr:uid="{00000000-0005-0000-0000-000023710000}"/>
    <cellStyle name="Normal 14 5 3 2 2 3 2 2" xfId="25914" xr:uid="{00000000-0005-0000-0000-000024710000}"/>
    <cellStyle name="Normal 14 5 3 2 2 3 3" xfId="25915" xr:uid="{00000000-0005-0000-0000-000025710000}"/>
    <cellStyle name="Normal 14 5 3 2 2 3 4" xfId="25916" xr:uid="{00000000-0005-0000-0000-000026710000}"/>
    <cellStyle name="Normal 14 5 3 2 2 4" xfId="25917" xr:uid="{00000000-0005-0000-0000-000027710000}"/>
    <cellStyle name="Normal 14 5 3 2 2 4 2" xfId="25918" xr:uid="{00000000-0005-0000-0000-000028710000}"/>
    <cellStyle name="Normal 14 5 3 2 2 4 2 2" xfId="25919" xr:uid="{00000000-0005-0000-0000-000029710000}"/>
    <cellStyle name="Normal 14 5 3 2 2 4 3" xfId="25920" xr:uid="{00000000-0005-0000-0000-00002A710000}"/>
    <cellStyle name="Normal 14 5 3 2 2 4 4" xfId="25921" xr:uid="{00000000-0005-0000-0000-00002B710000}"/>
    <cellStyle name="Normal 14 5 3 2 2 5" xfId="25922" xr:uid="{00000000-0005-0000-0000-00002C710000}"/>
    <cellStyle name="Normal 14 5 3 2 2 5 2" xfId="25923" xr:uid="{00000000-0005-0000-0000-00002D710000}"/>
    <cellStyle name="Normal 14 5 3 2 2 5 3" xfId="25924" xr:uid="{00000000-0005-0000-0000-00002E710000}"/>
    <cellStyle name="Normal 14 5 3 2 2 6" xfId="25925" xr:uid="{00000000-0005-0000-0000-00002F710000}"/>
    <cellStyle name="Normal 14 5 3 2 2 7" xfId="25926" xr:uid="{00000000-0005-0000-0000-000030710000}"/>
    <cellStyle name="Normal 14 5 3 2 2 8" xfId="25927" xr:uid="{00000000-0005-0000-0000-000031710000}"/>
    <cellStyle name="Normal 14 5 3 2 3" xfId="25928" xr:uid="{00000000-0005-0000-0000-000032710000}"/>
    <cellStyle name="Normal 14 5 3 2 3 2" xfId="25929" xr:uid="{00000000-0005-0000-0000-000033710000}"/>
    <cellStyle name="Normal 14 5 3 2 3 2 2" xfId="25930" xr:uid="{00000000-0005-0000-0000-000034710000}"/>
    <cellStyle name="Normal 14 5 3 2 3 3" xfId="25931" xr:uid="{00000000-0005-0000-0000-000035710000}"/>
    <cellStyle name="Normal 14 5 3 2 3 4" xfId="25932" xr:uid="{00000000-0005-0000-0000-000036710000}"/>
    <cellStyle name="Normal 14 5 3 2 4" xfId="25933" xr:uid="{00000000-0005-0000-0000-000037710000}"/>
    <cellStyle name="Normal 14 5 3 2 4 2" xfId="25934" xr:uid="{00000000-0005-0000-0000-000038710000}"/>
    <cellStyle name="Normal 14 5 3 2 4 2 2" xfId="25935" xr:uid="{00000000-0005-0000-0000-000039710000}"/>
    <cellStyle name="Normal 14 5 3 2 4 3" xfId="25936" xr:uid="{00000000-0005-0000-0000-00003A710000}"/>
    <cellStyle name="Normal 14 5 3 2 4 4" xfId="25937" xr:uid="{00000000-0005-0000-0000-00003B710000}"/>
    <cellStyle name="Normal 14 5 3 2 5" xfId="25938" xr:uid="{00000000-0005-0000-0000-00003C710000}"/>
    <cellStyle name="Normal 14 5 3 2 5 2" xfId="25939" xr:uid="{00000000-0005-0000-0000-00003D710000}"/>
    <cellStyle name="Normal 14 5 3 2 5 2 2" xfId="25940" xr:uid="{00000000-0005-0000-0000-00003E710000}"/>
    <cellStyle name="Normal 14 5 3 2 5 3" xfId="25941" xr:uid="{00000000-0005-0000-0000-00003F710000}"/>
    <cellStyle name="Normal 14 5 3 2 5 4" xfId="25942" xr:uid="{00000000-0005-0000-0000-000040710000}"/>
    <cellStyle name="Normal 14 5 3 2 6" xfId="25943" xr:uid="{00000000-0005-0000-0000-000041710000}"/>
    <cellStyle name="Normal 14 5 3 2 6 2" xfId="25944" xr:uid="{00000000-0005-0000-0000-000042710000}"/>
    <cellStyle name="Normal 14 5 3 2 6 2 2" xfId="25945" xr:uid="{00000000-0005-0000-0000-000043710000}"/>
    <cellStyle name="Normal 14 5 3 2 6 3" xfId="25946" xr:uid="{00000000-0005-0000-0000-000044710000}"/>
    <cellStyle name="Normal 14 5 3 2 7" xfId="25947" xr:uid="{00000000-0005-0000-0000-000045710000}"/>
    <cellStyle name="Normal 14 5 3 2 7 2" xfId="25948" xr:uid="{00000000-0005-0000-0000-000046710000}"/>
    <cellStyle name="Normal 14 5 3 2 8" xfId="25949" xr:uid="{00000000-0005-0000-0000-000047710000}"/>
    <cellStyle name="Normal 14 5 3 2 9" xfId="25950" xr:uid="{00000000-0005-0000-0000-000048710000}"/>
    <cellStyle name="Normal 14 5 3 3" xfId="25951" xr:uid="{00000000-0005-0000-0000-000049710000}"/>
    <cellStyle name="Normal 14 5 3 3 2" xfId="25952" xr:uid="{00000000-0005-0000-0000-00004A710000}"/>
    <cellStyle name="Normal 14 5 3 3 2 2" xfId="25953" xr:uid="{00000000-0005-0000-0000-00004B710000}"/>
    <cellStyle name="Normal 14 5 3 3 2 2 2" xfId="25954" xr:uid="{00000000-0005-0000-0000-00004C710000}"/>
    <cellStyle name="Normal 14 5 3 3 2 3" xfId="25955" xr:uid="{00000000-0005-0000-0000-00004D710000}"/>
    <cellStyle name="Normal 14 5 3 3 2 4" xfId="25956" xr:uid="{00000000-0005-0000-0000-00004E710000}"/>
    <cellStyle name="Normal 14 5 3 3 3" xfId="25957" xr:uid="{00000000-0005-0000-0000-00004F710000}"/>
    <cellStyle name="Normal 14 5 3 3 3 2" xfId="25958" xr:uid="{00000000-0005-0000-0000-000050710000}"/>
    <cellStyle name="Normal 14 5 3 3 3 2 2" xfId="25959" xr:uid="{00000000-0005-0000-0000-000051710000}"/>
    <cellStyle name="Normal 14 5 3 3 3 3" xfId="25960" xr:uid="{00000000-0005-0000-0000-000052710000}"/>
    <cellStyle name="Normal 14 5 3 3 3 4" xfId="25961" xr:uid="{00000000-0005-0000-0000-000053710000}"/>
    <cellStyle name="Normal 14 5 3 3 4" xfId="25962" xr:uid="{00000000-0005-0000-0000-000054710000}"/>
    <cellStyle name="Normal 14 5 3 3 4 2" xfId="25963" xr:uid="{00000000-0005-0000-0000-000055710000}"/>
    <cellStyle name="Normal 14 5 3 3 4 2 2" xfId="25964" xr:uid="{00000000-0005-0000-0000-000056710000}"/>
    <cellStyle name="Normal 14 5 3 3 4 3" xfId="25965" xr:uid="{00000000-0005-0000-0000-000057710000}"/>
    <cellStyle name="Normal 14 5 3 3 4 4" xfId="25966" xr:uid="{00000000-0005-0000-0000-000058710000}"/>
    <cellStyle name="Normal 14 5 3 3 5" xfId="25967" xr:uid="{00000000-0005-0000-0000-000059710000}"/>
    <cellStyle name="Normal 14 5 3 3 5 2" xfId="25968" xr:uid="{00000000-0005-0000-0000-00005A710000}"/>
    <cellStyle name="Normal 14 5 3 3 5 2 2" xfId="25969" xr:uid="{00000000-0005-0000-0000-00005B710000}"/>
    <cellStyle name="Normal 14 5 3 3 5 3" xfId="25970" xr:uid="{00000000-0005-0000-0000-00005C710000}"/>
    <cellStyle name="Normal 14 5 3 3 5 4" xfId="25971" xr:uid="{00000000-0005-0000-0000-00005D710000}"/>
    <cellStyle name="Normal 14 5 3 3 6" xfId="25972" xr:uid="{00000000-0005-0000-0000-00005E710000}"/>
    <cellStyle name="Normal 14 5 3 3 6 2" xfId="25973" xr:uid="{00000000-0005-0000-0000-00005F710000}"/>
    <cellStyle name="Normal 14 5 3 3 6 2 2" xfId="25974" xr:uid="{00000000-0005-0000-0000-000060710000}"/>
    <cellStyle name="Normal 14 5 3 3 6 3" xfId="25975" xr:uid="{00000000-0005-0000-0000-000061710000}"/>
    <cellStyle name="Normal 14 5 3 3 7" xfId="25976" xr:uid="{00000000-0005-0000-0000-000062710000}"/>
    <cellStyle name="Normal 14 5 3 3 7 2" xfId="25977" xr:uid="{00000000-0005-0000-0000-000063710000}"/>
    <cellStyle name="Normal 14 5 3 3 8" xfId="25978" xr:uid="{00000000-0005-0000-0000-000064710000}"/>
    <cellStyle name="Normal 14 5 3 3 9" xfId="25979" xr:uid="{00000000-0005-0000-0000-000065710000}"/>
    <cellStyle name="Normal 14 5 3 4" xfId="25980" xr:uid="{00000000-0005-0000-0000-000066710000}"/>
    <cellStyle name="Normal 14 5 3 4 2" xfId="25981" xr:uid="{00000000-0005-0000-0000-000067710000}"/>
    <cellStyle name="Normal 14 5 3 4 2 2" xfId="25982" xr:uid="{00000000-0005-0000-0000-000068710000}"/>
    <cellStyle name="Normal 14 5 3 4 2 2 2" xfId="25983" xr:uid="{00000000-0005-0000-0000-000069710000}"/>
    <cellStyle name="Normal 14 5 3 4 2 3" xfId="25984" xr:uid="{00000000-0005-0000-0000-00006A710000}"/>
    <cellStyle name="Normal 14 5 3 4 2 4" xfId="25985" xr:uid="{00000000-0005-0000-0000-00006B710000}"/>
    <cellStyle name="Normal 14 5 3 4 3" xfId="25986" xr:uid="{00000000-0005-0000-0000-00006C710000}"/>
    <cellStyle name="Normal 14 5 3 4 3 2" xfId="25987" xr:uid="{00000000-0005-0000-0000-00006D710000}"/>
    <cellStyle name="Normal 14 5 3 4 3 2 2" xfId="25988" xr:uid="{00000000-0005-0000-0000-00006E710000}"/>
    <cellStyle name="Normal 14 5 3 4 3 3" xfId="25989" xr:uid="{00000000-0005-0000-0000-00006F710000}"/>
    <cellStyle name="Normal 14 5 3 4 3 4" xfId="25990" xr:uid="{00000000-0005-0000-0000-000070710000}"/>
    <cellStyle name="Normal 14 5 3 4 4" xfId="25991" xr:uid="{00000000-0005-0000-0000-000071710000}"/>
    <cellStyle name="Normal 14 5 3 4 4 2" xfId="25992" xr:uid="{00000000-0005-0000-0000-000072710000}"/>
    <cellStyle name="Normal 14 5 3 4 4 2 2" xfId="25993" xr:uid="{00000000-0005-0000-0000-000073710000}"/>
    <cellStyle name="Normal 14 5 3 4 4 3" xfId="25994" xr:uid="{00000000-0005-0000-0000-000074710000}"/>
    <cellStyle name="Normal 14 5 3 4 4 4" xfId="25995" xr:uid="{00000000-0005-0000-0000-000075710000}"/>
    <cellStyle name="Normal 14 5 3 4 5" xfId="25996" xr:uid="{00000000-0005-0000-0000-000076710000}"/>
    <cellStyle name="Normal 14 5 3 4 5 2" xfId="25997" xr:uid="{00000000-0005-0000-0000-000077710000}"/>
    <cellStyle name="Normal 14 5 3 4 5 3" xfId="25998" xr:uid="{00000000-0005-0000-0000-000078710000}"/>
    <cellStyle name="Normal 14 5 3 4 6" xfId="25999" xr:uid="{00000000-0005-0000-0000-000079710000}"/>
    <cellStyle name="Normal 14 5 3 4 7" xfId="26000" xr:uid="{00000000-0005-0000-0000-00007A710000}"/>
    <cellStyle name="Normal 14 5 3 4 8" xfId="26001" xr:uid="{00000000-0005-0000-0000-00007B710000}"/>
    <cellStyle name="Normal 14 5 3 5" xfId="26002" xr:uid="{00000000-0005-0000-0000-00007C710000}"/>
    <cellStyle name="Normal 14 5 3 5 2" xfId="26003" xr:uid="{00000000-0005-0000-0000-00007D710000}"/>
    <cellStyle name="Normal 14 5 3 5 2 2" xfId="26004" xr:uid="{00000000-0005-0000-0000-00007E710000}"/>
    <cellStyle name="Normal 14 5 3 5 3" xfId="26005" xr:uid="{00000000-0005-0000-0000-00007F710000}"/>
    <cellStyle name="Normal 14 5 3 5 4" xfId="26006" xr:uid="{00000000-0005-0000-0000-000080710000}"/>
    <cellStyle name="Normal 14 5 3 6" xfId="26007" xr:uid="{00000000-0005-0000-0000-000081710000}"/>
    <cellStyle name="Normal 14 5 3 6 2" xfId="26008" xr:uid="{00000000-0005-0000-0000-000082710000}"/>
    <cellStyle name="Normal 14 5 3 6 2 2" xfId="26009" xr:uid="{00000000-0005-0000-0000-000083710000}"/>
    <cellStyle name="Normal 14 5 3 6 3" xfId="26010" xr:uid="{00000000-0005-0000-0000-000084710000}"/>
    <cellStyle name="Normal 14 5 3 6 4" xfId="26011" xr:uid="{00000000-0005-0000-0000-000085710000}"/>
    <cellStyle name="Normal 14 5 3 7" xfId="26012" xr:uid="{00000000-0005-0000-0000-000086710000}"/>
    <cellStyle name="Normal 14 5 3 7 2" xfId="26013" xr:uid="{00000000-0005-0000-0000-000087710000}"/>
    <cellStyle name="Normal 14 5 3 7 2 2" xfId="26014" xr:uid="{00000000-0005-0000-0000-000088710000}"/>
    <cellStyle name="Normal 14 5 3 7 3" xfId="26015" xr:uid="{00000000-0005-0000-0000-000089710000}"/>
    <cellStyle name="Normal 14 5 3 7 4" xfId="26016" xr:uid="{00000000-0005-0000-0000-00008A710000}"/>
    <cellStyle name="Normal 14 5 3 8" xfId="26017" xr:uid="{00000000-0005-0000-0000-00008B710000}"/>
    <cellStyle name="Normal 14 5 3 8 2" xfId="26018" xr:uid="{00000000-0005-0000-0000-00008C710000}"/>
    <cellStyle name="Normal 14 5 3 8 2 2" xfId="26019" xr:uid="{00000000-0005-0000-0000-00008D710000}"/>
    <cellStyle name="Normal 14 5 3 8 3" xfId="26020" xr:uid="{00000000-0005-0000-0000-00008E710000}"/>
    <cellStyle name="Normal 14 5 3 9" xfId="26021" xr:uid="{00000000-0005-0000-0000-00008F710000}"/>
    <cellStyle name="Normal 14 5 3 9 2" xfId="26022" xr:uid="{00000000-0005-0000-0000-000090710000}"/>
    <cellStyle name="Normal 14 5 4" xfId="26023" xr:uid="{00000000-0005-0000-0000-000091710000}"/>
    <cellStyle name="Normal 14 5 4 2" xfId="26024" xr:uid="{00000000-0005-0000-0000-000092710000}"/>
    <cellStyle name="Normal 14 5 4 2 2" xfId="26025" xr:uid="{00000000-0005-0000-0000-000093710000}"/>
    <cellStyle name="Normal 14 5 4 2 2 2" xfId="26026" xr:uid="{00000000-0005-0000-0000-000094710000}"/>
    <cellStyle name="Normal 14 5 4 2 2 2 2" xfId="26027" xr:uid="{00000000-0005-0000-0000-000095710000}"/>
    <cellStyle name="Normal 14 5 4 2 2 3" xfId="26028" xr:uid="{00000000-0005-0000-0000-000096710000}"/>
    <cellStyle name="Normal 14 5 4 2 2 4" xfId="26029" xr:uid="{00000000-0005-0000-0000-000097710000}"/>
    <cellStyle name="Normal 14 5 4 2 3" xfId="26030" xr:uid="{00000000-0005-0000-0000-000098710000}"/>
    <cellStyle name="Normal 14 5 4 2 3 2" xfId="26031" xr:uid="{00000000-0005-0000-0000-000099710000}"/>
    <cellStyle name="Normal 14 5 4 2 3 2 2" xfId="26032" xr:uid="{00000000-0005-0000-0000-00009A710000}"/>
    <cellStyle name="Normal 14 5 4 2 3 3" xfId="26033" xr:uid="{00000000-0005-0000-0000-00009B710000}"/>
    <cellStyle name="Normal 14 5 4 2 3 4" xfId="26034" xr:uid="{00000000-0005-0000-0000-00009C710000}"/>
    <cellStyle name="Normal 14 5 4 2 4" xfId="26035" xr:uid="{00000000-0005-0000-0000-00009D710000}"/>
    <cellStyle name="Normal 14 5 4 2 4 2" xfId="26036" xr:uid="{00000000-0005-0000-0000-00009E710000}"/>
    <cellStyle name="Normal 14 5 4 2 4 2 2" xfId="26037" xr:uid="{00000000-0005-0000-0000-00009F710000}"/>
    <cellStyle name="Normal 14 5 4 2 4 3" xfId="26038" xr:uid="{00000000-0005-0000-0000-0000A0710000}"/>
    <cellStyle name="Normal 14 5 4 2 4 4" xfId="26039" xr:uid="{00000000-0005-0000-0000-0000A1710000}"/>
    <cellStyle name="Normal 14 5 4 2 5" xfId="26040" xr:uid="{00000000-0005-0000-0000-0000A2710000}"/>
    <cellStyle name="Normal 14 5 4 2 5 2" xfId="26041" xr:uid="{00000000-0005-0000-0000-0000A3710000}"/>
    <cellStyle name="Normal 14 5 4 2 5 3" xfId="26042" xr:uid="{00000000-0005-0000-0000-0000A4710000}"/>
    <cellStyle name="Normal 14 5 4 2 6" xfId="26043" xr:uid="{00000000-0005-0000-0000-0000A5710000}"/>
    <cellStyle name="Normal 14 5 4 2 7" xfId="26044" xr:uid="{00000000-0005-0000-0000-0000A6710000}"/>
    <cellStyle name="Normal 14 5 4 2 8" xfId="26045" xr:uid="{00000000-0005-0000-0000-0000A7710000}"/>
    <cellStyle name="Normal 14 5 4 3" xfId="26046" xr:uid="{00000000-0005-0000-0000-0000A8710000}"/>
    <cellStyle name="Normal 14 5 4 3 2" xfId="26047" xr:uid="{00000000-0005-0000-0000-0000A9710000}"/>
    <cellStyle name="Normal 14 5 4 3 2 2" xfId="26048" xr:uid="{00000000-0005-0000-0000-0000AA710000}"/>
    <cellStyle name="Normal 14 5 4 3 3" xfId="26049" xr:uid="{00000000-0005-0000-0000-0000AB710000}"/>
    <cellStyle name="Normal 14 5 4 3 4" xfId="26050" xr:uid="{00000000-0005-0000-0000-0000AC710000}"/>
    <cellStyle name="Normal 14 5 4 4" xfId="26051" xr:uid="{00000000-0005-0000-0000-0000AD710000}"/>
    <cellStyle name="Normal 14 5 4 4 2" xfId="26052" xr:uid="{00000000-0005-0000-0000-0000AE710000}"/>
    <cellStyle name="Normal 14 5 4 4 2 2" xfId="26053" xr:uid="{00000000-0005-0000-0000-0000AF710000}"/>
    <cellStyle name="Normal 14 5 4 4 3" xfId="26054" xr:uid="{00000000-0005-0000-0000-0000B0710000}"/>
    <cellStyle name="Normal 14 5 4 4 4" xfId="26055" xr:uid="{00000000-0005-0000-0000-0000B1710000}"/>
    <cellStyle name="Normal 14 5 4 5" xfId="26056" xr:uid="{00000000-0005-0000-0000-0000B2710000}"/>
    <cellStyle name="Normal 14 5 4 5 2" xfId="26057" xr:uid="{00000000-0005-0000-0000-0000B3710000}"/>
    <cellStyle name="Normal 14 5 4 5 2 2" xfId="26058" xr:uid="{00000000-0005-0000-0000-0000B4710000}"/>
    <cellStyle name="Normal 14 5 4 5 3" xfId="26059" xr:uid="{00000000-0005-0000-0000-0000B5710000}"/>
    <cellStyle name="Normal 14 5 4 5 4" xfId="26060" xr:uid="{00000000-0005-0000-0000-0000B6710000}"/>
    <cellStyle name="Normal 14 5 4 6" xfId="26061" xr:uid="{00000000-0005-0000-0000-0000B7710000}"/>
    <cellStyle name="Normal 14 5 4 6 2" xfId="26062" xr:uid="{00000000-0005-0000-0000-0000B8710000}"/>
    <cellStyle name="Normal 14 5 4 6 2 2" xfId="26063" xr:uid="{00000000-0005-0000-0000-0000B9710000}"/>
    <cellStyle name="Normal 14 5 4 6 3" xfId="26064" xr:uid="{00000000-0005-0000-0000-0000BA710000}"/>
    <cellStyle name="Normal 14 5 4 7" xfId="26065" xr:uid="{00000000-0005-0000-0000-0000BB710000}"/>
    <cellStyle name="Normal 14 5 4 7 2" xfId="26066" xr:uid="{00000000-0005-0000-0000-0000BC710000}"/>
    <cellStyle name="Normal 14 5 4 8" xfId="26067" xr:uid="{00000000-0005-0000-0000-0000BD710000}"/>
    <cellStyle name="Normal 14 5 4 9" xfId="26068" xr:uid="{00000000-0005-0000-0000-0000BE710000}"/>
    <cellStyle name="Normal 14 5 5" xfId="26069" xr:uid="{00000000-0005-0000-0000-0000BF710000}"/>
    <cellStyle name="Normal 14 5 5 2" xfId="26070" xr:uid="{00000000-0005-0000-0000-0000C0710000}"/>
    <cellStyle name="Normal 14 5 5 2 2" xfId="26071" xr:uid="{00000000-0005-0000-0000-0000C1710000}"/>
    <cellStyle name="Normal 14 5 5 2 2 2" xfId="26072" xr:uid="{00000000-0005-0000-0000-0000C2710000}"/>
    <cellStyle name="Normal 14 5 5 2 3" xfId="26073" xr:uid="{00000000-0005-0000-0000-0000C3710000}"/>
    <cellStyle name="Normal 14 5 5 2 4" xfId="26074" xr:uid="{00000000-0005-0000-0000-0000C4710000}"/>
    <cellStyle name="Normal 14 5 5 3" xfId="26075" xr:uid="{00000000-0005-0000-0000-0000C5710000}"/>
    <cellStyle name="Normal 14 5 5 3 2" xfId="26076" xr:uid="{00000000-0005-0000-0000-0000C6710000}"/>
    <cellStyle name="Normal 14 5 5 3 2 2" xfId="26077" xr:uid="{00000000-0005-0000-0000-0000C7710000}"/>
    <cellStyle name="Normal 14 5 5 3 3" xfId="26078" xr:uid="{00000000-0005-0000-0000-0000C8710000}"/>
    <cellStyle name="Normal 14 5 5 3 4" xfId="26079" xr:uid="{00000000-0005-0000-0000-0000C9710000}"/>
    <cellStyle name="Normal 14 5 5 4" xfId="26080" xr:uid="{00000000-0005-0000-0000-0000CA710000}"/>
    <cellStyle name="Normal 14 5 5 4 2" xfId="26081" xr:uid="{00000000-0005-0000-0000-0000CB710000}"/>
    <cellStyle name="Normal 14 5 5 4 2 2" xfId="26082" xr:uid="{00000000-0005-0000-0000-0000CC710000}"/>
    <cellStyle name="Normal 14 5 5 4 3" xfId="26083" xr:uid="{00000000-0005-0000-0000-0000CD710000}"/>
    <cellStyle name="Normal 14 5 5 4 4" xfId="26084" xr:uid="{00000000-0005-0000-0000-0000CE710000}"/>
    <cellStyle name="Normal 14 5 5 5" xfId="26085" xr:uid="{00000000-0005-0000-0000-0000CF710000}"/>
    <cellStyle name="Normal 14 5 5 5 2" xfId="26086" xr:uid="{00000000-0005-0000-0000-0000D0710000}"/>
    <cellStyle name="Normal 14 5 5 5 2 2" xfId="26087" xr:uid="{00000000-0005-0000-0000-0000D1710000}"/>
    <cellStyle name="Normal 14 5 5 5 3" xfId="26088" xr:uid="{00000000-0005-0000-0000-0000D2710000}"/>
    <cellStyle name="Normal 14 5 5 5 4" xfId="26089" xr:uid="{00000000-0005-0000-0000-0000D3710000}"/>
    <cellStyle name="Normal 14 5 5 6" xfId="26090" xr:uid="{00000000-0005-0000-0000-0000D4710000}"/>
    <cellStyle name="Normal 14 5 5 6 2" xfId="26091" xr:uid="{00000000-0005-0000-0000-0000D5710000}"/>
    <cellStyle name="Normal 14 5 5 6 2 2" xfId="26092" xr:uid="{00000000-0005-0000-0000-0000D6710000}"/>
    <cellStyle name="Normal 14 5 5 6 3" xfId="26093" xr:uid="{00000000-0005-0000-0000-0000D7710000}"/>
    <cellStyle name="Normal 14 5 5 7" xfId="26094" xr:uid="{00000000-0005-0000-0000-0000D8710000}"/>
    <cellStyle name="Normal 14 5 5 7 2" xfId="26095" xr:uid="{00000000-0005-0000-0000-0000D9710000}"/>
    <cellStyle name="Normal 14 5 5 8" xfId="26096" xr:uid="{00000000-0005-0000-0000-0000DA710000}"/>
    <cellStyle name="Normal 14 5 5 9" xfId="26097" xr:uid="{00000000-0005-0000-0000-0000DB710000}"/>
    <cellStyle name="Normal 14 5 6" xfId="26098" xr:uid="{00000000-0005-0000-0000-0000DC710000}"/>
    <cellStyle name="Normal 14 5 6 2" xfId="26099" xr:uid="{00000000-0005-0000-0000-0000DD710000}"/>
    <cellStyle name="Normal 14 5 6 2 2" xfId="26100" xr:uid="{00000000-0005-0000-0000-0000DE710000}"/>
    <cellStyle name="Normal 14 5 6 2 2 2" xfId="26101" xr:uid="{00000000-0005-0000-0000-0000DF710000}"/>
    <cellStyle name="Normal 14 5 6 2 3" xfId="26102" xr:uid="{00000000-0005-0000-0000-0000E0710000}"/>
    <cellStyle name="Normal 14 5 6 2 4" xfId="26103" xr:uid="{00000000-0005-0000-0000-0000E1710000}"/>
    <cellStyle name="Normal 14 5 6 3" xfId="26104" xr:uid="{00000000-0005-0000-0000-0000E2710000}"/>
    <cellStyle name="Normal 14 5 6 3 2" xfId="26105" xr:uid="{00000000-0005-0000-0000-0000E3710000}"/>
    <cellStyle name="Normal 14 5 6 3 2 2" xfId="26106" xr:uid="{00000000-0005-0000-0000-0000E4710000}"/>
    <cellStyle name="Normal 14 5 6 3 3" xfId="26107" xr:uid="{00000000-0005-0000-0000-0000E5710000}"/>
    <cellStyle name="Normal 14 5 6 3 4" xfId="26108" xr:uid="{00000000-0005-0000-0000-0000E6710000}"/>
    <cellStyle name="Normal 14 5 6 4" xfId="26109" xr:uid="{00000000-0005-0000-0000-0000E7710000}"/>
    <cellStyle name="Normal 14 5 6 4 2" xfId="26110" xr:uid="{00000000-0005-0000-0000-0000E8710000}"/>
    <cellStyle name="Normal 14 5 6 4 2 2" xfId="26111" xr:uid="{00000000-0005-0000-0000-0000E9710000}"/>
    <cellStyle name="Normal 14 5 6 4 3" xfId="26112" xr:uid="{00000000-0005-0000-0000-0000EA710000}"/>
    <cellStyle name="Normal 14 5 6 4 4" xfId="26113" xr:uid="{00000000-0005-0000-0000-0000EB710000}"/>
    <cellStyle name="Normal 14 5 6 5" xfId="26114" xr:uid="{00000000-0005-0000-0000-0000EC710000}"/>
    <cellStyle name="Normal 14 5 6 5 2" xfId="26115" xr:uid="{00000000-0005-0000-0000-0000ED710000}"/>
    <cellStyle name="Normal 14 5 6 5 3" xfId="26116" xr:uid="{00000000-0005-0000-0000-0000EE710000}"/>
    <cellStyle name="Normal 14 5 6 6" xfId="26117" xr:uid="{00000000-0005-0000-0000-0000EF710000}"/>
    <cellStyle name="Normal 14 5 6 7" xfId="26118" xr:uid="{00000000-0005-0000-0000-0000F0710000}"/>
    <cellStyle name="Normal 14 5 6 8" xfId="26119" xr:uid="{00000000-0005-0000-0000-0000F1710000}"/>
    <cellStyle name="Normal 14 5 7" xfId="26120" xr:uid="{00000000-0005-0000-0000-0000F2710000}"/>
    <cellStyle name="Normal 14 5 7 2" xfId="26121" xr:uid="{00000000-0005-0000-0000-0000F3710000}"/>
    <cellStyle name="Normal 14 5 7 2 2" xfId="26122" xr:uid="{00000000-0005-0000-0000-0000F4710000}"/>
    <cellStyle name="Normal 14 5 7 3" xfId="26123" xr:uid="{00000000-0005-0000-0000-0000F5710000}"/>
    <cellStyle name="Normal 14 5 7 4" xfId="26124" xr:uid="{00000000-0005-0000-0000-0000F6710000}"/>
    <cellStyle name="Normal 14 5 8" xfId="26125" xr:uid="{00000000-0005-0000-0000-0000F7710000}"/>
    <cellStyle name="Normal 14 5 8 2" xfId="26126" xr:uid="{00000000-0005-0000-0000-0000F8710000}"/>
    <cellStyle name="Normal 14 5 8 2 2" xfId="26127" xr:uid="{00000000-0005-0000-0000-0000F9710000}"/>
    <cellStyle name="Normal 14 5 8 3" xfId="26128" xr:uid="{00000000-0005-0000-0000-0000FA710000}"/>
    <cellStyle name="Normal 14 5 8 4" xfId="26129" xr:uid="{00000000-0005-0000-0000-0000FB710000}"/>
    <cellStyle name="Normal 14 5 9" xfId="26130" xr:uid="{00000000-0005-0000-0000-0000FC710000}"/>
    <cellStyle name="Normal 14 5 9 2" xfId="26131" xr:uid="{00000000-0005-0000-0000-0000FD710000}"/>
    <cellStyle name="Normal 14 5 9 2 2" xfId="26132" xr:uid="{00000000-0005-0000-0000-0000FE710000}"/>
    <cellStyle name="Normal 14 5 9 3" xfId="26133" xr:uid="{00000000-0005-0000-0000-0000FF710000}"/>
    <cellStyle name="Normal 14 5 9 4" xfId="26134" xr:uid="{00000000-0005-0000-0000-000000720000}"/>
    <cellStyle name="Normal 14 6" xfId="26135" xr:uid="{00000000-0005-0000-0000-000001720000}"/>
    <cellStyle name="Normal 14 6 10" xfId="26136" xr:uid="{00000000-0005-0000-0000-000002720000}"/>
    <cellStyle name="Normal 14 6 10 2" xfId="26137" xr:uid="{00000000-0005-0000-0000-000003720000}"/>
    <cellStyle name="Normal 14 6 11" xfId="26138" xr:uid="{00000000-0005-0000-0000-000004720000}"/>
    <cellStyle name="Normal 14 6 12" xfId="26139" xr:uid="{00000000-0005-0000-0000-000005720000}"/>
    <cellStyle name="Normal 14 6 2" xfId="26140" xr:uid="{00000000-0005-0000-0000-000006720000}"/>
    <cellStyle name="Normal 14 6 2 10" xfId="26141" xr:uid="{00000000-0005-0000-0000-000007720000}"/>
    <cellStyle name="Normal 14 6 2 2" xfId="26142" xr:uid="{00000000-0005-0000-0000-000008720000}"/>
    <cellStyle name="Normal 14 6 2 2 2" xfId="26143" xr:uid="{00000000-0005-0000-0000-000009720000}"/>
    <cellStyle name="Normal 14 6 2 2 2 2" xfId="26144" xr:uid="{00000000-0005-0000-0000-00000A720000}"/>
    <cellStyle name="Normal 14 6 2 2 2 2 2" xfId="26145" xr:uid="{00000000-0005-0000-0000-00000B720000}"/>
    <cellStyle name="Normal 14 6 2 2 2 3" xfId="26146" xr:uid="{00000000-0005-0000-0000-00000C720000}"/>
    <cellStyle name="Normal 14 6 2 2 2 4" xfId="26147" xr:uid="{00000000-0005-0000-0000-00000D720000}"/>
    <cellStyle name="Normal 14 6 2 2 3" xfId="26148" xr:uid="{00000000-0005-0000-0000-00000E720000}"/>
    <cellStyle name="Normal 14 6 2 2 3 2" xfId="26149" xr:uid="{00000000-0005-0000-0000-00000F720000}"/>
    <cellStyle name="Normal 14 6 2 2 3 2 2" xfId="26150" xr:uid="{00000000-0005-0000-0000-000010720000}"/>
    <cellStyle name="Normal 14 6 2 2 3 3" xfId="26151" xr:uid="{00000000-0005-0000-0000-000011720000}"/>
    <cellStyle name="Normal 14 6 2 2 3 4" xfId="26152" xr:uid="{00000000-0005-0000-0000-000012720000}"/>
    <cellStyle name="Normal 14 6 2 2 4" xfId="26153" xr:uid="{00000000-0005-0000-0000-000013720000}"/>
    <cellStyle name="Normal 14 6 2 2 4 2" xfId="26154" xr:uid="{00000000-0005-0000-0000-000014720000}"/>
    <cellStyle name="Normal 14 6 2 2 4 2 2" xfId="26155" xr:uid="{00000000-0005-0000-0000-000015720000}"/>
    <cellStyle name="Normal 14 6 2 2 4 3" xfId="26156" xr:uid="{00000000-0005-0000-0000-000016720000}"/>
    <cellStyle name="Normal 14 6 2 2 4 4" xfId="26157" xr:uid="{00000000-0005-0000-0000-000017720000}"/>
    <cellStyle name="Normal 14 6 2 2 5" xfId="26158" xr:uid="{00000000-0005-0000-0000-000018720000}"/>
    <cellStyle name="Normal 14 6 2 2 5 2" xfId="26159" xr:uid="{00000000-0005-0000-0000-000019720000}"/>
    <cellStyle name="Normal 14 6 2 2 5 2 2" xfId="26160" xr:uid="{00000000-0005-0000-0000-00001A720000}"/>
    <cellStyle name="Normal 14 6 2 2 5 3" xfId="26161" xr:uid="{00000000-0005-0000-0000-00001B720000}"/>
    <cellStyle name="Normal 14 6 2 2 5 4" xfId="26162" xr:uid="{00000000-0005-0000-0000-00001C720000}"/>
    <cellStyle name="Normal 14 6 2 2 6" xfId="26163" xr:uid="{00000000-0005-0000-0000-00001D720000}"/>
    <cellStyle name="Normal 14 6 2 2 6 2" xfId="26164" xr:uid="{00000000-0005-0000-0000-00001E720000}"/>
    <cellStyle name="Normal 14 6 2 2 6 2 2" xfId="26165" xr:uid="{00000000-0005-0000-0000-00001F720000}"/>
    <cellStyle name="Normal 14 6 2 2 6 3" xfId="26166" xr:uid="{00000000-0005-0000-0000-000020720000}"/>
    <cellStyle name="Normal 14 6 2 2 7" xfId="26167" xr:uid="{00000000-0005-0000-0000-000021720000}"/>
    <cellStyle name="Normal 14 6 2 2 7 2" xfId="26168" xr:uid="{00000000-0005-0000-0000-000022720000}"/>
    <cellStyle name="Normal 14 6 2 2 8" xfId="26169" xr:uid="{00000000-0005-0000-0000-000023720000}"/>
    <cellStyle name="Normal 14 6 2 2 9" xfId="26170" xr:uid="{00000000-0005-0000-0000-000024720000}"/>
    <cellStyle name="Normal 14 6 2 3" xfId="26171" xr:uid="{00000000-0005-0000-0000-000025720000}"/>
    <cellStyle name="Normal 14 6 2 3 2" xfId="26172" xr:uid="{00000000-0005-0000-0000-000026720000}"/>
    <cellStyle name="Normal 14 6 2 3 2 2" xfId="26173" xr:uid="{00000000-0005-0000-0000-000027720000}"/>
    <cellStyle name="Normal 14 6 2 3 2 2 2" xfId="26174" xr:uid="{00000000-0005-0000-0000-000028720000}"/>
    <cellStyle name="Normal 14 6 2 3 2 3" xfId="26175" xr:uid="{00000000-0005-0000-0000-000029720000}"/>
    <cellStyle name="Normal 14 6 2 3 2 4" xfId="26176" xr:uid="{00000000-0005-0000-0000-00002A720000}"/>
    <cellStyle name="Normal 14 6 2 3 3" xfId="26177" xr:uid="{00000000-0005-0000-0000-00002B720000}"/>
    <cellStyle name="Normal 14 6 2 3 3 2" xfId="26178" xr:uid="{00000000-0005-0000-0000-00002C720000}"/>
    <cellStyle name="Normal 14 6 2 3 3 2 2" xfId="26179" xr:uid="{00000000-0005-0000-0000-00002D720000}"/>
    <cellStyle name="Normal 14 6 2 3 3 3" xfId="26180" xr:uid="{00000000-0005-0000-0000-00002E720000}"/>
    <cellStyle name="Normal 14 6 2 3 3 4" xfId="26181" xr:uid="{00000000-0005-0000-0000-00002F720000}"/>
    <cellStyle name="Normal 14 6 2 3 4" xfId="26182" xr:uid="{00000000-0005-0000-0000-000030720000}"/>
    <cellStyle name="Normal 14 6 2 3 4 2" xfId="26183" xr:uid="{00000000-0005-0000-0000-000031720000}"/>
    <cellStyle name="Normal 14 6 2 3 4 2 2" xfId="26184" xr:uid="{00000000-0005-0000-0000-000032720000}"/>
    <cellStyle name="Normal 14 6 2 3 4 3" xfId="26185" xr:uid="{00000000-0005-0000-0000-000033720000}"/>
    <cellStyle name="Normal 14 6 2 3 4 4" xfId="26186" xr:uid="{00000000-0005-0000-0000-000034720000}"/>
    <cellStyle name="Normal 14 6 2 3 5" xfId="26187" xr:uid="{00000000-0005-0000-0000-000035720000}"/>
    <cellStyle name="Normal 14 6 2 3 5 2" xfId="26188" xr:uid="{00000000-0005-0000-0000-000036720000}"/>
    <cellStyle name="Normal 14 6 2 3 5 3" xfId="26189" xr:uid="{00000000-0005-0000-0000-000037720000}"/>
    <cellStyle name="Normal 14 6 2 3 6" xfId="26190" xr:uid="{00000000-0005-0000-0000-000038720000}"/>
    <cellStyle name="Normal 14 6 2 3 7" xfId="26191" xr:uid="{00000000-0005-0000-0000-000039720000}"/>
    <cellStyle name="Normal 14 6 2 3 8" xfId="26192" xr:uid="{00000000-0005-0000-0000-00003A720000}"/>
    <cellStyle name="Normal 14 6 2 4" xfId="26193" xr:uid="{00000000-0005-0000-0000-00003B720000}"/>
    <cellStyle name="Normal 14 6 2 4 2" xfId="26194" xr:uid="{00000000-0005-0000-0000-00003C720000}"/>
    <cellStyle name="Normal 14 6 2 4 2 2" xfId="26195" xr:uid="{00000000-0005-0000-0000-00003D720000}"/>
    <cellStyle name="Normal 14 6 2 4 3" xfId="26196" xr:uid="{00000000-0005-0000-0000-00003E720000}"/>
    <cellStyle name="Normal 14 6 2 4 4" xfId="26197" xr:uid="{00000000-0005-0000-0000-00003F720000}"/>
    <cellStyle name="Normal 14 6 2 5" xfId="26198" xr:uid="{00000000-0005-0000-0000-000040720000}"/>
    <cellStyle name="Normal 14 6 2 5 2" xfId="26199" xr:uid="{00000000-0005-0000-0000-000041720000}"/>
    <cellStyle name="Normal 14 6 2 5 2 2" xfId="26200" xr:uid="{00000000-0005-0000-0000-000042720000}"/>
    <cellStyle name="Normal 14 6 2 5 3" xfId="26201" xr:uid="{00000000-0005-0000-0000-000043720000}"/>
    <cellStyle name="Normal 14 6 2 5 4" xfId="26202" xr:uid="{00000000-0005-0000-0000-000044720000}"/>
    <cellStyle name="Normal 14 6 2 6" xfId="26203" xr:uid="{00000000-0005-0000-0000-000045720000}"/>
    <cellStyle name="Normal 14 6 2 6 2" xfId="26204" xr:uid="{00000000-0005-0000-0000-000046720000}"/>
    <cellStyle name="Normal 14 6 2 6 2 2" xfId="26205" xr:uid="{00000000-0005-0000-0000-000047720000}"/>
    <cellStyle name="Normal 14 6 2 6 3" xfId="26206" xr:uid="{00000000-0005-0000-0000-000048720000}"/>
    <cellStyle name="Normal 14 6 2 6 4" xfId="26207" xr:uid="{00000000-0005-0000-0000-000049720000}"/>
    <cellStyle name="Normal 14 6 2 7" xfId="26208" xr:uid="{00000000-0005-0000-0000-00004A720000}"/>
    <cellStyle name="Normal 14 6 2 7 2" xfId="26209" xr:uid="{00000000-0005-0000-0000-00004B720000}"/>
    <cellStyle name="Normal 14 6 2 7 2 2" xfId="26210" xr:uid="{00000000-0005-0000-0000-00004C720000}"/>
    <cellStyle name="Normal 14 6 2 7 3" xfId="26211" xr:uid="{00000000-0005-0000-0000-00004D720000}"/>
    <cellStyle name="Normal 14 6 2 8" xfId="26212" xr:uid="{00000000-0005-0000-0000-00004E720000}"/>
    <cellStyle name="Normal 14 6 2 8 2" xfId="26213" xr:uid="{00000000-0005-0000-0000-00004F720000}"/>
    <cellStyle name="Normal 14 6 2 9" xfId="26214" xr:uid="{00000000-0005-0000-0000-000050720000}"/>
    <cellStyle name="Normal 14 6 3" xfId="26215" xr:uid="{00000000-0005-0000-0000-000051720000}"/>
    <cellStyle name="Normal 14 6 3 2" xfId="26216" xr:uid="{00000000-0005-0000-0000-000052720000}"/>
    <cellStyle name="Normal 14 6 3 2 2" xfId="26217" xr:uid="{00000000-0005-0000-0000-000053720000}"/>
    <cellStyle name="Normal 14 6 3 2 2 2" xfId="26218" xr:uid="{00000000-0005-0000-0000-000054720000}"/>
    <cellStyle name="Normal 14 6 3 2 2 2 2" xfId="26219" xr:uid="{00000000-0005-0000-0000-000055720000}"/>
    <cellStyle name="Normal 14 6 3 2 2 3" xfId="26220" xr:uid="{00000000-0005-0000-0000-000056720000}"/>
    <cellStyle name="Normal 14 6 3 2 2 4" xfId="26221" xr:uid="{00000000-0005-0000-0000-000057720000}"/>
    <cellStyle name="Normal 14 6 3 2 3" xfId="26222" xr:uid="{00000000-0005-0000-0000-000058720000}"/>
    <cellStyle name="Normal 14 6 3 2 3 2" xfId="26223" xr:uid="{00000000-0005-0000-0000-000059720000}"/>
    <cellStyle name="Normal 14 6 3 2 3 2 2" xfId="26224" xr:uid="{00000000-0005-0000-0000-00005A720000}"/>
    <cellStyle name="Normal 14 6 3 2 3 3" xfId="26225" xr:uid="{00000000-0005-0000-0000-00005B720000}"/>
    <cellStyle name="Normal 14 6 3 2 3 4" xfId="26226" xr:uid="{00000000-0005-0000-0000-00005C720000}"/>
    <cellStyle name="Normal 14 6 3 2 4" xfId="26227" xr:uid="{00000000-0005-0000-0000-00005D720000}"/>
    <cellStyle name="Normal 14 6 3 2 4 2" xfId="26228" xr:uid="{00000000-0005-0000-0000-00005E720000}"/>
    <cellStyle name="Normal 14 6 3 2 4 2 2" xfId="26229" xr:uid="{00000000-0005-0000-0000-00005F720000}"/>
    <cellStyle name="Normal 14 6 3 2 4 3" xfId="26230" xr:uid="{00000000-0005-0000-0000-000060720000}"/>
    <cellStyle name="Normal 14 6 3 2 4 4" xfId="26231" xr:uid="{00000000-0005-0000-0000-000061720000}"/>
    <cellStyle name="Normal 14 6 3 2 5" xfId="26232" xr:uid="{00000000-0005-0000-0000-000062720000}"/>
    <cellStyle name="Normal 14 6 3 2 5 2" xfId="26233" xr:uid="{00000000-0005-0000-0000-000063720000}"/>
    <cellStyle name="Normal 14 6 3 2 5 3" xfId="26234" xr:uid="{00000000-0005-0000-0000-000064720000}"/>
    <cellStyle name="Normal 14 6 3 2 6" xfId="26235" xr:uid="{00000000-0005-0000-0000-000065720000}"/>
    <cellStyle name="Normal 14 6 3 2 7" xfId="26236" xr:uid="{00000000-0005-0000-0000-000066720000}"/>
    <cellStyle name="Normal 14 6 3 2 8" xfId="26237" xr:uid="{00000000-0005-0000-0000-000067720000}"/>
    <cellStyle name="Normal 14 6 3 3" xfId="26238" xr:uid="{00000000-0005-0000-0000-000068720000}"/>
    <cellStyle name="Normal 14 6 3 3 2" xfId="26239" xr:uid="{00000000-0005-0000-0000-000069720000}"/>
    <cellStyle name="Normal 14 6 3 3 2 2" xfId="26240" xr:uid="{00000000-0005-0000-0000-00006A720000}"/>
    <cellStyle name="Normal 14 6 3 3 3" xfId="26241" xr:uid="{00000000-0005-0000-0000-00006B720000}"/>
    <cellStyle name="Normal 14 6 3 3 4" xfId="26242" xr:uid="{00000000-0005-0000-0000-00006C720000}"/>
    <cellStyle name="Normal 14 6 3 4" xfId="26243" xr:uid="{00000000-0005-0000-0000-00006D720000}"/>
    <cellStyle name="Normal 14 6 3 4 2" xfId="26244" xr:uid="{00000000-0005-0000-0000-00006E720000}"/>
    <cellStyle name="Normal 14 6 3 4 2 2" xfId="26245" xr:uid="{00000000-0005-0000-0000-00006F720000}"/>
    <cellStyle name="Normal 14 6 3 4 3" xfId="26246" xr:uid="{00000000-0005-0000-0000-000070720000}"/>
    <cellStyle name="Normal 14 6 3 4 4" xfId="26247" xr:uid="{00000000-0005-0000-0000-000071720000}"/>
    <cellStyle name="Normal 14 6 3 5" xfId="26248" xr:uid="{00000000-0005-0000-0000-000072720000}"/>
    <cellStyle name="Normal 14 6 3 5 2" xfId="26249" xr:uid="{00000000-0005-0000-0000-000073720000}"/>
    <cellStyle name="Normal 14 6 3 5 2 2" xfId="26250" xr:uid="{00000000-0005-0000-0000-000074720000}"/>
    <cellStyle name="Normal 14 6 3 5 3" xfId="26251" xr:uid="{00000000-0005-0000-0000-000075720000}"/>
    <cellStyle name="Normal 14 6 3 5 4" xfId="26252" xr:uid="{00000000-0005-0000-0000-000076720000}"/>
    <cellStyle name="Normal 14 6 3 6" xfId="26253" xr:uid="{00000000-0005-0000-0000-000077720000}"/>
    <cellStyle name="Normal 14 6 3 6 2" xfId="26254" xr:uid="{00000000-0005-0000-0000-000078720000}"/>
    <cellStyle name="Normal 14 6 3 6 2 2" xfId="26255" xr:uid="{00000000-0005-0000-0000-000079720000}"/>
    <cellStyle name="Normal 14 6 3 6 3" xfId="26256" xr:uid="{00000000-0005-0000-0000-00007A720000}"/>
    <cellStyle name="Normal 14 6 3 7" xfId="26257" xr:uid="{00000000-0005-0000-0000-00007B720000}"/>
    <cellStyle name="Normal 14 6 3 7 2" xfId="26258" xr:uid="{00000000-0005-0000-0000-00007C720000}"/>
    <cellStyle name="Normal 14 6 3 8" xfId="26259" xr:uid="{00000000-0005-0000-0000-00007D720000}"/>
    <cellStyle name="Normal 14 6 3 9" xfId="26260" xr:uid="{00000000-0005-0000-0000-00007E720000}"/>
    <cellStyle name="Normal 14 6 4" xfId="26261" xr:uid="{00000000-0005-0000-0000-00007F720000}"/>
    <cellStyle name="Normal 14 6 4 2" xfId="26262" xr:uid="{00000000-0005-0000-0000-000080720000}"/>
    <cellStyle name="Normal 14 6 4 2 2" xfId="26263" xr:uid="{00000000-0005-0000-0000-000081720000}"/>
    <cellStyle name="Normal 14 6 4 2 2 2" xfId="26264" xr:uid="{00000000-0005-0000-0000-000082720000}"/>
    <cellStyle name="Normal 14 6 4 2 3" xfId="26265" xr:uid="{00000000-0005-0000-0000-000083720000}"/>
    <cellStyle name="Normal 14 6 4 2 4" xfId="26266" xr:uid="{00000000-0005-0000-0000-000084720000}"/>
    <cellStyle name="Normal 14 6 4 3" xfId="26267" xr:uid="{00000000-0005-0000-0000-000085720000}"/>
    <cellStyle name="Normal 14 6 4 3 2" xfId="26268" xr:uid="{00000000-0005-0000-0000-000086720000}"/>
    <cellStyle name="Normal 14 6 4 3 2 2" xfId="26269" xr:uid="{00000000-0005-0000-0000-000087720000}"/>
    <cellStyle name="Normal 14 6 4 3 3" xfId="26270" xr:uid="{00000000-0005-0000-0000-000088720000}"/>
    <cellStyle name="Normal 14 6 4 3 4" xfId="26271" xr:uid="{00000000-0005-0000-0000-000089720000}"/>
    <cellStyle name="Normal 14 6 4 4" xfId="26272" xr:uid="{00000000-0005-0000-0000-00008A720000}"/>
    <cellStyle name="Normal 14 6 4 4 2" xfId="26273" xr:uid="{00000000-0005-0000-0000-00008B720000}"/>
    <cellStyle name="Normal 14 6 4 4 2 2" xfId="26274" xr:uid="{00000000-0005-0000-0000-00008C720000}"/>
    <cellStyle name="Normal 14 6 4 4 3" xfId="26275" xr:uid="{00000000-0005-0000-0000-00008D720000}"/>
    <cellStyle name="Normal 14 6 4 4 4" xfId="26276" xr:uid="{00000000-0005-0000-0000-00008E720000}"/>
    <cellStyle name="Normal 14 6 4 5" xfId="26277" xr:uid="{00000000-0005-0000-0000-00008F720000}"/>
    <cellStyle name="Normal 14 6 4 5 2" xfId="26278" xr:uid="{00000000-0005-0000-0000-000090720000}"/>
    <cellStyle name="Normal 14 6 4 5 2 2" xfId="26279" xr:uid="{00000000-0005-0000-0000-000091720000}"/>
    <cellStyle name="Normal 14 6 4 5 3" xfId="26280" xr:uid="{00000000-0005-0000-0000-000092720000}"/>
    <cellStyle name="Normal 14 6 4 5 4" xfId="26281" xr:uid="{00000000-0005-0000-0000-000093720000}"/>
    <cellStyle name="Normal 14 6 4 6" xfId="26282" xr:uid="{00000000-0005-0000-0000-000094720000}"/>
    <cellStyle name="Normal 14 6 4 6 2" xfId="26283" xr:uid="{00000000-0005-0000-0000-000095720000}"/>
    <cellStyle name="Normal 14 6 4 6 2 2" xfId="26284" xr:uid="{00000000-0005-0000-0000-000096720000}"/>
    <cellStyle name="Normal 14 6 4 6 3" xfId="26285" xr:uid="{00000000-0005-0000-0000-000097720000}"/>
    <cellStyle name="Normal 14 6 4 7" xfId="26286" xr:uid="{00000000-0005-0000-0000-000098720000}"/>
    <cellStyle name="Normal 14 6 4 7 2" xfId="26287" xr:uid="{00000000-0005-0000-0000-000099720000}"/>
    <cellStyle name="Normal 14 6 4 8" xfId="26288" xr:uid="{00000000-0005-0000-0000-00009A720000}"/>
    <cellStyle name="Normal 14 6 4 9" xfId="26289" xr:uid="{00000000-0005-0000-0000-00009B720000}"/>
    <cellStyle name="Normal 14 6 5" xfId="26290" xr:uid="{00000000-0005-0000-0000-00009C720000}"/>
    <cellStyle name="Normal 14 6 5 2" xfId="26291" xr:uid="{00000000-0005-0000-0000-00009D720000}"/>
    <cellStyle name="Normal 14 6 5 2 2" xfId="26292" xr:uid="{00000000-0005-0000-0000-00009E720000}"/>
    <cellStyle name="Normal 14 6 5 2 2 2" xfId="26293" xr:uid="{00000000-0005-0000-0000-00009F720000}"/>
    <cellStyle name="Normal 14 6 5 2 3" xfId="26294" xr:uid="{00000000-0005-0000-0000-0000A0720000}"/>
    <cellStyle name="Normal 14 6 5 2 4" xfId="26295" xr:uid="{00000000-0005-0000-0000-0000A1720000}"/>
    <cellStyle name="Normal 14 6 5 3" xfId="26296" xr:uid="{00000000-0005-0000-0000-0000A2720000}"/>
    <cellStyle name="Normal 14 6 5 3 2" xfId="26297" xr:uid="{00000000-0005-0000-0000-0000A3720000}"/>
    <cellStyle name="Normal 14 6 5 3 2 2" xfId="26298" xr:uid="{00000000-0005-0000-0000-0000A4720000}"/>
    <cellStyle name="Normal 14 6 5 3 3" xfId="26299" xr:uid="{00000000-0005-0000-0000-0000A5720000}"/>
    <cellStyle name="Normal 14 6 5 3 4" xfId="26300" xr:uid="{00000000-0005-0000-0000-0000A6720000}"/>
    <cellStyle name="Normal 14 6 5 4" xfId="26301" xr:uid="{00000000-0005-0000-0000-0000A7720000}"/>
    <cellStyle name="Normal 14 6 5 4 2" xfId="26302" xr:uid="{00000000-0005-0000-0000-0000A8720000}"/>
    <cellStyle name="Normal 14 6 5 4 2 2" xfId="26303" xr:uid="{00000000-0005-0000-0000-0000A9720000}"/>
    <cellStyle name="Normal 14 6 5 4 3" xfId="26304" xr:uid="{00000000-0005-0000-0000-0000AA720000}"/>
    <cellStyle name="Normal 14 6 5 4 4" xfId="26305" xr:uid="{00000000-0005-0000-0000-0000AB720000}"/>
    <cellStyle name="Normal 14 6 5 5" xfId="26306" xr:uid="{00000000-0005-0000-0000-0000AC720000}"/>
    <cellStyle name="Normal 14 6 5 5 2" xfId="26307" xr:uid="{00000000-0005-0000-0000-0000AD720000}"/>
    <cellStyle name="Normal 14 6 5 5 3" xfId="26308" xr:uid="{00000000-0005-0000-0000-0000AE720000}"/>
    <cellStyle name="Normal 14 6 5 6" xfId="26309" xr:uid="{00000000-0005-0000-0000-0000AF720000}"/>
    <cellStyle name="Normal 14 6 5 7" xfId="26310" xr:uid="{00000000-0005-0000-0000-0000B0720000}"/>
    <cellStyle name="Normal 14 6 5 8" xfId="26311" xr:uid="{00000000-0005-0000-0000-0000B1720000}"/>
    <cellStyle name="Normal 14 6 6" xfId="26312" xr:uid="{00000000-0005-0000-0000-0000B2720000}"/>
    <cellStyle name="Normal 14 6 6 2" xfId="26313" xr:uid="{00000000-0005-0000-0000-0000B3720000}"/>
    <cellStyle name="Normal 14 6 6 2 2" xfId="26314" xr:uid="{00000000-0005-0000-0000-0000B4720000}"/>
    <cellStyle name="Normal 14 6 6 3" xfId="26315" xr:uid="{00000000-0005-0000-0000-0000B5720000}"/>
    <cellStyle name="Normal 14 6 6 4" xfId="26316" xr:uid="{00000000-0005-0000-0000-0000B6720000}"/>
    <cellStyle name="Normal 14 6 7" xfId="26317" xr:uid="{00000000-0005-0000-0000-0000B7720000}"/>
    <cellStyle name="Normal 14 6 7 2" xfId="26318" xr:uid="{00000000-0005-0000-0000-0000B8720000}"/>
    <cellStyle name="Normal 14 6 7 2 2" xfId="26319" xr:uid="{00000000-0005-0000-0000-0000B9720000}"/>
    <cellStyle name="Normal 14 6 7 3" xfId="26320" xr:uid="{00000000-0005-0000-0000-0000BA720000}"/>
    <cellStyle name="Normal 14 6 7 4" xfId="26321" xr:uid="{00000000-0005-0000-0000-0000BB720000}"/>
    <cellStyle name="Normal 14 6 8" xfId="26322" xr:uid="{00000000-0005-0000-0000-0000BC720000}"/>
    <cellStyle name="Normal 14 6 8 2" xfId="26323" xr:uid="{00000000-0005-0000-0000-0000BD720000}"/>
    <cellStyle name="Normal 14 6 8 2 2" xfId="26324" xr:uid="{00000000-0005-0000-0000-0000BE720000}"/>
    <cellStyle name="Normal 14 6 8 3" xfId="26325" xr:uid="{00000000-0005-0000-0000-0000BF720000}"/>
    <cellStyle name="Normal 14 6 8 4" xfId="26326" xr:uid="{00000000-0005-0000-0000-0000C0720000}"/>
    <cellStyle name="Normal 14 6 9" xfId="26327" xr:uid="{00000000-0005-0000-0000-0000C1720000}"/>
    <cellStyle name="Normal 14 6 9 2" xfId="26328" xr:uid="{00000000-0005-0000-0000-0000C2720000}"/>
    <cellStyle name="Normal 14 6 9 2 2" xfId="26329" xr:uid="{00000000-0005-0000-0000-0000C3720000}"/>
    <cellStyle name="Normal 14 6 9 3" xfId="26330" xr:uid="{00000000-0005-0000-0000-0000C4720000}"/>
    <cellStyle name="Normal 14 7" xfId="26331" xr:uid="{00000000-0005-0000-0000-0000C5720000}"/>
    <cellStyle name="Normal 14 7 10" xfId="26332" xr:uid="{00000000-0005-0000-0000-0000C6720000}"/>
    <cellStyle name="Normal 14 7 11" xfId="26333" xr:uid="{00000000-0005-0000-0000-0000C7720000}"/>
    <cellStyle name="Normal 14 7 2" xfId="26334" xr:uid="{00000000-0005-0000-0000-0000C8720000}"/>
    <cellStyle name="Normal 14 7 2 2" xfId="26335" xr:uid="{00000000-0005-0000-0000-0000C9720000}"/>
    <cellStyle name="Normal 14 7 2 2 2" xfId="26336" xr:uid="{00000000-0005-0000-0000-0000CA720000}"/>
    <cellStyle name="Normal 14 7 2 2 2 2" xfId="26337" xr:uid="{00000000-0005-0000-0000-0000CB720000}"/>
    <cellStyle name="Normal 14 7 2 2 2 2 2" xfId="26338" xr:uid="{00000000-0005-0000-0000-0000CC720000}"/>
    <cellStyle name="Normal 14 7 2 2 2 3" xfId="26339" xr:uid="{00000000-0005-0000-0000-0000CD720000}"/>
    <cellStyle name="Normal 14 7 2 2 2 4" xfId="26340" xr:uid="{00000000-0005-0000-0000-0000CE720000}"/>
    <cellStyle name="Normal 14 7 2 2 3" xfId="26341" xr:uid="{00000000-0005-0000-0000-0000CF720000}"/>
    <cellStyle name="Normal 14 7 2 2 3 2" xfId="26342" xr:uid="{00000000-0005-0000-0000-0000D0720000}"/>
    <cellStyle name="Normal 14 7 2 2 3 2 2" xfId="26343" xr:uid="{00000000-0005-0000-0000-0000D1720000}"/>
    <cellStyle name="Normal 14 7 2 2 3 3" xfId="26344" xr:uid="{00000000-0005-0000-0000-0000D2720000}"/>
    <cellStyle name="Normal 14 7 2 2 3 4" xfId="26345" xr:uid="{00000000-0005-0000-0000-0000D3720000}"/>
    <cellStyle name="Normal 14 7 2 2 4" xfId="26346" xr:uid="{00000000-0005-0000-0000-0000D4720000}"/>
    <cellStyle name="Normal 14 7 2 2 4 2" xfId="26347" xr:uid="{00000000-0005-0000-0000-0000D5720000}"/>
    <cellStyle name="Normal 14 7 2 2 4 2 2" xfId="26348" xr:uid="{00000000-0005-0000-0000-0000D6720000}"/>
    <cellStyle name="Normal 14 7 2 2 4 3" xfId="26349" xr:uid="{00000000-0005-0000-0000-0000D7720000}"/>
    <cellStyle name="Normal 14 7 2 2 4 4" xfId="26350" xr:uid="{00000000-0005-0000-0000-0000D8720000}"/>
    <cellStyle name="Normal 14 7 2 2 5" xfId="26351" xr:uid="{00000000-0005-0000-0000-0000D9720000}"/>
    <cellStyle name="Normal 14 7 2 2 5 2" xfId="26352" xr:uid="{00000000-0005-0000-0000-0000DA720000}"/>
    <cellStyle name="Normal 14 7 2 2 5 3" xfId="26353" xr:uid="{00000000-0005-0000-0000-0000DB720000}"/>
    <cellStyle name="Normal 14 7 2 2 6" xfId="26354" xr:uid="{00000000-0005-0000-0000-0000DC720000}"/>
    <cellStyle name="Normal 14 7 2 2 7" xfId="26355" xr:uid="{00000000-0005-0000-0000-0000DD720000}"/>
    <cellStyle name="Normal 14 7 2 2 8" xfId="26356" xr:uid="{00000000-0005-0000-0000-0000DE720000}"/>
    <cellStyle name="Normal 14 7 2 3" xfId="26357" xr:uid="{00000000-0005-0000-0000-0000DF720000}"/>
    <cellStyle name="Normal 14 7 2 3 2" xfId="26358" xr:uid="{00000000-0005-0000-0000-0000E0720000}"/>
    <cellStyle name="Normal 14 7 2 3 2 2" xfId="26359" xr:uid="{00000000-0005-0000-0000-0000E1720000}"/>
    <cellStyle name="Normal 14 7 2 3 3" xfId="26360" xr:uid="{00000000-0005-0000-0000-0000E2720000}"/>
    <cellStyle name="Normal 14 7 2 3 4" xfId="26361" xr:uid="{00000000-0005-0000-0000-0000E3720000}"/>
    <cellStyle name="Normal 14 7 2 4" xfId="26362" xr:uid="{00000000-0005-0000-0000-0000E4720000}"/>
    <cellStyle name="Normal 14 7 2 4 2" xfId="26363" xr:uid="{00000000-0005-0000-0000-0000E5720000}"/>
    <cellStyle name="Normal 14 7 2 4 2 2" xfId="26364" xr:uid="{00000000-0005-0000-0000-0000E6720000}"/>
    <cellStyle name="Normal 14 7 2 4 3" xfId="26365" xr:uid="{00000000-0005-0000-0000-0000E7720000}"/>
    <cellStyle name="Normal 14 7 2 4 4" xfId="26366" xr:uid="{00000000-0005-0000-0000-0000E8720000}"/>
    <cellStyle name="Normal 14 7 2 5" xfId="26367" xr:uid="{00000000-0005-0000-0000-0000E9720000}"/>
    <cellStyle name="Normal 14 7 2 5 2" xfId="26368" xr:uid="{00000000-0005-0000-0000-0000EA720000}"/>
    <cellStyle name="Normal 14 7 2 5 2 2" xfId="26369" xr:uid="{00000000-0005-0000-0000-0000EB720000}"/>
    <cellStyle name="Normal 14 7 2 5 3" xfId="26370" xr:uid="{00000000-0005-0000-0000-0000EC720000}"/>
    <cellStyle name="Normal 14 7 2 5 4" xfId="26371" xr:uid="{00000000-0005-0000-0000-0000ED720000}"/>
    <cellStyle name="Normal 14 7 2 6" xfId="26372" xr:uid="{00000000-0005-0000-0000-0000EE720000}"/>
    <cellStyle name="Normal 14 7 2 6 2" xfId="26373" xr:uid="{00000000-0005-0000-0000-0000EF720000}"/>
    <cellStyle name="Normal 14 7 2 6 2 2" xfId="26374" xr:uid="{00000000-0005-0000-0000-0000F0720000}"/>
    <cellStyle name="Normal 14 7 2 6 3" xfId="26375" xr:uid="{00000000-0005-0000-0000-0000F1720000}"/>
    <cellStyle name="Normal 14 7 2 7" xfId="26376" xr:uid="{00000000-0005-0000-0000-0000F2720000}"/>
    <cellStyle name="Normal 14 7 2 7 2" xfId="26377" xr:uid="{00000000-0005-0000-0000-0000F3720000}"/>
    <cellStyle name="Normal 14 7 2 8" xfId="26378" xr:uid="{00000000-0005-0000-0000-0000F4720000}"/>
    <cellStyle name="Normal 14 7 2 9" xfId="26379" xr:uid="{00000000-0005-0000-0000-0000F5720000}"/>
    <cellStyle name="Normal 14 7 3" xfId="26380" xr:uid="{00000000-0005-0000-0000-0000F6720000}"/>
    <cellStyle name="Normal 14 7 3 2" xfId="26381" xr:uid="{00000000-0005-0000-0000-0000F7720000}"/>
    <cellStyle name="Normal 14 7 3 2 2" xfId="26382" xr:uid="{00000000-0005-0000-0000-0000F8720000}"/>
    <cellStyle name="Normal 14 7 3 2 2 2" xfId="26383" xr:uid="{00000000-0005-0000-0000-0000F9720000}"/>
    <cellStyle name="Normal 14 7 3 2 3" xfId="26384" xr:uid="{00000000-0005-0000-0000-0000FA720000}"/>
    <cellStyle name="Normal 14 7 3 2 4" xfId="26385" xr:uid="{00000000-0005-0000-0000-0000FB720000}"/>
    <cellStyle name="Normal 14 7 3 3" xfId="26386" xr:uid="{00000000-0005-0000-0000-0000FC720000}"/>
    <cellStyle name="Normal 14 7 3 3 2" xfId="26387" xr:uid="{00000000-0005-0000-0000-0000FD720000}"/>
    <cellStyle name="Normal 14 7 3 3 2 2" xfId="26388" xr:uid="{00000000-0005-0000-0000-0000FE720000}"/>
    <cellStyle name="Normal 14 7 3 3 3" xfId="26389" xr:uid="{00000000-0005-0000-0000-0000FF720000}"/>
    <cellStyle name="Normal 14 7 3 3 4" xfId="26390" xr:uid="{00000000-0005-0000-0000-000000730000}"/>
    <cellStyle name="Normal 14 7 3 4" xfId="26391" xr:uid="{00000000-0005-0000-0000-000001730000}"/>
    <cellStyle name="Normal 14 7 3 4 2" xfId="26392" xr:uid="{00000000-0005-0000-0000-000002730000}"/>
    <cellStyle name="Normal 14 7 3 4 2 2" xfId="26393" xr:uid="{00000000-0005-0000-0000-000003730000}"/>
    <cellStyle name="Normal 14 7 3 4 3" xfId="26394" xr:uid="{00000000-0005-0000-0000-000004730000}"/>
    <cellStyle name="Normal 14 7 3 4 4" xfId="26395" xr:uid="{00000000-0005-0000-0000-000005730000}"/>
    <cellStyle name="Normal 14 7 3 5" xfId="26396" xr:uid="{00000000-0005-0000-0000-000006730000}"/>
    <cellStyle name="Normal 14 7 3 5 2" xfId="26397" xr:uid="{00000000-0005-0000-0000-000007730000}"/>
    <cellStyle name="Normal 14 7 3 5 2 2" xfId="26398" xr:uid="{00000000-0005-0000-0000-000008730000}"/>
    <cellStyle name="Normal 14 7 3 5 3" xfId="26399" xr:uid="{00000000-0005-0000-0000-000009730000}"/>
    <cellStyle name="Normal 14 7 3 5 4" xfId="26400" xr:uid="{00000000-0005-0000-0000-00000A730000}"/>
    <cellStyle name="Normal 14 7 3 6" xfId="26401" xr:uid="{00000000-0005-0000-0000-00000B730000}"/>
    <cellStyle name="Normal 14 7 3 6 2" xfId="26402" xr:uid="{00000000-0005-0000-0000-00000C730000}"/>
    <cellStyle name="Normal 14 7 3 6 2 2" xfId="26403" xr:uid="{00000000-0005-0000-0000-00000D730000}"/>
    <cellStyle name="Normal 14 7 3 6 3" xfId="26404" xr:uid="{00000000-0005-0000-0000-00000E730000}"/>
    <cellStyle name="Normal 14 7 3 7" xfId="26405" xr:uid="{00000000-0005-0000-0000-00000F730000}"/>
    <cellStyle name="Normal 14 7 3 7 2" xfId="26406" xr:uid="{00000000-0005-0000-0000-000010730000}"/>
    <cellStyle name="Normal 14 7 3 8" xfId="26407" xr:uid="{00000000-0005-0000-0000-000011730000}"/>
    <cellStyle name="Normal 14 7 3 9" xfId="26408" xr:uid="{00000000-0005-0000-0000-000012730000}"/>
    <cellStyle name="Normal 14 7 4" xfId="26409" xr:uid="{00000000-0005-0000-0000-000013730000}"/>
    <cellStyle name="Normal 14 7 4 2" xfId="26410" xr:uid="{00000000-0005-0000-0000-000014730000}"/>
    <cellStyle name="Normal 14 7 4 2 2" xfId="26411" xr:uid="{00000000-0005-0000-0000-000015730000}"/>
    <cellStyle name="Normal 14 7 4 2 2 2" xfId="26412" xr:uid="{00000000-0005-0000-0000-000016730000}"/>
    <cellStyle name="Normal 14 7 4 2 3" xfId="26413" xr:uid="{00000000-0005-0000-0000-000017730000}"/>
    <cellStyle name="Normal 14 7 4 2 4" xfId="26414" xr:uid="{00000000-0005-0000-0000-000018730000}"/>
    <cellStyle name="Normal 14 7 4 3" xfId="26415" xr:uid="{00000000-0005-0000-0000-000019730000}"/>
    <cellStyle name="Normal 14 7 4 3 2" xfId="26416" xr:uid="{00000000-0005-0000-0000-00001A730000}"/>
    <cellStyle name="Normal 14 7 4 3 2 2" xfId="26417" xr:uid="{00000000-0005-0000-0000-00001B730000}"/>
    <cellStyle name="Normal 14 7 4 3 3" xfId="26418" xr:uid="{00000000-0005-0000-0000-00001C730000}"/>
    <cellStyle name="Normal 14 7 4 3 4" xfId="26419" xr:uid="{00000000-0005-0000-0000-00001D730000}"/>
    <cellStyle name="Normal 14 7 4 4" xfId="26420" xr:uid="{00000000-0005-0000-0000-00001E730000}"/>
    <cellStyle name="Normal 14 7 4 4 2" xfId="26421" xr:uid="{00000000-0005-0000-0000-00001F730000}"/>
    <cellStyle name="Normal 14 7 4 4 2 2" xfId="26422" xr:uid="{00000000-0005-0000-0000-000020730000}"/>
    <cellStyle name="Normal 14 7 4 4 3" xfId="26423" xr:uid="{00000000-0005-0000-0000-000021730000}"/>
    <cellStyle name="Normal 14 7 4 4 4" xfId="26424" xr:uid="{00000000-0005-0000-0000-000022730000}"/>
    <cellStyle name="Normal 14 7 4 5" xfId="26425" xr:uid="{00000000-0005-0000-0000-000023730000}"/>
    <cellStyle name="Normal 14 7 4 5 2" xfId="26426" xr:uid="{00000000-0005-0000-0000-000024730000}"/>
    <cellStyle name="Normal 14 7 4 5 3" xfId="26427" xr:uid="{00000000-0005-0000-0000-000025730000}"/>
    <cellStyle name="Normal 14 7 4 6" xfId="26428" xr:uid="{00000000-0005-0000-0000-000026730000}"/>
    <cellStyle name="Normal 14 7 4 7" xfId="26429" xr:uid="{00000000-0005-0000-0000-000027730000}"/>
    <cellStyle name="Normal 14 7 4 8" xfId="26430" xr:uid="{00000000-0005-0000-0000-000028730000}"/>
    <cellStyle name="Normal 14 7 5" xfId="26431" xr:uid="{00000000-0005-0000-0000-000029730000}"/>
    <cellStyle name="Normal 14 7 5 2" xfId="26432" xr:uid="{00000000-0005-0000-0000-00002A730000}"/>
    <cellStyle name="Normal 14 7 5 2 2" xfId="26433" xr:uid="{00000000-0005-0000-0000-00002B730000}"/>
    <cellStyle name="Normal 14 7 5 3" xfId="26434" xr:uid="{00000000-0005-0000-0000-00002C730000}"/>
    <cellStyle name="Normal 14 7 5 4" xfId="26435" xr:uid="{00000000-0005-0000-0000-00002D730000}"/>
    <cellStyle name="Normal 14 7 6" xfId="26436" xr:uid="{00000000-0005-0000-0000-00002E730000}"/>
    <cellStyle name="Normal 14 7 6 2" xfId="26437" xr:uid="{00000000-0005-0000-0000-00002F730000}"/>
    <cellStyle name="Normal 14 7 6 2 2" xfId="26438" xr:uid="{00000000-0005-0000-0000-000030730000}"/>
    <cellStyle name="Normal 14 7 6 3" xfId="26439" xr:uid="{00000000-0005-0000-0000-000031730000}"/>
    <cellStyle name="Normal 14 7 6 4" xfId="26440" xr:uid="{00000000-0005-0000-0000-000032730000}"/>
    <cellStyle name="Normal 14 7 7" xfId="26441" xr:uid="{00000000-0005-0000-0000-000033730000}"/>
    <cellStyle name="Normal 14 7 7 2" xfId="26442" xr:uid="{00000000-0005-0000-0000-000034730000}"/>
    <cellStyle name="Normal 14 7 7 2 2" xfId="26443" xr:uid="{00000000-0005-0000-0000-000035730000}"/>
    <cellStyle name="Normal 14 7 7 3" xfId="26444" xr:uid="{00000000-0005-0000-0000-000036730000}"/>
    <cellStyle name="Normal 14 7 7 4" xfId="26445" xr:uid="{00000000-0005-0000-0000-000037730000}"/>
    <cellStyle name="Normal 14 7 8" xfId="26446" xr:uid="{00000000-0005-0000-0000-000038730000}"/>
    <cellStyle name="Normal 14 7 8 2" xfId="26447" xr:uid="{00000000-0005-0000-0000-000039730000}"/>
    <cellStyle name="Normal 14 7 8 2 2" xfId="26448" xr:uid="{00000000-0005-0000-0000-00003A730000}"/>
    <cellStyle name="Normal 14 7 8 3" xfId="26449" xr:uid="{00000000-0005-0000-0000-00003B730000}"/>
    <cellStyle name="Normal 14 7 9" xfId="26450" xr:uid="{00000000-0005-0000-0000-00003C730000}"/>
    <cellStyle name="Normal 14 7 9 2" xfId="26451" xr:uid="{00000000-0005-0000-0000-00003D730000}"/>
    <cellStyle name="Normal 14 8" xfId="26452" xr:uid="{00000000-0005-0000-0000-00003E730000}"/>
    <cellStyle name="Normal 14 8 2" xfId="26453" xr:uid="{00000000-0005-0000-0000-00003F730000}"/>
    <cellStyle name="Normal 14 8 2 2" xfId="26454" xr:uid="{00000000-0005-0000-0000-000040730000}"/>
    <cellStyle name="Normal 14 8 2 2 2" xfId="26455" xr:uid="{00000000-0005-0000-0000-000041730000}"/>
    <cellStyle name="Normal 14 8 2 2 2 2" xfId="26456" xr:uid="{00000000-0005-0000-0000-000042730000}"/>
    <cellStyle name="Normal 14 8 2 2 3" xfId="26457" xr:uid="{00000000-0005-0000-0000-000043730000}"/>
    <cellStyle name="Normal 14 8 2 2 4" xfId="26458" xr:uid="{00000000-0005-0000-0000-000044730000}"/>
    <cellStyle name="Normal 14 8 2 3" xfId="26459" xr:uid="{00000000-0005-0000-0000-000045730000}"/>
    <cellStyle name="Normal 14 8 2 3 2" xfId="26460" xr:uid="{00000000-0005-0000-0000-000046730000}"/>
    <cellStyle name="Normal 14 8 2 3 2 2" xfId="26461" xr:uid="{00000000-0005-0000-0000-000047730000}"/>
    <cellStyle name="Normal 14 8 2 3 3" xfId="26462" xr:uid="{00000000-0005-0000-0000-000048730000}"/>
    <cellStyle name="Normal 14 8 2 3 4" xfId="26463" xr:uid="{00000000-0005-0000-0000-000049730000}"/>
    <cellStyle name="Normal 14 8 2 4" xfId="26464" xr:uid="{00000000-0005-0000-0000-00004A730000}"/>
    <cellStyle name="Normal 14 8 2 4 2" xfId="26465" xr:uid="{00000000-0005-0000-0000-00004B730000}"/>
    <cellStyle name="Normal 14 8 2 4 2 2" xfId="26466" xr:uid="{00000000-0005-0000-0000-00004C730000}"/>
    <cellStyle name="Normal 14 8 2 4 3" xfId="26467" xr:uid="{00000000-0005-0000-0000-00004D730000}"/>
    <cellStyle name="Normal 14 8 2 4 4" xfId="26468" xr:uid="{00000000-0005-0000-0000-00004E730000}"/>
    <cellStyle name="Normal 14 8 2 5" xfId="26469" xr:uid="{00000000-0005-0000-0000-00004F730000}"/>
    <cellStyle name="Normal 14 8 2 5 2" xfId="26470" xr:uid="{00000000-0005-0000-0000-000050730000}"/>
    <cellStyle name="Normal 14 8 2 5 3" xfId="26471" xr:uid="{00000000-0005-0000-0000-000051730000}"/>
    <cellStyle name="Normal 14 8 2 6" xfId="26472" xr:uid="{00000000-0005-0000-0000-000052730000}"/>
    <cellStyle name="Normal 14 8 2 7" xfId="26473" xr:uid="{00000000-0005-0000-0000-000053730000}"/>
    <cellStyle name="Normal 14 8 2 8" xfId="26474" xr:uid="{00000000-0005-0000-0000-000054730000}"/>
    <cellStyle name="Normal 14 8 3" xfId="26475" xr:uid="{00000000-0005-0000-0000-000055730000}"/>
    <cellStyle name="Normal 14 8 3 2" xfId="26476" xr:uid="{00000000-0005-0000-0000-000056730000}"/>
    <cellStyle name="Normal 14 8 3 2 2" xfId="26477" xr:uid="{00000000-0005-0000-0000-000057730000}"/>
    <cellStyle name="Normal 14 8 3 3" xfId="26478" xr:uid="{00000000-0005-0000-0000-000058730000}"/>
    <cellStyle name="Normal 14 8 3 4" xfId="26479" xr:uid="{00000000-0005-0000-0000-000059730000}"/>
    <cellStyle name="Normal 14 8 4" xfId="26480" xr:uid="{00000000-0005-0000-0000-00005A730000}"/>
    <cellStyle name="Normal 14 8 4 2" xfId="26481" xr:uid="{00000000-0005-0000-0000-00005B730000}"/>
    <cellStyle name="Normal 14 8 4 2 2" xfId="26482" xr:uid="{00000000-0005-0000-0000-00005C730000}"/>
    <cellStyle name="Normal 14 8 4 3" xfId="26483" xr:uid="{00000000-0005-0000-0000-00005D730000}"/>
    <cellStyle name="Normal 14 8 4 4" xfId="26484" xr:uid="{00000000-0005-0000-0000-00005E730000}"/>
    <cellStyle name="Normal 14 8 5" xfId="26485" xr:uid="{00000000-0005-0000-0000-00005F730000}"/>
    <cellStyle name="Normal 14 8 5 2" xfId="26486" xr:uid="{00000000-0005-0000-0000-000060730000}"/>
    <cellStyle name="Normal 14 8 5 2 2" xfId="26487" xr:uid="{00000000-0005-0000-0000-000061730000}"/>
    <cellStyle name="Normal 14 8 5 3" xfId="26488" xr:uid="{00000000-0005-0000-0000-000062730000}"/>
    <cellStyle name="Normal 14 8 5 4" xfId="26489" xr:uid="{00000000-0005-0000-0000-000063730000}"/>
    <cellStyle name="Normal 14 8 6" xfId="26490" xr:uid="{00000000-0005-0000-0000-000064730000}"/>
    <cellStyle name="Normal 14 8 6 2" xfId="26491" xr:uid="{00000000-0005-0000-0000-000065730000}"/>
    <cellStyle name="Normal 14 8 6 2 2" xfId="26492" xr:uid="{00000000-0005-0000-0000-000066730000}"/>
    <cellStyle name="Normal 14 8 6 3" xfId="26493" xr:uid="{00000000-0005-0000-0000-000067730000}"/>
    <cellStyle name="Normal 14 8 7" xfId="26494" xr:uid="{00000000-0005-0000-0000-000068730000}"/>
    <cellStyle name="Normal 14 8 7 2" xfId="26495" xr:uid="{00000000-0005-0000-0000-000069730000}"/>
    <cellStyle name="Normal 14 8 8" xfId="26496" xr:uid="{00000000-0005-0000-0000-00006A730000}"/>
    <cellStyle name="Normal 14 8 9" xfId="26497" xr:uid="{00000000-0005-0000-0000-00006B730000}"/>
    <cellStyle name="Normal 14 9" xfId="26498" xr:uid="{00000000-0005-0000-0000-00006C730000}"/>
    <cellStyle name="Normal 14 9 2" xfId="26499" xr:uid="{00000000-0005-0000-0000-00006D730000}"/>
    <cellStyle name="Normal 14 9 2 2" xfId="26500" xr:uid="{00000000-0005-0000-0000-00006E730000}"/>
    <cellStyle name="Normal 14 9 2 2 2" xfId="26501" xr:uid="{00000000-0005-0000-0000-00006F730000}"/>
    <cellStyle name="Normal 14 9 2 3" xfId="26502" xr:uid="{00000000-0005-0000-0000-000070730000}"/>
    <cellStyle name="Normal 14 9 2 4" xfId="26503" xr:uid="{00000000-0005-0000-0000-000071730000}"/>
    <cellStyle name="Normal 14 9 3" xfId="26504" xr:uid="{00000000-0005-0000-0000-000072730000}"/>
    <cellStyle name="Normal 14 9 3 2" xfId="26505" xr:uid="{00000000-0005-0000-0000-000073730000}"/>
    <cellStyle name="Normal 14 9 3 2 2" xfId="26506" xr:uid="{00000000-0005-0000-0000-000074730000}"/>
    <cellStyle name="Normal 14 9 3 3" xfId="26507" xr:uid="{00000000-0005-0000-0000-000075730000}"/>
    <cellStyle name="Normal 14 9 3 4" xfId="26508" xr:uid="{00000000-0005-0000-0000-000076730000}"/>
    <cellStyle name="Normal 14 9 4" xfId="26509" xr:uid="{00000000-0005-0000-0000-000077730000}"/>
    <cellStyle name="Normal 14 9 4 2" xfId="26510" xr:uid="{00000000-0005-0000-0000-000078730000}"/>
    <cellStyle name="Normal 14 9 4 2 2" xfId="26511" xr:uid="{00000000-0005-0000-0000-000079730000}"/>
    <cellStyle name="Normal 14 9 4 3" xfId="26512" xr:uid="{00000000-0005-0000-0000-00007A730000}"/>
    <cellStyle name="Normal 14 9 4 4" xfId="26513" xr:uid="{00000000-0005-0000-0000-00007B730000}"/>
    <cellStyle name="Normal 14 9 5" xfId="26514" xr:uid="{00000000-0005-0000-0000-00007C730000}"/>
    <cellStyle name="Normal 14 9 5 2" xfId="26515" xr:uid="{00000000-0005-0000-0000-00007D730000}"/>
    <cellStyle name="Normal 14 9 5 2 2" xfId="26516" xr:uid="{00000000-0005-0000-0000-00007E730000}"/>
    <cellStyle name="Normal 14 9 5 3" xfId="26517" xr:uid="{00000000-0005-0000-0000-00007F730000}"/>
    <cellStyle name="Normal 14 9 5 4" xfId="26518" xr:uid="{00000000-0005-0000-0000-000080730000}"/>
    <cellStyle name="Normal 14 9 6" xfId="26519" xr:uid="{00000000-0005-0000-0000-000081730000}"/>
    <cellStyle name="Normal 14 9 6 2" xfId="26520" xr:uid="{00000000-0005-0000-0000-000082730000}"/>
    <cellStyle name="Normal 14 9 6 2 2" xfId="26521" xr:uid="{00000000-0005-0000-0000-000083730000}"/>
    <cellStyle name="Normal 14 9 6 3" xfId="26522" xr:uid="{00000000-0005-0000-0000-000084730000}"/>
    <cellStyle name="Normal 14 9 7" xfId="26523" xr:uid="{00000000-0005-0000-0000-000085730000}"/>
    <cellStyle name="Normal 14 9 7 2" xfId="26524" xr:uid="{00000000-0005-0000-0000-000086730000}"/>
    <cellStyle name="Normal 14 9 8" xfId="26525" xr:uid="{00000000-0005-0000-0000-000087730000}"/>
    <cellStyle name="Normal 14 9 9" xfId="26526" xr:uid="{00000000-0005-0000-0000-000088730000}"/>
    <cellStyle name="Normal 140" xfId="26527" xr:uid="{00000000-0005-0000-0000-000089730000}"/>
    <cellStyle name="Normal 140 2" xfId="26528" xr:uid="{00000000-0005-0000-0000-00008A730000}"/>
    <cellStyle name="Normal 140 2 2" xfId="26529" xr:uid="{00000000-0005-0000-0000-00008B730000}"/>
    <cellStyle name="Normal 140 2 2 2" xfId="26530" xr:uid="{00000000-0005-0000-0000-00008C730000}"/>
    <cellStyle name="Normal 140 2 2 3" xfId="26531" xr:uid="{00000000-0005-0000-0000-00008D730000}"/>
    <cellStyle name="Normal 140 2 3" xfId="26532" xr:uid="{00000000-0005-0000-0000-00008E730000}"/>
    <cellStyle name="Normal 140 2 3 2" xfId="26533" xr:uid="{00000000-0005-0000-0000-00008F730000}"/>
    <cellStyle name="Normal 140 2 4" xfId="26534" xr:uid="{00000000-0005-0000-0000-000090730000}"/>
    <cellStyle name="Normal 140 2 5" xfId="26535" xr:uid="{00000000-0005-0000-0000-000091730000}"/>
    <cellStyle name="Normal 140 3" xfId="26536" xr:uid="{00000000-0005-0000-0000-000092730000}"/>
    <cellStyle name="Normal 140 3 2" xfId="26537" xr:uid="{00000000-0005-0000-0000-000093730000}"/>
    <cellStyle name="Normal 140 3 3" xfId="26538" xr:uid="{00000000-0005-0000-0000-000094730000}"/>
    <cellStyle name="Normal 140 4" xfId="26539" xr:uid="{00000000-0005-0000-0000-000095730000}"/>
    <cellStyle name="Normal 140 4 2" xfId="26540" xr:uid="{00000000-0005-0000-0000-000096730000}"/>
    <cellStyle name="Normal 140 5" xfId="26541" xr:uid="{00000000-0005-0000-0000-000097730000}"/>
    <cellStyle name="Normal 140 6" xfId="26542" xr:uid="{00000000-0005-0000-0000-000098730000}"/>
    <cellStyle name="Normal 141" xfId="26543" xr:uid="{00000000-0005-0000-0000-000099730000}"/>
    <cellStyle name="Normal 141 2" xfId="26544" xr:uid="{00000000-0005-0000-0000-00009A730000}"/>
    <cellStyle name="Normal 141 2 2" xfId="26545" xr:uid="{00000000-0005-0000-0000-00009B730000}"/>
    <cellStyle name="Normal 141 2 2 2" xfId="26546" xr:uid="{00000000-0005-0000-0000-00009C730000}"/>
    <cellStyle name="Normal 141 2 2 3" xfId="26547" xr:uid="{00000000-0005-0000-0000-00009D730000}"/>
    <cellStyle name="Normal 141 2 3" xfId="26548" xr:uid="{00000000-0005-0000-0000-00009E730000}"/>
    <cellStyle name="Normal 141 2 3 2" xfId="26549" xr:uid="{00000000-0005-0000-0000-00009F730000}"/>
    <cellStyle name="Normal 141 2 4" xfId="26550" xr:uid="{00000000-0005-0000-0000-0000A0730000}"/>
    <cellStyle name="Normal 141 2 5" xfId="26551" xr:uid="{00000000-0005-0000-0000-0000A1730000}"/>
    <cellStyle name="Normal 141 3" xfId="26552" xr:uid="{00000000-0005-0000-0000-0000A2730000}"/>
    <cellStyle name="Normal 141 3 2" xfId="26553" xr:uid="{00000000-0005-0000-0000-0000A3730000}"/>
    <cellStyle name="Normal 141 3 3" xfId="26554" xr:uid="{00000000-0005-0000-0000-0000A4730000}"/>
    <cellStyle name="Normal 141 4" xfId="26555" xr:uid="{00000000-0005-0000-0000-0000A5730000}"/>
    <cellStyle name="Normal 141 4 2" xfId="26556" xr:uid="{00000000-0005-0000-0000-0000A6730000}"/>
    <cellStyle name="Normal 141 5" xfId="26557" xr:uid="{00000000-0005-0000-0000-0000A7730000}"/>
    <cellStyle name="Normal 141 6" xfId="26558" xr:uid="{00000000-0005-0000-0000-0000A8730000}"/>
    <cellStyle name="Normal 142" xfId="26559" xr:uid="{00000000-0005-0000-0000-0000A9730000}"/>
    <cellStyle name="Normal 142 2" xfId="26560" xr:uid="{00000000-0005-0000-0000-0000AA730000}"/>
    <cellStyle name="Normal 142 2 2" xfId="26561" xr:uid="{00000000-0005-0000-0000-0000AB730000}"/>
    <cellStyle name="Normal 142 2 2 2" xfId="26562" xr:uid="{00000000-0005-0000-0000-0000AC730000}"/>
    <cellStyle name="Normal 142 2 2 3" xfId="26563" xr:uid="{00000000-0005-0000-0000-0000AD730000}"/>
    <cellStyle name="Normal 142 2 3" xfId="26564" xr:uid="{00000000-0005-0000-0000-0000AE730000}"/>
    <cellStyle name="Normal 142 2 3 2" xfId="26565" xr:uid="{00000000-0005-0000-0000-0000AF730000}"/>
    <cellStyle name="Normal 142 2 4" xfId="26566" xr:uid="{00000000-0005-0000-0000-0000B0730000}"/>
    <cellStyle name="Normal 142 2 5" xfId="26567" xr:uid="{00000000-0005-0000-0000-0000B1730000}"/>
    <cellStyle name="Normal 142 3" xfId="26568" xr:uid="{00000000-0005-0000-0000-0000B2730000}"/>
    <cellStyle name="Normal 142 3 2" xfId="26569" xr:uid="{00000000-0005-0000-0000-0000B3730000}"/>
    <cellStyle name="Normal 142 3 3" xfId="26570" xr:uid="{00000000-0005-0000-0000-0000B4730000}"/>
    <cellStyle name="Normal 142 4" xfId="26571" xr:uid="{00000000-0005-0000-0000-0000B5730000}"/>
    <cellStyle name="Normal 142 4 2" xfId="26572" xr:uid="{00000000-0005-0000-0000-0000B6730000}"/>
    <cellStyle name="Normal 142 5" xfId="26573" xr:uid="{00000000-0005-0000-0000-0000B7730000}"/>
    <cellStyle name="Normal 142 6" xfId="26574" xr:uid="{00000000-0005-0000-0000-0000B8730000}"/>
    <cellStyle name="Normal 143" xfId="26575" xr:uid="{00000000-0005-0000-0000-0000B9730000}"/>
    <cellStyle name="Normal 143 2" xfId="26576" xr:uid="{00000000-0005-0000-0000-0000BA730000}"/>
    <cellStyle name="Normal 143 2 2" xfId="26577" xr:uid="{00000000-0005-0000-0000-0000BB730000}"/>
    <cellStyle name="Normal 143 2 2 2" xfId="26578" xr:uid="{00000000-0005-0000-0000-0000BC730000}"/>
    <cellStyle name="Normal 143 2 2 3" xfId="26579" xr:uid="{00000000-0005-0000-0000-0000BD730000}"/>
    <cellStyle name="Normal 143 2 3" xfId="26580" xr:uid="{00000000-0005-0000-0000-0000BE730000}"/>
    <cellStyle name="Normal 143 2 3 2" xfId="26581" xr:uid="{00000000-0005-0000-0000-0000BF730000}"/>
    <cellStyle name="Normal 143 2 4" xfId="26582" xr:uid="{00000000-0005-0000-0000-0000C0730000}"/>
    <cellStyle name="Normal 143 2 5" xfId="26583" xr:uid="{00000000-0005-0000-0000-0000C1730000}"/>
    <cellStyle name="Normal 143 3" xfId="26584" xr:uid="{00000000-0005-0000-0000-0000C2730000}"/>
    <cellStyle name="Normal 143 3 2" xfId="26585" xr:uid="{00000000-0005-0000-0000-0000C3730000}"/>
    <cellStyle name="Normal 143 3 3" xfId="26586" xr:uid="{00000000-0005-0000-0000-0000C4730000}"/>
    <cellStyle name="Normal 143 4" xfId="26587" xr:uid="{00000000-0005-0000-0000-0000C5730000}"/>
    <cellStyle name="Normal 143 4 2" xfId="26588" xr:uid="{00000000-0005-0000-0000-0000C6730000}"/>
    <cellStyle name="Normal 143 5" xfId="26589" xr:uid="{00000000-0005-0000-0000-0000C7730000}"/>
    <cellStyle name="Normal 143 6" xfId="26590" xr:uid="{00000000-0005-0000-0000-0000C8730000}"/>
    <cellStyle name="Normal 144" xfId="26591" xr:uid="{00000000-0005-0000-0000-0000C9730000}"/>
    <cellStyle name="Normal 144 2" xfId="26592" xr:uid="{00000000-0005-0000-0000-0000CA730000}"/>
    <cellStyle name="Normal 144 2 2" xfId="26593" xr:uid="{00000000-0005-0000-0000-0000CB730000}"/>
    <cellStyle name="Normal 144 2 2 2" xfId="26594" xr:uid="{00000000-0005-0000-0000-0000CC730000}"/>
    <cellStyle name="Normal 144 2 2 3" xfId="26595" xr:uid="{00000000-0005-0000-0000-0000CD730000}"/>
    <cellStyle name="Normal 144 2 3" xfId="26596" xr:uid="{00000000-0005-0000-0000-0000CE730000}"/>
    <cellStyle name="Normal 144 2 3 2" xfId="26597" xr:uid="{00000000-0005-0000-0000-0000CF730000}"/>
    <cellStyle name="Normal 144 2 4" xfId="26598" xr:uid="{00000000-0005-0000-0000-0000D0730000}"/>
    <cellStyle name="Normal 144 2 5" xfId="26599" xr:uid="{00000000-0005-0000-0000-0000D1730000}"/>
    <cellStyle name="Normal 144 3" xfId="26600" xr:uid="{00000000-0005-0000-0000-0000D2730000}"/>
    <cellStyle name="Normal 144 3 2" xfId="26601" xr:uid="{00000000-0005-0000-0000-0000D3730000}"/>
    <cellStyle name="Normal 144 3 3" xfId="26602" xr:uid="{00000000-0005-0000-0000-0000D4730000}"/>
    <cellStyle name="Normal 144 4" xfId="26603" xr:uid="{00000000-0005-0000-0000-0000D5730000}"/>
    <cellStyle name="Normal 144 4 2" xfId="26604" xr:uid="{00000000-0005-0000-0000-0000D6730000}"/>
    <cellStyle name="Normal 144 5" xfId="26605" xr:uid="{00000000-0005-0000-0000-0000D7730000}"/>
    <cellStyle name="Normal 144 6" xfId="26606" xr:uid="{00000000-0005-0000-0000-0000D8730000}"/>
    <cellStyle name="Normal 145" xfId="26607" xr:uid="{00000000-0005-0000-0000-0000D9730000}"/>
    <cellStyle name="Normal 145 2" xfId="26608" xr:uid="{00000000-0005-0000-0000-0000DA730000}"/>
    <cellStyle name="Normal 145 2 2" xfId="26609" xr:uid="{00000000-0005-0000-0000-0000DB730000}"/>
    <cellStyle name="Normal 145 2 2 2" xfId="26610" xr:uid="{00000000-0005-0000-0000-0000DC730000}"/>
    <cellStyle name="Normal 145 2 2 3" xfId="26611" xr:uid="{00000000-0005-0000-0000-0000DD730000}"/>
    <cellStyle name="Normal 145 2 3" xfId="26612" xr:uid="{00000000-0005-0000-0000-0000DE730000}"/>
    <cellStyle name="Normal 145 2 3 2" xfId="26613" xr:uid="{00000000-0005-0000-0000-0000DF730000}"/>
    <cellStyle name="Normal 145 2 4" xfId="26614" xr:uid="{00000000-0005-0000-0000-0000E0730000}"/>
    <cellStyle name="Normal 145 2 5" xfId="26615" xr:uid="{00000000-0005-0000-0000-0000E1730000}"/>
    <cellStyle name="Normal 145 3" xfId="26616" xr:uid="{00000000-0005-0000-0000-0000E2730000}"/>
    <cellStyle name="Normal 145 3 2" xfId="26617" xr:uid="{00000000-0005-0000-0000-0000E3730000}"/>
    <cellStyle name="Normal 145 3 3" xfId="26618" xr:uid="{00000000-0005-0000-0000-0000E4730000}"/>
    <cellStyle name="Normal 145 4" xfId="26619" xr:uid="{00000000-0005-0000-0000-0000E5730000}"/>
    <cellStyle name="Normal 145 4 2" xfId="26620" xr:uid="{00000000-0005-0000-0000-0000E6730000}"/>
    <cellStyle name="Normal 145 5" xfId="26621" xr:uid="{00000000-0005-0000-0000-0000E7730000}"/>
    <cellStyle name="Normal 145 6" xfId="26622" xr:uid="{00000000-0005-0000-0000-0000E8730000}"/>
    <cellStyle name="Normal 146" xfId="26623" xr:uid="{00000000-0005-0000-0000-0000E9730000}"/>
    <cellStyle name="Normal 146 2" xfId="26624" xr:uid="{00000000-0005-0000-0000-0000EA730000}"/>
    <cellStyle name="Normal 146 2 2" xfId="26625" xr:uid="{00000000-0005-0000-0000-0000EB730000}"/>
    <cellStyle name="Normal 146 2 2 2" xfId="26626" xr:uid="{00000000-0005-0000-0000-0000EC730000}"/>
    <cellStyle name="Normal 146 2 2 3" xfId="26627" xr:uid="{00000000-0005-0000-0000-0000ED730000}"/>
    <cellStyle name="Normal 146 2 3" xfId="26628" xr:uid="{00000000-0005-0000-0000-0000EE730000}"/>
    <cellStyle name="Normal 146 2 3 2" xfId="26629" xr:uid="{00000000-0005-0000-0000-0000EF730000}"/>
    <cellStyle name="Normal 146 2 4" xfId="26630" xr:uid="{00000000-0005-0000-0000-0000F0730000}"/>
    <cellStyle name="Normal 146 2 5" xfId="26631" xr:uid="{00000000-0005-0000-0000-0000F1730000}"/>
    <cellStyle name="Normal 146 3" xfId="26632" xr:uid="{00000000-0005-0000-0000-0000F2730000}"/>
    <cellStyle name="Normal 146 3 2" xfId="26633" xr:uid="{00000000-0005-0000-0000-0000F3730000}"/>
    <cellStyle name="Normal 146 3 3" xfId="26634" xr:uid="{00000000-0005-0000-0000-0000F4730000}"/>
    <cellStyle name="Normal 146 4" xfId="26635" xr:uid="{00000000-0005-0000-0000-0000F5730000}"/>
    <cellStyle name="Normal 146 4 2" xfId="26636" xr:uid="{00000000-0005-0000-0000-0000F6730000}"/>
    <cellStyle name="Normal 146 5" xfId="26637" xr:uid="{00000000-0005-0000-0000-0000F7730000}"/>
    <cellStyle name="Normal 146 6" xfId="26638" xr:uid="{00000000-0005-0000-0000-0000F8730000}"/>
    <cellStyle name="Normal 147" xfId="26639" xr:uid="{00000000-0005-0000-0000-0000F9730000}"/>
    <cellStyle name="Normal 147 2" xfId="26640" xr:uid="{00000000-0005-0000-0000-0000FA730000}"/>
    <cellStyle name="Normal 147 2 2" xfId="26641" xr:uid="{00000000-0005-0000-0000-0000FB730000}"/>
    <cellStyle name="Normal 147 2 2 2" xfId="26642" xr:uid="{00000000-0005-0000-0000-0000FC730000}"/>
    <cellStyle name="Normal 147 2 2 3" xfId="26643" xr:uid="{00000000-0005-0000-0000-0000FD730000}"/>
    <cellStyle name="Normal 147 2 3" xfId="26644" xr:uid="{00000000-0005-0000-0000-0000FE730000}"/>
    <cellStyle name="Normal 147 2 3 2" xfId="26645" xr:uid="{00000000-0005-0000-0000-0000FF730000}"/>
    <cellStyle name="Normal 147 2 4" xfId="26646" xr:uid="{00000000-0005-0000-0000-000000740000}"/>
    <cellStyle name="Normal 147 2 5" xfId="26647" xr:uid="{00000000-0005-0000-0000-000001740000}"/>
    <cellStyle name="Normal 147 3" xfId="26648" xr:uid="{00000000-0005-0000-0000-000002740000}"/>
    <cellStyle name="Normal 147 3 2" xfId="26649" xr:uid="{00000000-0005-0000-0000-000003740000}"/>
    <cellStyle name="Normal 147 3 3" xfId="26650" xr:uid="{00000000-0005-0000-0000-000004740000}"/>
    <cellStyle name="Normal 147 4" xfId="26651" xr:uid="{00000000-0005-0000-0000-000005740000}"/>
    <cellStyle name="Normal 147 4 2" xfId="26652" xr:uid="{00000000-0005-0000-0000-000006740000}"/>
    <cellStyle name="Normal 147 5" xfId="26653" xr:uid="{00000000-0005-0000-0000-000007740000}"/>
    <cellStyle name="Normal 147 6" xfId="26654" xr:uid="{00000000-0005-0000-0000-000008740000}"/>
    <cellStyle name="Normal 148" xfId="26655" xr:uid="{00000000-0005-0000-0000-000009740000}"/>
    <cellStyle name="Normal 148 2" xfId="26656" xr:uid="{00000000-0005-0000-0000-00000A740000}"/>
    <cellStyle name="Normal 148 2 2" xfId="26657" xr:uid="{00000000-0005-0000-0000-00000B740000}"/>
    <cellStyle name="Normal 148 2 2 2" xfId="26658" xr:uid="{00000000-0005-0000-0000-00000C740000}"/>
    <cellStyle name="Normal 148 2 2 3" xfId="26659" xr:uid="{00000000-0005-0000-0000-00000D740000}"/>
    <cellStyle name="Normal 148 2 3" xfId="26660" xr:uid="{00000000-0005-0000-0000-00000E740000}"/>
    <cellStyle name="Normal 148 2 3 2" xfId="26661" xr:uid="{00000000-0005-0000-0000-00000F740000}"/>
    <cellStyle name="Normal 148 2 4" xfId="26662" xr:uid="{00000000-0005-0000-0000-000010740000}"/>
    <cellStyle name="Normal 148 2 5" xfId="26663" xr:uid="{00000000-0005-0000-0000-000011740000}"/>
    <cellStyle name="Normal 148 3" xfId="26664" xr:uid="{00000000-0005-0000-0000-000012740000}"/>
    <cellStyle name="Normal 148 3 2" xfId="26665" xr:uid="{00000000-0005-0000-0000-000013740000}"/>
    <cellStyle name="Normal 148 3 3" xfId="26666" xr:uid="{00000000-0005-0000-0000-000014740000}"/>
    <cellStyle name="Normal 148 4" xfId="26667" xr:uid="{00000000-0005-0000-0000-000015740000}"/>
    <cellStyle name="Normal 148 4 2" xfId="26668" xr:uid="{00000000-0005-0000-0000-000016740000}"/>
    <cellStyle name="Normal 148 5" xfId="26669" xr:uid="{00000000-0005-0000-0000-000017740000}"/>
    <cellStyle name="Normal 148 6" xfId="26670" xr:uid="{00000000-0005-0000-0000-000018740000}"/>
    <cellStyle name="Normal 149" xfId="26671" xr:uid="{00000000-0005-0000-0000-000019740000}"/>
    <cellStyle name="Normal 149 2" xfId="26672" xr:uid="{00000000-0005-0000-0000-00001A740000}"/>
    <cellStyle name="Normal 149 2 2" xfId="26673" xr:uid="{00000000-0005-0000-0000-00001B740000}"/>
    <cellStyle name="Normal 149 2 2 2" xfId="26674" xr:uid="{00000000-0005-0000-0000-00001C740000}"/>
    <cellStyle name="Normal 149 2 2 3" xfId="26675" xr:uid="{00000000-0005-0000-0000-00001D740000}"/>
    <cellStyle name="Normal 149 2 3" xfId="26676" xr:uid="{00000000-0005-0000-0000-00001E740000}"/>
    <cellStyle name="Normal 149 2 3 2" xfId="26677" xr:uid="{00000000-0005-0000-0000-00001F740000}"/>
    <cellStyle name="Normal 149 2 4" xfId="26678" xr:uid="{00000000-0005-0000-0000-000020740000}"/>
    <cellStyle name="Normal 149 2 5" xfId="26679" xr:uid="{00000000-0005-0000-0000-000021740000}"/>
    <cellStyle name="Normal 149 3" xfId="26680" xr:uid="{00000000-0005-0000-0000-000022740000}"/>
    <cellStyle name="Normal 149 3 2" xfId="26681" xr:uid="{00000000-0005-0000-0000-000023740000}"/>
    <cellStyle name="Normal 149 3 3" xfId="26682" xr:uid="{00000000-0005-0000-0000-000024740000}"/>
    <cellStyle name="Normal 149 4" xfId="26683" xr:uid="{00000000-0005-0000-0000-000025740000}"/>
    <cellStyle name="Normal 149 4 2" xfId="26684" xr:uid="{00000000-0005-0000-0000-000026740000}"/>
    <cellStyle name="Normal 149 5" xfId="26685" xr:uid="{00000000-0005-0000-0000-000027740000}"/>
    <cellStyle name="Normal 149 6" xfId="26686" xr:uid="{00000000-0005-0000-0000-000028740000}"/>
    <cellStyle name="Normal 15" xfId="90" xr:uid="{00000000-0005-0000-0000-000029740000}"/>
    <cellStyle name="Normal 15 2" xfId="26688" xr:uid="{00000000-0005-0000-0000-00002A740000}"/>
    <cellStyle name="Normal 15 2 2" xfId="26689" xr:uid="{00000000-0005-0000-0000-00002B740000}"/>
    <cellStyle name="Normal 15 2 2 2" xfId="26690" xr:uid="{00000000-0005-0000-0000-00002C740000}"/>
    <cellStyle name="Normal 15 2 2 3" xfId="26691" xr:uid="{00000000-0005-0000-0000-00002D740000}"/>
    <cellStyle name="Normal 15 2 3" xfId="26692" xr:uid="{00000000-0005-0000-0000-00002E740000}"/>
    <cellStyle name="Normal 15 2 3 2" xfId="26693" xr:uid="{00000000-0005-0000-0000-00002F740000}"/>
    <cellStyle name="Normal 15 2 3 3" xfId="26694" xr:uid="{00000000-0005-0000-0000-000030740000}"/>
    <cellStyle name="Normal 15 2 4" xfId="26695" xr:uid="{00000000-0005-0000-0000-000031740000}"/>
    <cellStyle name="Normal 15 2 5" xfId="26696" xr:uid="{00000000-0005-0000-0000-000032740000}"/>
    <cellStyle name="Normal 15 2 6" xfId="26697" xr:uid="{00000000-0005-0000-0000-000033740000}"/>
    <cellStyle name="Normal 15 2 7" xfId="26698" xr:uid="{00000000-0005-0000-0000-000034740000}"/>
    <cellStyle name="Normal 15 2 8" xfId="26699" xr:uid="{00000000-0005-0000-0000-000035740000}"/>
    <cellStyle name="Normal 15 2 9" xfId="26700" xr:uid="{00000000-0005-0000-0000-000036740000}"/>
    <cellStyle name="Normal 15 3" xfId="26701" xr:uid="{00000000-0005-0000-0000-000037740000}"/>
    <cellStyle name="Normal 15 3 2" xfId="26702" xr:uid="{00000000-0005-0000-0000-000038740000}"/>
    <cellStyle name="Normal 15 3 3" xfId="26703" xr:uid="{00000000-0005-0000-0000-000039740000}"/>
    <cellStyle name="Normal 15 3 4" xfId="26704" xr:uid="{00000000-0005-0000-0000-00003A740000}"/>
    <cellStyle name="Normal 15 3 5" xfId="26705" xr:uid="{00000000-0005-0000-0000-00003B740000}"/>
    <cellStyle name="Normal 15 3 6" xfId="26706" xr:uid="{00000000-0005-0000-0000-00003C740000}"/>
    <cellStyle name="Normal 15 4" xfId="26707" xr:uid="{00000000-0005-0000-0000-00003D740000}"/>
    <cellStyle name="Normal 15 5" xfId="26708" xr:uid="{00000000-0005-0000-0000-00003E740000}"/>
    <cellStyle name="Normal 15 6" xfId="26709" xr:uid="{00000000-0005-0000-0000-00003F740000}"/>
    <cellStyle name="Normal 15 7" xfId="26687" xr:uid="{00000000-0005-0000-0000-000040740000}"/>
    <cellStyle name="Normal 150" xfId="26710" xr:uid="{00000000-0005-0000-0000-000041740000}"/>
    <cellStyle name="Normal 150 2" xfId="26711" xr:uid="{00000000-0005-0000-0000-000042740000}"/>
    <cellStyle name="Normal 150 2 2" xfId="26712" xr:uid="{00000000-0005-0000-0000-000043740000}"/>
    <cellStyle name="Normal 150 2 2 2" xfId="26713" xr:uid="{00000000-0005-0000-0000-000044740000}"/>
    <cellStyle name="Normal 150 2 2 3" xfId="26714" xr:uid="{00000000-0005-0000-0000-000045740000}"/>
    <cellStyle name="Normal 150 2 3" xfId="26715" xr:uid="{00000000-0005-0000-0000-000046740000}"/>
    <cellStyle name="Normal 150 2 3 2" xfId="26716" xr:uid="{00000000-0005-0000-0000-000047740000}"/>
    <cellStyle name="Normal 150 2 4" xfId="26717" xr:uid="{00000000-0005-0000-0000-000048740000}"/>
    <cellStyle name="Normal 150 2 5" xfId="26718" xr:uid="{00000000-0005-0000-0000-000049740000}"/>
    <cellStyle name="Normal 150 3" xfId="26719" xr:uid="{00000000-0005-0000-0000-00004A740000}"/>
    <cellStyle name="Normal 150 3 2" xfId="26720" xr:uid="{00000000-0005-0000-0000-00004B740000}"/>
    <cellStyle name="Normal 150 3 3" xfId="26721" xr:uid="{00000000-0005-0000-0000-00004C740000}"/>
    <cellStyle name="Normal 150 4" xfId="26722" xr:uid="{00000000-0005-0000-0000-00004D740000}"/>
    <cellStyle name="Normal 150 4 2" xfId="26723" xr:uid="{00000000-0005-0000-0000-00004E740000}"/>
    <cellStyle name="Normal 150 5" xfId="26724" xr:uid="{00000000-0005-0000-0000-00004F740000}"/>
    <cellStyle name="Normal 150 6" xfId="26725" xr:uid="{00000000-0005-0000-0000-000050740000}"/>
    <cellStyle name="Normal 151" xfId="26726" xr:uid="{00000000-0005-0000-0000-000051740000}"/>
    <cellStyle name="Normal 151 2" xfId="26727" xr:uid="{00000000-0005-0000-0000-000052740000}"/>
    <cellStyle name="Normal 151 2 2" xfId="26728" xr:uid="{00000000-0005-0000-0000-000053740000}"/>
    <cellStyle name="Normal 151 2 2 2" xfId="26729" xr:uid="{00000000-0005-0000-0000-000054740000}"/>
    <cellStyle name="Normal 151 2 2 3" xfId="26730" xr:uid="{00000000-0005-0000-0000-000055740000}"/>
    <cellStyle name="Normal 151 2 3" xfId="26731" xr:uid="{00000000-0005-0000-0000-000056740000}"/>
    <cellStyle name="Normal 151 2 3 2" xfId="26732" xr:uid="{00000000-0005-0000-0000-000057740000}"/>
    <cellStyle name="Normal 151 2 4" xfId="26733" xr:uid="{00000000-0005-0000-0000-000058740000}"/>
    <cellStyle name="Normal 151 2 5" xfId="26734" xr:uid="{00000000-0005-0000-0000-000059740000}"/>
    <cellStyle name="Normal 151 3" xfId="26735" xr:uid="{00000000-0005-0000-0000-00005A740000}"/>
    <cellStyle name="Normal 151 3 2" xfId="26736" xr:uid="{00000000-0005-0000-0000-00005B740000}"/>
    <cellStyle name="Normal 151 3 3" xfId="26737" xr:uid="{00000000-0005-0000-0000-00005C740000}"/>
    <cellStyle name="Normal 151 4" xfId="26738" xr:uid="{00000000-0005-0000-0000-00005D740000}"/>
    <cellStyle name="Normal 151 4 2" xfId="26739" xr:uid="{00000000-0005-0000-0000-00005E740000}"/>
    <cellStyle name="Normal 151 5" xfId="26740" xr:uid="{00000000-0005-0000-0000-00005F740000}"/>
    <cellStyle name="Normal 151 6" xfId="26741" xr:uid="{00000000-0005-0000-0000-000060740000}"/>
    <cellStyle name="Normal 152" xfId="26742" xr:uid="{00000000-0005-0000-0000-000061740000}"/>
    <cellStyle name="Normal 152 2" xfId="26743" xr:uid="{00000000-0005-0000-0000-000062740000}"/>
    <cellStyle name="Normal 152 2 2" xfId="26744" xr:uid="{00000000-0005-0000-0000-000063740000}"/>
    <cellStyle name="Normal 152 2 2 2" xfId="26745" xr:uid="{00000000-0005-0000-0000-000064740000}"/>
    <cellStyle name="Normal 152 2 2 3" xfId="26746" xr:uid="{00000000-0005-0000-0000-000065740000}"/>
    <cellStyle name="Normal 152 2 3" xfId="26747" xr:uid="{00000000-0005-0000-0000-000066740000}"/>
    <cellStyle name="Normal 152 2 3 2" xfId="26748" xr:uid="{00000000-0005-0000-0000-000067740000}"/>
    <cellStyle name="Normal 152 2 4" xfId="26749" xr:uid="{00000000-0005-0000-0000-000068740000}"/>
    <cellStyle name="Normal 152 2 5" xfId="26750" xr:uid="{00000000-0005-0000-0000-000069740000}"/>
    <cellStyle name="Normal 152 3" xfId="26751" xr:uid="{00000000-0005-0000-0000-00006A740000}"/>
    <cellStyle name="Normal 152 3 2" xfId="26752" xr:uid="{00000000-0005-0000-0000-00006B740000}"/>
    <cellStyle name="Normal 152 3 3" xfId="26753" xr:uid="{00000000-0005-0000-0000-00006C740000}"/>
    <cellStyle name="Normal 152 4" xfId="26754" xr:uid="{00000000-0005-0000-0000-00006D740000}"/>
    <cellStyle name="Normal 152 4 2" xfId="26755" xr:uid="{00000000-0005-0000-0000-00006E740000}"/>
    <cellStyle name="Normal 152 5" xfId="26756" xr:uid="{00000000-0005-0000-0000-00006F740000}"/>
    <cellStyle name="Normal 152 6" xfId="26757" xr:uid="{00000000-0005-0000-0000-000070740000}"/>
    <cellStyle name="Normal 153" xfId="26758" xr:uid="{00000000-0005-0000-0000-000071740000}"/>
    <cellStyle name="Normal 153 2" xfId="26759" xr:uid="{00000000-0005-0000-0000-000072740000}"/>
    <cellStyle name="Normal 153 2 2" xfId="26760" xr:uid="{00000000-0005-0000-0000-000073740000}"/>
    <cellStyle name="Normal 153 2 2 2" xfId="26761" xr:uid="{00000000-0005-0000-0000-000074740000}"/>
    <cellStyle name="Normal 153 2 2 3" xfId="26762" xr:uid="{00000000-0005-0000-0000-000075740000}"/>
    <cellStyle name="Normal 153 2 3" xfId="26763" xr:uid="{00000000-0005-0000-0000-000076740000}"/>
    <cellStyle name="Normal 153 2 3 2" xfId="26764" xr:uid="{00000000-0005-0000-0000-000077740000}"/>
    <cellStyle name="Normal 153 2 4" xfId="26765" xr:uid="{00000000-0005-0000-0000-000078740000}"/>
    <cellStyle name="Normal 153 2 5" xfId="26766" xr:uid="{00000000-0005-0000-0000-000079740000}"/>
    <cellStyle name="Normal 153 3" xfId="26767" xr:uid="{00000000-0005-0000-0000-00007A740000}"/>
    <cellStyle name="Normal 153 3 2" xfId="26768" xr:uid="{00000000-0005-0000-0000-00007B740000}"/>
    <cellStyle name="Normal 153 3 3" xfId="26769" xr:uid="{00000000-0005-0000-0000-00007C740000}"/>
    <cellStyle name="Normal 153 4" xfId="26770" xr:uid="{00000000-0005-0000-0000-00007D740000}"/>
    <cellStyle name="Normal 153 4 2" xfId="26771" xr:uid="{00000000-0005-0000-0000-00007E740000}"/>
    <cellStyle name="Normal 153 5" xfId="26772" xr:uid="{00000000-0005-0000-0000-00007F740000}"/>
    <cellStyle name="Normal 153 6" xfId="26773" xr:uid="{00000000-0005-0000-0000-000080740000}"/>
    <cellStyle name="Normal 154" xfId="26774" xr:uid="{00000000-0005-0000-0000-000081740000}"/>
    <cellStyle name="Normal 154 2" xfId="26775" xr:uid="{00000000-0005-0000-0000-000082740000}"/>
    <cellStyle name="Normal 154 2 2" xfId="26776" xr:uid="{00000000-0005-0000-0000-000083740000}"/>
    <cellStyle name="Normal 154 2 2 2" xfId="26777" xr:uid="{00000000-0005-0000-0000-000084740000}"/>
    <cellStyle name="Normal 154 2 2 3" xfId="26778" xr:uid="{00000000-0005-0000-0000-000085740000}"/>
    <cellStyle name="Normal 154 2 3" xfId="26779" xr:uid="{00000000-0005-0000-0000-000086740000}"/>
    <cellStyle name="Normal 154 2 3 2" xfId="26780" xr:uid="{00000000-0005-0000-0000-000087740000}"/>
    <cellStyle name="Normal 154 2 4" xfId="26781" xr:uid="{00000000-0005-0000-0000-000088740000}"/>
    <cellStyle name="Normal 154 2 5" xfId="26782" xr:uid="{00000000-0005-0000-0000-000089740000}"/>
    <cellStyle name="Normal 154 3" xfId="26783" xr:uid="{00000000-0005-0000-0000-00008A740000}"/>
    <cellStyle name="Normal 154 3 2" xfId="26784" xr:uid="{00000000-0005-0000-0000-00008B740000}"/>
    <cellStyle name="Normal 154 3 3" xfId="26785" xr:uid="{00000000-0005-0000-0000-00008C740000}"/>
    <cellStyle name="Normal 154 4" xfId="26786" xr:uid="{00000000-0005-0000-0000-00008D740000}"/>
    <cellStyle name="Normal 154 4 2" xfId="26787" xr:uid="{00000000-0005-0000-0000-00008E740000}"/>
    <cellStyle name="Normal 154 5" xfId="26788" xr:uid="{00000000-0005-0000-0000-00008F740000}"/>
    <cellStyle name="Normal 154 6" xfId="26789" xr:uid="{00000000-0005-0000-0000-000090740000}"/>
    <cellStyle name="Normal 155" xfId="26790" xr:uid="{00000000-0005-0000-0000-000091740000}"/>
    <cellStyle name="Normal 155 2" xfId="26791" xr:uid="{00000000-0005-0000-0000-000092740000}"/>
    <cellStyle name="Normal 155 2 2" xfId="26792" xr:uid="{00000000-0005-0000-0000-000093740000}"/>
    <cellStyle name="Normal 155 2 2 2" xfId="26793" xr:uid="{00000000-0005-0000-0000-000094740000}"/>
    <cellStyle name="Normal 155 2 2 3" xfId="26794" xr:uid="{00000000-0005-0000-0000-000095740000}"/>
    <cellStyle name="Normal 155 2 3" xfId="26795" xr:uid="{00000000-0005-0000-0000-000096740000}"/>
    <cellStyle name="Normal 155 2 3 2" xfId="26796" xr:uid="{00000000-0005-0000-0000-000097740000}"/>
    <cellStyle name="Normal 155 2 4" xfId="26797" xr:uid="{00000000-0005-0000-0000-000098740000}"/>
    <cellStyle name="Normal 155 2 5" xfId="26798" xr:uid="{00000000-0005-0000-0000-000099740000}"/>
    <cellStyle name="Normal 155 3" xfId="26799" xr:uid="{00000000-0005-0000-0000-00009A740000}"/>
    <cellStyle name="Normal 155 3 2" xfId="26800" xr:uid="{00000000-0005-0000-0000-00009B740000}"/>
    <cellStyle name="Normal 155 3 3" xfId="26801" xr:uid="{00000000-0005-0000-0000-00009C740000}"/>
    <cellStyle name="Normal 155 4" xfId="26802" xr:uid="{00000000-0005-0000-0000-00009D740000}"/>
    <cellStyle name="Normal 155 4 2" xfId="26803" xr:uid="{00000000-0005-0000-0000-00009E740000}"/>
    <cellStyle name="Normal 155 5" xfId="26804" xr:uid="{00000000-0005-0000-0000-00009F740000}"/>
    <cellStyle name="Normal 155 6" xfId="26805" xr:uid="{00000000-0005-0000-0000-0000A0740000}"/>
    <cellStyle name="Normal 156" xfId="26806" xr:uid="{00000000-0005-0000-0000-0000A1740000}"/>
    <cellStyle name="Normal 156 2" xfId="26807" xr:uid="{00000000-0005-0000-0000-0000A2740000}"/>
    <cellStyle name="Normal 156 2 2" xfId="26808" xr:uid="{00000000-0005-0000-0000-0000A3740000}"/>
    <cellStyle name="Normal 156 2 2 2" xfId="26809" xr:uid="{00000000-0005-0000-0000-0000A4740000}"/>
    <cellStyle name="Normal 156 2 2 3" xfId="26810" xr:uid="{00000000-0005-0000-0000-0000A5740000}"/>
    <cellStyle name="Normal 156 2 3" xfId="26811" xr:uid="{00000000-0005-0000-0000-0000A6740000}"/>
    <cellStyle name="Normal 156 2 3 2" xfId="26812" xr:uid="{00000000-0005-0000-0000-0000A7740000}"/>
    <cellStyle name="Normal 156 2 4" xfId="26813" xr:uid="{00000000-0005-0000-0000-0000A8740000}"/>
    <cellStyle name="Normal 156 2 5" xfId="26814" xr:uid="{00000000-0005-0000-0000-0000A9740000}"/>
    <cellStyle name="Normal 156 3" xfId="26815" xr:uid="{00000000-0005-0000-0000-0000AA740000}"/>
    <cellStyle name="Normal 156 3 2" xfId="26816" xr:uid="{00000000-0005-0000-0000-0000AB740000}"/>
    <cellStyle name="Normal 156 3 3" xfId="26817" xr:uid="{00000000-0005-0000-0000-0000AC740000}"/>
    <cellStyle name="Normal 156 4" xfId="26818" xr:uid="{00000000-0005-0000-0000-0000AD740000}"/>
    <cellStyle name="Normal 156 4 2" xfId="26819" xr:uid="{00000000-0005-0000-0000-0000AE740000}"/>
    <cellStyle name="Normal 156 5" xfId="26820" xr:uid="{00000000-0005-0000-0000-0000AF740000}"/>
    <cellStyle name="Normal 156 6" xfId="26821" xr:uid="{00000000-0005-0000-0000-0000B0740000}"/>
    <cellStyle name="Normal 157" xfId="26822" xr:uid="{00000000-0005-0000-0000-0000B1740000}"/>
    <cellStyle name="Normal 157 2" xfId="26823" xr:uid="{00000000-0005-0000-0000-0000B2740000}"/>
    <cellStyle name="Normal 157 2 2" xfId="26824" xr:uid="{00000000-0005-0000-0000-0000B3740000}"/>
    <cellStyle name="Normal 157 2 2 2" xfId="26825" xr:uid="{00000000-0005-0000-0000-0000B4740000}"/>
    <cellStyle name="Normal 157 2 2 3" xfId="26826" xr:uid="{00000000-0005-0000-0000-0000B5740000}"/>
    <cellStyle name="Normal 157 2 3" xfId="26827" xr:uid="{00000000-0005-0000-0000-0000B6740000}"/>
    <cellStyle name="Normal 157 2 3 2" xfId="26828" xr:uid="{00000000-0005-0000-0000-0000B7740000}"/>
    <cellStyle name="Normal 157 2 4" xfId="26829" xr:uid="{00000000-0005-0000-0000-0000B8740000}"/>
    <cellStyle name="Normal 157 2 5" xfId="26830" xr:uid="{00000000-0005-0000-0000-0000B9740000}"/>
    <cellStyle name="Normal 157 3" xfId="26831" xr:uid="{00000000-0005-0000-0000-0000BA740000}"/>
    <cellStyle name="Normal 157 3 2" xfId="26832" xr:uid="{00000000-0005-0000-0000-0000BB740000}"/>
    <cellStyle name="Normal 157 3 3" xfId="26833" xr:uid="{00000000-0005-0000-0000-0000BC740000}"/>
    <cellStyle name="Normal 157 4" xfId="26834" xr:uid="{00000000-0005-0000-0000-0000BD740000}"/>
    <cellStyle name="Normal 157 4 2" xfId="26835" xr:uid="{00000000-0005-0000-0000-0000BE740000}"/>
    <cellStyle name="Normal 157 5" xfId="26836" xr:uid="{00000000-0005-0000-0000-0000BF740000}"/>
    <cellStyle name="Normal 157 6" xfId="26837" xr:uid="{00000000-0005-0000-0000-0000C0740000}"/>
    <cellStyle name="Normal 158" xfId="26838" xr:uid="{00000000-0005-0000-0000-0000C1740000}"/>
    <cellStyle name="Normal 158 2" xfId="26839" xr:uid="{00000000-0005-0000-0000-0000C2740000}"/>
    <cellStyle name="Normal 158 2 2" xfId="26840" xr:uid="{00000000-0005-0000-0000-0000C3740000}"/>
    <cellStyle name="Normal 158 2 2 2" xfId="26841" xr:uid="{00000000-0005-0000-0000-0000C4740000}"/>
    <cellStyle name="Normal 158 2 2 3" xfId="26842" xr:uid="{00000000-0005-0000-0000-0000C5740000}"/>
    <cellStyle name="Normal 158 2 3" xfId="26843" xr:uid="{00000000-0005-0000-0000-0000C6740000}"/>
    <cellStyle name="Normal 158 2 3 2" xfId="26844" xr:uid="{00000000-0005-0000-0000-0000C7740000}"/>
    <cellStyle name="Normal 158 2 4" xfId="26845" xr:uid="{00000000-0005-0000-0000-0000C8740000}"/>
    <cellStyle name="Normal 158 2 5" xfId="26846" xr:uid="{00000000-0005-0000-0000-0000C9740000}"/>
    <cellStyle name="Normal 158 3" xfId="26847" xr:uid="{00000000-0005-0000-0000-0000CA740000}"/>
    <cellStyle name="Normal 158 3 2" xfId="26848" xr:uid="{00000000-0005-0000-0000-0000CB740000}"/>
    <cellStyle name="Normal 158 3 3" xfId="26849" xr:uid="{00000000-0005-0000-0000-0000CC740000}"/>
    <cellStyle name="Normal 158 4" xfId="26850" xr:uid="{00000000-0005-0000-0000-0000CD740000}"/>
    <cellStyle name="Normal 158 4 2" xfId="26851" xr:uid="{00000000-0005-0000-0000-0000CE740000}"/>
    <cellStyle name="Normal 158 5" xfId="26852" xr:uid="{00000000-0005-0000-0000-0000CF740000}"/>
    <cellStyle name="Normal 158 6" xfId="26853" xr:uid="{00000000-0005-0000-0000-0000D0740000}"/>
    <cellStyle name="Normal 159" xfId="26854" xr:uid="{00000000-0005-0000-0000-0000D1740000}"/>
    <cellStyle name="Normal 159 2" xfId="26855" xr:uid="{00000000-0005-0000-0000-0000D2740000}"/>
    <cellStyle name="Normal 159 2 2" xfId="26856" xr:uid="{00000000-0005-0000-0000-0000D3740000}"/>
    <cellStyle name="Normal 159 2 2 2" xfId="26857" xr:uid="{00000000-0005-0000-0000-0000D4740000}"/>
    <cellStyle name="Normal 159 2 2 3" xfId="26858" xr:uid="{00000000-0005-0000-0000-0000D5740000}"/>
    <cellStyle name="Normal 159 2 3" xfId="26859" xr:uid="{00000000-0005-0000-0000-0000D6740000}"/>
    <cellStyle name="Normal 159 2 3 2" xfId="26860" xr:uid="{00000000-0005-0000-0000-0000D7740000}"/>
    <cellStyle name="Normal 159 2 4" xfId="26861" xr:uid="{00000000-0005-0000-0000-0000D8740000}"/>
    <cellStyle name="Normal 159 2 5" xfId="26862" xr:uid="{00000000-0005-0000-0000-0000D9740000}"/>
    <cellStyle name="Normal 159 3" xfId="26863" xr:uid="{00000000-0005-0000-0000-0000DA740000}"/>
    <cellStyle name="Normal 159 3 2" xfId="26864" xr:uid="{00000000-0005-0000-0000-0000DB740000}"/>
    <cellStyle name="Normal 159 3 3" xfId="26865" xr:uid="{00000000-0005-0000-0000-0000DC740000}"/>
    <cellStyle name="Normal 159 4" xfId="26866" xr:uid="{00000000-0005-0000-0000-0000DD740000}"/>
    <cellStyle name="Normal 159 4 2" xfId="26867" xr:uid="{00000000-0005-0000-0000-0000DE740000}"/>
    <cellStyle name="Normal 159 5" xfId="26868" xr:uid="{00000000-0005-0000-0000-0000DF740000}"/>
    <cellStyle name="Normal 159 6" xfId="26869" xr:uid="{00000000-0005-0000-0000-0000E0740000}"/>
    <cellStyle name="Normal 16" xfId="91" xr:uid="{00000000-0005-0000-0000-0000E1740000}"/>
    <cellStyle name="Normal 16 2" xfId="26871" xr:uid="{00000000-0005-0000-0000-0000E2740000}"/>
    <cellStyle name="Normal 16 2 2" xfId="26872" xr:uid="{00000000-0005-0000-0000-0000E3740000}"/>
    <cellStyle name="Normal 16 2 3" xfId="26873" xr:uid="{00000000-0005-0000-0000-0000E4740000}"/>
    <cellStyle name="Normal 16 2 4" xfId="26874" xr:uid="{00000000-0005-0000-0000-0000E5740000}"/>
    <cellStyle name="Normal 16 2 5" xfId="26875" xr:uid="{00000000-0005-0000-0000-0000E6740000}"/>
    <cellStyle name="Normal 16 2 6" xfId="26876" xr:uid="{00000000-0005-0000-0000-0000E7740000}"/>
    <cellStyle name="Normal 16 2 7" xfId="26877" xr:uid="{00000000-0005-0000-0000-0000E8740000}"/>
    <cellStyle name="Normal 16 3" xfId="26878" xr:uid="{00000000-0005-0000-0000-0000E9740000}"/>
    <cellStyle name="Normal 16 3 2" xfId="26879" xr:uid="{00000000-0005-0000-0000-0000EA740000}"/>
    <cellStyle name="Normal 16 3 3" xfId="26880" xr:uid="{00000000-0005-0000-0000-0000EB740000}"/>
    <cellStyle name="Normal 16 3 4" xfId="26881" xr:uid="{00000000-0005-0000-0000-0000EC740000}"/>
    <cellStyle name="Normal 16 3 5" xfId="26882" xr:uid="{00000000-0005-0000-0000-0000ED740000}"/>
    <cellStyle name="Normal 16 3 6" xfId="26883" xr:uid="{00000000-0005-0000-0000-0000EE740000}"/>
    <cellStyle name="Normal 16 4" xfId="26884" xr:uid="{00000000-0005-0000-0000-0000EF740000}"/>
    <cellStyle name="Normal 16 5" xfId="26885" xr:uid="{00000000-0005-0000-0000-0000F0740000}"/>
    <cellStyle name="Normal 16 6" xfId="26886" xr:uid="{00000000-0005-0000-0000-0000F1740000}"/>
    <cellStyle name="Normal 16 7" xfId="26870" xr:uid="{00000000-0005-0000-0000-0000F2740000}"/>
    <cellStyle name="Normal 160" xfId="26887" xr:uid="{00000000-0005-0000-0000-0000F3740000}"/>
    <cellStyle name="Normal 160 2" xfId="26888" xr:uid="{00000000-0005-0000-0000-0000F4740000}"/>
    <cellStyle name="Normal 160 2 2" xfId="26889" xr:uid="{00000000-0005-0000-0000-0000F5740000}"/>
    <cellStyle name="Normal 160 2 2 2" xfId="26890" xr:uid="{00000000-0005-0000-0000-0000F6740000}"/>
    <cellStyle name="Normal 160 2 2 3" xfId="26891" xr:uid="{00000000-0005-0000-0000-0000F7740000}"/>
    <cellStyle name="Normal 160 2 3" xfId="26892" xr:uid="{00000000-0005-0000-0000-0000F8740000}"/>
    <cellStyle name="Normal 160 2 3 2" xfId="26893" xr:uid="{00000000-0005-0000-0000-0000F9740000}"/>
    <cellStyle name="Normal 160 2 4" xfId="26894" xr:uid="{00000000-0005-0000-0000-0000FA740000}"/>
    <cellStyle name="Normal 160 2 5" xfId="26895" xr:uid="{00000000-0005-0000-0000-0000FB740000}"/>
    <cellStyle name="Normal 160 3" xfId="26896" xr:uid="{00000000-0005-0000-0000-0000FC740000}"/>
    <cellStyle name="Normal 160 3 2" xfId="26897" xr:uid="{00000000-0005-0000-0000-0000FD740000}"/>
    <cellStyle name="Normal 160 3 3" xfId="26898" xr:uid="{00000000-0005-0000-0000-0000FE740000}"/>
    <cellStyle name="Normal 160 4" xfId="26899" xr:uid="{00000000-0005-0000-0000-0000FF740000}"/>
    <cellStyle name="Normal 160 4 2" xfId="26900" xr:uid="{00000000-0005-0000-0000-000000750000}"/>
    <cellStyle name="Normal 160 5" xfId="26901" xr:uid="{00000000-0005-0000-0000-000001750000}"/>
    <cellStyle name="Normal 160 6" xfId="26902" xr:uid="{00000000-0005-0000-0000-000002750000}"/>
    <cellStyle name="Normal 161" xfId="26903" xr:uid="{00000000-0005-0000-0000-000003750000}"/>
    <cellStyle name="Normal 161 2" xfId="26904" xr:uid="{00000000-0005-0000-0000-000004750000}"/>
    <cellStyle name="Normal 161 2 2" xfId="26905" xr:uid="{00000000-0005-0000-0000-000005750000}"/>
    <cellStyle name="Normal 161 2 2 2" xfId="26906" xr:uid="{00000000-0005-0000-0000-000006750000}"/>
    <cellStyle name="Normal 161 2 2 3" xfId="26907" xr:uid="{00000000-0005-0000-0000-000007750000}"/>
    <cellStyle name="Normal 161 2 3" xfId="26908" xr:uid="{00000000-0005-0000-0000-000008750000}"/>
    <cellStyle name="Normal 161 2 3 2" xfId="26909" xr:uid="{00000000-0005-0000-0000-000009750000}"/>
    <cellStyle name="Normal 161 2 4" xfId="26910" xr:uid="{00000000-0005-0000-0000-00000A750000}"/>
    <cellStyle name="Normal 161 2 5" xfId="26911" xr:uid="{00000000-0005-0000-0000-00000B750000}"/>
    <cellStyle name="Normal 161 3" xfId="26912" xr:uid="{00000000-0005-0000-0000-00000C750000}"/>
    <cellStyle name="Normal 161 3 2" xfId="26913" xr:uid="{00000000-0005-0000-0000-00000D750000}"/>
    <cellStyle name="Normal 161 3 3" xfId="26914" xr:uid="{00000000-0005-0000-0000-00000E750000}"/>
    <cellStyle name="Normal 161 4" xfId="26915" xr:uid="{00000000-0005-0000-0000-00000F750000}"/>
    <cellStyle name="Normal 161 4 2" xfId="26916" xr:uid="{00000000-0005-0000-0000-000010750000}"/>
    <cellStyle name="Normal 161 5" xfId="26917" xr:uid="{00000000-0005-0000-0000-000011750000}"/>
    <cellStyle name="Normal 161 6" xfId="26918" xr:uid="{00000000-0005-0000-0000-000012750000}"/>
    <cellStyle name="Normal 162" xfId="26919" xr:uid="{00000000-0005-0000-0000-000013750000}"/>
    <cellStyle name="Normal 162 2" xfId="26920" xr:uid="{00000000-0005-0000-0000-000014750000}"/>
    <cellStyle name="Normal 162 2 2" xfId="26921" xr:uid="{00000000-0005-0000-0000-000015750000}"/>
    <cellStyle name="Normal 162 2 2 2" xfId="26922" xr:uid="{00000000-0005-0000-0000-000016750000}"/>
    <cellStyle name="Normal 162 2 2 3" xfId="26923" xr:uid="{00000000-0005-0000-0000-000017750000}"/>
    <cellStyle name="Normal 162 2 3" xfId="26924" xr:uid="{00000000-0005-0000-0000-000018750000}"/>
    <cellStyle name="Normal 162 2 3 2" xfId="26925" xr:uid="{00000000-0005-0000-0000-000019750000}"/>
    <cellStyle name="Normal 162 2 4" xfId="26926" xr:uid="{00000000-0005-0000-0000-00001A750000}"/>
    <cellStyle name="Normal 162 2 5" xfId="26927" xr:uid="{00000000-0005-0000-0000-00001B750000}"/>
    <cellStyle name="Normal 162 3" xfId="26928" xr:uid="{00000000-0005-0000-0000-00001C750000}"/>
    <cellStyle name="Normal 162 3 2" xfId="26929" xr:uid="{00000000-0005-0000-0000-00001D750000}"/>
    <cellStyle name="Normal 162 3 3" xfId="26930" xr:uid="{00000000-0005-0000-0000-00001E750000}"/>
    <cellStyle name="Normal 162 4" xfId="26931" xr:uid="{00000000-0005-0000-0000-00001F750000}"/>
    <cellStyle name="Normal 162 4 2" xfId="26932" xr:uid="{00000000-0005-0000-0000-000020750000}"/>
    <cellStyle name="Normal 162 5" xfId="26933" xr:uid="{00000000-0005-0000-0000-000021750000}"/>
    <cellStyle name="Normal 162 6" xfId="26934" xr:uid="{00000000-0005-0000-0000-000022750000}"/>
    <cellStyle name="Normal 163" xfId="26935" xr:uid="{00000000-0005-0000-0000-000023750000}"/>
    <cellStyle name="Normal 163 2" xfId="26936" xr:uid="{00000000-0005-0000-0000-000024750000}"/>
    <cellStyle name="Normal 163 2 2" xfId="26937" xr:uid="{00000000-0005-0000-0000-000025750000}"/>
    <cellStyle name="Normal 163 2 2 2" xfId="26938" xr:uid="{00000000-0005-0000-0000-000026750000}"/>
    <cellStyle name="Normal 163 2 2 3" xfId="26939" xr:uid="{00000000-0005-0000-0000-000027750000}"/>
    <cellStyle name="Normal 163 2 3" xfId="26940" xr:uid="{00000000-0005-0000-0000-000028750000}"/>
    <cellStyle name="Normal 163 2 3 2" xfId="26941" xr:uid="{00000000-0005-0000-0000-000029750000}"/>
    <cellStyle name="Normal 163 2 4" xfId="26942" xr:uid="{00000000-0005-0000-0000-00002A750000}"/>
    <cellStyle name="Normal 163 2 5" xfId="26943" xr:uid="{00000000-0005-0000-0000-00002B750000}"/>
    <cellStyle name="Normal 163 3" xfId="26944" xr:uid="{00000000-0005-0000-0000-00002C750000}"/>
    <cellStyle name="Normal 163 3 2" xfId="26945" xr:uid="{00000000-0005-0000-0000-00002D750000}"/>
    <cellStyle name="Normal 163 3 3" xfId="26946" xr:uid="{00000000-0005-0000-0000-00002E750000}"/>
    <cellStyle name="Normal 163 4" xfId="26947" xr:uid="{00000000-0005-0000-0000-00002F750000}"/>
    <cellStyle name="Normal 163 4 2" xfId="26948" xr:uid="{00000000-0005-0000-0000-000030750000}"/>
    <cellStyle name="Normal 163 5" xfId="26949" xr:uid="{00000000-0005-0000-0000-000031750000}"/>
    <cellStyle name="Normal 163 6" xfId="26950" xr:uid="{00000000-0005-0000-0000-000032750000}"/>
    <cellStyle name="Normal 164" xfId="26951" xr:uid="{00000000-0005-0000-0000-000033750000}"/>
    <cellStyle name="Normal 164 2" xfId="26952" xr:uid="{00000000-0005-0000-0000-000034750000}"/>
    <cellStyle name="Normal 164 2 2" xfId="26953" xr:uid="{00000000-0005-0000-0000-000035750000}"/>
    <cellStyle name="Normal 164 2 2 2" xfId="26954" xr:uid="{00000000-0005-0000-0000-000036750000}"/>
    <cellStyle name="Normal 164 2 2 3" xfId="26955" xr:uid="{00000000-0005-0000-0000-000037750000}"/>
    <cellStyle name="Normal 164 2 3" xfId="26956" xr:uid="{00000000-0005-0000-0000-000038750000}"/>
    <cellStyle name="Normal 164 2 3 2" xfId="26957" xr:uid="{00000000-0005-0000-0000-000039750000}"/>
    <cellStyle name="Normal 164 2 4" xfId="26958" xr:uid="{00000000-0005-0000-0000-00003A750000}"/>
    <cellStyle name="Normal 164 2 5" xfId="26959" xr:uid="{00000000-0005-0000-0000-00003B750000}"/>
    <cellStyle name="Normal 164 3" xfId="26960" xr:uid="{00000000-0005-0000-0000-00003C750000}"/>
    <cellStyle name="Normal 164 3 2" xfId="26961" xr:uid="{00000000-0005-0000-0000-00003D750000}"/>
    <cellStyle name="Normal 164 3 3" xfId="26962" xr:uid="{00000000-0005-0000-0000-00003E750000}"/>
    <cellStyle name="Normal 164 4" xfId="26963" xr:uid="{00000000-0005-0000-0000-00003F750000}"/>
    <cellStyle name="Normal 164 4 2" xfId="26964" xr:uid="{00000000-0005-0000-0000-000040750000}"/>
    <cellStyle name="Normal 164 5" xfId="26965" xr:uid="{00000000-0005-0000-0000-000041750000}"/>
    <cellStyle name="Normal 164 6" xfId="26966" xr:uid="{00000000-0005-0000-0000-000042750000}"/>
    <cellStyle name="Normal 165" xfId="26967" xr:uid="{00000000-0005-0000-0000-000043750000}"/>
    <cellStyle name="Normal 165 2" xfId="26968" xr:uid="{00000000-0005-0000-0000-000044750000}"/>
    <cellStyle name="Normal 165 2 2" xfId="26969" xr:uid="{00000000-0005-0000-0000-000045750000}"/>
    <cellStyle name="Normal 165 2 2 2" xfId="26970" xr:uid="{00000000-0005-0000-0000-000046750000}"/>
    <cellStyle name="Normal 165 2 2 3" xfId="26971" xr:uid="{00000000-0005-0000-0000-000047750000}"/>
    <cellStyle name="Normal 165 2 3" xfId="26972" xr:uid="{00000000-0005-0000-0000-000048750000}"/>
    <cellStyle name="Normal 165 2 3 2" xfId="26973" xr:uid="{00000000-0005-0000-0000-000049750000}"/>
    <cellStyle name="Normal 165 2 4" xfId="26974" xr:uid="{00000000-0005-0000-0000-00004A750000}"/>
    <cellStyle name="Normal 165 2 5" xfId="26975" xr:uid="{00000000-0005-0000-0000-00004B750000}"/>
    <cellStyle name="Normal 165 3" xfId="26976" xr:uid="{00000000-0005-0000-0000-00004C750000}"/>
    <cellStyle name="Normal 165 3 2" xfId="26977" xr:uid="{00000000-0005-0000-0000-00004D750000}"/>
    <cellStyle name="Normal 165 3 3" xfId="26978" xr:uid="{00000000-0005-0000-0000-00004E750000}"/>
    <cellStyle name="Normal 165 4" xfId="26979" xr:uid="{00000000-0005-0000-0000-00004F750000}"/>
    <cellStyle name="Normal 165 4 2" xfId="26980" xr:uid="{00000000-0005-0000-0000-000050750000}"/>
    <cellStyle name="Normal 165 5" xfId="26981" xr:uid="{00000000-0005-0000-0000-000051750000}"/>
    <cellStyle name="Normal 165 6" xfId="26982" xr:uid="{00000000-0005-0000-0000-000052750000}"/>
    <cellStyle name="Normal 166" xfId="26983" xr:uid="{00000000-0005-0000-0000-000053750000}"/>
    <cellStyle name="Normal 166 2" xfId="26984" xr:uid="{00000000-0005-0000-0000-000054750000}"/>
    <cellStyle name="Normal 166 2 2" xfId="26985" xr:uid="{00000000-0005-0000-0000-000055750000}"/>
    <cellStyle name="Normal 166 2 2 2" xfId="26986" xr:uid="{00000000-0005-0000-0000-000056750000}"/>
    <cellStyle name="Normal 166 2 2 3" xfId="26987" xr:uid="{00000000-0005-0000-0000-000057750000}"/>
    <cellStyle name="Normal 166 2 3" xfId="26988" xr:uid="{00000000-0005-0000-0000-000058750000}"/>
    <cellStyle name="Normal 166 2 3 2" xfId="26989" xr:uid="{00000000-0005-0000-0000-000059750000}"/>
    <cellStyle name="Normal 166 2 4" xfId="26990" xr:uid="{00000000-0005-0000-0000-00005A750000}"/>
    <cellStyle name="Normal 166 2 5" xfId="26991" xr:uid="{00000000-0005-0000-0000-00005B750000}"/>
    <cellStyle name="Normal 166 3" xfId="26992" xr:uid="{00000000-0005-0000-0000-00005C750000}"/>
    <cellStyle name="Normal 166 3 2" xfId="26993" xr:uid="{00000000-0005-0000-0000-00005D750000}"/>
    <cellStyle name="Normal 166 3 3" xfId="26994" xr:uid="{00000000-0005-0000-0000-00005E750000}"/>
    <cellStyle name="Normal 166 4" xfId="26995" xr:uid="{00000000-0005-0000-0000-00005F750000}"/>
    <cellStyle name="Normal 166 4 2" xfId="26996" xr:uid="{00000000-0005-0000-0000-000060750000}"/>
    <cellStyle name="Normal 166 5" xfId="26997" xr:uid="{00000000-0005-0000-0000-000061750000}"/>
    <cellStyle name="Normal 166 6" xfId="26998" xr:uid="{00000000-0005-0000-0000-000062750000}"/>
    <cellStyle name="Normal 167" xfId="26999" xr:uid="{00000000-0005-0000-0000-000063750000}"/>
    <cellStyle name="Normal 167 2" xfId="27000" xr:uid="{00000000-0005-0000-0000-000064750000}"/>
    <cellStyle name="Normal 167 2 2" xfId="27001" xr:uid="{00000000-0005-0000-0000-000065750000}"/>
    <cellStyle name="Normal 167 2 2 2" xfId="27002" xr:uid="{00000000-0005-0000-0000-000066750000}"/>
    <cellStyle name="Normal 167 2 2 3" xfId="27003" xr:uid="{00000000-0005-0000-0000-000067750000}"/>
    <cellStyle name="Normal 167 2 3" xfId="27004" xr:uid="{00000000-0005-0000-0000-000068750000}"/>
    <cellStyle name="Normal 167 2 3 2" xfId="27005" xr:uid="{00000000-0005-0000-0000-000069750000}"/>
    <cellStyle name="Normal 167 2 4" xfId="27006" xr:uid="{00000000-0005-0000-0000-00006A750000}"/>
    <cellStyle name="Normal 167 2 5" xfId="27007" xr:uid="{00000000-0005-0000-0000-00006B750000}"/>
    <cellStyle name="Normal 167 3" xfId="27008" xr:uid="{00000000-0005-0000-0000-00006C750000}"/>
    <cellStyle name="Normal 167 3 2" xfId="27009" xr:uid="{00000000-0005-0000-0000-00006D750000}"/>
    <cellStyle name="Normal 167 3 3" xfId="27010" xr:uid="{00000000-0005-0000-0000-00006E750000}"/>
    <cellStyle name="Normal 167 4" xfId="27011" xr:uid="{00000000-0005-0000-0000-00006F750000}"/>
    <cellStyle name="Normal 167 4 2" xfId="27012" xr:uid="{00000000-0005-0000-0000-000070750000}"/>
    <cellStyle name="Normal 167 5" xfId="27013" xr:uid="{00000000-0005-0000-0000-000071750000}"/>
    <cellStyle name="Normal 167 6" xfId="27014" xr:uid="{00000000-0005-0000-0000-000072750000}"/>
    <cellStyle name="Normal 168" xfId="27015" xr:uid="{00000000-0005-0000-0000-000073750000}"/>
    <cellStyle name="Normal 168 2" xfId="27016" xr:uid="{00000000-0005-0000-0000-000074750000}"/>
    <cellStyle name="Normal 168 2 2" xfId="27017" xr:uid="{00000000-0005-0000-0000-000075750000}"/>
    <cellStyle name="Normal 168 2 2 2" xfId="27018" xr:uid="{00000000-0005-0000-0000-000076750000}"/>
    <cellStyle name="Normal 168 2 2 3" xfId="27019" xr:uid="{00000000-0005-0000-0000-000077750000}"/>
    <cellStyle name="Normal 168 2 3" xfId="27020" xr:uid="{00000000-0005-0000-0000-000078750000}"/>
    <cellStyle name="Normal 168 2 3 2" xfId="27021" xr:uid="{00000000-0005-0000-0000-000079750000}"/>
    <cellStyle name="Normal 168 2 4" xfId="27022" xr:uid="{00000000-0005-0000-0000-00007A750000}"/>
    <cellStyle name="Normal 168 2 5" xfId="27023" xr:uid="{00000000-0005-0000-0000-00007B750000}"/>
    <cellStyle name="Normal 168 3" xfId="27024" xr:uid="{00000000-0005-0000-0000-00007C750000}"/>
    <cellStyle name="Normal 168 3 2" xfId="27025" xr:uid="{00000000-0005-0000-0000-00007D750000}"/>
    <cellStyle name="Normal 168 3 3" xfId="27026" xr:uid="{00000000-0005-0000-0000-00007E750000}"/>
    <cellStyle name="Normal 168 4" xfId="27027" xr:uid="{00000000-0005-0000-0000-00007F750000}"/>
    <cellStyle name="Normal 168 4 2" xfId="27028" xr:uid="{00000000-0005-0000-0000-000080750000}"/>
    <cellStyle name="Normal 168 5" xfId="27029" xr:uid="{00000000-0005-0000-0000-000081750000}"/>
    <cellStyle name="Normal 168 6" xfId="27030" xr:uid="{00000000-0005-0000-0000-000082750000}"/>
    <cellStyle name="Normal 169" xfId="27031" xr:uid="{00000000-0005-0000-0000-000083750000}"/>
    <cellStyle name="Normal 169 2" xfId="27032" xr:uid="{00000000-0005-0000-0000-000084750000}"/>
    <cellStyle name="Normal 169 2 2" xfId="27033" xr:uid="{00000000-0005-0000-0000-000085750000}"/>
    <cellStyle name="Normal 169 2 2 2" xfId="27034" xr:uid="{00000000-0005-0000-0000-000086750000}"/>
    <cellStyle name="Normal 169 2 2 3" xfId="27035" xr:uid="{00000000-0005-0000-0000-000087750000}"/>
    <cellStyle name="Normal 169 2 3" xfId="27036" xr:uid="{00000000-0005-0000-0000-000088750000}"/>
    <cellStyle name="Normal 169 2 3 2" xfId="27037" xr:uid="{00000000-0005-0000-0000-000089750000}"/>
    <cellStyle name="Normal 169 2 4" xfId="27038" xr:uid="{00000000-0005-0000-0000-00008A750000}"/>
    <cellStyle name="Normal 169 2 5" xfId="27039" xr:uid="{00000000-0005-0000-0000-00008B750000}"/>
    <cellStyle name="Normal 169 3" xfId="27040" xr:uid="{00000000-0005-0000-0000-00008C750000}"/>
    <cellStyle name="Normal 169 3 2" xfId="27041" xr:uid="{00000000-0005-0000-0000-00008D750000}"/>
    <cellStyle name="Normal 169 3 3" xfId="27042" xr:uid="{00000000-0005-0000-0000-00008E750000}"/>
    <cellStyle name="Normal 169 4" xfId="27043" xr:uid="{00000000-0005-0000-0000-00008F750000}"/>
    <cellStyle name="Normal 169 4 2" xfId="27044" xr:uid="{00000000-0005-0000-0000-000090750000}"/>
    <cellStyle name="Normal 169 5" xfId="27045" xr:uid="{00000000-0005-0000-0000-000091750000}"/>
    <cellStyle name="Normal 169 6" xfId="27046" xr:uid="{00000000-0005-0000-0000-000092750000}"/>
    <cellStyle name="Normal 17" xfId="143" xr:uid="{00000000-0005-0000-0000-000093750000}"/>
    <cellStyle name="Normal 17 2" xfId="27048" xr:uid="{00000000-0005-0000-0000-000094750000}"/>
    <cellStyle name="Normal 17 2 2" xfId="27049" xr:uid="{00000000-0005-0000-0000-000095750000}"/>
    <cellStyle name="Normal 17 2 3" xfId="27050" xr:uid="{00000000-0005-0000-0000-000096750000}"/>
    <cellStyle name="Normal 17 2 4" xfId="27051" xr:uid="{00000000-0005-0000-0000-000097750000}"/>
    <cellStyle name="Normal 17 2 5" xfId="27052" xr:uid="{00000000-0005-0000-0000-000098750000}"/>
    <cellStyle name="Normal 17 2 6" xfId="27053" xr:uid="{00000000-0005-0000-0000-000099750000}"/>
    <cellStyle name="Normal 17 2 7" xfId="27054" xr:uid="{00000000-0005-0000-0000-00009A750000}"/>
    <cellStyle name="Normal 17 3" xfId="27055" xr:uid="{00000000-0005-0000-0000-00009B750000}"/>
    <cellStyle name="Normal 17 3 2" xfId="27056" xr:uid="{00000000-0005-0000-0000-00009C750000}"/>
    <cellStyle name="Normal 17 3 3" xfId="27057" xr:uid="{00000000-0005-0000-0000-00009D750000}"/>
    <cellStyle name="Normal 17 3 4" xfId="27058" xr:uid="{00000000-0005-0000-0000-00009E750000}"/>
    <cellStyle name="Normal 17 4" xfId="27059" xr:uid="{00000000-0005-0000-0000-00009F750000}"/>
    <cellStyle name="Normal 17 4 2" xfId="27060" xr:uid="{00000000-0005-0000-0000-0000A0750000}"/>
    <cellStyle name="Normal 17 4 3" xfId="27061" xr:uid="{00000000-0005-0000-0000-0000A1750000}"/>
    <cellStyle name="Normal 17 4 4" xfId="27062" xr:uid="{00000000-0005-0000-0000-0000A2750000}"/>
    <cellStyle name="Normal 17 5" xfId="27063" xr:uid="{00000000-0005-0000-0000-0000A3750000}"/>
    <cellStyle name="Normal 17 6" xfId="27064" xr:uid="{00000000-0005-0000-0000-0000A4750000}"/>
    <cellStyle name="Normal 17 7" xfId="27065" xr:uid="{00000000-0005-0000-0000-0000A5750000}"/>
    <cellStyle name="Normal 17 8" xfId="27047" xr:uid="{00000000-0005-0000-0000-0000A6750000}"/>
    <cellStyle name="Normal 170" xfId="27066" xr:uid="{00000000-0005-0000-0000-0000A7750000}"/>
    <cellStyle name="Normal 170 2" xfId="27067" xr:uid="{00000000-0005-0000-0000-0000A8750000}"/>
    <cellStyle name="Normal 170 2 2" xfId="27068" xr:uid="{00000000-0005-0000-0000-0000A9750000}"/>
    <cellStyle name="Normal 170 2 2 2" xfId="27069" xr:uid="{00000000-0005-0000-0000-0000AA750000}"/>
    <cellStyle name="Normal 170 2 2 3" xfId="27070" xr:uid="{00000000-0005-0000-0000-0000AB750000}"/>
    <cellStyle name="Normal 170 2 3" xfId="27071" xr:uid="{00000000-0005-0000-0000-0000AC750000}"/>
    <cellStyle name="Normal 170 2 3 2" xfId="27072" xr:uid="{00000000-0005-0000-0000-0000AD750000}"/>
    <cellStyle name="Normal 170 2 4" xfId="27073" xr:uid="{00000000-0005-0000-0000-0000AE750000}"/>
    <cellStyle name="Normal 170 2 5" xfId="27074" xr:uid="{00000000-0005-0000-0000-0000AF750000}"/>
    <cellStyle name="Normal 170 3" xfId="27075" xr:uid="{00000000-0005-0000-0000-0000B0750000}"/>
    <cellStyle name="Normal 170 3 2" xfId="27076" xr:uid="{00000000-0005-0000-0000-0000B1750000}"/>
    <cellStyle name="Normal 170 3 3" xfId="27077" xr:uid="{00000000-0005-0000-0000-0000B2750000}"/>
    <cellStyle name="Normal 170 4" xfId="27078" xr:uid="{00000000-0005-0000-0000-0000B3750000}"/>
    <cellStyle name="Normal 170 4 2" xfId="27079" xr:uid="{00000000-0005-0000-0000-0000B4750000}"/>
    <cellStyle name="Normal 170 5" xfId="27080" xr:uid="{00000000-0005-0000-0000-0000B5750000}"/>
    <cellStyle name="Normal 170 6" xfId="27081" xr:uid="{00000000-0005-0000-0000-0000B6750000}"/>
    <cellStyle name="Normal 171" xfId="27082" xr:uid="{00000000-0005-0000-0000-0000B7750000}"/>
    <cellStyle name="Normal 171 2" xfId="27083" xr:uid="{00000000-0005-0000-0000-0000B8750000}"/>
    <cellStyle name="Normal 171 2 2" xfId="27084" xr:uid="{00000000-0005-0000-0000-0000B9750000}"/>
    <cellStyle name="Normal 171 2 2 2" xfId="27085" xr:uid="{00000000-0005-0000-0000-0000BA750000}"/>
    <cellStyle name="Normal 171 2 2 3" xfId="27086" xr:uid="{00000000-0005-0000-0000-0000BB750000}"/>
    <cellStyle name="Normal 171 2 3" xfId="27087" xr:uid="{00000000-0005-0000-0000-0000BC750000}"/>
    <cellStyle name="Normal 171 2 3 2" xfId="27088" xr:uid="{00000000-0005-0000-0000-0000BD750000}"/>
    <cellStyle name="Normal 171 2 4" xfId="27089" xr:uid="{00000000-0005-0000-0000-0000BE750000}"/>
    <cellStyle name="Normal 171 2 5" xfId="27090" xr:uid="{00000000-0005-0000-0000-0000BF750000}"/>
    <cellStyle name="Normal 171 3" xfId="27091" xr:uid="{00000000-0005-0000-0000-0000C0750000}"/>
    <cellStyle name="Normal 171 3 2" xfId="27092" xr:uid="{00000000-0005-0000-0000-0000C1750000}"/>
    <cellStyle name="Normal 171 3 3" xfId="27093" xr:uid="{00000000-0005-0000-0000-0000C2750000}"/>
    <cellStyle name="Normal 171 4" xfId="27094" xr:uid="{00000000-0005-0000-0000-0000C3750000}"/>
    <cellStyle name="Normal 171 4 2" xfId="27095" xr:uid="{00000000-0005-0000-0000-0000C4750000}"/>
    <cellStyle name="Normal 171 5" xfId="27096" xr:uid="{00000000-0005-0000-0000-0000C5750000}"/>
    <cellStyle name="Normal 171 6" xfId="27097" xr:uid="{00000000-0005-0000-0000-0000C6750000}"/>
    <cellStyle name="Normal 172" xfId="27098" xr:uid="{00000000-0005-0000-0000-0000C7750000}"/>
    <cellStyle name="Normal 172 2" xfId="27099" xr:uid="{00000000-0005-0000-0000-0000C8750000}"/>
    <cellStyle name="Normal 172 2 2" xfId="27100" xr:uid="{00000000-0005-0000-0000-0000C9750000}"/>
    <cellStyle name="Normal 172 2 2 2" xfId="27101" xr:uid="{00000000-0005-0000-0000-0000CA750000}"/>
    <cellStyle name="Normal 172 2 2 3" xfId="27102" xr:uid="{00000000-0005-0000-0000-0000CB750000}"/>
    <cellStyle name="Normal 172 2 3" xfId="27103" xr:uid="{00000000-0005-0000-0000-0000CC750000}"/>
    <cellStyle name="Normal 172 2 3 2" xfId="27104" xr:uid="{00000000-0005-0000-0000-0000CD750000}"/>
    <cellStyle name="Normal 172 2 4" xfId="27105" xr:uid="{00000000-0005-0000-0000-0000CE750000}"/>
    <cellStyle name="Normal 172 2 5" xfId="27106" xr:uid="{00000000-0005-0000-0000-0000CF750000}"/>
    <cellStyle name="Normal 172 3" xfId="27107" xr:uid="{00000000-0005-0000-0000-0000D0750000}"/>
    <cellStyle name="Normal 172 3 2" xfId="27108" xr:uid="{00000000-0005-0000-0000-0000D1750000}"/>
    <cellStyle name="Normal 172 3 3" xfId="27109" xr:uid="{00000000-0005-0000-0000-0000D2750000}"/>
    <cellStyle name="Normal 172 4" xfId="27110" xr:uid="{00000000-0005-0000-0000-0000D3750000}"/>
    <cellStyle name="Normal 172 4 2" xfId="27111" xr:uid="{00000000-0005-0000-0000-0000D4750000}"/>
    <cellStyle name="Normal 172 5" xfId="27112" xr:uid="{00000000-0005-0000-0000-0000D5750000}"/>
    <cellStyle name="Normal 172 6" xfId="27113" xr:uid="{00000000-0005-0000-0000-0000D6750000}"/>
    <cellStyle name="Normal 173" xfId="27114" xr:uid="{00000000-0005-0000-0000-0000D7750000}"/>
    <cellStyle name="Normal 173 2" xfId="27115" xr:uid="{00000000-0005-0000-0000-0000D8750000}"/>
    <cellStyle name="Normal 173 2 2" xfId="27116" xr:uid="{00000000-0005-0000-0000-0000D9750000}"/>
    <cellStyle name="Normal 173 2 2 2" xfId="27117" xr:uid="{00000000-0005-0000-0000-0000DA750000}"/>
    <cellStyle name="Normal 173 2 2 3" xfId="27118" xr:uid="{00000000-0005-0000-0000-0000DB750000}"/>
    <cellStyle name="Normal 173 2 3" xfId="27119" xr:uid="{00000000-0005-0000-0000-0000DC750000}"/>
    <cellStyle name="Normal 173 2 3 2" xfId="27120" xr:uid="{00000000-0005-0000-0000-0000DD750000}"/>
    <cellStyle name="Normal 173 2 4" xfId="27121" xr:uid="{00000000-0005-0000-0000-0000DE750000}"/>
    <cellStyle name="Normal 173 2 5" xfId="27122" xr:uid="{00000000-0005-0000-0000-0000DF750000}"/>
    <cellStyle name="Normal 173 3" xfId="27123" xr:uid="{00000000-0005-0000-0000-0000E0750000}"/>
    <cellStyle name="Normal 173 3 2" xfId="27124" xr:uid="{00000000-0005-0000-0000-0000E1750000}"/>
    <cellStyle name="Normal 173 3 3" xfId="27125" xr:uid="{00000000-0005-0000-0000-0000E2750000}"/>
    <cellStyle name="Normal 173 4" xfId="27126" xr:uid="{00000000-0005-0000-0000-0000E3750000}"/>
    <cellStyle name="Normal 173 4 2" xfId="27127" xr:uid="{00000000-0005-0000-0000-0000E4750000}"/>
    <cellStyle name="Normal 173 5" xfId="27128" xr:uid="{00000000-0005-0000-0000-0000E5750000}"/>
    <cellStyle name="Normal 173 6" xfId="27129" xr:uid="{00000000-0005-0000-0000-0000E6750000}"/>
    <cellStyle name="Normal 174" xfId="27130" xr:uid="{00000000-0005-0000-0000-0000E7750000}"/>
    <cellStyle name="Normal 174 2" xfId="27131" xr:uid="{00000000-0005-0000-0000-0000E8750000}"/>
    <cellStyle name="Normal 174 2 2" xfId="27132" xr:uid="{00000000-0005-0000-0000-0000E9750000}"/>
    <cellStyle name="Normal 174 2 2 2" xfId="27133" xr:uid="{00000000-0005-0000-0000-0000EA750000}"/>
    <cellStyle name="Normal 174 2 2 3" xfId="27134" xr:uid="{00000000-0005-0000-0000-0000EB750000}"/>
    <cellStyle name="Normal 174 2 3" xfId="27135" xr:uid="{00000000-0005-0000-0000-0000EC750000}"/>
    <cellStyle name="Normal 174 2 3 2" xfId="27136" xr:uid="{00000000-0005-0000-0000-0000ED750000}"/>
    <cellStyle name="Normal 174 2 4" xfId="27137" xr:uid="{00000000-0005-0000-0000-0000EE750000}"/>
    <cellStyle name="Normal 174 2 5" xfId="27138" xr:uid="{00000000-0005-0000-0000-0000EF750000}"/>
    <cellStyle name="Normal 174 3" xfId="27139" xr:uid="{00000000-0005-0000-0000-0000F0750000}"/>
    <cellStyle name="Normal 174 3 2" xfId="27140" xr:uid="{00000000-0005-0000-0000-0000F1750000}"/>
    <cellStyle name="Normal 174 3 3" xfId="27141" xr:uid="{00000000-0005-0000-0000-0000F2750000}"/>
    <cellStyle name="Normal 174 4" xfId="27142" xr:uid="{00000000-0005-0000-0000-0000F3750000}"/>
    <cellStyle name="Normal 174 4 2" xfId="27143" xr:uid="{00000000-0005-0000-0000-0000F4750000}"/>
    <cellStyle name="Normal 174 5" xfId="27144" xr:uid="{00000000-0005-0000-0000-0000F5750000}"/>
    <cellStyle name="Normal 174 6" xfId="27145" xr:uid="{00000000-0005-0000-0000-0000F6750000}"/>
    <cellStyle name="Normal 175" xfId="27146" xr:uid="{00000000-0005-0000-0000-0000F7750000}"/>
    <cellStyle name="Normal 175 2" xfId="27147" xr:uid="{00000000-0005-0000-0000-0000F8750000}"/>
    <cellStyle name="Normal 175 2 2" xfId="27148" xr:uid="{00000000-0005-0000-0000-0000F9750000}"/>
    <cellStyle name="Normal 175 2 2 2" xfId="27149" xr:uid="{00000000-0005-0000-0000-0000FA750000}"/>
    <cellStyle name="Normal 175 2 2 3" xfId="27150" xr:uid="{00000000-0005-0000-0000-0000FB750000}"/>
    <cellStyle name="Normal 175 2 3" xfId="27151" xr:uid="{00000000-0005-0000-0000-0000FC750000}"/>
    <cellStyle name="Normal 175 2 3 2" xfId="27152" xr:uid="{00000000-0005-0000-0000-0000FD750000}"/>
    <cellStyle name="Normal 175 2 4" xfId="27153" xr:uid="{00000000-0005-0000-0000-0000FE750000}"/>
    <cellStyle name="Normal 175 2 5" xfId="27154" xr:uid="{00000000-0005-0000-0000-0000FF750000}"/>
    <cellStyle name="Normal 175 3" xfId="27155" xr:uid="{00000000-0005-0000-0000-000000760000}"/>
    <cellStyle name="Normal 175 3 2" xfId="27156" xr:uid="{00000000-0005-0000-0000-000001760000}"/>
    <cellStyle name="Normal 175 3 3" xfId="27157" xr:uid="{00000000-0005-0000-0000-000002760000}"/>
    <cellStyle name="Normal 175 4" xfId="27158" xr:uid="{00000000-0005-0000-0000-000003760000}"/>
    <cellStyle name="Normal 175 4 2" xfId="27159" xr:uid="{00000000-0005-0000-0000-000004760000}"/>
    <cellStyle name="Normal 175 5" xfId="27160" xr:uid="{00000000-0005-0000-0000-000005760000}"/>
    <cellStyle name="Normal 175 6" xfId="27161" xr:uid="{00000000-0005-0000-0000-000006760000}"/>
    <cellStyle name="Normal 176" xfId="27162" xr:uid="{00000000-0005-0000-0000-000007760000}"/>
    <cellStyle name="Normal 176 2" xfId="27163" xr:uid="{00000000-0005-0000-0000-000008760000}"/>
    <cellStyle name="Normal 176 2 2" xfId="27164" xr:uid="{00000000-0005-0000-0000-000009760000}"/>
    <cellStyle name="Normal 176 2 2 2" xfId="27165" xr:uid="{00000000-0005-0000-0000-00000A760000}"/>
    <cellStyle name="Normal 176 2 2 3" xfId="27166" xr:uid="{00000000-0005-0000-0000-00000B760000}"/>
    <cellStyle name="Normal 176 2 3" xfId="27167" xr:uid="{00000000-0005-0000-0000-00000C760000}"/>
    <cellStyle name="Normal 176 2 3 2" xfId="27168" xr:uid="{00000000-0005-0000-0000-00000D760000}"/>
    <cellStyle name="Normal 176 2 4" xfId="27169" xr:uid="{00000000-0005-0000-0000-00000E760000}"/>
    <cellStyle name="Normal 176 2 5" xfId="27170" xr:uid="{00000000-0005-0000-0000-00000F760000}"/>
    <cellStyle name="Normal 176 3" xfId="27171" xr:uid="{00000000-0005-0000-0000-000010760000}"/>
    <cellStyle name="Normal 176 3 2" xfId="27172" xr:uid="{00000000-0005-0000-0000-000011760000}"/>
    <cellStyle name="Normal 176 3 3" xfId="27173" xr:uid="{00000000-0005-0000-0000-000012760000}"/>
    <cellStyle name="Normal 176 4" xfId="27174" xr:uid="{00000000-0005-0000-0000-000013760000}"/>
    <cellStyle name="Normal 176 4 2" xfId="27175" xr:uid="{00000000-0005-0000-0000-000014760000}"/>
    <cellStyle name="Normal 176 5" xfId="27176" xr:uid="{00000000-0005-0000-0000-000015760000}"/>
    <cellStyle name="Normal 176 6" xfId="27177" xr:uid="{00000000-0005-0000-0000-000016760000}"/>
    <cellStyle name="Normal 177" xfId="27178" xr:uid="{00000000-0005-0000-0000-000017760000}"/>
    <cellStyle name="Normal 177 2" xfId="27179" xr:uid="{00000000-0005-0000-0000-000018760000}"/>
    <cellStyle name="Normal 177 2 2" xfId="27180" xr:uid="{00000000-0005-0000-0000-000019760000}"/>
    <cellStyle name="Normal 177 2 2 2" xfId="27181" xr:uid="{00000000-0005-0000-0000-00001A760000}"/>
    <cellStyle name="Normal 177 2 2 3" xfId="27182" xr:uid="{00000000-0005-0000-0000-00001B760000}"/>
    <cellStyle name="Normal 177 2 3" xfId="27183" xr:uid="{00000000-0005-0000-0000-00001C760000}"/>
    <cellStyle name="Normal 177 2 3 2" xfId="27184" xr:uid="{00000000-0005-0000-0000-00001D760000}"/>
    <cellStyle name="Normal 177 2 4" xfId="27185" xr:uid="{00000000-0005-0000-0000-00001E760000}"/>
    <cellStyle name="Normal 177 2 5" xfId="27186" xr:uid="{00000000-0005-0000-0000-00001F760000}"/>
    <cellStyle name="Normal 177 3" xfId="27187" xr:uid="{00000000-0005-0000-0000-000020760000}"/>
    <cellStyle name="Normal 177 3 2" xfId="27188" xr:uid="{00000000-0005-0000-0000-000021760000}"/>
    <cellStyle name="Normal 177 3 3" xfId="27189" xr:uid="{00000000-0005-0000-0000-000022760000}"/>
    <cellStyle name="Normal 177 4" xfId="27190" xr:uid="{00000000-0005-0000-0000-000023760000}"/>
    <cellStyle name="Normal 177 4 2" xfId="27191" xr:uid="{00000000-0005-0000-0000-000024760000}"/>
    <cellStyle name="Normal 177 5" xfId="27192" xr:uid="{00000000-0005-0000-0000-000025760000}"/>
    <cellStyle name="Normal 177 6" xfId="27193" xr:uid="{00000000-0005-0000-0000-000026760000}"/>
    <cellStyle name="Normal 178" xfId="27194" xr:uid="{00000000-0005-0000-0000-000027760000}"/>
    <cellStyle name="Normal 178 2" xfId="27195" xr:uid="{00000000-0005-0000-0000-000028760000}"/>
    <cellStyle name="Normal 178 2 2" xfId="27196" xr:uid="{00000000-0005-0000-0000-000029760000}"/>
    <cellStyle name="Normal 178 2 2 2" xfId="27197" xr:uid="{00000000-0005-0000-0000-00002A760000}"/>
    <cellStyle name="Normal 178 2 2 3" xfId="27198" xr:uid="{00000000-0005-0000-0000-00002B760000}"/>
    <cellStyle name="Normal 178 2 3" xfId="27199" xr:uid="{00000000-0005-0000-0000-00002C760000}"/>
    <cellStyle name="Normal 178 2 3 2" xfId="27200" xr:uid="{00000000-0005-0000-0000-00002D760000}"/>
    <cellStyle name="Normal 178 2 4" xfId="27201" xr:uid="{00000000-0005-0000-0000-00002E760000}"/>
    <cellStyle name="Normal 178 2 5" xfId="27202" xr:uid="{00000000-0005-0000-0000-00002F760000}"/>
    <cellStyle name="Normal 178 3" xfId="27203" xr:uid="{00000000-0005-0000-0000-000030760000}"/>
    <cellStyle name="Normal 178 3 2" xfId="27204" xr:uid="{00000000-0005-0000-0000-000031760000}"/>
    <cellStyle name="Normal 178 3 3" xfId="27205" xr:uid="{00000000-0005-0000-0000-000032760000}"/>
    <cellStyle name="Normal 178 4" xfId="27206" xr:uid="{00000000-0005-0000-0000-000033760000}"/>
    <cellStyle name="Normal 178 4 2" xfId="27207" xr:uid="{00000000-0005-0000-0000-000034760000}"/>
    <cellStyle name="Normal 178 5" xfId="27208" xr:uid="{00000000-0005-0000-0000-000035760000}"/>
    <cellStyle name="Normal 178 6" xfId="27209" xr:uid="{00000000-0005-0000-0000-000036760000}"/>
    <cellStyle name="Normal 179" xfId="27210" xr:uid="{00000000-0005-0000-0000-000037760000}"/>
    <cellStyle name="Normal 179 2" xfId="27211" xr:uid="{00000000-0005-0000-0000-000038760000}"/>
    <cellStyle name="Normal 179 2 2" xfId="27212" xr:uid="{00000000-0005-0000-0000-000039760000}"/>
    <cellStyle name="Normal 179 2 2 2" xfId="27213" xr:uid="{00000000-0005-0000-0000-00003A760000}"/>
    <cellStyle name="Normal 179 2 2 3" xfId="27214" xr:uid="{00000000-0005-0000-0000-00003B760000}"/>
    <cellStyle name="Normal 179 2 3" xfId="27215" xr:uid="{00000000-0005-0000-0000-00003C760000}"/>
    <cellStyle name="Normal 179 2 3 2" xfId="27216" xr:uid="{00000000-0005-0000-0000-00003D760000}"/>
    <cellStyle name="Normal 179 2 4" xfId="27217" xr:uid="{00000000-0005-0000-0000-00003E760000}"/>
    <cellStyle name="Normal 179 2 5" xfId="27218" xr:uid="{00000000-0005-0000-0000-00003F760000}"/>
    <cellStyle name="Normal 179 3" xfId="27219" xr:uid="{00000000-0005-0000-0000-000040760000}"/>
    <cellStyle name="Normal 179 3 2" xfId="27220" xr:uid="{00000000-0005-0000-0000-000041760000}"/>
    <cellStyle name="Normal 179 3 3" xfId="27221" xr:uid="{00000000-0005-0000-0000-000042760000}"/>
    <cellStyle name="Normal 179 4" xfId="27222" xr:uid="{00000000-0005-0000-0000-000043760000}"/>
    <cellStyle name="Normal 179 4 2" xfId="27223" xr:uid="{00000000-0005-0000-0000-000044760000}"/>
    <cellStyle name="Normal 179 5" xfId="27224" xr:uid="{00000000-0005-0000-0000-000045760000}"/>
    <cellStyle name="Normal 179 6" xfId="27225" xr:uid="{00000000-0005-0000-0000-000046760000}"/>
    <cellStyle name="Normal 18" xfId="5" xr:uid="{00000000-0005-0000-0000-000047760000}"/>
    <cellStyle name="Normal 18 2" xfId="27227" xr:uid="{00000000-0005-0000-0000-000048760000}"/>
    <cellStyle name="Normal 18 2 2" xfId="27228" xr:uid="{00000000-0005-0000-0000-000049760000}"/>
    <cellStyle name="Normal 18 2 3" xfId="27229" xr:uid="{00000000-0005-0000-0000-00004A760000}"/>
    <cellStyle name="Normal 18 2 4" xfId="27230" xr:uid="{00000000-0005-0000-0000-00004B760000}"/>
    <cellStyle name="Normal 18 2 5" xfId="27231" xr:uid="{00000000-0005-0000-0000-00004C760000}"/>
    <cellStyle name="Normal 18 2 6" xfId="27232" xr:uid="{00000000-0005-0000-0000-00004D760000}"/>
    <cellStyle name="Normal 18 2 7" xfId="27233" xr:uid="{00000000-0005-0000-0000-00004E760000}"/>
    <cellStyle name="Normal 18 3" xfId="27234" xr:uid="{00000000-0005-0000-0000-00004F760000}"/>
    <cellStyle name="Normal 18 3 2" xfId="27235" xr:uid="{00000000-0005-0000-0000-000050760000}"/>
    <cellStyle name="Normal 18 3 3" xfId="27236" xr:uid="{00000000-0005-0000-0000-000051760000}"/>
    <cellStyle name="Normal 18 3 4" xfId="27237" xr:uid="{00000000-0005-0000-0000-000052760000}"/>
    <cellStyle name="Normal 18 4" xfId="27238" xr:uid="{00000000-0005-0000-0000-000053760000}"/>
    <cellStyle name="Normal 18 5" xfId="27239" xr:uid="{00000000-0005-0000-0000-000054760000}"/>
    <cellStyle name="Normal 18 6" xfId="27240" xr:uid="{00000000-0005-0000-0000-000055760000}"/>
    <cellStyle name="Normal 18 7" xfId="27226" xr:uid="{00000000-0005-0000-0000-000056760000}"/>
    <cellStyle name="Normal 180" xfId="27241" xr:uid="{00000000-0005-0000-0000-000057760000}"/>
    <cellStyle name="Normal 180 2" xfId="27242" xr:uid="{00000000-0005-0000-0000-000058760000}"/>
    <cellStyle name="Normal 180 2 2" xfId="27243" xr:uid="{00000000-0005-0000-0000-000059760000}"/>
    <cellStyle name="Normal 180 2 2 2" xfId="27244" xr:uid="{00000000-0005-0000-0000-00005A760000}"/>
    <cellStyle name="Normal 180 2 2 3" xfId="27245" xr:uid="{00000000-0005-0000-0000-00005B760000}"/>
    <cellStyle name="Normal 180 2 3" xfId="27246" xr:uid="{00000000-0005-0000-0000-00005C760000}"/>
    <cellStyle name="Normal 180 2 3 2" xfId="27247" xr:uid="{00000000-0005-0000-0000-00005D760000}"/>
    <cellStyle name="Normal 180 2 4" xfId="27248" xr:uid="{00000000-0005-0000-0000-00005E760000}"/>
    <cellStyle name="Normal 180 2 5" xfId="27249" xr:uid="{00000000-0005-0000-0000-00005F760000}"/>
    <cellStyle name="Normal 180 3" xfId="27250" xr:uid="{00000000-0005-0000-0000-000060760000}"/>
    <cellStyle name="Normal 180 3 2" xfId="27251" xr:uid="{00000000-0005-0000-0000-000061760000}"/>
    <cellStyle name="Normal 180 3 3" xfId="27252" xr:uid="{00000000-0005-0000-0000-000062760000}"/>
    <cellStyle name="Normal 180 4" xfId="27253" xr:uid="{00000000-0005-0000-0000-000063760000}"/>
    <cellStyle name="Normal 180 4 2" xfId="27254" xr:uid="{00000000-0005-0000-0000-000064760000}"/>
    <cellStyle name="Normal 180 5" xfId="27255" xr:uid="{00000000-0005-0000-0000-000065760000}"/>
    <cellStyle name="Normal 180 6" xfId="27256" xr:uid="{00000000-0005-0000-0000-000066760000}"/>
    <cellStyle name="Normal 181" xfId="27257" xr:uid="{00000000-0005-0000-0000-000067760000}"/>
    <cellStyle name="Normal 181 2" xfId="27258" xr:uid="{00000000-0005-0000-0000-000068760000}"/>
    <cellStyle name="Normal 181 2 2" xfId="27259" xr:uid="{00000000-0005-0000-0000-000069760000}"/>
    <cellStyle name="Normal 181 2 2 2" xfId="27260" xr:uid="{00000000-0005-0000-0000-00006A760000}"/>
    <cellStyle name="Normal 181 2 2 3" xfId="27261" xr:uid="{00000000-0005-0000-0000-00006B760000}"/>
    <cellStyle name="Normal 181 2 3" xfId="27262" xr:uid="{00000000-0005-0000-0000-00006C760000}"/>
    <cellStyle name="Normal 181 2 3 2" xfId="27263" xr:uid="{00000000-0005-0000-0000-00006D760000}"/>
    <cellStyle name="Normal 181 2 4" xfId="27264" xr:uid="{00000000-0005-0000-0000-00006E760000}"/>
    <cellStyle name="Normal 181 2 5" xfId="27265" xr:uid="{00000000-0005-0000-0000-00006F760000}"/>
    <cellStyle name="Normal 181 3" xfId="27266" xr:uid="{00000000-0005-0000-0000-000070760000}"/>
    <cellStyle name="Normal 181 3 2" xfId="27267" xr:uid="{00000000-0005-0000-0000-000071760000}"/>
    <cellStyle name="Normal 181 3 3" xfId="27268" xr:uid="{00000000-0005-0000-0000-000072760000}"/>
    <cellStyle name="Normal 181 4" xfId="27269" xr:uid="{00000000-0005-0000-0000-000073760000}"/>
    <cellStyle name="Normal 181 4 2" xfId="27270" xr:uid="{00000000-0005-0000-0000-000074760000}"/>
    <cellStyle name="Normal 181 5" xfId="27271" xr:uid="{00000000-0005-0000-0000-000075760000}"/>
    <cellStyle name="Normal 181 6" xfId="27272" xr:uid="{00000000-0005-0000-0000-000076760000}"/>
    <cellStyle name="Normal 182" xfId="27273" xr:uid="{00000000-0005-0000-0000-000077760000}"/>
    <cellStyle name="Normal 182 2" xfId="27274" xr:uid="{00000000-0005-0000-0000-000078760000}"/>
    <cellStyle name="Normal 182 2 2" xfId="27275" xr:uid="{00000000-0005-0000-0000-000079760000}"/>
    <cellStyle name="Normal 182 2 2 2" xfId="27276" xr:uid="{00000000-0005-0000-0000-00007A760000}"/>
    <cellStyle name="Normal 182 2 2 3" xfId="27277" xr:uid="{00000000-0005-0000-0000-00007B760000}"/>
    <cellStyle name="Normal 182 2 3" xfId="27278" xr:uid="{00000000-0005-0000-0000-00007C760000}"/>
    <cellStyle name="Normal 182 2 3 2" xfId="27279" xr:uid="{00000000-0005-0000-0000-00007D760000}"/>
    <cellStyle name="Normal 182 2 4" xfId="27280" xr:uid="{00000000-0005-0000-0000-00007E760000}"/>
    <cellStyle name="Normal 182 2 5" xfId="27281" xr:uid="{00000000-0005-0000-0000-00007F760000}"/>
    <cellStyle name="Normal 182 3" xfId="27282" xr:uid="{00000000-0005-0000-0000-000080760000}"/>
    <cellStyle name="Normal 182 3 2" xfId="27283" xr:uid="{00000000-0005-0000-0000-000081760000}"/>
    <cellStyle name="Normal 182 3 3" xfId="27284" xr:uid="{00000000-0005-0000-0000-000082760000}"/>
    <cellStyle name="Normal 182 4" xfId="27285" xr:uid="{00000000-0005-0000-0000-000083760000}"/>
    <cellStyle name="Normal 182 4 2" xfId="27286" xr:uid="{00000000-0005-0000-0000-000084760000}"/>
    <cellStyle name="Normal 182 5" xfId="27287" xr:uid="{00000000-0005-0000-0000-000085760000}"/>
    <cellStyle name="Normal 182 6" xfId="27288" xr:uid="{00000000-0005-0000-0000-000086760000}"/>
    <cellStyle name="Normal 183" xfId="27289" xr:uid="{00000000-0005-0000-0000-000087760000}"/>
    <cellStyle name="Normal 183 2" xfId="27290" xr:uid="{00000000-0005-0000-0000-000088760000}"/>
    <cellStyle name="Normal 183 2 2" xfId="27291" xr:uid="{00000000-0005-0000-0000-000089760000}"/>
    <cellStyle name="Normal 183 2 2 2" xfId="27292" xr:uid="{00000000-0005-0000-0000-00008A760000}"/>
    <cellStyle name="Normal 183 2 2 3" xfId="27293" xr:uid="{00000000-0005-0000-0000-00008B760000}"/>
    <cellStyle name="Normal 183 2 3" xfId="27294" xr:uid="{00000000-0005-0000-0000-00008C760000}"/>
    <cellStyle name="Normal 183 2 3 2" xfId="27295" xr:uid="{00000000-0005-0000-0000-00008D760000}"/>
    <cellStyle name="Normal 183 2 4" xfId="27296" xr:uid="{00000000-0005-0000-0000-00008E760000}"/>
    <cellStyle name="Normal 183 2 5" xfId="27297" xr:uid="{00000000-0005-0000-0000-00008F760000}"/>
    <cellStyle name="Normal 183 3" xfId="27298" xr:uid="{00000000-0005-0000-0000-000090760000}"/>
    <cellStyle name="Normal 183 3 2" xfId="27299" xr:uid="{00000000-0005-0000-0000-000091760000}"/>
    <cellStyle name="Normal 183 3 3" xfId="27300" xr:uid="{00000000-0005-0000-0000-000092760000}"/>
    <cellStyle name="Normal 183 4" xfId="27301" xr:uid="{00000000-0005-0000-0000-000093760000}"/>
    <cellStyle name="Normal 183 4 2" xfId="27302" xr:uid="{00000000-0005-0000-0000-000094760000}"/>
    <cellStyle name="Normal 183 5" xfId="27303" xr:uid="{00000000-0005-0000-0000-000095760000}"/>
    <cellStyle name="Normal 183 6" xfId="27304" xr:uid="{00000000-0005-0000-0000-000096760000}"/>
    <cellStyle name="Normal 184" xfId="27305" xr:uid="{00000000-0005-0000-0000-000097760000}"/>
    <cellStyle name="Normal 184 2" xfId="27306" xr:uid="{00000000-0005-0000-0000-000098760000}"/>
    <cellStyle name="Normal 184 2 2" xfId="27307" xr:uid="{00000000-0005-0000-0000-000099760000}"/>
    <cellStyle name="Normal 184 2 2 2" xfId="27308" xr:uid="{00000000-0005-0000-0000-00009A760000}"/>
    <cellStyle name="Normal 184 2 2 3" xfId="27309" xr:uid="{00000000-0005-0000-0000-00009B760000}"/>
    <cellStyle name="Normal 184 2 3" xfId="27310" xr:uid="{00000000-0005-0000-0000-00009C760000}"/>
    <cellStyle name="Normal 184 2 3 2" xfId="27311" xr:uid="{00000000-0005-0000-0000-00009D760000}"/>
    <cellStyle name="Normal 184 2 4" xfId="27312" xr:uid="{00000000-0005-0000-0000-00009E760000}"/>
    <cellStyle name="Normal 184 2 5" xfId="27313" xr:uid="{00000000-0005-0000-0000-00009F760000}"/>
    <cellStyle name="Normal 184 3" xfId="27314" xr:uid="{00000000-0005-0000-0000-0000A0760000}"/>
    <cellStyle name="Normal 184 3 2" xfId="27315" xr:uid="{00000000-0005-0000-0000-0000A1760000}"/>
    <cellStyle name="Normal 184 3 3" xfId="27316" xr:uid="{00000000-0005-0000-0000-0000A2760000}"/>
    <cellStyle name="Normal 184 4" xfId="27317" xr:uid="{00000000-0005-0000-0000-0000A3760000}"/>
    <cellStyle name="Normal 184 4 2" xfId="27318" xr:uid="{00000000-0005-0000-0000-0000A4760000}"/>
    <cellStyle name="Normal 184 5" xfId="27319" xr:uid="{00000000-0005-0000-0000-0000A5760000}"/>
    <cellStyle name="Normal 184 6" xfId="27320" xr:uid="{00000000-0005-0000-0000-0000A6760000}"/>
    <cellStyle name="Normal 185" xfId="27321" xr:uid="{00000000-0005-0000-0000-0000A7760000}"/>
    <cellStyle name="Normal 185 2" xfId="27322" xr:uid="{00000000-0005-0000-0000-0000A8760000}"/>
    <cellStyle name="Normal 185 2 2" xfId="27323" xr:uid="{00000000-0005-0000-0000-0000A9760000}"/>
    <cellStyle name="Normal 185 2 2 2" xfId="27324" xr:uid="{00000000-0005-0000-0000-0000AA760000}"/>
    <cellStyle name="Normal 185 2 2 3" xfId="27325" xr:uid="{00000000-0005-0000-0000-0000AB760000}"/>
    <cellStyle name="Normal 185 2 3" xfId="27326" xr:uid="{00000000-0005-0000-0000-0000AC760000}"/>
    <cellStyle name="Normal 185 2 3 2" xfId="27327" xr:uid="{00000000-0005-0000-0000-0000AD760000}"/>
    <cellStyle name="Normal 185 2 4" xfId="27328" xr:uid="{00000000-0005-0000-0000-0000AE760000}"/>
    <cellStyle name="Normal 185 2 5" xfId="27329" xr:uid="{00000000-0005-0000-0000-0000AF760000}"/>
    <cellStyle name="Normal 185 3" xfId="27330" xr:uid="{00000000-0005-0000-0000-0000B0760000}"/>
    <cellStyle name="Normal 185 3 2" xfId="27331" xr:uid="{00000000-0005-0000-0000-0000B1760000}"/>
    <cellStyle name="Normal 185 3 3" xfId="27332" xr:uid="{00000000-0005-0000-0000-0000B2760000}"/>
    <cellStyle name="Normal 185 4" xfId="27333" xr:uid="{00000000-0005-0000-0000-0000B3760000}"/>
    <cellStyle name="Normal 185 4 2" xfId="27334" xr:uid="{00000000-0005-0000-0000-0000B4760000}"/>
    <cellStyle name="Normal 185 5" xfId="27335" xr:uid="{00000000-0005-0000-0000-0000B5760000}"/>
    <cellStyle name="Normal 185 6" xfId="27336" xr:uid="{00000000-0005-0000-0000-0000B6760000}"/>
    <cellStyle name="Normal 186" xfId="27337" xr:uid="{00000000-0005-0000-0000-0000B7760000}"/>
    <cellStyle name="Normal 186 2" xfId="27338" xr:uid="{00000000-0005-0000-0000-0000B8760000}"/>
    <cellStyle name="Normal 186 2 2" xfId="27339" xr:uid="{00000000-0005-0000-0000-0000B9760000}"/>
    <cellStyle name="Normal 186 2 2 2" xfId="27340" xr:uid="{00000000-0005-0000-0000-0000BA760000}"/>
    <cellStyle name="Normal 186 2 2 3" xfId="27341" xr:uid="{00000000-0005-0000-0000-0000BB760000}"/>
    <cellStyle name="Normal 186 2 3" xfId="27342" xr:uid="{00000000-0005-0000-0000-0000BC760000}"/>
    <cellStyle name="Normal 186 2 3 2" xfId="27343" xr:uid="{00000000-0005-0000-0000-0000BD760000}"/>
    <cellStyle name="Normal 186 2 4" xfId="27344" xr:uid="{00000000-0005-0000-0000-0000BE760000}"/>
    <cellStyle name="Normal 186 2 5" xfId="27345" xr:uid="{00000000-0005-0000-0000-0000BF760000}"/>
    <cellStyle name="Normal 186 3" xfId="27346" xr:uid="{00000000-0005-0000-0000-0000C0760000}"/>
    <cellStyle name="Normal 186 3 2" xfId="27347" xr:uid="{00000000-0005-0000-0000-0000C1760000}"/>
    <cellStyle name="Normal 186 3 3" xfId="27348" xr:uid="{00000000-0005-0000-0000-0000C2760000}"/>
    <cellStyle name="Normal 186 4" xfId="27349" xr:uid="{00000000-0005-0000-0000-0000C3760000}"/>
    <cellStyle name="Normal 186 4 2" xfId="27350" xr:uid="{00000000-0005-0000-0000-0000C4760000}"/>
    <cellStyle name="Normal 186 5" xfId="27351" xr:uid="{00000000-0005-0000-0000-0000C5760000}"/>
    <cellStyle name="Normal 186 6" xfId="27352" xr:uid="{00000000-0005-0000-0000-0000C6760000}"/>
    <cellStyle name="Normal 187" xfId="27353" xr:uid="{00000000-0005-0000-0000-0000C7760000}"/>
    <cellStyle name="Normal 187 2" xfId="27354" xr:uid="{00000000-0005-0000-0000-0000C8760000}"/>
    <cellStyle name="Normal 187 2 2" xfId="27355" xr:uid="{00000000-0005-0000-0000-0000C9760000}"/>
    <cellStyle name="Normal 187 2 2 2" xfId="27356" xr:uid="{00000000-0005-0000-0000-0000CA760000}"/>
    <cellStyle name="Normal 187 2 2 3" xfId="27357" xr:uid="{00000000-0005-0000-0000-0000CB760000}"/>
    <cellStyle name="Normal 187 2 3" xfId="27358" xr:uid="{00000000-0005-0000-0000-0000CC760000}"/>
    <cellStyle name="Normal 187 2 3 2" xfId="27359" xr:uid="{00000000-0005-0000-0000-0000CD760000}"/>
    <cellStyle name="Normal 187 2 4" xfId="27360" xr:uid="{00000000-0005-0000-0000-0000CE760000}"/>
    <cellStyle name="Normal 187 2 5" xfId="27361" xr:uid="{00000000-0005-0000-0000-0000CF760000}"/>
    <cellStyle name="Normal 187 3" xfId="27362" xr:uid="{00000000-0005-0000-0000-0000D0760000}"/>
    <cellStyle name="Normal 187 3 2" xfId="27363" xr:uid="{00000000-0005-0000-0000-0000D1760000}"/>
    <cellStyle name="Normal 187 3 3" xfId="27364" xr:uid="{00000000-0005-0000-0000-0000D2760000}"/>
    <cellStyle name="Normal 187 4" xfId="27365" xr:uid="{00000000-0005-0000-0000-0000D3760000}"/>
    <cellStyle name="Normal 187 4 2" xfId="27366" xr:uid="{00000000-0005-0000-0000-0000D4760000}"/>
    <cellStyle name="Normal 187 5" xfId="27367" xr:uid="{00000000-0005-0000-0000-0000D5760000}"/>
    <cellStyle name="Normal 187 6" xfId="27368" xr:uid="{00000000-0005-0000-0000-0000D6760000}"/>
    <cellStyle name="Normal 188" xfId="27369" xr:uid="{00000000-0005-0000-0000-0000D7760000}"/>
    <cellStyle name="Normal 188 2" xfId="27370" xr:uid="{00000000-0005-0000-0000-0000D8760000}"/>
    <cellStyle name="Normal 188 2 2" xfId="27371" xr:uid="{00000000-0005-0000-0000-0000D9760000}"/>
    <cellStyle name="Normal 188 2 2 2" xfId="27372" xr:uid="{00000000-0005-0000-0000-0000DA760000}"/>
    <cellStyle name="Normal 188 2 2 3" xfId="27373" xr:uid="{00000000-0005-0000-0000-0000DB760000}"/>
    <cellStyle name="Normal 188 2 3" xfId="27374" xr:uid="{00000000-0005-0000-0000-0000DC760000}"/>
    <cellStyle name="Normal 188 2 3 2" xfId="27375" xr:uid="{00000000-0005-0000-0000-0000DD760000}"/>
    <cellStyle name="Normal 188 2 4" xfId="27376" xr:uid="{00000000-0005-0000-0000-0000DE760000}"/>
    <cellStyle name="Normal 188 2 5" xfId="27377" xr:uid="{00000000-0005-0000-0000-0000DF760000}"/>
    <cellStyle name="Normal 188 3" xfId="27378" xr:uid="{00000000-0005-0000-0000-0000E0760000}"/>
    <cellStyle name="Normal 188 3 2" xfId="27379" xr:uid="{00000000-0005-0000-0000-0000E1760000}"/>
    <cellStyle name="Normal 188 3 3" xfId="27380" xr:uid="{00000000-0005-0000-0000-0000E2760000}"/>
    <cellStyle name="Normal 188 4" xfId="27381" xr:uid="{00000000-0005-0000-0000-0000E3760000}"/>
    <cellStyle name="Normal 188 4 2" xfId="27382" xr:uid="{00000000-0005-0000-0000-0000E4760000}"/>
    <cellStyle name="Normal 188 5" xfId="27383" xr:uid="{00000000-0005-0000-0000-0000E5760000}"/>
    <cellStyle name="Normal 188 6" xfId="27384" xr:uid="{00000000-0005-0000-0000-0000E6760000}"/>
    <cellStyle name="Normal 189" xfId="27385" xr:uid="{00000000-0005-0000-0000-0000E7760000}"/>
    <cellStyle name="Normal 189 2" xfId="27386" xr:uid="{00000000-0005-0000-0000-0000E8760000}"/>
    <cellStyle name="Normal 189 2 2" xfId="27387" xr:uid="{00000000-0005-0000-0000-0000E9760000}"/>
    <cellStyle name="Normal 189 2 2 2" xfId="27388" xr:uid="{00000000-0005-0000-0000-0000EA760000}"/>
    <cellStyle name="Normal 189 2 2 3" xfId="27389" xr:uid="{00000000-0005-0000-0000-0000EB760000}"/>
    <cellStyle name="Normal 189 2 3" xfId="27390" xr:uid="{00000000-0005-0000-0000-0000EC760000}"/>
    <cellStyle name="Normal 189 2 3 2" xfId="27391" xr:uid="{00000000-0005-0000-0000-0000ED760000}"/>
    <cellStyle name="Normal 189 2 4" xfId="27392" xr:uid="{00000000-0005-0000-0000-0000EE760000}"/>
    <cellStyle name="Normal 189 2 5" xfId="27393" xr:uid="{00000000-0005-0000-0000-0000EF760000}"/>
    <cellStyle name="Normal 189 3" xfId="27394" xr:uid="{00000000-0005-0000-0000-0000F0760000}"/>
    <cellStyle name="Normal 189 3 2" xfId="27395" xr:uid="{00000000-0005-0000-0000-0000F1760000}"/>
    <cellStyle name="Normal 189 3 3" xfId="27396" xr:uid="{00000000-0005-0000-0000-0000F2760000}"/>
    <cellStyle name="Normal 189 4" xfId="27397" xr:uid="{00000000-0005-0000-0000-0000F3760000}"/>
    <cellStyle name="Normal 189 4 2" xfId="27398" xr:uid="{00000000-0005-0000-0000-0000F4760000}"/>
    <cellStyle name="Normal 189 5" xfId="27399" xr:uid="{00000000-0005-0000-0000-0000F5760000}"/>
    <cellStyle name="Normal 189 6" xfId="27400" xr:uid="{00000000-0005-0000-0000-0000F6760000}"/>
    <cellStyle name="Normal 19" xfId="6" xr:uid="{00000000-0005-0000-0000-0000F7760000}"/>
    <cellStyle name="Normal 19 2" xfId="27402" xr:uid="{00000000-0005-0000-0000-0000F8760000}"/>
    <cellStyle name="Normal 19 2 2" xfId="27403" xr:uid="{00000000-0005-0000-0000-0000F9760000}"/>
    <cellStyle name="Normal 19 2 3" xfId="27404" xr:uid="{00000000-0005-0000-0000-0000FA760000}"/>
    <cellStyle name="Normal 19 2 4" xfId="27405" xr:uid="{00000000-0005-0000-0000-0000FB760000}"/>
    <cellStyle name="Normal 19 2 5" xfId="27406" xr:uid="{00000000-0005-0000-0000-0000FC760000}"/>
    <cellStyle name="Normal 19 2 6" xfId="27407" xr:uid="{00000000-0005-0000-0000-0000FD760000}"/>
    <cellStyle name="Normal 19 2 7" xfId="27408" xr:uid="{00000000-0005-0000-0000-0000FE760000}"/>
    <cellStyle name="Normal 19 3" xfId="27409" xr:uid="{00000000-0005-0000-0000-0000FF760000}"/>
    <cellStyle name="Normal 19 3 2" xfId="27410" xr:uid="{00000000-0005-0000-0000-000000770000}"/>
    <cellStyle name="Normal 19 3 3" xfId="27411" xr:uid="{00000000-0005-0000-0000-000001770000}"/>
    <cellStyle name="Normal 19 3 4" xfId="27412" xr:uid="{00000000-0005-0000-0000-000002770000}"/>
    <cellStyle name="Normal 19 4" xfId="27413" xr:uid="{00000000-0005-0000-0000-000003770000}"/>
    <cellStyle name="Normal 19 5" xfId="27414" xr:uid="{00000000-0005-0000-0000-000004770000}"/>
    <cellStyle name="Normal 19 6" xfId="27415" xr:uid="{00000000-0005-0000-0000-000005770000}"/>
    <cellStyle name="Normal 19 7" xfId="27401" xr:uid="{00000000-0005-0000-0000-000006770000}"/>
    <cellStyle name="Normal 190" xfId="27416" xr:uid="{00000000-0005-0000-0000-000007770000}"/>
    <cellStyle name="Normal 190 2" xfId="27417" xr:uid="{00000000-0005-0000-0000-000008770000}"/>
    <cellStyle name="Normal 190 2 2" xfId="27418" xr:uid="{00000000-0005-0000-0000-000009770000}"/>
    <cellStyle name="Normal 190 2 2 2" xfId="27419" xr:uid="{00000000-0005-0000-0000-00000A770000}"/>
    <cellStyle name="Normal 190 2 2 3" xfId="27420" xr:uid="{00000000-0005-0000-0000-00000B770000}"/>
    <cellStyle name="Normal 190 2 3" xfId="27421" xr:uid="{00000000-0005-0000-0000-00000C770000}"/>
    <cellStyle name="Normal 190 2 3 2" xfId="27422" xr:uid="{00000000-0005-0000-0000-00000D770000}"/>
    <cellStyle name="Normal 190 2 4" xfId="27423" xr:uid="{00000000-0005-0000-0000-00000E770000}"/>
    <cellStyle name="Normal 190 2 5" xfId="27424" xr:uid="{00000000-0005-0000-0000-00000F770000}"/>
    <cellStyle name="Normal 190 3" xfId="27425" xr:uid="{00000000-0005-0000-0000-000010770000}"/>
    <cellStyle name="Normal 190 3 2" xfId="27426" xr:uid="{00000000-0005-0000-0000-000011770000}"/>
    <cellStyle name="Normal 190 3 3" xfId="27427" xr:uid="{00000000-0005-0000-0000-000012770000}"/>
    <cellStyle name="Normal 190 4" xfId="27428" xr:uid="{00000000-0005-0000-0000-000013770000}"/>
    <cellStyle name="Normal 190 4 2" xfId="27429" xr:uid="{00000000-0005-0000-0000-000014770000}"/>
    <cellStyle name="Normal 190 5" xfId="27430" xr:uid="{00000000-0005-0000-0000-000015770000}"/>
    <cellStyle name="Normal 190 6" xfId="27431" xr:uid="{00000000-0005-0000-0000-000016770000}"/>
    <cellStyle name="Normal 191" xfId="27432" xr:uid="{00000000-0005-0000-0000-000017770000}"/>
    <cellStyle name="Normal 191 2" xfId="27433" xr:uid="{00000000-0005-0000-0000-000018770000}"/>
    <cellStyle name="Normal 191 2 2" xfId="27434" xr:uid="{00000000-0005-0000-0000-000019770000}"/>
    <cellStyle name="Normal 191 2 2 2" xfId="27435" xr:uid="{00000000-0005-0000-0000-00001A770000}"/>
    <cellStyle name="Normal 191 2 2 3" xfId="27436" xr:uid="{00000000-0005-0000-0000-00001B770000}"/>
    <cellStyle name="Normal 191 2 3" xfId="27437" xr:uid="{00000000-0005-0000-0000-00001C770000}"/>
    <cellStyle name="Normal 191 2 3 2" xfId="27438" xr:uid="{00000000-0005-0000-0000-00001D770000}"/>
    <cellStyle name="Normal 191 2 4" xfId="27439" xr:uid="{00000000-0005-0000-0000-00001E770000}"/>
    <cellStyle name="Normal 191 2 5" xfId="27440" xr:uid="{00000000-0005-0000-0000-00001F770000}"/>
    <cellStyle name="Normal 191 3" xfId="27441" xr:uid="{00000000-0005-0000-0000-000020770000}"/>
    <cellStyle name="Normal 191 3 2" xfId="27442" xr:uid="{00000000-0005-0000-0000-000021770000}"/>
    <cellStyle name="Normal 191 3 3" xfId="27443" xr:uid="{00000000-0005-0000-0000-000022770000}"/>
    <cellStyle name="Normal 191 4" xfId="27444" xr:uid="{00000000-0005-0000-0000-000023770000}"/>
    <cellStyle name="Normal 191 4 2" xfId="27445" xr:uid="{00000000-0005-0000-0000-000024770000}"/>
    <cellStyle name="Normal 191 5" xfId="27446" xr:uid="{00000000-0005-0000-0000-000025770000}"/>
    <cellStyle name="Normal 191 6" xfId="27447" xr:uid="{00000000-0005-0000-0000-000026770000}"/>
    <cellStyle name="Normal 192" xfId="27448" xr:uid="{00000000-0005-0000-0000-000027770000}"/>
    <cellStyle name="Normal 192 2" xfId="27449" xr:uid="{00000000-0005-0000-0000-000028770000}"/>
    <cellStyle name="Normal 192 2 2" xfId="27450" xr:uid="{00000000-0005-0000-0000-000029770000}"/>
    <cellStyle name="Normal 192 2 2 2" xfId="27451" xr:uid="{00000000-0005-0000-0000-00002A770000}"/>
    <cellStyle name="Normal 192 2 2 3" xfId="27452" xr:uid="{00000000-0005-0000-0000-00002B770000}"/>
    <cellStyle name="Normal 192 2 3" xfId="27453" xr:uid="{00000000-0005-0000-0000-00002C770000}"/>
    <cellStyle name="Normal 192 2 3 2" xfId="27454" xr:uid="{00000000-0005-0000-0000-00002D770000}"/>
    <cellStyle name="Normal 192 2 4" xfId="27455" xr:uid="{00000000-0005-0000-0000-00002E770000}"/>
    <cellStyle name="Normal 192 2 5" xfId="27456" xr:uid="{00000000-0005-0000-0000-00002F770000}"/>
    <cellStyle name="Normal 192 3" xfId="27457" xr:uid="{00000000-0005-0000-0000-000030770000}"/>
    <cellStyle name="Normal 192 4" xfId="27458" xr:uid="{00000000-0005-0000-0000-000031770000}"/>
    <cellStyle name="Normal 192 4 2" xfId="27459" xr:uid="{00000000-0005-0000-0000-000032770000}"/>
    <cellStyle name="Normal 192 4 3" xfId="27460" xr:uid="{00000000-0005-0000-0000-000033770000}"/>
    <cellStyle name="Normal 192 5" xfId="27461" xr:uid="{00000000-0005-0000-0000-000034770000}"/>
    <cellStyle name="Normal 192 5 2" xfId="27462" xr:uid="{00000000-0005-0000-0000-000035770000}"/>
    <cellStyle name="Normal 192 6" xfId="27463" xr:uid="{00000000-0005-0000-0000-000036770000}"/>
    <cellStyle name="Normal 192 7" xfId="27464" xr:uid="{00000000-0005-0000-0000-000037770000}"/>
    <cellStyle name="Normal 193" xfId="27465" xr:uid="{00000000-0005-0000-0000-000038770000}"/>
    <cellStyle name="Normal 193 2" xfId="27466" xr:uid="{00000000-0005-0000-0000-000039770000}"/>
    <cellStyle name="Normal 193 2 2" xfId="27467" xr:uid="{00000000-0005-0000-0000-00003A770000}"/>
    <cellStyle name="Normal 193 2 2 2" xfId="27468" xr:uid="{00000000-0005-0000-0000-00003B770000}"/>
    <cellStyle name="Normal 193 2 2 3" xfId="27469" xr:uid="{00000000-0005-0000-0000-00003C770000}"/>
    <cellStyle name="Normal 193 2 3" xfId="27470" xr:uid="{00000000-0005-0000-0000-00003D770000}"/>
    <cellStyle name="Normal 193 2 3 2" xfId="27471" xr:uid="{00000000-0005-0000-0000-00003E770000}"/>
    <cellStyle name="Normal 193 2 4" xfId="27472" xr:uid="{00000000-0005-0000-0000-00003F770000}"/>
    <cellStyle name="Normal 193 2 5" xfId="27473" xr:uid="{00000000-0005-0000-0000-000040770000}"/>
    <cellStyle name="Normal 193 3" xfId="27474" xr:uid="{00000000-0005-0000-0000-000041770000}"/>
    <cellStyle name="Normal 193 4" xfId="27475" xr:uid="{00000000-0005-0000-0000-000042770000}"/>
    <cellStyle name="Normal 193 4 2" xfId="27476" xr:uid="{00000000-0005-0000-0000-000043770000}"/>
    <cellStyle name="Normal 193 4 3" xfId="27477" xr:uid="{00000000-0005-0000-0000-000044770000}"/>
    <cellStyle name="Normal 193 5" xfId="27478" xr:uid="{00000000-0005-0000-0000-000045770000}"/>
    <cellStyle name="Normal 193 5 2" xfId="27479" xr:uid="{00000000-0005-0000-0000-000046770000}"/>
    <cellStyle name="Normal 193 6" xfId="27480" xr:uid="{00000000-0005-0000-0000-000047770000}"/>
    <cellStyle name="Normal 193 7" xfId="27481" xr:uid="{00000000-0005-0000-0000-000048770000}"/>
    <cellStyle name="Normal 194" xfId="27482" xr:uid="{00000000-0005-0000-0000-000049770000}"/>
    <cellStyle name="Normal 194 2" xfId="27483" xr:uid="{00000000-0005-0000-0000-00004A770000}"/>
    <cellStyle name="Normal 194 2 2" xfId="27484" xr:uid="{00000000-0005-0000-0000-00004B770000}"/>
    <cellStyle name="Normal 194 2 2 2" xfId="27485" xr:uid="{00000000-0005-0000-0000-00004C770000}"/>
    <cellStyle name="Normal 194 2 2 3" xfId="27486" xr:uid="{00000000-0005-0000-0000-00004D770000}"/>
    <cellStyle name="Normal 194 2 3" xfId="27487" xr:uid="{00000000-0005-0000-0000-00004E770000}"/>
    <cellStyle name="Normal 194 2 3 2" xfId="27488" xr:uid="{00000000-0005-0000-0000-00004F770000}"/>
    <cellStyle name="Normal 194 2 4" xfId="27489" xr:uid="{00000000-0005-0000-0000-000050770000}"/>
    <cellStyle name="Normal 194 2 5" xfId="27490" xr:uid="{00000000-0005-0000-0000-000051770000}"/>
    <cellStyle name="Normal 194 3" xfId="27491" xr:uid="{00000000-0005-0000-0000-000052770000}"/>
    <cellStyle name="Normal 194 3 2" xfId="27492" xr:uid="{00000000-0005-0000-0000-000053770000}"/>
    <cellStyle name="Normal 194 3 3" xfId="27493" xr:uid="{00000000-0005-0000-0000-000054770000}"/>
    <cellStyle name="Normal 194 4" xfId="27494" xr:uid="{00000000-0005-0000-0000-000055770000}"/>
    <cellStyle name="Normal 194 4 2" xfId="27495" xr:uid="{00000000-0005-0000-0000-000056770000}"/>
    <cellStyle name="Normal 194 5" xfId="27496" xr:uid="{00000000-0005-0000-0000-000057770000}"/>
    <cellStyle name="Normal 194 6" xfId="27497" xr:uid="{00000000-0005-0000-0000-000058770000}"/>
    <cellStyle name="Normal 195" xfId="27498" xr:uid="{00000000-0005-0000-0000-000059770000}"/>
    <cellStyle name="Normal 195 2" xfId="27499" xr:uid="{00000000-0005-0000-0000-00005A770000}"/>
    <cellStyle name="Normal 195 2 2" xfId="27500" xr:uid="{00000000-0005-0000-0000-00005B770000}"/>
    <cellStyle name="Normal 195 2 2 2" xfId="27501" xr:uid="{00000000-0005-0000-0000-00005C770000}"/>
    <cellStyle name="Normal 195 2 2 3" xfId="27502" xr:uid="{00000000-0005-0000-0000-00005D770000}"/>
    <cellStyle name="Normal 195 2 3" xfId="27503" xr:uid="{00000000-0005-0000-0000-00005E770000}"/>
    <cellStyle name="Normal 195 2 3 2" xfId="27504" xr:uid="{00000000-0005-0000-0000-00005F770000}"/>
    <cellStyle name="Normal 195 2 4" xfId="27505" xr:uid="{00000000-0005-0000-0000-000060770000}"/>
    <cellStyle name="Normal 195 2 5" xfId="27506" xr:uid="{00000000-0005-0000-0000-000061770000}"/>
    <cellStyle name="Normal 195 3" xfId="27507" xr:uid="{00000000-0005-0000-0000-000062770000}"/>
    <cellStyle name="Normal 195 3 2" xfId="27508" xr:uid="{00000000-0005-0000-0000-000063770000}"/>
    <cellStyle name="Normal 195 3 3" xfId="27509" xr:uid="{00000000-0005-0000-0000-000064770000}"/>
    <cellStyle name="Normal 195 4" xfId="27510" xr:uid="{00000000-0005-0000-0000-000065770000}"/>
    <cellStyle name="Normal 195 4 2" xfId="27511" xr:uid="{00000000-0005-0000-0000-000066770000}"/>
    <cellStyle name="Normal 195 5" xfId="27512" xr:uid="{00000000-0005-0000-0000-000067770000}"/>
    <cellStyle name="Normal 195 6" xfId="27513" xr:uid="{00000000-0005-0000-0000-000068770000}"/>
    <cellStyle name="Normal 196" xfId="27514" xr:uid="{00000000-0005-0000-0000-000069770000}"/>
    <cellStyle name="Normal 196 2" xfId="27515" xr:uid="{00000000-0005-0000-0000-00006A770000}"/>
    <cellStyle name="Normal 196 3" xfId="27516" xr:uid="{00000000-0005-0000-0000-00006B770000}"/>
    <cellStyle name="Normal 197" xfId="27517" xr:uid="{00000000-0005-0000-0000-00006C770000}"/>
    <cellStyle name="Normal 197 2" xfId="27518" xr:uid="{00000000-0005-0000-0000-00006D770000}"/>
    <cellStyle name="Normal 197 2 2" xfId="27519" xr:uid="{00000000-0005-0000-0000-00006E770000}"/>
    <cellStyle name="Normal 197 2 2 2" xfId="27520" xr:uid="{00000000-0005-0000-0000-00006F770000}"/>
    <cellStyle name="Normal 197 2 2 3" xfId="27521" xr:uid="{00000000-0005-0000-0000-000070770000}"/>
    <cellStyle name="Normal 197 2 3" xfId="27522" xr:uid="{00000000-0005-0000-0000-000071770000}"/>
    <cellStyle name="Normal 197 2 3 2" xfId="27523" xr:uid="{00000000-0005-0000-0000-000072770000}"/>
    <cellStyle name="Normal 197 2 4" xfId="27524" xr:uid="{00000000-0005-0000-0000-000073770000}"/>
    <cellStyle name="Normal 197 2 5" xfId="27525" xr:uid="{00000000-0005-0000-0000-000074770000}"/>
    <cellStyle name="Normal 197 3" xfId="27526" xr:uid="{00000000-0005-0000-0000-000075770000}"/>
    <cellStyle name="Normal 197 3 2" xfId="27527" xr:uid="{00000000-0005-0000-0000-000076770000}"/>
    <cellStyle name="Normal 197 3 3" xfId="27528" xr:uid="{00000000-0005-0000-0000-000077770000}"/>
    <cellStyle name="Normal 197 4" xfId="27529" xr:uid="{00000000-0005-0000-0000-000078770000}"/>
    <cellStyle name="Normal 197 4 2" xfId="27530" xr:uid="{00000000-0005-0000-0000-000079770000}"/>
    <cellStyle name="Normal 197 5" xfId="27531" xr:uid="{00000000-0005-0000-0000-00007A770000}"/>
    <cellStyle name="Normal 197 6" xfId="27532" xr:uid="{00000000-0005-0000-0000-00007B770000}"/>
    <cellStyle name="Normal 198" xfId="27533" xr:uid="{00000000-0005-0000-0000-00007C770000}"/>
    <cellStyle name="Normal 198 2" xfId="27534" xr:uid="{00000000-0005-0000-0000-00007D770000}"/>
    <cellStyle name="Normal 198 2 2" xfId="27535" xr:uid="{00000000-0005-0000-0000-00007E770000}"/>
    <cellStyle name="Normal 198 2 2 2" xfId="27536" xr:uid="{00000000-0005-0000-0000-00007F770000}"/>
    <cellStyle name="Normal 198 2 2 3" xfId="27537" xr:uid="{00000000-0005-0000-0000-000080770000}"/>
    <cellStyle name="Normal 198 2 3" xfId="27538" xr:uid="{00000000-0005-0000-0000-000081770000}"/>
    <cellStyle name="Normal 198 2 3 2" xfId="27539" xr:uid="{00000000-0005-0000-0000-000082770000}"/>
    <cellStyle name="Normal 198 2 4" xfId="27540" xr:uid="{00000000-0005-0000-0000-000083770000}"/>
    <cellStyle name="Normal 198 2 5" xfId="27541" xr:uid="{00000000-0005-0000-0000-000084770000}"/>
    <cellStyle name="Normal 198 3" xfId="27542" xr:uid="{00000000-0005-0000-0000-000085770000}"/>
    <cellStyle name="Normal 198 3 2" xfId="27543" xr:uid="{00000000-0005-0000-0000-000086770000}"/>
    <cellStyle name="Normal 198 3 3" xfId="27544" xr:uid="{00000000-0005-0000-0000-000087770000}"/>
    <cellStyle name="Normal 198 4" xfId="27545" xr:uid="{00000000-0005-0000-0000-000088770000}"/>
    <cellStyle name="Normal 198 4 2" xfId="27546" xr:uid="{00000000-0005-0000-0000-000089770000}"/>
    <cellStyle name="Normal 198 5" xfId="27547" xr:uid="{00000000-0005-0000-0000-00008A770000}"/>
    <cellStyle name="Normal 198 6" xfId="27548" xr:uid="{00000000-0005-0000-0000-00008B770000}"/>
    <cellStyle name="Normal 199" xfId="27549" xr:uid="{00000000-0005-0000-0000-00008C770000}"/>
    <cellStyle name="Normal 199 2" xfId="27550" xr:uid="{00000000-0005-0000-0000-00008D770000}"/>
    <cellStyle name="Normal 199 2 2" xfId="27551" xr:uid="{00000000-0005-0000-0000-00008E770000}"/>
    <cellStyle name="Normal 199 2 2 2" xfId="27552" xr:uid="{00000000-0005-0000-0000-00008F770000}"/>
    <cellStyle name="Normal 199 2 2 3" xfId="27553" xr:uid="{00000000-0005-0000-0000-000090770000}"/>
    <cellStyle name="Normal 199 2 3" xfId="27554" xr:uid="{00000000-0005-0000-0000-000091770000}"/>
    <cellStyle name="Normal 199 2 3 2" xfId="27555" xr:uid="{00000000-0005-0000-0000-000092770000}"/>
    <cellStyle name="Normal 199 2 4" xfId="27556" xr:uid="{00000000-0005-0000-0000-000093770000}"/>
    <cellStyle name="Normal 199 2 5" xfId="27557" xr:uid="{00000000-0005-0000-0000-000094770000}"/>
    <cellStyle name="Normal 199 3" xfId="27558" xr:uid="{00000000-0005-0000-0000-000095770000}"/>
    <cellStyle name="Normal 199 3 2" xfId="27559" xr:uid="{00000000-0005-0000-0000-000096770000}"/>
    <cellStyle name="Normal 199 3 3" xfId="27560" xr:uid="{00000000-0005-0000-0000-000097770000}"/>
    <cellStyle name="Normal 199 4" xfId="27561" xr:uid="{00000000-0005-0000-0000-000098770000}"/>
    <cellStyle name="Normal 199 4 2" xfId="27562" xr:uid="{00000000-0005-0000-0000-000099770000}"/>
    <cellStyle name="Normal 199 5" xfId="27563" xr:uid="{00000000-0005-0000-0000-00009A770000}"/>
    <cellStyle name="Normal 199 6" xfId="27564" xr:uid="{00000000-0005-0000-0000-00009B770000}"/>
    <cellStyle name="Normal 2" xfId="31" xr:uid="{00000000-0005-0000-0000-00009C770000}"/>
    <cellStyle name="Normal 2 10" xfId="27566" xr:uid="{00000000-0005-0000-0000-00009D770000}"/>
    <cellStyle name="Normal 2 10 2" xfId="27567" xr:uid="{00000000-0005-0000-0000-00009E770000}"/>
    <cellStyle name="Normal 2 10 2 2" xfId="27568" xr:uid="{00000000-0005-0000-0000-00009F770000}"/>
    <cellStyle name="Normal 2 10 2 3" xfId="27569" xr:uid="{00000000-0005-0000-0000-0000A0770000}"/>
    <cellStyle name="Normal 2 10 3" xfId="27570" xr:uid="{00000000-0005-0000-0000-0000A1770000}"/>
    <cellStyle name="Normal 2 10 3 2" xfId="27571" xr:uid="{00000000-0005-0000-0000-0000A2770000}"/>
    <cellStyle name="Normal 2 10 4" xfId="27572" xr:uid="{00000000-0005-0000-0000-0000A3770000}"/>
    <cellStyle name="Normal 2 11" xfId="27573" xr:uid="{00000000-0005-0000-0000-0000A4770000}"/>
    <cellStyle name="Normal 2 12" xfId="27574" xr:uid="{00000000-0005-0000-0000-0000A5770000}"/>
    <cellStyle name="Normal 2 13" xfId="27575" xr:uid="{00000000-0005-0000-0000-0000A6770000}"/>
    <cellStyle name="Normal 2 13 2" xfId="27576" xr:uid="{00000000-0005-0000-0000-0000A7770000}"/>
    <cellStyle name="Normal 2 13 2 2" xfId="27577" xr:uid="{00000000-0005-0000-0000-0000A8770000}"/>
    <cellStyle name="Normal 2 13 3" xfId="27578" xr:uid="{00000000-0005-0000-0000-0000A9770000}"/>
    <cellStyle name="Normal 2 13 4" xfId="27579" xr:uid="{00000000-0005-0000-0000-0000AA770000}"/>
    <cellStyle name="Normal 2 14" xfId="27580" xr:uid="{00000000-0005-0000-0000-0000AB770000}"/>
    <cellStyle name="Normal 2 14 2" xfId="27581" xr:uid="{00000000-0005-0000-0000-0000AC770000}"/>
    <cellStyle name="Normal 2 15" xfId="27582" xr:uid="{00000000-0005-0000-0000-0000AD770000}"/>
    <cellStyle name="Normal 2 16" xfId="27565" xr:uid="{00000000-0005-0000-0000-0000AE770000}"/>
    <cellStyle name="Normal 2 17" xfId="300" xr:uid="{00000000-0005-0000-0000-0000AF770000}"/>
    <cellStyle name="Normal 2 2" xfId="27583" xr:uid="{00000000-0005-0000-0000-0000B0770000}"/>
    <cellStyle name="Normal 2 2 2" xfId="27584" xr:uid="{00000000-0005-0000-0000-0000B1770000}"/>
    <cellStyle name="Normal 2 2 2 2" xfId="27585" xr:uid="{00000000-0005-0000-0000-0000B2770000}"/>
    <cellStyle name="Normal 2 2 2 2 2" xfId="27586" xr:uid="{00000000-0005-0000-0000-0000B3770000}"/>
    <cellStyle name="Normal 2 2 2 2 3" xfId="27587" xr:uid="{00000000-0005-0000-0000-0000B4770000}"/>
    <cellStyle name="Normal 2 2 2 3" xfId="27588" xr:uid="{00000000-0005-0000-0000-0000B5770000}"/>
    <cellStyle name="Normal 2 2 2 4" xfId="27589" xr:uid="{00000000-0005-0000-0000-0000B6770000}"/>
    <cellStyle name="Normal 2 2 3" xfId="27590" xr:uid="{00000000-0005-0000-0000-0000B7770000}"/>
    <cellStyle name="Normal 2 2 3 2" xfId="27591" xr:uid="{00000000-0005-0000-0000-0000B8770000}"/>
    <cellStyle name="Normal 2 2 3 2 2" xfId="27592" xr:uid="{00000000-0005-0000-0000-0000B9770000}"/>
    <cellStyle name="Normal 2 2 3 2 3" xfId="27593" xr:uid="{00000000-0005-0000-0000-0000BA770000}"/>
    <cellStyle name="Normal 2 2 3 3" xfId="27594" xr:uid="{00000000-0005-0000-0000-0000BB770000}"/>
    <cellStyle name="Normal 2 2 3 3 2" xfId="27595" xr:uid="{00000000-0005-0000-0000-0000BC770000}"/>
    <cellStyle name="Normal 2 2 3 4" xfId="27596" xr:uid="{00000000-0005-0000-0000-0000BD770000}"/>
    <cellStyle name="Normal 2 2 3 5" xfId="27597" xr:uid="{00000000-0005-0000-0000-0000BE770000}"/>
    <cellStyle name="Normal 2 2 4" xfId="27598" xr:uid="{00000000-0005-0000-0000-0000BF770000}"/>
    <cellStyle name="Normal 2 2 4 2" xfId="27599" xr:uid="{00000000-0005-0000-0000-0000C0770000}"/>
    <cellStyle name="Normal 2 2 4 2 2" xfId="27600" xr:uid="{00000000-0005-0000-0000-0000C1770000}"/>
    <cellStyle name="Normal 2 2 4 2 3" xfId="27601" xr:uid="{00000000-0005-0000-0000-0000C2770000}"/>
    <cellStyle name="Normal 2 2 4 3" xfId="27602" xr:uid="{00000000-0005-0000-0000-0000C3770000}"/>
    <cellStyle name="Normal 2 2 4 3 2" xfId="27603" xr:uid="{00000000-0005-0000-0000-0000C4770000}"/>
    <cellStyle name="Normal 2 2 4 4" xfId="27604" xr:uid="{00000000-0005-0000-0000-0000C5770000}"/>
    <cellStyle name="Normal 2 2 5" xfId="27605" xr:uid="{00000000-0005-0000-0000-0000C6770000}"/>
    <cellStyle name="Normal 2 2_12 - December 31, 2010 per HOBNI w taxes" xfId="53098" xr:uid="{00000000-0005-0000-0000-0000C7770000}"/>
    <cellStyle name="Normal 2 3" xfId="27606" xr:uid="{00000000-0005-0000-0000-0000C8770000}"/>
    <cellStyle name="Normal 2 3 2" xfId="27607" xr:uid="{00000000-0005-0000-0000-0000C9770000}"/>
    <cellStyle name="Normal 2 3 2 10" xfId="27608" xr:uid="{00000000-0005-0000-0000-0000CA770000}"/>
    <cellStyle name="Normal 2 3 2 10 2" xfId="27609" xr:uid="{00000000-0005-0000-0000-0000CB770000}"/>
    <cellStyle name="Normal 2 3 2 10 2 2" xfId="27610" xr:uid="{00000000-0005-0000-0000-0000CC770000}"/>
    <cellStyle name="Normal 2 3 2 10 3" xfId="27611" xr:uid="{00000000-0005-0000-0000-0000CD770000}"/>
    <cellStyle name="Normal 2 3 2 10 4" xfId="27612" xr:uid="{00000000-0005-0000-0000-0000CE770000}"/>
    <cellStyle name="Normal 2 3 2 11" xfId="27613" xr:uid="{00000000-0005-0000-0000-0000CF770000}"/>
    <cellStyle name="Normal 2 3 2 11 2" xfId="27614" xr:uid="{00000000-0005-0000-0000-0000D0770000}"/>
    <cellStyle name="Normal 2 3 2 11 2 2" xfId="27615" xr:uid="{00000000-0005-0000-0000-0000D1770000}"/>
    <cellStyle name="Normal 2 3 2 11 3" xfId="27616" xr:uid="{00000000-0005-0000-0000-0000D2770000}"/>
    <cellStyle name="Normal 2 3 2 11 4" xfId="27617" xr:uid="{00000000-0005-0000-0000-0000D3770000}"/>
    <cellStyle name="Normal 2 3 2 12" xfId="27618" xr:uid="{00000000-0005-0000-0000-0000D4770000}"/>
    <cellStyle name="Normal 2 3 2 12 2" xfId="27619" xr:uid="{00000000-0005-0000-0000-0000D5770000}"/>
    <cellStyle name="Normal 2 3 2 12 2 2" xfId="27620" xr:uid="{00000000-0005-0000-0000-0000D6770000}"/>
    <cellStyle name="Normal 2 3 2 12 3" xfId="27621" xr:uid="{00000000-0005-0000-0000-0000D7770000}"/>
    <cellStyle name="Normal 2 3 2 12 4" xfId="27622" xr:uid="{00000000-0005-0000-0000-0000D8770000}"/>
    <cellStyle name="Normal 2 3 2 13" xfId="27623" xr:uid="{00000000-0005-0000-0000-0000D9770000}"/>
    <cellStyle name="Normal 2 3 2 13 2" xfId="27624" xr:uid="{00000000-0005-0000-0000-0000DA770000}"/>
    <cellStyle name="Normal 2 3 2 13 2 2" xfId="27625" xr:uid="{00000000-0005-0000-0000-0000DB770000}"/>
    <cellStyle name="Normal 2 3 2 13 3" xfId="27626" xr:uid="{00000000-0005-0000-0000-0000DC770000}"/>
    <cellStyle name="Normal 2 3 2 13 4" xfId="27627" xr:uid="{00000000-0005-0000-0000-0000DD770000}"/>
    <cellStyle name="Normal 2 3 2 14" xfId="27628" xr:uid="{00000000-0005-0000-0000-0000DE770000}"/>
    <cellStyle name="Normal 2 3 2 14 2" xfId="27629" xr:uid="{00000000-0005-0000-0000-0000DF770000}"/>
    <cellStyle name="Normal 2 3 2 14 2 2" xfId="27630" xr:uid="{00000000-0005-0000-0000-0000E0770000}"/>
    <cellStyle name="Normal 2 3 2 14 3" xfId="27631" xr:uid="{00000000-0005-0000-0000-0000E1770000}"/>
    <cellStyle name="Normal 2 3 2 15" xfId="27632" xr:uid="{00000000-0005-0000-0000-0000E2770000}"/>
    <cellStyle name="Normal 2 3 2 15 2" xfId="27633" xr:uid="{00000000-0005-0000-0000-0000E3770000}"/>
    <cellStyle name="Normal 2 3 2 16" xfId="27634" xr:uid="{00000000-0005-0000-0000-0000E4770000}"/>
    <cellStyle name="Normal 2 3 2 17" xfId="27635" xr:uid="{00000000-0005-0000-0000-0000E5770000}"/>
    <cellStyle name="Normal 2 3 2 2" xfId="27636" xr:uid="{00000000-0005-0000-0000-0000E6770000}"/>
    <cellStyle name="Normal 2 3 2 2 10" xfId="27637" xr:uid="{00000000-0005-0000-0000-0000E7770000}"/>
    <cellStyle name="Normal 2 3 2 2 10 2" xfId="27638" xr:uid="{00000000-0005-0000-0000-0000E8770000}"/>
    <cellStyle name="Normal 2 3 2 2 10 2 2" xfId="27639" xr:uid="{00000000-0005-0000-0000-0000E9770000}"/>
    <cellStyle name="Normal 2 3 2 2 10 3" xfId="27640" xr:uid="{00000000-0005-0000-0000-0000EA770000}"/>
    <cellStyle name="Normal 2 3 2 2 10 4" xfId="27641" xr:uid="{00000000-0005-0000-0000-0000EB770000}"/>
    <cellStyle name="Normal 2 3 2 2 11" xfId="27642" xr:uid="{00000000-0005-0000-0000-0000EC770000}"/>
    <cellStyle name="Normal 2 3 2 2 11 2" xfId="27643" xr:uid="{00000000-0005-0000-0000-0000ED770000}"/>
    <cellStyle name="Normal 2 3 2 2 11 2 2" xfId="27644" xr:uid="{00000000-0005-0000-0000-0000EE770000}"/>
    <cellStyle name="Normal 2 3 2 2 11 3" xfId="27645" xr:uid="{00000000-0005-0000-0000-0000EF770000}"/>
    <cellStyle name="Normal 2 3 2 2 11 4" xfId="27646" xr:uid="{00000000-0005-0000-0000-0000F0770000}"/>
    <cellStyle name="Normal 2 3 2 2 12" xfId="27647" xr:uid="{00000000-0005-0000-0000-0000F1770000}"/>
    <cellStyle name="Normal 2 3 2 2 12 2" xfId="27648" xr:uid="{00000000-0005-0000-0000-0000F2770000}"/>
    <cellStyle name="Normal 2 3 2 2 12 3" xfId="27649" xr:uid="{00000000-0005-0000-0000-0000F3770000}"/>
    <cellStyle name="Normal 2 3 2 2 13" xfId="27650" xr:uid="{00000000-0005-0000-0000-0000F4770000}"/>
    <cellStyle name="Normal 2 3 2 2 14" xfId="27651" xr:uid="{00000000-0005-0000-0000-0000F5770000}"/>
    <cellStyle name="Normal 2 3 2 2 15" xfId="27652" xr:uid="{00000000-0005-0000-0000-0000F6770000}"/>
    <cellStyle name="Normal 2 3 2 2 2" xfId="27653" xr:uid="{00000000-0005-0000-0000-0000F7770000}"/>
    <cellStyle name="Normal 2 3 2 2 2 10" xfId="27654" xr:uid="{00000000-0005-0000-0000-0000F8770000}"/>
    <cellStyle name="Normal 2 3 2 2 2 10 2" xfId="27655" xr:uid="{00000000-0005-0000-0000-0000F9770000}"/>
    <cellStyle name="Normal 2 3 2 2 2 10 2 2" xfId="27656" xr:uid="{00000000-0005-0000-0000-0000FA770000}"/>
    <cellStyle name="Normal 2 3 2 2 2 10 3" xfId="27657" xr:uid="{00000000-0005-0000-0000-0000FB770000}"/>
    <cellStyle name="Normal 2 3 2 2 2 11" xfId="27658" xr:uid="{00000000-0005-0000-0000-0000FC770000}"/>
    <cellStyle name="Normal 2 3 2 2 2 11 2" xfId="27659" xr:uid="{00000000-0005-0000-0000-0000FD770000}"/>
    <cellStyle name="Normal 2 3 2 2 2 12" xfId="27660" xr:uid="{00000000-0005-0000-0000-0000FE770000}"/>
    <cellStyle name="Normal 2 3 2 2 2 13" xfId="27661" xr:uid="{00000000-0005-0000-0000-0000FF770000}"/>
    <cellStyle name="Normal 2 3 2 2 2 2" xfId="27662" xr:uid="{00000000-0005-0000-0000-000000780000}"/>
    <cellStyle name="Normal 2 3 2 2 2 2 10" xfId="27663" xr:uid="{00000000-0005-0000-0000-000001780000}"/>
    <cellStyle name="Normal 2 3 2 2 2 2 10 2" xfId="27664" xr:uid="{00000000-0005-0000-0000-000002780000}"/>
    <cellStyle name="Normal 2 3 2 2 2 2 11" xfId="27665" xr:uid="{00000000-0005-0000-0000-000003780000}"/>
    <cellStyle name="Normal 2 3 2 2 2 2 12" xfId="27666" xr:uid="{00000000-0005-0000-0000-000004780000}"/>
    <cellStyle name="Normal 2 3 2 2 2 2 2" xfId="27667" xr:uid="{00000000-0005-0000-0000-000005780000}"/>
    <cellStyle name="Normal 2 3 2 2 2 2 2 10" xfId="27668" xr:uid="{00000000-0005-0000-0000-000006780000}"/>
    <cellStyle name="Normal 2 3 2 2 2 2 2 2" xfId="27669" xr:uid="{00000000-0005-0000-0000-000007780000}"/>
    <cellStyle name="Normal 2 3 2 2 2 2 2 2 2" xfId="27670" xr:uid="{00000000-0005-0000-0000-000008780000}"/>
    <cellStyle name="Normal 2 3 2 2 2 2 2 2 2 2" xfId="27671" xr:uid="{00000000-0005-0000-0000-000009780000}"/>
    <cellStyle name="Normal 2 3 2 2 2 2 2 2 2 2 2" xfId="27672" xr:uid="{00000000-0005-0000-0000-00000A780000}"/>
    <cellStyle name="Normal 2 3 2 2 2 2 2 2 2 3" xfId="27673" xr:uid="{00000000-0005-0000-0000-00000B780000}"/>
    <cellStyle name="Normal 2 3 2 2 2 2 2 2 2 4" xfId="27674" xr:uid="{00000000-0005-0000-0000-00000C780000}"/>
    <cellStyle name="Normal 2 3 2 2 2 2 2 2 3" xfId="27675" xr:uid="{00000000-0005-0000-0000-00000D780000}"/>
    <cellStyle name="Normal 2 3 2 2 2 2 2 2 3 2" xfId="27676" xr:uid="{00000000-0005-0000-0000-00000E780000}"/>
    <cellStyle name="Normal 2 3 2 2 2 2 2 2 3 2 2" xfId="27677" xr:uid="{00000000-0005-0000-0000-00000F780000}"/>
    <cellStyle name="Normal 2 3 2 2 2 2 2 2 3 3" xfId="27678" xr:uid="{00000000-0005-0000-0000-000010780000}"/>
    <cellStyle name="Normal 2 3 2 2 2 2 2 2 3 4" xfId="27679" xr:uid="{00000000-0005-0000-0000-000011780000}"/>
    <cellStyle name="Normal 2 3 2 2 2 2 2 2 4" xfId="27680" xr:uid="{00000000-0005-0000-0000-000012780000}"/>
    <cellStyle name="Normal 2 3 2 2 2 2 2 2 4 2" xfId="27681" xr:uid="{00000000-0005-0000-0000-000013780000}"/>
    <cellStyle name="Normal 2 3 2 2 2 2 2 2 4 2 2" xfId="27682" xr:uid="{00000000-0005-0000-0000-000014780000}"/>
    <cellStyle name="Normal 2 3 2 2 2 2 2 2 4 3" xfId="27683" xr:uid="{00000000-0005-0000-0000-000015780000}"/>
    <cellStyle name="Normal 2 3 2 2 2 2 2 2 4 4" xfId="27684" xr:uid="{00000000-0005-0000-0000-000016780000}"/>
    <cellStyle name="Normal 2 3 2 2 2 2 2 2 5" xfId="27685" xr:uid="{00000000-0005-0000-0000-000017780000}"/>
    <cellStyle name="Normal 2 3 2 2 2 2 2 2 5 2" xfId="27686" xr:uid="{00000000-0005-0000-0000-000018780000}"/>
    <cellStyle name="Normal 2 3 2 2 2 2 2 2 5 2 2" xfId="27687" xr:uid="{00000000-0005-0000-0000-000019780000}"/>
    <cellStyle name="Normal 2 3 2 2 2 2 2 2 5 3" xfId="27688" xr:uid="{00000000-0005-0000-0000-00001A780000}"/>
    <cellStyle name="Normal 2 3 2 2 2 2 2 2 5 4" xfId="27689" xr:uid="{00000000-0005-0000-0000-00001B780000}"/>
    <cellStyle name="Normal 2 3 2 2 2 2 2 2 6" xfId="27690" xr:uid="{00000000-0005-0000-0000-00001C780000}"/>
    <cellStyle name="Normal 2 3 2 2 2 2 2 2 6 2" xfId="27691" xr:uid="{00000000-0005-0000-0000-00001D780000}"/>
    <cellStyle name="Normal 2 3 2 2 2 2 2 2 6 2 2" xfId="27692" xr:uid="{00000000-0005-0000-0000-00001E780000}"/>
    <cellStyle name="Normal 2 3 2 2 2 2 2 2 6 3" xfId="27693" xr:uid="{00000000-0005-0000-0000-00001F780000}"/>
    <cellStyle name="Normal 2 3 2 2 2 2 2 2 7" xfId="27694" xr:uid="{00000000-0005-0000-0000-000020780000}"/>
    <cellStyle name="Normal 2 3 2 2 2 2 2 2 7 2" xfId="27695" xr:uid="{00000000-0005-0000-0000-000021780000}"/>
    <cellStyle name="Normal 2 3 2 2 2 2 2 2 8" xfId="27696" xr:uid="{00000000-0005-0000-0000-000022780000}"/>
    <cellStyle name="Normal 2 3 2 2 2 2 2 2 9" xfId="27697" xr:uid="{00000000-0005-0000-0000-000023780000}"/>
    <cellStyle name="Normal 2 3 2 2 2 2 2 3" xfId="27698" xr:uid="{00000000-0005-0000-0000-000024780000}"/>
    <cellStyle name="Normal 2 3 2 2 2 2 2 3 2" xfId="27699" xr:uid="{00000000-0005-0000-0000-000025780000}"/>
    <cellStyle name="Normal 2 3 2 2 2 2 2 3 2 2" xfId="27700" xr:uid="{00000000-0005-0000-0000-000026780000}"/>
    <cellStyle name="Normal 2 3 2 2 2 2 2 3 2 2 2" xfId="27701" xr:uid="{00000000-0005-0000-0000-000027780000}"/>
    <cellStyle name="Normal 2 3 2 2 2 2 2 3 2 3" xfId="27702" xr:uid="{00000000-0005-0000-0000-000028780000}"/>
    <cellStyle name="Normal 2 3 2 2 2 2 2 3 2 4" xfId="27703" xr:uid="{00000000-0005-0000-0000-000029780000}"/>
    <cellStyle name="Normal 2 3 2 2 2 2 2 3 3" xfId="27704" xr:uid="{00000000-0005-0000-0000-00002A780000}"/>
    <cellStyle name="Normal 2 3 2 2 2 2 2 3 3 2" xfId="27705" xr:uid="{00000000-0005-0000-0000-00002B780000}"/>
    <cellStyle name="Normal 2 3 2 2 2 2 2 3 3 2 2" xfId="27706" xr:uid="{00000000-0005-0000-0000-00002C780000}"/>
    <cellStyle name="Normal 2 3 2 2 2 2 2 3 3 3" xfId="27707" xr:uid="{00000000-0005-0000-0000-00002D780000}"/>
    <cellStyle name="Normal 2 3 2 2 2 2 2 3 3 4" xfId="27708" xr:uid="{00000000-0005-0000-0000-00002E780000}"/>
    <cellStyle name="Normal 2 3 2 2 2 2 2 3 4" xfId="27709" xr:uid="{00000000-0005-0000-0000-00002F780000}"/>
    <cellStyle name="Normal 2 3 2 2 2 2 2 3 4 2" xfId="27710" xr:uid="{00000000-0005-0000-0000-000030780000}"/>
    <cellStyle name="Normal 2 3 2 2 2 2 2 3 4 2 2" xfId="27711" xr:uid="{00000000-0005-0000-0000-000031780000}"/>
    <cellStyle name="Normal 2 3 2 2 2 2 2 3 4 3" xfId="27712" xr:uid="{00000000-0005-0000-0000-000032780000}"/>
    <cellStyle name="Normal 2 3 2 2 2 2 2 3 4 4" xfId="27713" xr:uid="{00000000-0005-0000-0000-000033780000}"/>
    <cellStyle name="Normal 2 3 2 2 2 2 2 3 5" xfId="27714" xr:uid="{00000000-0005-0000-0000-000034780000}"/>
    <cellStyle name="Normal 2 3 2 2 2 2 2 3 5 2" xfId="27715" xr:uid="{00000000-0005-0000-0000-000035780000}"/>
    <cellStyle name="Normal 2 3 2 2 2 2 2 3 5 3" xfId="27716" xr:uid="{00000000-0005-0000-0000-000036780000}"/>
    <cellStyle name="Normal 2 3 2 2 2 2 2 3 6" xfId="27717" xr:uid="{00000000-0005-0000-0000-000037780000}"/>
    <cellStyle name="Normal 2 3 2 2 2 2 2 3 7" xfId="27718" xr:uid="{00000000-0005-0000-0000-000038780000}"/>
    <cellStyle name="Normal 2 3 2 2 2 2 2 3 8" xfId="27719" xr:uid="{00000000-0005-0000-0000-000039780000}"/>
    <cellStyle name="Normal 2 3 2 2 2 2 2 4" xfId="27720" xr:uid="{00000000-0005-0000-0000-00003A780000}"/>
    <cellStyle name="Normal 2 3 2 2 2 2 2 4 2" xfId="27721" xr:uid="{00000000-0005-0000-0000-00003B780000}"/>
    <cellStyle name="Normal 2 3 2 2 2 2 2 4 2 2" xfId="27722" xr:uid="{00000000-0005-0000-0000-00003C780000}"/>
    <cellStyle name="Normal 2 3 2 2 2 2 2 4 3" xfId="27723" xr:uid="{00000000-0005-0000-0000-00003D780000}"/>
    <cellStyle name="Normal 2 3 2 2 2 2 2 4 4" xfId="27724" xr:uid="{00000000-0005-0000-0000-00003E780000}"/>
    <cellStyle name="Normal 2 3 2 2 2 2 2 5" xfId="27725" xr:uid="{00000000-0005-0000-0000-00003F780000}"/>
    <cellStyle name="Normal 2 3 2 2 2 2 2 5 2" xfId="27726" xr:uid="{00000000-0005-0000-0000-000040780000}"/>
    <cellStyle name="Normal 2 3 2 2 2 2 2 5 2 2" xfId="27727" xr:uid="{00000000-0005-0000-0000-000041780000}"/>
    <cellStyle name="Normal 2 3 2 2 2 2 2 5 3" xfId="27728" xr:uid="{00000000-0005-0000-0000-000042780000}"/>
    <cellStyle name="Normal 2 3 2 2 2 2 2 5 4" xfId="27729" xr:uid="{00000000-0005-0000-0000-000043780000}"/>
    <cellStyle name="Normal 2 3 2 2 2 2 2 6" xfId="27730" xr:uid="{00000000-0005-0000-0000-000044780000}"/>
    <cellStyle name="Normal 2 3 2 2 2 2 2 6 2" xfId="27731" xr:uid="{00000000-0005-0000-0000-000045780000}"/>
    <cellStyle name="Normal 2 3 2 2 2 2 2 6 2 2" xfId="27732" xr:uid="{00000000-0005-0000-0000-000046780000}"/>
    <cellStyle name="Normal 2 3 2 2 2 2 2 6 3" xfId="27733" xr:uid="{00000000-0005-0000-0000-000047780000}"/>
    <cellStyle name="Normal 2 3 2 2 2 2 2 6 4" xfId="27734" xr:uid="{00000000-0005-0000-0000-000048780000}"/>
    <cellStyle name="Normal 2 3 2 2 2 2 2 7" xfId="27735" xr:uid="{00000000-0005-0000-0000-000049780000}"/>
    <cellStyle name="Normal 2 3 2 2 2 2 2 7 2" xfId="27736" xr:uid="{00000000-0005-0000-0000-00004A780000}"/>
    <cellStyle name="Normal 2 3 2 2 2 2 2 7 2 2" xfId="27737" xr:uid="{00000000-0005-0000-0000-00004B780000}"/>
    <cellStyle name="Normal 2 3 2 2 2 2 2 7 3" xfId="27738" xr:uid="{00000000-0005-0000-0000-00004C780000}"/>
    <cellStyle name="Normal 2 3 2 2 2 2 2 8" xfId="27739" xr:uid="{00000000-0005-0000-0000-00004D780000}"/>
    <cellStyle name="Normal 2 3 2 2 2 2 2 8 2" xfId="27740" xr:uid="{00000000-0005-0000-0000-00004E780000}"/>
    <cellStyle name="Normal 2 3 2 2 2 2 2 9" xfId="27741" xr:uid="{00000000-0005-0000-0000-00004F780000}"/>
    <cellStyle name="Normal 2 3 2 2 2 2 3" xfId="27742" xr:uid="{00000000-0005-0000-0000-000050780000}"/>
    <cellStyle name="Normal 2 3 2 2 2 2 3 2" xfId="27743" xr:uid="{00000000-0005-0000-0000-000051780000}"/>
    <cellStyle name="Normal 2 3 2 2 2 2 3 2 2" xfId="27744" xr:uid="{00000000-0005-0000-0000-000052780000}"/>
    <cellStyle name="Normal 2 3 2 2 2 2 3 2 2 2" xfId="27745" xr:uid="{00000000-0005-0000-0000-000053780000}"/>
    <cellStyle name="Normal 2 3 2 2 2 2 3 2 2 2 2" xfId="27746" xr:uid="{00000000-0005-0000-0000-000054780000}"/>
    <cellStyle name="Normal 2 3 2 2 2 2 3 2 2 3" xfId="27747" xr:uid="{00000000-0005-0000-0000-000055780000}"/>
    <cellStyle name="Normal 2 3 2 2 2 2 3 2 2 4" xfId="27748" xr:uid="{00000000-0005-0000-0000-000056780000}"/>
    <cellStyle name="Normal 2 3 2 2 2 2 3 2 3" xfId="27749" xr:uid="{00000000-0005-0000-0000-000057780000}"/>
    <cellStyle name="Normal 2 3 2 2 2 2 3 2 3 2" xfId="27750" xr:uid="{00000000-0005-0000-0000-000058780000}"/>
    <cellStyle name="Normal 2 3 2 2 2 2 3 2 3 2 2" xfId="27751" xr:uid="{00000000-0005-0000-0000-000059780000}"/>
    <cellStyle name="Normal 2 3 2 2 2 2 3 2 3 3" xfId="27752" xr:uid="{00000000-0005-0000-0000-00005A780000}"/>
    <cellStyle name="Normal 2 3 2 2 2 2 3 2 3 4" xfId="27753" xr:uid="{00000000-0005-0000-0000-00005B780000}"/>
    <cellStyle name="Normal 2 3 2 2 2 2 3 2 4" xfId="27754" xr:uid="{00000000-0005-0000-0000-00005C780000}"/>
    <cellStyle name="Normal 2 3 2 2 2 2 3 2 4 2" xfId="27755" xr:uid="{00000000-0005-0000-0000-00005D780000}"/>
    <cellStyle name="Normal 2 3 2 2 2 2 3 2 4 2 2" xfId="27756" xr:uid="{00000000-0005-0000-0000-00005E780000}"/>
    <cellStyle name="Normal 2 3 2 2 2 2 3 2 4 3" xfId="27757" xr:uid="{00000000-0005-0000-0000-00005F780000}"/>
    <cellStyle name="Normal 2 3 2 2 2 2 3 2 4 4" xfId="27758" xr:uid="{00000000-0005-0000-0000-000060780000}"/>
    <cellStyle name="Normal 2 3 2 2 2 2 3 2 5" xfId="27759" xr:uid="{00000000-0005-0000-0000-000061780000}"/>
    <cellStyle name="Normal 2 3 2 2 2 2 3 2 5 2" xfId="27760" xr:uid="{00000000-0005-0000-0000-000062780000}"/>
    <cellStyle name="Normal 2 3 2 2 2 2 3 2 5 3" xfId="27761" xr:uid="{00000000-0005-0000-0000-000063780000}"/>
    <cellStyle name="Normal 2 3 2 2 2 2 3 2 6" xfId="27762" xr:uid="{00000000-0005-0000-0000-000064780000}"/>
    <cellStyle name="Normal 2 3 2 2 2 2 3 2 7" xfId="27763" xr:uid="{00000000-0005-0000-0000-000065780000}"/>
    <cellStyle name="Normal 2 3 2 2 2 2 3 2 8" xfId="27764" xr:uid="{00000000-0005-0000-0000-000066780000}"/>
    <cellStyle name="Normal 2 3 2 2 2 2 3 3" xfId="27765" xr:uid="{00000000-0005-0000-0000-000067780000}"/>
    <cellStyle name="Normal 2 3 2 2 2 2 3 3 2" xfId="27766" xr:uid="{00000000-0005-0000-0000-000068780000}"/>
    <cellStyle name="Normal 2 3 2 2 2 2 3 3 2 2" xfId="27767" xr:uid="{00000000-0005-0000-0000-000069780000}"/>
    <cellStyle name="Normal 2 3 2 2 2 2 3 3 3" xfId="27768" xr:uid="{00000000-0005-0000-0000-00006A780000}"/>
    <cellStyle name="Normal 2 3 2 2 2 2 3 3 4" xfId="27769" xr:uid="{00000000-0005-0000-0000-00006B780000}"/>
    <cellStyle name="Normal 2 3 2 2 2 2 3 4" xfId="27770" xr:uid="{00000000-0005-0000-0000-00006C780000}"/>
    <cellStyle name="Normal 2 3 2 2 2 2 3 4 2" xfId="27771" xr:uid="{00000000-0005-0000-0000-00006D780000}"/>
    <cellStyle name="Normal 2 3 2 2 2 2 3 4 2 2" xfId="27772" xr:uid="{00000000-0005-0000-0000-00006E780000}"/>
    <cellStyle name="Normal 2 3 2 2 2 2 3 4 3" xfId="27773" xr:uid="{00000000-0005-0000-0000-00006F780000}"/>
    <cellStyle name="Normal 2 3 2 2 2 2 3 4 4" xfId="27774" xr:uid="{00000000-0005-0000-0000-000070780000}"/>
    <cellStyle name="Normal 2 3 2 2 2 2 3 5" xfId="27775" xr:uid="{00000000-0005-0000-0000-000071780000}"/>
    <cellStyle name="Normal 2 3 2 2 2 2 3 5 2" xfId="27776" xr:uid="{00000000-0005-0000-0000-000072780000}"/>
    <cellStyle name="Normal 2 3 2 2 2 2 3 5 2 2" xfId="27777" xr:uid="{00000000-0005-0000-0000-000073780000}"/>
    <cellStyle name="Normal 2 3 2 2 2 2 3 5 3" xfId="27778" xr:uid="{00000000-0005-0000-0000-000074780000}"/>
    <cellStyle name="Normal 2 3 2 2 2 2 3 5 4" xfId="27779" xr:uid="{00000000-0005-0000-0000-000075780000}"/>
    <cellStyle name="Normal 2 3 2 2 2 2 3 6" xfId="27780" xr:uid="{00000000-0005-0000-0000-000076780000}"/>
    <cellStyle name="Normal 2 3 2 2 2 2 3 6 2" xfId="27781" xr:uid="{00000000-0005-0000-0000-000077780000}"/>
    <cellStyle name="Normal 2 3 2 2 2 2 3 6 2 2" xfId="27782" xr:uid="{00000000-0005-0000-0000-000078780000}"/>
    <cellStyle name="Normal 2 3 2 2 2 2 3 6 3" xfId="27783" xr:uid="{00000000-0005-0000-0000-000079780000}"/>
    <cellStyle name="Normal 2 3 2 2 2 2 3 7" xfId="27784" xr:uid="{00000000-0005-0000-0000-00007A780000}"/>
    <cellStyle name="Normal 2 3 2 2 2 2 3 7 2" xfId="27785" xr:uid="{00000000-0005-0000-0000-00007B780000}"/>
    <cellStyle name="Normal 2 3 2 2 2 2 3 8" xfId="27786" xr:uid="{00000000-0005-0000-0000-00007C780000}"/>
    <cellStyle name="Normal 2 3 2 2 2 2 3 9" xfId="27787" xr:uid="{00000000-0005-0000-0000-00007D780000}"/>
    <cellStyle name="Normal 2 3 2 2 2 2 4" xfId="27788" xr:uid="{00000000-0005-0000-0000-00007E780000}"/>
    <cellStyle name="Normal 2 3 2 2 2 2 4 2" xfId="27789" xr:uid="{00000000-0005-0000-0000-00007F780000}"/>
    <cellStyle name="Normal 2 3 2 2 2 2 4 2 2" xfId="27790" xr:uid="{00000000-0005-0000-0000-000080780000}"/>
    <cellStyle name="Normal 2 3 2 2 2 2 4 2 2 2" xfId="27791" xr:uid="{00000000-0005-0000-0000-000081780000}"/>
    <cellStyle name="Normal 2 3 2 2 2 2 4 2 3" xfId="27792" xr:uid="{00000000-0005-0000-0000-000082780000}"/>
    <cellStyle name="Normal 2 3 2 2 2 2 4 2 4" xfId="27793" xr:uid="{00000000-0005-0000-0000-000083780000}"/>
    <cellStyle name="Normal 2 3 2 2 2 2 4 3" xfId="27794" xr:uid="{00000000-0005-0000-0000-000084780000}"/>
    <cellStyle name="Normal 2 3 2 2 2 2 4 3 2" xfId="27795" xr:uid="{00000000-0005-0000-0000-000085780000}"/>
    <cellStyle name="Normal 2 3 2 2 2 2 4 3 2 2" xfId="27796" xr:uid="{00000000-0005-0000-0000-000086780000}"/>
    <cellStyle name="Normal 2 3 2 2 2 2 4 3 3" xfId="27797" xr:uid="{00000000-0005-0000-0000-000087780000}"/>
    <cellStyle name="Normal 2 3 2 2 2 2 4 3 4" xfId="27798" xr:uid="{00000000-0005-0000-0000-000088780000}"/>
    <cellStyle name="Normal 2 3 2 2 2 2 4 4" xfId="27799" xr:uid="{00000000-0005-0000-0000-000089780000}"/>
    <cellStyle name="Normal 2 3 2 2 2 2 4 4 2" xfId="27800" xr:uid="{00000000-0005-0000-0000-00008A780000}"/>
    <cellStyle name="Normal 2 3 2 2 2 2 4 4 2 2" xfId="27801" xr:uid="{00000000-0005-0000-0000-00008B780000}"/>
    <cellStyle name="Normal 2 3 2 2 2 2 4 4 3" xfId="27802" xr:uid="{00000000-0005-0000-0000-00008C780000}"/>
    <cellStyle name="Normal 2 3 2 2 2 2 4 4 4" xfId="27803" xr:uid="{00000000-0005-0000-0000-00008D780000}"/>
    <cellStyle name="Normal 2 3 2 2 2 2 4 5" xfId="27804" xr:uid="{00000000-0005-0000-0000-00008E780000}"/>
    <cellStyle name="Normal 2 3 2 2 2 2 4 5 2" xfId="27805" xr:uid="{00000000-0005-0000-0000-00008F780000}"/>
    <cellStyle name="Normal 2 3 2 2 2 2 4 5 2 2" xfId="27806" xr:uid="{00000000-0005-0000-0000-000090780000}"/>
    <cellStyle name="Normal 2 3 2 2 2 2 4 5 3" xfId="27807" xr:uid="{00000000-0005-0000-0000-000091780000}"/>
    <cellStyle name="Normal 2 3 2 2 2 2 4 5 4" xfId="27808" xr:uid="{00000000-0005-0000-0000-000092780000}"/>
    <cellStyle name="Normal 2 3 2 2 2 2 4 6" xfId="27809" xr:uid="{00000000-0005-0000-0000-000093780000}"/>
    <cellStyle name="Normal 2 3 2 2 2 2 4 6 2" xfId="27810" xr:uid="{00000000-0005-0000-0000-000094780000}"/>
    <cellStyle name="Normal 2 3 2 2 2 2 4 6 2 2" xfId="27811" xr:uid="{00000000-0005-0000-0000-000095780000}"/>
    <cellStyle name="Normal 2 3 2 2 2 2 4 6 3" xfId="27812" xr:uid="{00000000-0005-0000-0000-000096780000}"/>
    <cellStyle name="Normal 2 3 2 2 2 2 4 7" xfId="27813" xr:uid="{00000000-0005-0000-0000-000097780000}"/>
    <cellStyle name="Normal 2 3 2 2 2 2 4 7 2" xfId="27814" xr:uid="{00000000-0005-0000-0000-000098780000}"/>
    <cellStyle name="Normal 2 3 2 2 2 2 4 8" xfId="27815" xr:uid="{00000000-0005-0000-0000-000099780000}"/>
    <cellStyle name="Normal 2 3 2 2 2 2 4 9" xfId="27816" xr:uid="{00000000-0005-0000-0000-00009A780000}"/>
    <cellStyle name="Normal 2 3 2 2 2 2 5" xfId="27817" xr:uid="{00000000-0005-0000-0000-00009B780000}"/>
    <cellStyle name="Normal 2 3 2 2 2 2 5 2" xfId="27818" xr:uid="{00000000-0005-0000-0000-00009C780000}"/>
    <cellStyle name="Normal 2 3 2 2 2 2 5 2 2" xfId="27819" xr:uid="{00000000-0005-0000-0000-00009D780000}"/>
    <cellStyle name="Normal 2 3 2 2 2 2 5 2 2 2" xfId="27820" xr:uid="{00000000-0005-0000-0000-00009E780000}"/>
    <cellStyle name="Normal 2 3 2 2 2 2 5 2 3" xfId="27821" xr:uid="{00000000-0005-0000-0000-00009F780000}"/>
    <cellStyle name="Normal 2 3 2 2 2 2 5 2 4" xfId="27822" xr:uid="{00000000-0005-0000-0000-0000A0780000}"/>
    <cellStyle name="Normal 2 3 2 2 2 2 5 3" xfId="27823" xr:uid="{00000000-0005-0000-0000-0000A1780000}"/>
    <cellStyle name="Normal 2 3 2 2 2 2 5 3 2" xfId="27824" xr:uid="{00000000-0005-0000-0000-0000A2780000}"/>
    <cellStyle name="Normal 2 3 2 2 2 2 5 3 2 2" xfId="27825" xr:uid="{00000000-0005-0000-0000-0000A3780000}"/>
    <cellStyle name="Normal 2 3 2 2 2 2 5 3 3" xfId="27826" xr:uid="{00000000-0005-0000-0000-0000A4780000}"/>
    <cellStyle name="Normal 2 3 2 2 2 2 5 3 4" xfId="27827" xr:uid="{00000000-0005-0000-0000-0000A5780000}"/>
    <cellStyle name="Normal 2 3 2 2 2 2 5 4" xfId="27828" xr:uid="{00000000-0005-0000-0000-0000A6780000}"/>
    <cellStyle name="Normal 2 3 2 2 2 2 5 4 2" xfId="27829" xr:uid="{00000000-0005-0000-0000-0000A7780000}"/>
    <cellStyle name="Normal 2 3 2 2 2 2 5 4 2 2" xfId="27830" xr:uid="{00000000-0005-0000-0000-0000A8780000}"/>
    <cellStyle name="Normal 2 3 2 2 2 2 5 4 3" xfId="27831" xr:uid="{00000000-0005-0000-0000-0000A9780000}"/>
    <cellStyle name="Normal 2 3 2 2 2 2 5 4 4" xfId="27832" xr:uid="{00000000-0005-0000-0000-0000AA780000}"/>
    <cellStyle name="Normal 2 3 2 2 2 2 5 5" xfId="27833" xr:uid="{00000000-0005-0000-0000-0000AB780000}"/>
    <cellStyle name="Normal 2 3 2 2 2 2 5 5 2" xfId="27834" xr:uid="{00000000-0005-0000-0000-0000AC780000}"/>
    <cellStyle name="Normal 2 3 2 2 2 2 5 5 3" xfId="27835" xr:uid="{00000000-0005-0000-0000-0000AD780000}"/>
    <cellStyle name="Normal 2 3 2 2 2 2 5 6" xfId="27836" xr:uid="{00000000-0005-0000-0000-0000AE780000}"/>
    <cellStyle name="Normal 2 3 2 2 2 2 5 7" xfId="27837" xr:uid="{00000000-0005-0000-0000-0000AF780000}"/>
    <cellStyle name="Normal 2 3 2 2 2 2 5 8" xfId="27838" xr:uid="{00000000-0005-0000-0000-0000B0780000}"/>
    <cellStyle name="Normal 2 3 2 2 2 2 6" xfId="27839" xr:uid="{00000000-0005-0000-0000-0000B1780000}"/>
    <cellStyle name="Normal 2 3 2 2 2 2 6 2" xfId="27840" xr:uid="{00000000-0005-0000-0000-0000B2780000}"/>
    <cellStyle name="Normal 2 3 2 2 2 2 6 2 2" xfId="27841" xr:uid="{00000000-0005-0000-0000-0000B3780000}"/>
    <cellStyle name="Normal 2 3 2 2 2 2 6 3" xfId="27842" xr:uid="{00000000-0005-0000-0000-0000B4780000}"/>
    <cellStyle name="Normal 2 3 2 2 2 2 6 4" xfId="27843" xr:uid="{00000000-0005-0000-0000-0000B5780000}"/>
    <cellStyle name="Normal 2 3 2 2 2 2 7" xfId="27844" xr:uid="{00000000-0005-0000-0000-0000B6780000}"/>
    <cellStyle name="Normal 2 3 2 2 2 2 7 2" xfId="27845" xr:uid="{00000000-0005-0000-0000-0000B7780000}"/>
    <cellStyle name="Normal 2 3 2 2 2 2 7 2 2" xfId="27846" xr:uid="{00000000-0005-0000-0000-0000B8780000}"/>
    <cellStyle name="Normal 2 3 2 2 2 2 7 3" xfId="27847" xr:uid="{00000000-0005-0000-0000-0000B9780000}"/>
    <cellStyle name="Normal 2 3 2 2 2 2 7 4" xfId="27848" xr:uid="{00000000-0005-0000-0000-0000BA780000}"/>
    <cellStyle name="Normal 2 3 2 2 2 2 8" xfId="27849" xr:uid="{00000000-0005-0000-0000-0000BB780000}"/>
    <cellStyle name="Normal 2 3 2 2 2 2 8 2" xfId="27850" xr:uid="{00000000-0005-0000-0000-0000BC780000}"/>
    <cellStyle name="Normal 2 3 2 2 2 2 8 2 2" xfId="27851" xr:uid="{00000000-0005-0000-0000-0000BD780000}"/>
    <cellStyle name="Normal 2 3 2 2 2 2 8 3" xfId="27852" xr:uid="{00000000-0005-0000-0000-0000BE780000}"/>
    <cellStyle name="Normal 2 3 2 2 2 2 8 4" xfId="27853" xr:uid="{00000000-0005-0000-0000-0000BF780000}"/>
    <cellStyle name="Normal 2 3 2 2 2 2 9" xfId="27854" xr:uid="{00000000-0005-0000-0000-0000C0780000}"/>
    <cellStyle name="Normal 2 3 2 2 2 2 9 2" xfId="27855" xr:uid="{00000000-0005-0000-0000-0000C1780000}"/>
    <cellStyle name="Normal 2 3 2 2 2 2 9 2 2" xfId="27856" xr:uid="{00000000-0005-0000-0000-0000C2780000}"/>
    <cellStyle name="Normal 2 3 2 2 2 2 9 3" xfId="27857" xr:uid="{00000000-0005-0000-0000-0000C3780000}"/>
    <cellStyle name="Normal 2 3 2 2 2 3" xfId="27858" xr:uid="{00000000-0005-0000-0000-0000C4780000}"/>
    <cellStyle name="Normal 2 3 2 2 2 3 10" xfId="27859" xr:uid="{00000000-0005-0000-0000-0000C5780000}"/>
    <cellStyle name="Normal 2 3 2 2 2 3 11" xfId="27860" xr:uid="{00000000-0005-0000-0000-0000C6780000}"/>
    <cellStyle name="Normal 2 3 2 2 2 3 2" xfId="27861" xr:uid="{00000000-0005-0000-0000-0000C7780000}"/>
    <cellStyle name="Normal 2 3 2 2 2 3 2 2" xfId="27862" xr:uid="{00000000-0005-0000-0000-0000C8780000}"/>
    <cellStyle name="Normal 2 3 2 2 2 3 2 2 2" xfId="27863" xr:uid="{00000000-0005-0000-0000-0000C9780000}"/>
    <cellStyle name="Normal 2 3 2 2 2 3 2 2 2 2" xfId="27864" xr:uid="{00000000-0005-0000-0000-0000CA780000}"/>
    <cellStyle name="Normal 2 3 2 2 2 3 2 2 2 2 2" xfId="27865" xr:uid="{00000000-0005-0000-0000-0000CB780000}"/>
    <cellStyle name="Normal 2 3 2 2 2 3 2 2 2 3" xfId="27866" xr:uid="{00000000-0005-0000-0000-0000CC780000}"/>
    <cellStyle name="Normal 2 3 2 2 2 3 2 2 2 4" xfId="27867" xr:uid="{00000000-0005-0000-0000-0000CD780000}"/>
    <cellStyle name="Normal 2 3 2 2 2 3 2 2 3" xfId="27868" xr:uid="{00000000-0005-0000-0000-0000CE780000}"/>
    <cellStyle name="Normal 2 3 2 2 2 3 2 2 3 2" xfId="27869" xr:uid="{00000000-0005-0000-0000-0000CF780000}"/>
    <cellStyle name="Normal 2 3 2 2 2 3 2 2 3 2 2" xfId="27870" xr:uid="{00000000-0005-0000-0000-0000D0780000}"/>
    <cellStyle name="Normal 2 3 2 2 2 3 2 2 3 3" xfId="27871" xr:uid="{00000000-0005-0000-0000-0000D1780000}"/>
    <cellStyle name="Normal 2 3 2 2 2 3 2 2 3 4" xfId="27872" xr:uid="{00000000-0005-0000-0000-0000D2780000}"/>
    <cellStyle name="Normal 2 3 2 2 2 3 2 2 4" xfId="27873" xr:uid="{00000000-0005-0000-0000-0000D3780000}"/>
    <cellStyle name="Normal 2 3 2 2 2 3 2 2 4 2" xfId="27874" xr:uid="{00000000-0005-0000-0000-0000D4780000}"/>
    <cellStyle name="Normal 2 3 2 2 2 3 2 2 4 2 2" xfId="27875" xr:uid="{00000000-0005-0000-0000-0000D5780000}"/>
    <cellStyle name="Normal 2 3 2 2 2 3 2 2 4 3" xfId="27876" xr:uid="{00000000-0005-0000-0000-0000D6780000}"/>
    <cellStyle name="Normal 2 3 2 2 2 3 2 2 4 4" xfId="27877" xr:uid="{00000000-0005-0000-0000-0000D7780000}"/>
    <cellStyle name="Normal 2 3 2 2 2 3 2 2 5" xfId="27878" xr:uid="{00000000-0005-0000-0000-0000D8780000}"/>
    <cellStyle name="Normal 2 3 2 2 2 3 2 2 5 2" xfId="27879" xr:uid="{00000000-0005-0000-0000-0000D9780000}"/>
    <cellStyle name="Normal 2 3 2 2 2 3 2 2 5 3" xfId="27880" xr:uid="{00000000-0005-0000-0000-0000DA780000}"/>
    <cellStyle name="Normal 2 3 2 2 2 3 2 2 6" xfId="27881" xr:uid="{00000000-0005-0000-0000-0000DB780000}"/>
    <cellStyle name="Normal 2 3 2 2 2 3 2 2 7" xfId="27882" xr:uid="{00000000-0005-0000-0000-0000DC780000}"/>
    <cellStyle name="Normal 2 3 2 2 2 3 2 2 8" xfId="27883" xr:uid="{00000000-0005-0000-0000-0000DD780000}"/>
    <cellStyle name="Normal 2 3 2 2 2 3 2 3" xfId="27884" xr:uid="{00000000-0005-0000-0000-0000DE780000}"/>
    <cellStyle name="Normal 2 3 2 2 2 3 2 3 2" xfId="27885" xr:uid="{00000000-0005-0000-0000-0000DF780000}"/>
    <cellStyle name="Normal 2 3 2 2 2 3 2 3 2 2" xfId="27886" xr:uid="{00000000-0005-0000-0000-0000E0780000}"/>
    <cellStyle name="Normal 2 3 2 2 2 3 2 3 3" xfId="27887" xr:uid="{00000000-0005-0000-0000-0000E1780000}"/>
    <cellStyle name="Normal 2 3 2 2 2 3 2 3 4" xfId="27888" xr:uid="{00000000-0005-0000-0000-0000E2780000}"/>
    <cellStyle name="Normal 2 3 2 2 2 3 2 4" xfId="27889" xr:uid="{00000000-0005-0000-0000-0000E3780000}"/>
    <cellStyle name="Normal 2 3 2 2 2 3 2 4 2" xfId="27890" xr:uid="{00000000-0005-0000-0000-0000E4780000}"/>
    <cellStyle name="Normal 2 3 2 2 2 3 2 4 2 2" xfId="27891" xr:uid="{00000000-0005-0000-0000-0000E5780000}"/>
    <cellStyle name="Normal 2 3 2 2 2 3 2 4 3" xfId="27892" xr:uid="{00000000-0005-0000-0000-0000E6780000}"/>
    <cellStyle name="Normal 2 3 2 2 2 3 2 4 4" xfId="27893" xr:uid="{00000000-0005-0000-0000-0000E7780000}"/>
    <cellStyle name="Normal 2 3 2 2 2 3 2 5" xfId="27894" xr:uid="{00000000-0005-0000-0000-0000E8780000}"/>
    <cellStyle name="Normal 2 3 2 2 2 3 2 5 2" xfId="27895" xr:uid="{00000000-0005-0000-0000-0000E9780000}"/>
    <cellStyle name="Normal 2 3 2 2 2 3 2 5 2 2" xfId="27896" xr:uid="{00000000-0005-0000-0000-0000EA780000}"/>
    <cellStyle name="Normal 2 3 2 2 2 3 2 5 3" xfId="27897" xr:uid="{00000000-0005-0000-0000-0000EB780000}"/>
    <cellStyle name="Normal 2 3 2 2 2 3 2 5 4" xfId="27898" xr:uid="{00000000-0005-0000-0000-0000EC780000}"/>
    <cellStyle name="Normal 2 3 2 2 2 3 2 6" xfId="27899" xr:uid="{00000000-0005-0000-0000-0000ED780000}"/>
    <cellStyle name="Normal 2 3 2 2 2 3 2 6 2" xfId="27900" xr:uid="{00000000-0005-0000-0000-0000EE780000}"/>
    <cellStyle name="Normal 2 3 2 2 2 3 2 6 2 2" xfId="27901" xr:uid="{00000000-0005-0000-0000-0000EF780000}"/>
    <cellStyle name="Normal 2 3 2 2 2 3 2 6 3" xfId="27902" xr:uid="{00000000-0005-0000-0000-0000F0780000}"/>
    <cellStyle name="Normal 2 3 2 2 2 3 2 7" xfId="27903" xr:uid="{00000000-0005-0000-0000-0000F1780000}"/>
    <cellStyle name="Normal 2 3 2 2 2 3 2 7 2" xfId="27904" xr:uid="{00000000-0005-0000-0000-0000F2780000}"/>
    <cellStyle name="Normal 2 3 2 2 2 3 2 8" xfId="27905" xr:uid="{00000000-0005-0000-0000-0000F3780000}"/>
    <cellStyle name="Normal 2 3 2 2 2 3 2 9" xfId="27906" xr:uid="{00000000-0005-0000-0000-0000F4780000}"/>
    <cellStyle name="Normal 2 3 2 2 2 3 3" xfId="27907" xr:uid="{00000000-0005-0000-0000-0000F5780000}"/>
    <cellStyle name="Normal 2 3 2 2 2 3 3 2" xfId="27908" xr:uid="{00000000-0005-0000-0000-0000F6780000}"/>
    <cellStyle name="Normal 2 3 2 2 2 3 3 2 2" xfId="27909" xr:uid="{00000000-0005-0000-0000-0000F7780000}"/>
    <cellStyle name="Normal 2 3 2 2 2 3 3 2 2 2" xfId="27910" xr:uid="{00000000-0005-0000-0000-0000F8780000}"/>
    <cellStyle name="Normal 2 3 2 2 2 3 3 2 3" xfId="27911" xr:uid="{00000000-0005-0000-0000-0000F9780000}"/>
    <cellStyle name="Normal 2 3 2 2 2 3 3 2 4" xfId="27912" xr:uid="{00000000-0005-0000-0000-0000FA780000}"/>
    <cellStyle name="Normal 2 3 2 2 2 3 3 3" xfId="27913" xr:uid="{00000000-0005-0000-0000-0000FB780000}"/>
    <cellStyle name="Normal 2 3 2 2 2 3 3 3 2" xfId="27914" xr:uid="{00000000-0005-0000-0000-0000FC780000}"/>
    <cellStyle name="Normal 2 3 2 2 2 3 3 3 2 2" xfId="27915" xr:uid="{00000000-0005-0000-0000-0000FD780000}"/>
    <cellStyle name="Normal 2 3 2 2 2 3 3 3 3" xfId="27916" xr:uid="{00000000-0005-0000-0000-0000FE780000}"/>
    <cellStyle name="Normal 2 3 2 2 2 3 3 3 4" xfId="27917" xr:uid="{00000000-0005-0000-0000-0000FF780000}"/>
    <cellStyle name="Normal 2 3 2 2 2 3 3 4" xfId="27918" xr:uid="{00000000-0005-0000-0000-000000790000}"/>
    <cellStyle name="Normal 2 3 2 2 2 3 3 4 2" xfId="27919" xr:uid="{00000000-0005-0000-0000-000001790000}"/>
    <cellStyle name="Normal 2 3 2 2 2 3 3 4 2 2" xfId="27920" xr:uid="{00000000-0005-0000-0000-000002790000}"/>
    <cellStyle name="Normal 2 3 2 2 2 3 3 4 3" xfId="27921" xr:uid="{00000000-0005-0000-0000-000003790000}"/>
    <cellStyle name="Normal 2 3 2 2 2 3 3 4 4" xfId="27922" xr:uid="{00000000-0005-0000-0000-000004790000}"/>
    <cellStyle name="Normal 2 3 2 2 2 3 3 5" xfId="27923" xr:uid="{00000000-0005-0000-0000-000005790000}"/>
    <cellStyle name="Normal 2 3 2 2 2 3 3 5 2" xfId="27924" xr:uid="{00000000-0005-0000-0000-000006790000}"/>
    <cellStyle name="Normal 2 3 2 2 2 3 3 5 2 2" xfId="27925" xr:uid="{00000000-0005-0000-0000-000007790000}"/>
    <cellStyle name="Normal 2 3 2 2 2 3 3 5 3" xfId="27926" xr:uid="{00000000-0005-0000-0000-000008790000}"/>
    <cellStyle name="Normal 2 3 2 2 2 3 3 5 4" xfId="27927" xr:uid="{00000000-0005-0000-0000-000009790000}"/>
    <cellStyle name="Normal 2 3 2 2 2 3 3 6" xfId="27928" xr:uid="{00000000-0005-0000-0000-00000A790000}"/>
    <cellStyle name="Normal 2 3 2 2 2 3 3 6 2" xfId="27929" xr:uid="{00000000-0005-0000-0000-00000B790000}"/>
    <cellStyle name="Normal 2 3 2 2 2 3 3 6 2 2" xfId="27930" xr:uid="{00000000-0005-0000-0000-00000C790000}"/>
    <cellStyle name="Normal 2 3 2 2 2 3 3 6 3" xfId="27931" xr:uid="{00000000-0005-0000-0000-00000D790000}"/>
    <cellStyle name="Normal 2 3 2 2 2 3 3 7" xfId="27932" xr:uid="{00000000-0005-0000-0000-00000E790000}"/>
    <cellStyle name="Normal 2 3 2 2 2 3 3 7 2" xfId="27933" xr:uid="{00000000-0005-0000-0000-00000F790000}"/>
    <cellStyle name="Normal 2 3 2 2 2 3 3 8" xfId="27934" xr:uid="{00000000-0005-0000-0000-000010790000}"/>
    <cellStyle name="Normal 2 3 2 2 2 3 3 9" xfId="27935" xr:uid="{00000000-0005-0000-0000-000011790000}"/>
    <cellStyle name="Normal 2 3 2 2 2 3 4" xfId="27936" xr:uid="{00000000-0005-0000-0000-000012790000}"/>
    <cellStyle name="Normal 2 3 2 2 2 3 4 2" xfId="27937" xr:uid="{00000000-0005-0000-0000-000013790000}"/>
    <cellStyle name="Normal 2 3 2 2 2 3 4 2 2" xfId="27938" xr:uid="{00000000-0005-0000-0000-000014790000}"/>
    <cellStyle name="Normal 2 3 2 2 2 3 4 2 2 2" xfId="27939" xr:uid="{00000000-0005-0000-0000-000015790000}"/>
    <cellStyle name="Normal 2 3 2 2 2 3 4 2 3" xfId="27940" xr:uid="{00000000-0005-0000-0000-000016790000}"/>
    <cellStyle name="Normal 2 3 2 2 2 3 4 2 4" xfId="27941" xr:uid="{00000000-0005-0000-0000-000017790000}"/>
    <cellStyle name="Normal 2 3 2 2 2 3 4 3" xfId="27942" xr:uid="{00000000-0005-0000-0000-000018790000}"/>
    <cellStyle name="Normal 2 3 2 2 2 3 4 3 2" xfId="27943" xr:uid="{00000000-0005-0000-0000-000019790000}"/>
    <cellStyle name="Normal 2 3 2 2 2 3 4 3 2 2" xfId="27944" xr:uid="{00000000-0005-0000-0000-00001A790000}"/>
    <cellStyle name="Normal 2 3 2 2 2 3 4 3 3" xfId="27945" xr:uid="{00000000-0005-0000-0000-00001B790000}"/>
    <cellStyle name="Normal 2 3 2 2 2 3 4 3 4" xfId="27946" xr:uid="{00000000-0005-0000-0000-00001C790000}"/>
    <cellStyle name="Normal 2 3 2 2 2 3 4 4" xfId="27947" xr:uid="{00000000-0005-0000-0000-00001D790000}"/>
    <cellStyle name="Normal 2 3 2 2 2 3 4 4 2" xfId="27948" xr:uid="{00000000-0005-0000-0000-00001E790000}"/>
    <cellStyle name="Normal 2 3 2 2 2 3 4 4 2 2" xfId="27949" xr:uid="{00000000-0005-0000-0000-00001F790000}"/>
    <cellStyle name="Normal 2 3 2 2 2 3 4 4 3" xfId="27950" xr:uid="{00000000-0005-0000-0000-000020790000}"/>
    <cellStyle name="Normal 2 3 2 2 2 3 4 4 4" xfId="27951" xr:uid="{00000000-0005-0000-0000-000021790000}"/>
    <cellStyle name="Normal 2 3 2 2 2 3 4 5" xfId="27952" xr:uid="{00000000-0005-0000-0000-000022790000}"/>
    <cellStyle name="Normal 2 3 2 2 2 3 4 5 2" xfId="27953" xr:uid="{00000000-0005-0000-0000-000023790000}"/>
    <cellStyle name="Normal 2 3 2 2 2 3 4 5 3" xfId="27954" xr:uid="{00000000-0005-0000-0000-000024790000}"/>
    <cellStyle name="Normal 2 3 2 2 2 3 4 6" xfId="27955" xr:uid="{00000000-0005-0000-0000-000025790000}"/>
    <cellStyle name="Normal 2 3 2 2 2 3 4 7" xfId="27956" xr:uid="{00000000-0005-0000-0000-000026790000}"/>
    <cellStyle name="Normal 2 3 2 2 2 3 4 8" xfId="27957" xr:uid="{00000000-0005-0000-0000-000027790000}"/>
    <cellStyle name="Normal 2 3 2 2 2 3 5" xfId="27958" xr:uid="{00000000-0005-0000-0000-000028790000}"/>
    <cellStyle name="Normal 2 3 2 2 2 3 5 2" xfId="27959" xr:uid="{00000000-0005-0000-0000-000029790000}"/>
    <cellStyle name="Normal 2 3 2 2 2 3 5 2 2" xfId="27960" xr:uid="{00000000-0005-0000-0000-00002A790000}"/>
    <cellStyle name="Normal 2 3 2 2 2 3 5 3" xfId="27961" xr:uid="{00000000-0005-0000-0000-00002B790000}"/>
    <cellStyle name="Normal 2 3 2 2 2 3 5 4" xfId="27962" xr:uid="{00000000-0005-0000-0000-00002C790000}"/>
    <cellStyle name="Normal 2 3 2 2 2 3 6" xfId="27963" xr:uid="{00000000-0005-0000-0000-00002D790000}"/>
    <cellStyle name="Normal 2 3 2 2 2 3 6 2" xfId="27964" xr:uid="{00000000-0005-0000-0000-00002E790000}"/>
    <cellStyle name="Normal 2 3 2 2 2 3 6 2 2" xfId="27965" xr:uid="{00000000-0005-0000-0000-00002F790000}"/>
    <cellStyle name="Normal 2 3 2 2 2 3 6 3" xfId="27966" xr:uid="{00000000-0005-0000-0000-000030790000}"/>
    <cellStyle name="Normal 2 3 2 2 2 3 6 4" xfId="27967" xr:uid="{00000000-0005-0000-0000-000031790000}"/>
    <cellStyle name="Normal 2 3 2 2 2 3 7" xfId="27968" xr:uid="{00000000-0005-0000-0000-000032790000}"/>
    <cellStyle name="Normal 2 3 2 2 2 3 7 2" xfId="27969" xr:uid="{00000000-0005-0000-0000-000033790000}"/>
    <cellStyle name="Normal 2 3 2 2 2 3 7 2 2" xfId="27970" xr:uid="{00000000-0005-0000-0000-000034790000}"/>
    <cellStyle name="Normal 2 3 2 2 2 3 7 3" xfId="27971" xr:uid="{00000000-0005-0000-0000-000035790000}"/>
    <cellStyle name="Normal 2 3 2 2 2 3 7 4" xfId="27972" xr:uid="{00000000-0005-0000-0000-000036790000}"/>
    <cellStyle name="Normal 2 3 2 2 2 3 8" xfId="27973" xr:uid="{00000000-0005-0000-0000-000037790000}"/>
    <cellStyle name="Normal 2 3 2 2 2 3 8 2" xfId="27974" xr:uid="{00000000-0005-0000-0000-000038790000}"/>
    <cellStyle name="Normal 2 3 2 2 2 3 8 2 2" xfId="27975" xr:uid="{00000000-0005-0000-0000-000039790000}"/>
    <cellStyle name="Normal 2 3 2 2 2 3 8 3" xfId="27976" xr:uid="{00000000-0005-0000-0000-00003A790000}"/>
    <cellStyle name="Normal 2 3 2 2 2 3 9" xfId="27977" xr:uid="{00000000-0005-0000-0000-00003B790000}"/>
    <cellStyle name="Normal 2 3 2 2 2 3 9 2" xfId="27978" xr:uid="{00000000-0005-0000-0000-00003C790000}"/>
    <cellStyle name="Normal 2 3 2 2 2 4" xfId="27979" xr:uid="{00000000-0005-0000-0000-00003D790000}"/>
    <cellStyle name="Normal 2 3 2 2 2 4 2" xfId="27980" xr:uid="{00000000-0005-0000-0000-00003E790000}"/>
    <cellStyle name="Normal 2 3 2 2 2 4 2 2" xfId="27981" xr:uid="{00000000-0005-0000-0000-00003F790000}"/>
    <cellStyle name="Normal 2 3 2 2 2 4 2 2 2" xfId="27982" xr:uid="{00000000-0005-0000-0000-000040790000}"/>
    <cellStyle name="Normal 2 3 2 2 2 4 2 2 2 2" xfId="27983" xr:uid="{00000000-0005-0000-0000-000041790000}"/>
    <cellStyle name="Normal 2 3 2 2 2 4 2 2 3" xfId="27984" xr:uid="{00000000-0005-0000-0000-000042790000}"/>
    <cellStyle name="Normal 2 3 2 2 2 4 2 2 4" xfId="27985" xr:uid="{00000000-0005-0000-0000-000043790000}"/>
    <cellStyle name="Normal 2 3 2 2 2 4 2 3" xfId="27986" xr:uid="{00000000-0005-0000-0000-000044790000}"/>
    <cellStyle name="Normal 2 3 2 2 2 4 2 3 2" xfId="27987" xr:uid="{00000000-0005-0000-0000-000045790000}"/>
    <cellStyle name="Normal 2 3 2 2 2 4 2 3 2 2" xfId="27988" xr:uid="{00000000-0005-0000-0000-000046790000}"/>
    <cellStyle name="Normal 2 3 2 2 2 4 2 3 3" xfId="27989" xr:uid="{00000000-0005-0000-0000-000047790000}"/>
    <cellStyle name="Normal 2 3 2 2 2 4 2 3 4" xfId="27990" xr:uid="{00000000-0005-0000-0000-000048790000}"/>
    <cellStyle name="Normal 2 3 2 2 2 4 2 4" xfId="27991" xr:uid="{00000000-0005-0000-0000-000049790000}"/>
    <cellStyle name="Normal 2 3 2 2 2 4 2 4 2" xfId="27992" xr:uid="{00000000-0005-0000-0000-00004A790000}"/>
    <cellStyle name="Normal 2 3 2 2 2 4 2 4 2 2" xfId="27993" xr:uid="{00000000-0005-0000-0000-00004B790000}"/>
    <cellStyle name="Normal 2 3 2 2 2 4 2 4 3" xfId="27994" xr:uid="{00000000-0005-0000-0000-00004C790000}"/>
    <cellStyle name="Normal 2 3 2 2 2 4 2 4 4" xfId="27995" xr:uid="{00000000-0005-0000-0000-00004D790000}"/>
    <cellStyle name="Normal 2 3 2 2 2 4 2 5" xfId="27996" xr:uid="{00000000-0005-0000-0000-00004E790000}"/>
    <cellStyle name="Normal 2 3 2 2 2 4 2 5 2" xfId="27997" xr:uid="{00000000-0005-0000-0000-00004F790000}"/>
    <cellStyle name="Normal 2 3 2 2 2 4 2 5 3" xfId="27998" xr:uid="{00000000-0005-0000-0000-000050790000}"/>
    <cellStyle name="Normal 2 3 2 2 2 4 2 6" xfId="27999" xr:uid="{00000000-0005-0000-0000-000051790000}"/>
    <cellStyle name="Normal 2 3 2 2 2 4 2 7" xfId="28000" xr:uid="{00000000-0005-0000-0000-000052790000}"/>
    <cellStyle name="Normal 2 3 2 2 2 4 2 8" xfId="28001" xr:uid="{00000000-0005-0000-0000-000053790000}"/>
    <cellStyle name="Normal 2 3 2 2 2 4 3" xfId="28002" xr:uid="{00000000-0005-0000-0000-000054790000}"/>
    <cellStyle name="Normal 2 3 2 2 2 4 3 2" xfId="28003" xr:uid="{00000000-0005-0000-0000-000055790000}"/>
    <cellStyle name="Normal 2 3 2 2 2 4 3 2 2" xfId="28004" xr:uid="{00000000-0005-0000-0000-000056790000}"/>
    <cellStyle name="Normal 2 3 2 2 2 4 3 3" xfId="28005" xr:uid="{00000000-0005-0000-0000-000057790000}"/>
    <cellStyle name="Normal 2 3 2 2 2 4 3 4" xfId="28006" xr:uid="{00000000-0005-0000-0000-000058790000}"/>
    <cellStyle name="Normal 2 3 2 2 2 4 4" xfId="28007" xr:uid="{00000000-0005-0000-0000-000059790000}"/>
    <cellStyle name="Normal 2 3 2 2 2 4 4 2" xfId="28008" xr:uid="{00000000-0005-0000-0000-00005A790000}"/>
    <cellStyle name="Normal 2 3 2 2 2 4 4 2 2" xfId="28009" xr:uid="{00000000-0005-0000-0000-00005B790000}"/>
    <cellStyle name="Normal 2 3 2 2 2 4 4 3" xfId="28010" xr:uid="{00000000-0005-0000-0000-00005C790000}"/>
    <cellStyle name="Normal 2 3 2 2 2 4 4 4" xfId="28011" xr:uid="{00000000-0005-0000-0000-00005D790000}"/>
    <cellStyle name="Normal 2 3 2 2 2 4 5" xfId="28012" xr:uid="{00000000-0005-0000-0000-00005E790000}"/>
    <cellStyle name="Normal 2 3 2 2 2 4 5 2" xfId="28013" xr:uid="{00000000-0005-0000-0000-00005F790000}"/>
    <cellStyle name="Normal 2 3 2 2 2 4 5 2 2" xfId="28014" xr:uid="{00000000-0005-0000-0000-000060790000}"/>
    <cellStyle name="Normal 2 3 2 2 2 4 5 3" xfId="28015" xr:uid="{00000000-0005-0000-0000-000061790000}"/>
    <cellStyle name="Normal 2 3 2 2 2 4 5 4" xfId="28016" xr:uid="{00000000-0005-0000-0000-000062790000}"/>
    <cellStyle name="Normal 2 3 2 2 2 4 6" xfId="28017" xr:uid="{00000000-0005-0000-0000-000063790000}"/>
    <cellStyle name="Normal 2 3 2 2 2 4 6 2" xfId="28018" xr:uid="{00000000-0005-0000-0000-000064790000}"/>
    <cellStyle name="Normal 2 3 2 2 2 4 6 2 2" xfId="28019" xr:uid="{00000000-0005-0000-0000-000065790000}"/>
    <cellStyle name="Normal 2 3 2 2 2 4 6 3" xfId="28020" xr:uid="{00000000-0005-0000-0000-000066790000}"/>
    <cellStyle name="Normal 2 3 2 2 2 4 7" xfId="28021" xr:uid="{00000000-0005-0000-0000-000067790000}"/>
    <cellStyle name="Normal 2 3 2 2 2 4 7 2" xfId="28022" xr:uid="{00000000-0005-0000-0000-000068790000}"/>
    <cellStyle name="Normal 2 3 2 2 2 4 8" xfId="28023" xr:uid="{00000000-0005-0000-0000-000069790000}"/>
    <cellStyle name="Normal 2 3 2 2 2 4 9" xfId="28024" xr:uid="{00000000-0005-0000-0000-00006A790000}"/>
    <cellStyle name="Normal 2 3 2 2 2 5" xfId="28025" xr:uid="{00000000-0005-0000-0000-00006B790000}"/>
    <cellStyle name="Normal 2 3 2 2 2 5 2" xfId="28026" xr:uid="{00000000-0005-0000-0000-00006C790000}"/>
    <cellStyle name="Normal 2 3 2 2 2 5 2 2" xfId="28027" xr:uid="{00000000-0005-0000-0000-00006D790000}"/>
    <cellStyle name="Normal 2 3 2 2 2 5 2 2 2" xfId="28028" xr:uid="{00000000-0005-0000-0000-00006E790000}"/>
    <cellStyle name="Normal 2 3 2 2 2 5 2 3" xfId="28029" xr:uid="{00000000-0005-0000-0000-00006F790000}"/>
    <cellStyle name="Normal 2 3 2 2 2 5 2 4" xfId="28030" xr:uid="{00000000-0005-0000-0000-000070790000}"/>
    <cellStyle name="Normal 2 3 2 2 2 5 3" xfId="28031" xr:uid="{00000000-0005-0000-0000-000071790000}"/>
    <cellStyle name="Normal 2 3 2 2 2 5 3 2" xfId="28032" xr:uid="{00000000-0005-0000-0000-000072790000}"/>
    <cellStyle name="Normal 2 3 2 2 2 5 3 2 2" xfId="28033" xr:uid="{00000000-0005-0000-0000-000073790000}"/>
    <cellStyle name="Normal 2 3 2 2 2 5 3 3" xfId="28034" xr:uid="{00000000-0005-0000-0000-000074790000}"/>
    <cellStyle name="Normal 2 3 2 2 2 5 3 4" xfId="28035" xr:uid="{00000000-0005-0000-0000-000075790000}"/>
    <cellStyle name="Normal 2 3 2 2 2 5 4" xfId="28036" xr:uid="{00000000-0005-0000-0000-000076790000}"/>
    <cellStyle name="Normal 2 3 2 2 2 5 4 2" xfId="28037" xr:uid="{00000000-0005-0000-0000-000077790000}"/>
    <cellStyle name="Normal 2 3 2 2 2 5 4 2 2" xfId="28038" xr:uid="{00000000-0005-0000-0000-000078790000}"/>
    <cellStyle name="Normal 2 3 2 2 2 5 4 3" xfId="28039" xr:uid="{00000000-0005-0000-0000-000079790000}"/>
    <cellStyle name="Normal 2 3 2 2 2 5 4 4" xfId="28040" xr:uid="{00000000-0005-0000-0000-00007A790000}"/>
    <cellStyle name="Normal 2 3 2 2 2 5 5" xfId="28041" xr:uid="{00000000-0005-0000-0000-00007B790000}"/>
    <cellStyle name="Normal 2 3 2 2 2 5 5 2" xfId="28042" xr:uid="{00000000-0005-0000-0000-00007C790000}"/>
    <cellStyle name="Normal 2 3 2 2 2 5 5 2 2" xfId="28043" xr:uid="{00000000-0005-0000-0000-00007D790000}"/>
    <cellStyle name="Normal 2 3 2 2 2 5 5 3" xfId="28044" xr:uid="{00000000-0005-0000-0000-00007E790000}"/>
    <cellStyle name="Normal 2 3 2 2 2 5 5 4" xfId="28045" xr:uid="{00000000-0005-0000-0000-00007F790000}"/>
    <cellStyle name="Normal 2 3 2 2 2 5 6" xfId="28046" xr:uid="{00000000-0005-0000-0000-000080790000}"/>
    <cellStyle name="Normal 2 3 2 2 2 5 6 2" xfId="28047" xr:uid="{00000000-0005-0000-0000-000081790000}"/>
    <cellStyle name="Normal 2 3 2 2 2 5 6 2 2" xfId="28048" xr:uid="{00000000-0005-0000-0000-000082790000}"/>
    <cellStyle name="Normal 2 3 2 2 2 5 6 3" xfId="28049" xr:uid="{00000000-0005-0000-0000-000083790000}"/>
    <cellStyle name="Normal 2 3 2 2 2 5 7" xfId="28050" xr:uid="{00000000-0005-0000-0000-000084790000}"/>
    <cellStyle name="Normal 2 3 2 2 2 5 7 2" xfId="28051" xr:uid="{00000000-0005-0000-0000-000085790000}"/>
    <cellStyle name="Normal 2 3 2 2 2 5 8" xfId="28052" xr:uid="{00000000-0005-0000-0000-000086790000}"/>
    <cellStyle name="Normal 2 3 2 2 2 5 9" xfId="28053" xr:uid="{00000000-0005-0000-0000-000087790000}"/>
    <cellStyle name="Normal 2 3 2 2 2 6" xfId="28054" xr:uid="{00000000-0005-0000-0000-000088790000}"/>
    <cellStyle name="Normal 2 3 2 2 2 6 2" xfId="28055" xr:uid="{00000000-0005-0000-0000-000089790000}"/>
    <cellStyle name="Normal 2 3 2 2 2 6 2 2" xfId="28056" xr:uid="{00000000-0005-0000-0000-00008A790000}"/>
    <cellStyle name="Normal 2 3 2 2 2 6 2 2 2" xfId="28057" xr:uid="{00000000-0005-0000-0000-00008B790000}"/>
    <cellStyle name="Normal 2 3 2 2 2 6 2 3" xfId="28058" xr:uid="{00000000-0005-0000-0000-00008C790000}"/>
    <cellStyle name="Normal 2 3 2 2 2 6 2 4" xfId="28059" xr:uid="{00000000-0005-0000-0000-00008D790000}"/>
    <cellStyle name="Normal 2 3 2 2 2 6 3" xfId="28060" xr:uid="{00000000-0005-0000-0000-00008E790000}"/>
    <cellStyle name="Normal 2 3 2 2 2 6 3 2" xfId="28061" xr:uid="{00000000-0005-0000-0000-00008F790000}"/>
    <cellStyle name="Normal 2 3 2 2 2 6 3 2 2" xfId="28062" xr:uid="{00000000-0005-0000-0000-000090790000}"/>
    <cellStyle name="Normal 2 3 2 2 2 6 3 3" xfId="28063" xr:uid="{00000000-0005-0000-0000-000091790000}"/>
    <cellStyle name="Normal 2 3 2 2 2 6 3 4" xfId="28064" xr:uid="{00000000-0005-0000-0000-000092790000}"/>
    <cellStyle name="Normal 2 3 2 2 2 6 4" xfId="28065" xr:uid="{00000000-0005-0000-0000-000093790000}"/>
    <cellStyle name="Normal 2 3 2 2 2 6 4 2" xfId="28066" xr:uid="{00000000-0005-0000-0000-000094790000}"/>
    <cellStyle name="Normal 2 3 2 2 2 6 4 2 2" xfId="28067" xr:uid="{00000000-0005-0000-0000-000095790000}"/>
    <cellStyle name="Normal 2 3 2 2 2 6 4 3" xfId="28068" xr:uid="{00000000-0005-0000-0000-000096790000}"/>
    <cellStyle name="Normal 2 3 2 2 2 6 4 4" xfId="28069" xr:uid="{00000000-0005-0000-0000-000097790000}"/>
    <cellStyle name="Normal 2 3 2 2 2 6 5" xfId="28070" xr:uid="{00000000-0005-0000-0000-000098790000}"/>
    <cellStyle name="Normal 2 3 2 2 2 6 5 2" xfId="28071" xr:uid="{00000000-0005-0000-0000-000099790000}"/>
    <cellStyle name="Normal 2 3 2 2 2 6 5 3" xfId="28072" xr:uid="{00000000-0005-0000-0000-00009A790000}"/>
    <cellStyle name="Normal 2 3 2 2 2 6 6" xfId="28073" xr:uid="{00000000-0005-0000-0000-00009B790000}"/>
    <cellStyle name="Normal 2 3 2 2 2 6 7" xfId="28074" xr:uid="{00000000-0005-0000-0000-00009C790000}"/>
    <cellStyle name="Normal 2 3 2 2 2 6 8" xfId="28075" xr:uid="{00000000-0005-0000-0000-00009D790000}"/>
    <cellStyle name="Normal 2 3 2 2 2 7" xfId="28076" xr:uid="{00000000-0005-0000-0000-00009E790000}"/>
    <cellStyle name="Normal 2 3 2 2 2 7 2" xfId="28077" xr:uid="{00000000-0005-0000-0000-00009F790000}"/>
    <cellStyle name="Normal 2 3 2 2 2 7 2 2" xfId="28078" xr:uid="{00000000-0005-0000-0000-0000A0790000}"/>
    <cellStyle name="Normal 2 3 2 2 2 7 3" xfId="28079" xr:uid="{00000000-0005-0000-0000-0000A1790000}"/>
    <cellStyle name="Normal 2 3 2 2 2 7 4" xfId="28080" xr:uid="{00000000-0005-0000-0000-0000A2790000}"/>
    <cellStyle name="Normal 2 3 2 2 2 8" xfId="28081" xr:uid="{00000000-0005-0000-0000-0000A3790000}"/>
    <cellStyle name="Normal 2 3 2 2 2 8 2" xfId="28082" xr:uid="{00000000-0005-0000-0000-0000A4790000}"/>
    <cellStyle name="Normal 2 3 2 2 2 8 2 2" xfId="28083" xr:uid="{00000000-0005-0000-0000-0000A5790000}"/>
    <cellStyle name="Normal 2 3 2 2 2 8 3" xfId="28084" xr:uid="{00000000-0005-0000-0000-0000A6790000}"/>
    <cellStyle name="Normal 2 3 2 2 2 8 4" xfId="28085" xr:uid="{00000000-0005-0000-0000-0000A7790000}"/>
    <cellStyle name="Normal 2 3 2 2 2 9" xfId="28086" xr:uid="{00000000-0005-0000-0000-0000A8790000}"/>
    <cellStyle name="Normal 2 3 2 2 2 9 2" xfId="28087" xr:uid="{00000000-0005-0000-0000-0000A9790000}"/>
    <cellStyle name="Normal 2 3 2 2 2 9 2 2" xfId="28088" xr:uid="{00000000-0005-0000-0000-0000AA790000}"/>
    <cellStyle name="Normal 2 3 2 2 2 9 3" xfId="28089" xr:uid="{00000000-0005-0000-0000-0000AB790000}"/>
    <cellStyle name="Normal 2 3 2 2 2 9 4" xfId="28090" xr:uid="{00000000-0005-0000-0000-0000AC790000}"/>
    <cellStyle name="Normal 2 3 2 2 3" xfId="28091" xr:uid="{00000000-0005-0000-0000-0000AD790000}"/>
    <cellStyle name="Normal 2 3 2 2 3 10" xfId="28092" xr:uid="{00000000-0005-0000-0000-0000AE790000}"/>
    <cellStyle name="Normal 2 3 2 2 3 10 2" xfId="28093" xr:uid="{00000000-0005-0000-0000-0000AF790000}"/>
    <cellStyle name="Normal 2 3 2 2 3 11" xfId="28094" xr:uid="{00000000-0005-0000-0000-0000B0790000}"/>
    <cellStyle name="Normal 2 3 2 2 3 12" xfId="28095" xr:uid="{00000000-0005-0000-0000-0000B1790000}"/>
    <cellStyle name="Normal 2 3 2 2 3 2" xfId="28096" xr:uid="{00000000-0005-0000-0000-0000B2790000}"/>
    <cellStyle name="Normal 2 3 2 2 3 2 10" xfId="28097" xr:uid="{00000000-0005-0000-0000-0000B3790000}"/>
    <cellStyle name="Normal 2 3 2 2 3 2 2" xfId="28098" xr:uid="{00000000-0005-0000-0000-0000B4790000}"/>
    <cellStyle name="Normal 2 3 2 2 3 2 2 2" xfId="28099" xr:uid="{00000000-0005-0000-0000-0000B5790000}"/>
    <cellStyle name="Normal 2 3 2 2 3 2 2 2 2" xfId="28100" xr:uid="{00000000-0005-0000-0000-0000B6790000}"/>
    <cellStyle name="Normal 2 3 2 2 3 2 2 2 2 2" xfId="28101" xr:uid="{00000000-0005-0000-0000-0000B7790000}"/>
    <cellStyle name="Normal 2 3 2 2 3 2 2 2 3" xfId="28102" xr:uid="{00000000-0005-0000-0000-0000B8790000}"/>
    <cellStyle name="Normal 2 3 2 2 3 2 2 2 4" xfId="28103" xr:uid="{00000000-0005-0000-0000-0000B9790000}"/>
    <cellStyle name="Normal 2 3 2 2 3 2 2 3" xfId="28104" xr:uid="{00000000-0005-0000-0000-0000BA790000}"/>
    <cellStyle name="Normal 2 3 2 2 3 2 2 3 2" xfId="28105" xr:uid="{00000000-0005-0000-0000-0000BB790000}"/>
    <cellStyle name="Normal 2 3 2 2 3 2 2 3 2 2" xfId="28106" xr:uid="{00000000-0005-0000-0000-0000BC790000}"/>
    <cellStyle name="Normal 2 3 2 2 3 2 2 3 3" xfId="28107" xr:uid="{00000000-0005-0000-0000-0000BD790000}"/>
    <cellStyle name="Normal 2 3 2 2 3 2 2 3 4" xfId="28108" xr:uid="{00000000-0005-0000-0000-0000BE790000}"/>
    <cellStyle name="Normal 2 3 2 2 3 2 2 4" xfId="28109" xr:uid="{00000000-0005-0000-0000-0000BF790000}"/>
    <cellStyle name="Normal 2 3 2 2 3 2 2 4 2" xfId="28110" xr:uid="{00000000-0005-0000-0000-0000C0790000}"/>
    <cellStyle name="Normal 2 3 2 2 3 2 2 4 2 2" xfId="28111" xr:uid="{00000000-0005-0000-0000-0000C1790000}"/>
    <cellStyle name="Normal 2 3 2 2 3 2 2 4 3" xfId="28112" xr:uid="{00000000-0005-0000-0000-0000C2790000}"/>
    <cellStyle name="Normal 2 3 2 2 3 2 2 4 4" xfId="28113" xr:uid="{00000000-0005-0000-0000-0000C3790000}"/>
    <cellStyle name="Normal 2 3 2 2 3 2 2 5" xfId="28114" xr:uid="{00000000-0005-0000-0000-0000C4790000}"/>
    <cellStyle name="Normal 2 3 2 2 3 2 2 5 2" xfId="28115" xr:uid="{00000000-0005-0000-0000-0000C5790000}"/>
    <cellStyle name="Normal 2 3 2 2 3 2 2 5 2 2" xfId="28116" xr:uid="{00000000-0005-0000-0000-0000C6790000}"/>
    <cellStyle name="Normal 2 3 2 2 3 2 2 5 3" xfId="28117" xr:uid="{00000000-0005-0000-0000-0000C7790000}"/>
    <cellStyle name="Normal 2 3 2 2 3 2 2 5 4" xfId="28118" xr:uid="{00000000-0005-0000-0000-0000C8790000}"/>
    <cellStyle name="Normal 2 3 2 2 3 2 2 6" xfId="28119" xr:uid="{00000000-0005-0000-0000-0000C9790000}"/>
    <cellStyle name="Normal 2 3 2 2 3 2 2 6 2" xfId="28120" xr:uid="{00000000-0005-0000-0000-0000CA790000}"/>
    <cellStyle name="Normal 2 3 2 2 3 2 2 6 2 2" xfId="28121" xr:uid="{00000000-0005-0000-0000-0000CB790000}"/>
    <cellStyle name="Normal 2 3 2 2 3 2 2 6 3" xfId="28122" xr:uid="{00000000-0005-0000-0000-0000CC790000}"/>
    <cellStyle name="Normal 2 3 2 2 3 2 2 7" xfId="28123" xr:uid="{00000000-0005-0000-0000-0000CD790000}"/>
    <cellStyle name="Normal 2 3 2 2 3 2 2 7 2" xfId="28124" xr:uid="{00000000-0005-0000-0000-0000CE790000}"/>
    <cellStyle name="Normal 2 3 2 2 3 2 2 8" xfId="28125" xr:uid="{00000000-0005-0000-0000-0000CF790000}"/>
    <cellStyle name="Normal 2 3 2 2 3 2 2 9" xfId="28126" xr:uid="{00000000-0005-0000-0000-0000D0790000}"/>
    <cellStyle name="Normal 2 3 2 2 3 2 3" xfId="28127" xr:uid="{00000000-0005-0000-0000-0000D1790000}"/>
    <cellStyle name="Normal 2 3 2 2 3 2 3 2" xfId="28128" xr:uid="{00000000-0005-0000-0000-0000D2790000}"/>
    <cellStyle name="Normal 2 3 2 2 3 2 3 2 2" xfId="28129" xr:uid="{00000000-0005-0000-0000-0000D3790000}"/>
    <cellStyle name="Normal 2 3 2 2 3 2 3 2 2 2" xfId="28130" xr:uid="{00000000-0005-0000-0000-0000D4790000}"/>
    <cellStyle name="Normal 2 3 2 2 3 2 3 2 3" xfId="28131" xr:uid="{00000000-0005-0000-0000-0000D5790000}"/>
    <cellStyle name="Normal 2 3 2 2 3 2 3 2 4" xfId="28132" xr:uid="{00000000-0005-0000-0000-0000D6790000}"/>
    <cellStyle name="Normal 2 3 2 2 3 2 3 3" xfId="28133" xr:uid="{00000000-0005-0000-0000-0000D7790000}"/>
    <cellStyle name="Normal 2 3 2 2 3 2 3 3 2" xfId="28134" xr:uid="{00000000-0005-0000-0000-0000D8790000}"/>
    <cellStyle name="Normal 2 3 2 2 3 2 3 3 2 2" xfId="28135" xr:uid="{00000000-0005-0000-0000-0000D9790000}"/>
    <cellStyle name="Normal 2 3 2 2 3 2 3 3 3" xfId="28136" xr:uid="{00000000-0005-0000-0000-0000DA790000}"/>
    <cellStyle name="Normal 2 3 2 2 3 2 3 3 4" xfId="28137" xr:uid="{00000000-0005-0000-0000-0000DB790000}"/>
    <cellStyle name="Normal 2 3 2 2 3 2 3 4" xfId="28138" xr:uid="{00000000-0005-0000-0000-0000DC790000}"/>
    <cellStyle name="Normal 2 3 2 2 3 2 3 4 2" xfId="28139" xr:uid="{00000000-0005-0000-0000-0000DD790000}"/>
    <cellStyle name="Normal 2 3 2 2 3 2 3 4 2 2" xfId="28140" xr:uid="{00000000-0005-0000-0000-0000DE790000}"/>
    <cellStyle name="Normal 2 3 2 2 3 2 3 4 3" xfId="28141" xr:uid="{00000000-0005-0000-0000-0000DF790000}"/>
    <cellStyle name="Normal 2 3 2 2 3 2 3 4 4" xfId="28142" xr:uid="{00000000-0005-0000-0000-0000E0790000}"/>
    <cellStyle name="Normal 2 3 2 2 3 2 3 5" xfId="28143" xr:uid="{00000000-0005-0000-0000-0000E1790000}"/>
    <cellStyle name="Normal 2 3 2 2 3 2 3 5 2" xfId="28144" xr:uid="{00000000-0005-0000-0000-0000E2790000}"/>
    <cellStyle name="Normal 2 3 2 2 3 2 3 5 3" xfId="28145" xr:uid="{00000000-0005-0000-0000-0000E3790000}"/>
    <cellStyle name="Normal 2 3 2 2 3 2 3 6" xfId="28146" xr:uid="{00000000-0005-0000-0000-0000E4790000}"/>
    <cellStyle name="Normal 2 3 2 2 3 2 3 7" xfId="28147" xr:uid="{00000000-0005-0000-0000-0000E5790000}"/>
    <cellStyle name="Normal 2 3 2 2 3 2 3 8" xfId="28148" xr:uid="{00000000-0005-0000-0000-0000E6790000}"/>
    <cellStyle name="Normal 2 3 2 2 3 2 4" xfId="28149" xr:uid="{00000000-0005-0000-0000-0000E7790000}"/>
    <cellStyle name="Normal 2 3 2 2 3 2 4 2" xfId="28150" xr:uid="{00000000-0005-0000-0000-0000E8790000}"/>
    <cellStyle name="Normal 2 3 2 2 3 2 4 2 2" xfId="28151" xr:uid="{00000000-0005-0000-0000-0000E9790000}"/>
    <cellStyle name="Normal 2 3 2 2 3 2 4 3" xfId="28152" xr:uid="{00000000-0005-0000-0000-0000EA790000}"/>
    <cellStyle name="Normal 2 3 2 2 3 2 4 4" xfId="28153" xr:uid="{00000000-0005-0000-0000-0000EB790000}"/>
    <cellStyle name="Normal 2 3 2 2 3 2 5" xfId="28154" xr:uid="{00000000-0005-0000-0000-0000EC790000}"/>
    <cellStyle name="Normal 2 3 2 2 3 2 5 2" xfId="28155" xr:uid="{00000000-0005-0000-0000-0000ED790000}"/>
    <cellStyle name="Normal 2 3 2 2 3 2 5 2 2" xfId="28156" xr:uid="{00000000-0005-0000-0000-0000EE790000}"/>
    <cellStyle name="Normal 2 3 2 2 3 2 5 3" xfId="28157" xr:uid="{00000000-0005-0000-0000-0000EF790000}"/>
    <cellStyle name="Normal 2 3 2 2 3 2 5 4" xfId="28158" xr:uid="{00000000-0005-0000-0000-0000F0790000}"/>
    <cellStyle name="Normal 2 3 2 2 3 2 6" xfId="28159" xr:uid="{00000000-0005-0000-0000-0000F1790000}"/>
    <cellStyle name="Normal 2 3 2 2 3 2 6 2" xfId="28160" xr:uid="{00000000-0005-0000-0000-0000F2790000}"/>
    <cellStyle name="Normal 2 3 2 2 3 2 6 2 2" xfId="28161" xr:uid="{00000000-0005-0000-0000-0000F3790000}"/>
    <cellStyle name="Normal 2 3 2 2 3 2 6 3" xfId="28162" xr:uid="{00000000-0005-0000-0000-0000F4790000}"/>
    <cellStyle name="Normal 2 3 2 2 3 2 6 4" xfId="28163" xr:uid="{00000000-0005-0000-0000-0000F5790000}"/>
    <cellStyle name="Normal 2 3 2 2 3 2 7" xfId="28164" xr:uid="{00000000-0005-0000-0000-0000F6790000}"/>
    <cellStyle name="Normal 2 3 2 2 3 2 7 2" xfId="28165" xr:uid="{00000000-0005-0000-0000-0000F7790000}"/>
    <cellStyle name="Normal 2 3 2 2 3 2 7 2 2" xfId="28166" xr:uid="{00000000-0005-0000-0000-0000F8790000}"/>
    <cellStyle name="Normal 2 3 2 2 3 2 7 3" xfId="28167" xr:uid="{00000000-0005-0000-0000-0000F9790000}"/>
    <cellStyle name="Normal 2 3 2 2 3 2 8" xfId="28168" xr:uid="{00000000-0005-0000-0000-0000FA790000}"/>
    <cellStyle name="Normal 2 3 2 2 3 2 8 2" xfId="28169" xr:uid="{00000000-0005-0000-0000-0000FB790000}"/>
    <cellStyle name="Normal 2 3 2 2 3 2 9" xfId="28170" xr:uid="{00000000-0005-0000-0000-0000FC790000}"/>
    <cellStyle name="Normal 2 3 2 2 3 3" xfId="28171" xr:uid="{00000000-0005-0000-0000-0000FD790000}"/>
    <cellStyle name="Normal 2 3 2 2 3 3 2" xfId="28172" xr:uid="{00000000-0005-0000-0000-0000FE790000}"/>
    <cellStyle name="Normal 2 3 2 2 3 3 2 2" xfId="28173" xr:uid="{00000000-0005-0000-0000-0000FF790000}"/>
    <cellStyle name="Normal 2 3 2 2 3 3 2 2 2" xfId="28174" xr:uid="{00000000-0005-0000-0000-0000007A0000}"/>
    <cellStyle name="Normal 2 3 2 2 3 3 2 2 2 2" xfId="28175" xr:uid="{00000000-0005-0000-0000-0000017A0000}"/>
    <cellStyle name="Normal 2 3 2 2 3 3 2 2 3" xfId="28176" xr:uid="{00000000-0005-0000-0000-0000027A0000}"/>
    <cellStyle name="Normal 2 3 2 2 3 3 2 2 4" xfId="28177" xr:uid="{00000000-0005-0000-0000-0000037A0000}"/>
    <cellStyle name="Normal 2 3 2 2 3 3 2 3" xfId="28178" xr:uid="{00000000-0005-0000-0000-0000047A0000}"/>
    <cellStyle name="Normal 2 3 2 2 3 3 2 3 2" xfId="28179" xr:uid="{00000000-0005-0000-0000-0000057A0000}"/>
    <cellStyle name="Normal 2 3 2 2 3 3 2 3 2 2" xfId="28180" xr:uid="{00000000-0005-0000-0000-0000067A0000}"/>
    <cellStyle name="Normal 2 3 2 2 3 3 2 3 3" xfId="28181" xr:uid="{00000000-0005-0000-0000-0000077A0000}"/>
    <cellStyle name="Normal 2 3 2 2 3 3 2 3 4" xfId="28182" xr:uid="{00000000-0005-0000-0000-0000087A0000}"/>
    <cellStyle name="Normal 2 3 2 2 3 3 2 4" xfId="28183" xr:uid="{00000000-0005-0000-0000-0000097A0000}"/>
    <cellStyle name="Normal 2 3 2 2 3 3 2 4 2" xfId="28184" xr:uid="{00000000-0005-0000-0000-00000A7A0000}"/>
    <cellStyle name="Normal 2 3 2 2 3 3 2 4 2 2" xfId="28185" xr:uid="{00000000-0005-0000-0000-00000B7A0000}"/>
    <cellStyle name="Normal 2 3 2 2 3 3 2 4 3" xfId="28186" xr:uid="{00000000-0005-0000-0000-00000C7A0000}"/>
    <cellStyle name="Normal 2 3 2 2 3 3 2 4 4" xfId="28187" xr:uid="{00000000-0005-0000-0000-00000D7A0000}"/>
    <cellStyle name="Normal 2 3 2 2 3 3 2 5" xfId="28188" xr:uid="{00000000-0005-0000-0000-00000E7A0000}"/>
    <cellStyle name="Normal 2 3 2 2 3 3 2 5 2" xfId="28189" xr:uid="{00000000-0005-0000-0000-00000F7A0000}"/>
    <cellStyle name="Normal 2 3 2 2 3 3 2 5 3" xfId="28190" xr:uid="{00000000-0005-0000-0000-0000107A0000}"/>
    <cellStyle name="Normal 2 3 2 2 3 3 2 6" xfId="28191" xr:uid="{00000000-0005-0000-0000-0000117A0000}"/>
    <cellStyle name="Normal 2 3 2 2 3 3 2 7" xfId="28192" xr:uid="{00000000-0005-0000-0000-0000127A0000}"/>
    <cellStyle name="Normal 2 3 2 2 3 3 2 8" xfId="28193" xr:uid="{00000000-0005-0000-0000-0000137A0000}"/>
    <cellStyle name="Normal 2 3 2 2 3 3 3" xfId="28194" xr:uid="{00000000-0005-0000-0000-0000147A0000}"/>
    <cellStyle name="Normal 2 3 2 2 3 3 3 2" xfId="28195" xr:uid="{00000000-0005-0000-0000-0000157A0000}"/>
    <cellStyle name="Normal 2 3 2 2 3 3 3 2 2" xfId="28196" xr:uid="{00000000-0005-0000-0000-0000167A0000}"/>
    <cellStyle name="Normal 2 3 2 2 3 3 3 3" xfId="28197" xr:uid="{00000000-0005-0000-0000-0000177A0000}"/>
    <cellStyle name="Normal 2 3 2 2 3 3 3 4" xfId="28198" xr:uid="{00000000-0005-0000-0000-0000187A0000}"/>
    <cellStyle name="Normal 2 3 2 2 3 3 4" xfId="28199" xr:uid="{00000000-0005-0000-0000-0000197A0000}"/>
    <cellStyle name="Normal 2 3 2 2 3 3 4 2" xfId="28200" xr:uid="{00000000-0005-0000-0000-00001A7A0000}"/>
    <cellStyle name="Normal 2 3 2 2 3 3 4 2 2" xfId="28201" xr:uid="{00000000-0005-0000-0000-00001B7A0000}"/>
    <cellStyle name="Normal 2 3 2 2 3 3 4 3" xfId="28202" xr:uid="{00000000-0005-0000-0000-00001C7A0000}"/>
    <cellStyle name="Normal 2 3 2 2 3 3 4 4" xfId="28203" xr:uid="{00000000-0005-0000-0000-00001D7A0000}"/>
    <cellStyle name="Normal 2 3 2 2 3 3 5" xfId="28204" xr:uid="{00000000-0005-0000-0000-00001E7A0000}"/>
    <cellStyle name="Normal 2 3 2 2 3 3 5 2" xfId="28205" xr:uid="{00000000-0005-0000-0000-00001F7A0000}"/>
    <cellStyle name="Normal 2 3 2 2 3 3 5 2 2" xfId="28206" xr:uid="{00000000-0005-0000-0000-0000207A0000}"/>
    <cellStyle name="Normal 2 3 2 2 3 3 5 3" xfId="28207" xr:uid="{00000000-0005-0000-0000-0000217A0000}"/>
    <cellStyle name="Normal 2 3 2 2 3 3 5 4" xfId="28208" xr:uid="{00000000-0005-0000-0000-0000227A0000}"/>
    <cellStyle name="Normal 2 3 2 2 3 3 6" xfId="28209" xr:uid="{00000000-0005-0000-0000-0000237A0000}"/>
    <cellStyle name="Normal 2 3 2 2 3 3 6 2" xfId="28210" xr:uid="{00000000-0005-0000-0000-0000247A0000}"/>
    <cellStyle name="Normal 2 3 2 2 3 3 6 2 2" xfId="28211" xr:uid="{00000000-0005-0000-0000-0000257A0000}"/>
    <cellStyle name="Normal 2 3 2 2 3 3 6 3" xfId="28212" xr:uid="{00000000-0005-0000-0000-0000267A0000}"/>
    <cellStyle name="Normal 2 3 2 2 3 3 7" xfId="28213" xr:uid="{00000000-0005-0000-0000-0000277A0000}"/>
    <cellStyle name="Normal 2 3 2 2 3 3 7 2" xfId="28214" xr:uid="{00000000-0005-0000-0000-0000287A0000}"/>
    <cellStyle name="Normal 2 3 2 2 3 3 8" xfId="28215" xr:uid="{00000000-0005-0000-0000-0000297A0000}"/>
    <cellStyle name="Normal 2 3 2 2 3 3 9" xfId="28216" xr:uid="{00000000-0005-0000-0000-00002A7A0000}"/>
    <cellStyle name="Normal 2 3 2 2 3 4" xfId="28217" xr:uid="{00000000-0005-0000-0000-00002B7A0000}"/>
    <cellStyle name="Normal 2 3 2 2 3 4 2" xfId="28218" xr:uid="{00000000-0005-0000-0000-00002C7A0000}"/>
    <cellStyle name="Normal 2 3 2 2 3 4 2 2" xfId="28219" xr:uid="{00000000-0005-0000-0000-00002D7A0000}"/>
    <cellStyle name="Normal 2 3 2 2 3 4 2 2 2" xfId="28220" xr:uid="{00000000-0005-0000-0000-00002E7A0000}"/>
    <cellStyle name="Normal 2 3 2 2 3 4 2 3" xfId="28221" xr:uid="{00000000-0005-0000-0000-00002F7A0000}"/>
    <cellStyle name="Normal 2 3 2 2 3 4 2 4" xfId="28222" xr:uid="{00000000-0005-0000-0000-0000307A0000}"/>
    <cellStyle name="Normal 2 3 2 2 3 4 3" xfId="28223" xr:uid="{00000000-0005-0000-0000-0000317A0000}"/>
    <cellStyle name="Normal 2 3 2 2 3 4 3 2" xfId="28224" xr:uid="{00000000-0005-0000-0000-0000327A0000}"/>
    <cellStyle name="Normal 2 3 2 2 3 4 3 2 2" xfId="28225" xr:uid="{00000000-0005-0000-0000-0000337A0000}"/>
    <cellStyle name="Normal 2 3 2 2 3 4 3 3" xfId="28226" xr:uid="{00000000-0005-0000-0000-0000347A0000}"/>
    <cellStyle name="Normal 2 3 2 2 3 4 3 4" xfId="28227" xr:uid="{00000000-0005-0000-0000-0000357A0000}"/>
    <cellStyle name="Normal 2 3 2 2 3 4 4" xfId="28228" xr:uid="{00000000-0005-0000-0000-0000367A0000}"/>
    <cellStyle name="Normal 2 3 2 2 3 4 4 2" xfId="28229" xr:uid="{00000000-0005-0000-0000-0000377A0000}"/>
    <cellStyle name="Normal 2 3 2 2 3 4 4 2 2" xfId="28230" xr:uid="{00000000-0005-0000-0000-0000387A0000}"/>
    <cellStyle name="Normal 2 3 2 2 3 4 4 3" xfId="28231" xr:uid="{00000000-0005-0000-0000-0000397A0000}"/>
    <cellStyle name="Normal 2 3 2 2 3 4 4 4" xfId="28232" xr:uid="{00000000-0005-0000-0000-00003A7A0000}"/>
    <cellStyle name="Normal 2 3 2 2 3 4 5" xfId="28233" xr:uid="{00000000-0005-0000-0000-00003B7A0000}"/>
    <cellStyle name="Normal 2 3 2 2 3 4 5 2" xfId="28234" xr:uid="{00000000-0005-0000-0000-00003C7A0000}"/>
    <cellStyle name="Normal 2 3 2 2 3 4 5 2 2" xfId="28235" xr:uid="{00000000-0005-0000-0000-00003D7A0000}"/>
    <cellStyle name="Normal 2 3 2 2 3 4 5 3" xfId="28236" xr:uid="{00000000-0005-0000-0000-00003E7A0000}"/>
    <cellStyle name="Normal 2 3 2 2 3 4 5 4" xfId="28237" xr:uid="{00000000-0005-0000-0000-00003F7A0000}"/>
    <cellStyle name="Normal 2 3 2 2 3 4 6" xfId="28238" xr:uid="{00000000-0005-0000-0000-0000407A0000}"/>
    <cellStyle name="Normal 2 3 2 2 3 4 6 2" xfId="28239" xr:uid="{00000000-0005-0000-0000-0000417A0000}"/>
    <cellStyle name="Normal 2 3 2 2 3 4 6 2 2" xfId="28240" xr:uid="{00000000-0005-0000-0000-0000427A0000}"/>
    <cellStyle name="Normal 2 3 2 2 3 4 6 3" xfId="28241" xr:uid="{00000000-0005-0000-0000-0000437A0000}"/>
    <cellStyle name="Normal 2 3 2 2 3 4 7" xfId="28242" xr:uid="{00000000-0005-0000-0000-0000447A0000}"/>
    <cellStyle name="Normal 2 3 2 2 3 4 7 2" xfId="28243" xr:uid="{00000000-0005-0000-0000-0000457A0000}"/>
    <cellStyle name="Normal 2 3 2 2 3 4 8" xfId="28244" xr:uid="{00000000-0005-0000-0000-0000467A0000}"/>
    <cellStyle name="Normal 2 3 2 2 3 4 9" xfId="28245" xr:uid="{00000000-0005-0000-0000-0000477A0000}"/>
    <cellStyle name="Normal 2 3 2 2 3 5" xfId="28246" xr:uid="{00000000-0005-0000-0000-0000487A0000}"/>
    <cellStyle name="Normal 2 3 2 2 3 5 2" xfId="28247" xr:uid="{00000000-0005-0000-0000-0000497A0000}"/>
    <cellStyle name="Normal 2 3 2 2 3 5 2 2" xfId="28248" xr:uid="{00000000-0005-0000-0000-00004A7A0000}"/>
    <cellStyle name="Normal 2 3 2 2 3 5 2 2 2" xfId="28249" xr:uid="{00000000-0005-0000-0000-00004B7A0000}"/>
    <cellStyle name="Normal 2 3 2 2 3 5 2 3" xfId="28250" xr:uid="{00000000-0005-0000-0000-00004C7A0000}"/>
    <cellStyle name="Normal 2 3 2 2 3 5 2 4" xfId="28251" xr:uid="{00000000-0005-0000-0000-00004D7A0000}"/>
    <cellStyle name="Normal 2 3 2 2 3 5 3" xfId="28252" xr:uid="{00000000-0005-0000-0000-00004E7A0000}"/>
    <cellStyle name="Normal 2 3 2 2 3 5 3 2" xfId="28253" xr:uid="{00000000-0005-0000-0000-00004F7A0000}"/>
    <cellStyle name="Normal 2 3 2 2 3 5 3 2 2" xfId="28254" xr:uid="{00000000-0005-0000-0000-0000507A0000}"/>
    <cellStyle name="Normal 2 3 2 2 3 5 3 3" xfId="28255" xr:uid="{00000000-0005-0000-0000-0000517A0000}"/>
    <cellStyle name="Normal 2 3 2 2 3 5 3 4" xfId="28256" xr:uid="{00000000-0005-0000-0000-0000527A0000}"/>
    <cellStyle name="Normal 2 3 2 2 3 5 4" xfId="28257" xr:uid="{00000000-0005-0000-0000-0000537A0000}"/>
    <cellStyle name="Normal 2 3 2 2 3 5 4 2" xfId="28258" xr:uid="{00000000-0005-0000-0000-0000547A0000}"/>
    <cellStyle name="Normal 2 3 2 2 3 5 4 2 2" xfId="28259" xr:uid="{00000000-0005-0000-0000-0000557A0000}"/>
    <cellStyle name="Normal 2 3 2 2 3 5 4 3" xfId="28260" xr:uid="{00000000-0005-0000-0000-0000567A0000}"/>
    <cellStyle name="Normal 2 3 2 2 3 5 4 4" xfId="28261" xr:uid="{00000000-0005-0000-0000-0000577A0000}"/>
    <cellStyle name="Normal 2 3 2 2 3 5 5" xfId="28262" xr:uid="{00000000-0005-0000-0000-0000587A0000}"/>
    <cellStyle name="Normal 2 3 2 2 3 5 5 2" xfId="28263" xr:uid="{00000000-0005-0000-0000-0000597A0000}"/>
    <cellStyle name="Normal 2 3 2 2 3 5 5 3" xfId="28264" xr:uid="{00000000-0005-0000-0000-00005A7A0000}"/>
    <cellStyle name="Normal 2 3 2 2 3 5 6" xfId="28265" xr:uid="{00000000-0005-0000-0000-00005B7A0000}"/>
    <cellStyle name="Normal 2 3 2 2 3 5 7" xfId="28266" xr:uid="{00000000-0005-0000-0000-00005C7A0000}"/>
    <cellStyle name="Normal 2 3 2 2 3 5 8" xfId="28267" xr:uid="{00000000-0005-0000-0000-00005D7A0000}"/>
    <cellStyle name="Normal 2 3 2 2 3 6" xfId="28268" xr:uid="{00000000-0005-0000-0000-00005E7A0000}"/>
    <cellStyle name="Normal 2 3 2 2 3 6 2" xfId="28269" xr:uid="{00000000-0005-0000-0000-00005F7A0000}"/>
    <cellStyle name="Normal 2 3 2 2 3 6 2 2" xfId="28270" xr:uid="{00000000-0005-0000-0000-0000607A0000}"/>
    <cellStyle name="Normal 2 3 2 2 3 6 3" xfId="28271" xr:uid="{00000000-0005-0000-0000-0000617A0000}"/>
    <cellStyle name="Normal 2 3 2 2 3 6 4" xfId="28272" xr:uid="{00000000-0005-0000-0000-0000627A0000}"/>
    <cellStyle name="Normal 2 3 2 2 3 7" xfId="28273" xr:uid="{00000000-0005-0000-0000-0000637A0000}"/>
    <cellStyle name="Normal 2 3 2 2 3 7 2" xfId="28274" xr:uid="{00000000-0005-0000-0000-0000647A0000}"/>
    <cellStyle name="Normal 2 3 2 2 3 7 2 2" xfId="28275" xr:uid="{00000000-0005-0000-0000-0000657A0000}"/>
    <cellStyle name="Normal 2 3 2 2 3 7 3" xfId="28276" xr:uid="{00000000-0005-0000-0000-0000667A0000}"/>
    <cellStyle name="Normal 2 3 2 2 3 7 4" xfId="28277" xr:uid="{00000000-0005-0000-0000-0000677A0000}"/>
    <cellStyle name="Normal 2 3 2 2 3 8" xfId="28278" xr:uid="{00000000-0005-0000-0000-0000687A0000}"/>
    <cellStyle name="Normal 2 3 2 2 3 8 2" xfId="28279" xr:uid="{00000000-0005-0000-0000-0000697A0000}"/>
    <cellStyle name="Normal 2 3 2 2 3 8 2 2" xfId="28280" xr:uid="{00000000-0005-0000-0000-00006A7A0000}"/>
    <cellStyle name="Normal 2 3 2 2 3 8 3" xfId="28281" xr:uid="{00000000-0005-0000-0000-00006B7A0000}"/>
    <cellStyle name="Normal 2 3 2 2 3 8 4" xfId="28282" xr:uid="{00000000-0005-0000-0000-00006C7A0000}"/>
    <cellStyle name="Normal 2 3 2 2 3 9" xfId="28283" xr:uid="{00000000-0005-0000-0000-00006D7A0000}"/>
    <cellStyle name="Normal 2 3 2 2 3 9 2" xfId="28284" xr:uid="{00000000-0005-0000-0000-00006E7A0000}"/>
    <cellStyle name="Normal 2 3 2 2 3 9 2 2" xfId="28285" xr:uid="{00000000-0005-0000-0000-00006F7A0000}"/>
    <cellStyle name="Normal 2 3 2 2 3 9 3" xfId="28286" xr:uid="{00000000-0005-0000-0000-0000707A0000}"/>
    <cellStyle name="Normal 2 3 2 2 4" xfId="28287" xr:uid="{00000000-0005-0000-0000-0000717A0000}"/>
    <cellStyle name="Normal 2 3 2 2 4 10" xfId="28288" xr:uid="{00000000-0005-0000-0000-0000727A0000}"/>
    <cellStyle name="Normal 2 3 2 2 4 11" xfId="28289" xr:uid="{00000000-0005-0000-0000-0000737A0000}"/>
    <cellStyle name="Normal 2 3 2 2 4 2" xfId="28290" xr:uid="{00000000-0005-0000-0000-0000747A0000}"/>
    <cellStyle name="Normal 2 3 2 2 4 2 2" xfId="28291" xr:uid="{00000000-0005-0000-0000-0000757A0000}"/>
    <cellStyle name="Normal 2 3 2 2 4 2 2 2" xfId="28292" xr:uid="{00000000-0005-0000-0000-0000767A0000}"/>
    <cellStyle name="Normal 2 3 2 2 4 2 2 2 2" xfId="28293" xr:uid="{00000000-0005-0000-0000-0000777A0000}"/>
    <cellStyle name="Normal 2 3 2 2 4 2 2 2 2 2" xfId="28294" xr:uid="{00000000-0005-0000-0000-0000787A0000}"/>
    <cellStyle name="Normal 2 3 2 2 4 2 2 2 3" xfId="28295" xr:uid="{00000000-0005-0000-0000-0000797A0000}"/>
    <cellStyle name="Normal 2 3 2 2 4 2 2 2 4" xfId="28296" xr:uid="{00000000-0005-0000-0000-00007A7A0000}"/>
    <cellStyle name="Normal 2 3 2 2 4 2 2 3" xfId="28297" xr:uid="{00000000-0005-0000-0000-00007B7A0000}"/>
    <cellStyle name="Normal 2 3 2 2 4 2 2 3 2" xfId="28298" xr:uid="{00000000-0005-0000-0000-00007C7A0000}"/>
    <cellStyle name="Normal 2 3 2 2 4 2 2 3 2 2" xfId="28299" xr:uid="{00000000-0005-0000-0000-00007D7A0000}"/>
    <cellStyle name="Normal 2 3 2 2 4 2 2 3 3" xfId="28300" xr:uid="{00000000-0005-0000-0000-00007E7A0000}"/>
    <cellStyle name="Normal 2 3 2 2 4 2 2 3 4" xfId="28301" xr:uid="{00000000-0005-0000-0000-00007F7A0000}"/>
    <cellStyle name="Normal 2 3 2 2 4 2 2 4" xfId="28302" xr:uid="{00000000-0005-0000-0000-0000807A0000}"/>
    <cellStyle name="Normal 2 3 2 2 4 2 2 4 2" xfId="28303" xr:uid="{00000000-0005-0000-0000-0000817A0000}"/>
    <cellStyle name="Normal 2 3 2 2 4 2 2 4 2 2" xfId="28304" xr:uid="{00000000-0005-0000-0000-0000827A0000}"/>
    <cellStyle name="Normal 2 3 2 2 4 2 2 4 3" xfId="28305" xr:uid="{00000000-0005-0000-0000-0000837A0000}"/>
    <cellStyle name="Normal 2 3 2 2 4 2 2 4 4" xfId="28306" xr:uid="{00000000-0005-0000-0000-0000847A0000}"/>
    <cellStyle name="Normal 2 3 2 2 4 2 2 5" xfId="28307" xr:uid="{00000000-0005-0000-0000-0000857A0000}"/>
    <cellStyle name="Normal 2 3 2 2 4 2 2 5 2" xfId="28308" xr:uid="{00000000-0005-0000-0000-0000867A0000}"/>
    <cellStyle name="Normal 2 3 2 2 4 2 2 5 3" xfId="28309" xr:uid="{00000000-0005-0000-0000-0000877A0000}"/>
    <cellStyle name="Normal 2 3 2 2 4 2 2 6" xfId="28310" xr:uid="{00000000-0005-0000-0000-0000887A0000}"/>
    <cellStyle name="Normal 2 3 2 2 4 2 2 7" xfId="28311" xr:uid="{00000000-0005-0000-0000-0000897A0000}"/>
    <cellStyle name="Normal 2 3 2 2 4 2 2 8" xfId="28312" xr:uid="{00000000-0005-0000-0000-00008A7A0000}"/>
    <cellStyle name="Normal 2 3 2 2 4 2 3" xfId="28313" xr:uid="{00000000-0005-0000-0000-00008B7A0000}"/>
    <cellStyle name="Normal 2 3 2 2 4 2 3 2" xfId="28314" xr:uid="{00000000-0005-0000-0000-00008C7A0000}"/>
    <cellStyle name="Normal 2 3 2 2 4 2 3 2 2" xfId="28315" xr:uid="{00000000-0005-0000-0000-00008D7A0000}"/>
    <cellStyle name="Normal 2 3 2 2 4 2 3 3" xfId="28316" xr:uid="{00000000-0005-0000-0000-00008E7A0000}"/>
    <cellStyle name="Normal 2 3 2 2 4 2 3 4" xfId="28317" xr:uid="{00000000-0005-0000-0000-00008F7A0000}"/>
    <cellStyle name="Normal 2 3 2 2 4 2 4" xfId="28318" xr:uid="{00000000-0005-0000-0000-0000907A0000}"/>
    <cellStyle name="Normal 2 3 2 2 4 2 4 2" xfId="28319" xr:uid="{00000000-0005-0000-0000-0000917A0000}"/>
    <cellStyle name="Normal 2 3 2 2 4 2 4 2 2" xfId="28320" xr:uid="{00000000-0005-0000-0000-0000927A0000}"/>
    <cellStyle name="Normal 2 3 2 2 4 2 4 3" xfId="28321" xr:uid="{00000000-0005-0000-0000-0000937A0000}"/>
    <cellStyle name="Normal 2 3 2 2 4 2 4 4" xfId="28322" xr:uid="{00000000-0005-0000-0000-0000947A0000}"/>
    <cellStyle name="Normal 2 3 2 2 4 2 5" xfId="28323" xr:uid="{00000000-0005-0000-0000-0000957A0000}"/>
    <cellStyle name="Normal 2 3 2 2 4 2 5 2" xfId="28324" xr:uid="{00000000-0005-0000-0000-0000967A0000}"/>
    <cellStyle name="Normal 2 3 2 2 4 2 5 2 2" xfId="28325" xr:uid="{00000000-0005-0000-0000-0000977A0000}"/>
    <cellStyle name="Normal 2 3 2 2 4 2 5 3" xfId="28326" xr:uid="{00000000-0005-0000-0000-0000987A0000}"/>
    <cellStyle name="Normal 2 3 2 2 4 2 5 4" xfId="28327" xr:uid="{00000000-0005-0000-0000-0000997A0000}"/>
    <cellStyle name="Normal 2 3 2 2 4 2 6" xfId="28328" xr:uid="{00000000-0005-0000-0000-00009A7A0000}"/>
    <cellStyle name="Normal 2 3 2 2 4 2 6 2" xfId="28329" xr:uid="{00000000-0005-0000-0000-00009B7A0000}"/>
    <cellStyle name="Normal 2 3 2 2 4 2 6 2 2" xfId="28330" xr:uid="{00000000-0005-0000-0000-00009C7A0000}"/>
    <cellStyle name="Normal 2 3 2 2 4 2 6 3" xfId="28331" xr:uid="{00000000-0005-0000-0000-00009D7A0000}"/>
    <cellStyle name="Normal 2 3 2 2 4 2 7" xfId="28332" xr:uid="{00000000-0005-0000-0000-00009E7A0000}"/>
    <cellStyle name="Normal 2 3 2 2 4 2 7 2" xfId="28333" xr:uid="{00000000-0005-0000-0000-00009F7A0000}"/>
    <cellStyle name="Normal 2 3 2 2 4 2 8" xfId="28334" xr:uid="{00000000-0005-0000-0000-0000A07A0000}"/>
    <cellStyle name="Normal 2 3 2 2 4 2 9" xfId="28335" xr:uid="{00000000-0005-0000-0000-0000A17A0000}"/>
    <cellStyle name="Normal 2 3 2 2 4 3" xfId="28336" xr:uid="{00000000-0005-0000-0000-0000A27A0000}"/>
    <cellStyle name="Normal 2 3 2 2 4 3 2" xfId="28337" xr:uid="{00000000-0005-0000-0000-0000A37A0000}"/>
    <cellStyle name="Normal 2 3 2 2 4 3 2 2" xfId="28338" xr:uid="{00000000-0005-0000-0000-0000A47A0000}"/>
    <cellStyle name="Normal 2 3 2 2 4 3 2 2 2" xfId="28339" xr:uid="{00000000-0005-0000-0000-0000A57A0000}"/>
    <cellStyle name="Normal 2 3 2 2 4 3 2 3" xfId="28340" xr:uid="{00000000-0005-0000-0000-0000A67A0000}"/>
    <cellStyle name="Normal 2 3 2 2 4 3 2 4" xfId="28341" xr:uid="{00000000-0005-0000-0000-0000A77A0000}"/>
    <cellStyle name="Normal 2 3 2 2 4 3 3" xfId="28342" xr:uid="{00000000-0005-0000-0000-0000A87A0000}"/>
    <cellStyle name="Normal 2 3 2 2 4 3 3 2" xfId="28343" xr:uid="{00000000-0005-0000-0000-0000A97A0000}"/>
    <cellStyle name="Normal 2 3 2 2 4 3 3 2 2" xfId="28344" xr:uid="{00000000-0005-0000-0000-0000AA7A0000}"/>
    <cellStyle name="Normal 2 3 2 2 4 3 3 3" xfId="28345" xr:uid="{00000000-0005-0000-0000-0000AB7A0000}"/>
    <cellStyle name="Normal 2 3 2 2 4 3 3 4" xfId="28346" xr:uid="{00000000-0005-0000-0000-0000AC7A0000}"/>
    <cellStyle name="Normal 2 3 2 2 4 3 4" xfId="28347" xr:uid="{00000000-0005-0000-0000-0000AD7A0000}"/>
    <cellStyle name="Normal 2 3 2 2 4 3 4 2" xfId="28348" xr:uid="{00000000-0005-0000-0000-0000AE7A0000}"/>
    <cellStyle name="Normal 2 3 2 2 4 3 4 2 2" xfId="28349" xr:uid="{00000000-0005-0000-0000-0000AF7A0000}"/>
    <cellStyle name="Normal 2 3 2 2 4 3 4 3" xfId="28350" xr:uid="{00000000-0005-0000-0000-0000B07A0000}"/>
    <cellStyle name="Normal 2 3 2 2 4 3 4 4" xfId="28351" xr:uid="{00000000-0005-0000-0000-0000B17A0000}"/>
    <cellStyle name="Normal 2 3 2 2 4 3 5" xfId="28352" xr:uid="{00000000-0005-0000-0000-0000B27A0000}"/>
    <cellStyle name="Normal 2 3 2 2 4 3 5 2" xfId="28353" xr:uid="{00000000-0005-0000-0000-0000B37A0000}"/>
    <cellStyle name="Normal 2 3 2 2 4 3 5 2 2" xfId="28354" xr:uid="{00000000-0005-0000-0000-0000B47A0000}"/>
    <cellStyle name="Normal 2 3 2 2 4 3 5 3" xfId="28355" xr:uid="{00000000-0005-0000-0000-0000B57A0000}"/>
    <cellStyle name="Normal 2 3 2 2 4 3 5 4" xfId="28356" xr:uid="{00000000-0005-0000-0000-0000B67A0000}"/>
    <cellStyle name="Normal 2 3 2 2 4 3 6" xfId="28357" xr:uid="{00000000-0005-0000-0000-0000B77A0000}"/>
    <cellStyle name="Normal 2 3 2 2 4 3 6 2" xfId="28358" xr:uid="{00000000-0005-0000-0000-0000B87A0000}"/>
    <cellStyle name="Normal 2 3 2 2 4 3 6 2 2" xfId="28359" xr:uid="{00000000-0005-0000-0000-0000B97A0000}"/>
    <cellStyle name="Normal 2 3 2 2 4 3 6 3" xfId="28360" xr:uid="{00000000-0005-0000-0000-0000BA7A0000}"/>
    <cellStyle name="Normal 2 3 2 2 4 3 7" xfId="28361" xr:uid="{00000000-0005-0000-0000-0000BB7A0000}"/>
    <cellStyle name="Normal 2 3 2 2 4 3 7 2" xfId="28362" xr:uid="{00000000-0005-0000-0000-0000BC7A0000}"/>
    <cellStyle name="Normal 2 3 2 2 4 3 8" xfId="28363" xr:uid="{00000000-0005-0000-0000-0000BD7A0000}"/>
    <cellStyle name="Normal 2 3 2 2 4 3 9" xfId="28364" xr:uid="{00000000-0005-0000-0000-0000BE7A0000}"/>
    <cellStyle name="Normal 2 3 2 2 4 4" xfId="28365" xr:uid="{00000000-0005-0000-0000-0000BF7A0000}"/>
    <cellStyle name="Normal 2 3 2 2 4 4 2" xfId="28366" xr:uid="{00000000-0005-0000-0000-0000C07A0000}"/>
    <cellStyle name="Normal 2 3 2 2 4 4 2 2" xfId="28367" xr:uid="{00000000-0005-0000-0000-0000C17A0000}"/>
    <cellStyle name="Normal 2 3 2 2 4 4 2 2 2" xfId="28368" xr:uid="{00000000-0005-0000-0000-0000C27A0000}"/>
    <cellStyle name="Normal 2 3 2 2 4 4 2 3" xfId="28369" xr:uid="{00000000-0005-0000-0000-0000C37A0000}"/>
    <cellStyle name="Normal 2 3 2 2 4 4 2 4" xfId="28370" xr:uid="{00000000-0005-0000-0000-0000C47A0000}"/>
    <cellStyle name="Normal 2 3 2 2 4 4 3" xfId="28371" xr:uid="{00000000-0005-0000-0000-0000C57A0000}"/>
    <cellStyle name="Normal 2 3 2 2 4 4 3 2" xfId="28372" xr:uid="{00000000-0005-0000-0000-0000C67A0000}"/>
    <cellStyle name="Normal 2 3 2 2 4 4 3 2 2" xfId="28373" xr:uid="{00000000-0005-0000-0000-0000C77A0000}"/>
    <cellStyle name="Normal 2 3 2 2 4 4 3 3" xfId="28374" xr:uid="{00000000-0005-0000-0000-0000C87A0000}"/>
    <cellStyle name="Normal 2 3 2 2 4 4 3 4" xfId="28375" xr:uid="{00000000-0005-0000-0000-0000C97A0000}"/>
    <cellStyle name="Normal 2 3 2 2 4 4 4" xfId="28376" xr:uid="{00000000-0005-0000-0000-0000CA7A0000}"/>
    <cellStyle name="Normal 2 3 2 2 4 4 4 2" xfId="28377" xr:uid="{00000000-0005-0000-0000-0000CB7A0000}"/>
    <cellStyle name="Normal 2 3 2 2 4 4 4 2 2" xfId="28378" xr:uid="{00000000-0005-0000-0000-0000CC7A0000}"/>
    <cellStyle name="Normal 2 3 2 2 4 4 4 3" xfId="28379" xr:uid="{00000000-0005-0000-0000-0000CD7A0000}"/>
    <cellStyle name="Normal 2 3 2 2 4 4 4 4" xfId="28380" xr:uid="{00000000-0005-0000-0000-0000CE7A0000}"/>
    <cellStyle name="Normal 2 3 2 2 4 4 5" xfId="28381" xr:uid="{00000000-0005-0000-0000-0000CF7A0000}"/>
    <cellStyle name="Normal 2 3 2 2 4 4 5 2" xfId="28382" xr:uid="{00000000-0005-0000-0000-0000D07A0000}"/>
    <cellStyle name="Normal 2 3 2 2 4 4 5 3" xfId="28383" xr:uid="{00000000-0005-0000-0000-0000D17A0000}"/>
    <cellStyle name="Normal 2 3 2 2 4 4 6" xfId="28384" xr:uid="{00000000-0005-0000-0000-0000D27A0000}"/>
    <cellStyle name="Normal 2 3 2 2 4 4 7" xfId="28385" xr:uid="{00000000-0005-0000-0000-0000D37A0000}"/>
    <cellStyle name="Normal 2 3 2 2 4 4 8" xfId="28386" xr:uid="{00000000-0005-0000-0000-0000D47A0000}"/>
    <cellStyle name="Normal 2 3 2 2 4 5" xfId="28387" xr:uid="{00000000-0005-0000-0000-0000D57A0000}"/>
    <cellStyle name="Normal 2 3 2 2 4 5 2" xfId="28388" xr:uid="{00000000-0005-0000-0000-0000D67A0000}"/>
    <cellStyle name="Normal 2 3 2 2 4 5 2 2" xfId="28389" xr:uid="{00000000-0005-0000-0000-0000D77A0000}"/>
    <cellStyle name="Normal 2 3 2 2 4 5 3" xfId="28390" xr:uid="{00000000-0005-0000-0000-0000D87A0000}"/>
    <cellStyle name="Normal 2 3 2 2 4 5 4" xfId="28391" xr:uid="{00000000-0005-0000-0000-0000D97A0000}"/>
    <cellStyle name="Normal 2 3 2 2 4 6" xfId="28392" xr:uid="{00000000-0005-0000-0000-0000DA7A0000}"/>
    <cellStyle name="Normal 2 3 2 2 4 6 2" xfId="28393" xr:uid="{00000000-0005-0000-0000-0000DB7A0000}"/>
    <cellStyle name="Normal 2 3 2 2 4 6 2 2" xfId="28394" xr:uid="{00000000-0005-0000-0000-0000DC7A0000}"/>
    <cellStyle name="Normal 2 3 2 2 4 6 3" xfId="28395" xr:uid="{00000000-0005-0000-0000-0000DD7A0000}"/>
    <cellStyle name="Normal 2 3 2 2 4 6 4" xfId="28396" xr:uid="{00000000-0005-0000-0000-0000DE7A0000}"/>
    <cellStyle name="Normal 2 3 2 2 4 7" xfId="28397" xr:uid="{00000000-0005-0000-0000-0000DF7A0000}"/>
    <cellStyle name="Normal 2 3 2 2 4 7 2" xfId="28398" xr:uid="{00000000-0005-0000-0000-0000E07A0000}"/>
    <cellStyle name="Normal 2 3 2 2 4 7 2 2" xfId="28399" xr:uid="{00000000-0005-0000-0000-0000E17A0000}"/>
    <cellStyle name="Normal 2 3 2 2 4 7 3" xfId="28400" xr:uid="{00000000-0005-0000-0000-0000E27A0000}"/>
    <cellStyle name="Normal 2 3 2 2 4 7 4" xfId="28401" xr:uid="{00000000-0005-0000-0000-0000E37A0000}"/>
    <cellStyle name="Normal 2 3 2 2 4 8" xfId="28402" xr:uid="{00000000-0005-0000-0000-0000E47A0000}"/>
    <cellStyle name="Normal 2 3 2 2 4 8 2" xfId="28403" xr:uid="{00000000-0005-0000-0000-0000E57A0000}"/>
    <cellStyle name="Normal 2 3 2 2 4 8 2 2" xfId="28404" xr:uid="{00000000-0005-0000-0000-0000E67A0000}"/>
    <cellStyle name="Normal 2 3 2 2 4 8 3" xfId="28405" xr:uid="{00000000-0005-0000-0000-0000E77A0000}"/>
    <cellStyle name="Normal 2 3 2 2 4 9" xfId="28406" xr:uid="{00000000-0005-0000-0000-0000E87A0000}"/>
    <cellStyle name="Normal 2 3 2 2 4 9 2" xfId="28407" xr:uid="{00000000-0005-0000-0000-0000E97A0000}"/>
    <cellStyle name="Normal 2 3 2 2 5" xfId="28408" xr:uid="{00000000-0005-0000-0000-0000EA7A0000}"/>
    <cellStyle name="Normal 2 3 2 2 5 2" xfId="28409" xr:uid="{00000000-0005-0000-0000-0000EB7A0000}"/>
    <cellStyle name="Normal 2 3 2 2 5 2 2" xfId="28410" xr:uid="{00000000-0005-0000-0000-0000EC7A0000}"/>
    <cellStyle name="Normal 2 3 2 2 5 2 2 2" xfId="28411" xr:uid="{00000000-0005-0000-0000-0000ED7A0000}"/>
    <cellStyle name="Normal 2 3 2 2 5 2 2 2 2" xfId="28412" xr:uid="{00000000-0005-0000-0000-0000EE7A0000}"/>
    <cellStyle name="Normal 2 3 2 2 5 2 2 3" xfId="28413" xr:uid="{00000000-0005-0000-0000-0000EF7A0000}"/>
    <cellStyle name="Normal 2 3 2 2 5 2 2 4" xfId="28414" xr:uid="{00000000-0005-0000-0000-0000F07A0000}"/>
    <cellStyle name="Normal 2 3 2 2 5 2 3" xfId="28415" xr:uid="{00000000-0005-0000-0000-0000F17A0000}"/>
    <cellStyle name="Normal 2 3 2 2 5 2 3 2" xfId="28416" xr:uid="{00000000-0005-0000-0000-0000F27A0000}"/>
    <cellStyle name="Normal 2 3 2 2 5 2 3 2 2" xfId="28417" xr:uid="{00000000-0005-0000-0000-0000F37A0000}"/>
    <cellStyle name="Normal 2 3 2 2 5 2 3 3" xfId="28418" xr:uid="{00000000-0005-0000-0000-0000F47A0000}"/>
    <cellStyle name="Normal 2 3 2 2 5 2 3 4" xfId="28419" xr:uid="{00000000-0005-0000-0000-0000F57A0000}"/>
    <cellStyle name="Normal 2 3 2 2 5 2 4" xfId="28420" xr:uid="{00000000-0005-0000-0000-0000F67A0000}"/>
    <cellStyle name="Normal 2 3 2 2 5 2 4 2" xfId="28421" xr:uid="{00000000-0005-0000-0000-0000F77A0000}"/>
    <cellStyle name="Normal 2 3 2 2 5 2 4 2 2" xfId="28422" xr:uid="{00000000-0005-0000-0000-0000F87A0000}"/>
    <cellStyle name="Normal 2 3 2 2 5 2 4 3" xfId="28423" xr:uid="{00000000-0005-0000-0000-0000F97A0000}"/>
    <cellStyle name="Normal 2 3 2 2 5 2 4 4" xfId="28424" xr:uid="{00000000-0005-0000-0000-0000FA7A0000}"/>
    <cellStyle name="Normal 2 3 2 2 5 2 5" xfId="28425" xr:uid="{00000000-0005-0000-0000-0000FB7A0000}"/>
    <cellStyle name="Normal 2 3 2 2 5 2 5 2" xfId="28426" xr:uid="{00000000-0005-0000-0000-0000FC7A0000}"/>
    <cellStyle name="Normal 2 3 2 2 5 2 5 3" xfId="28427" xr:uid="{00000000-0005-0000-0000-0000FD7A0000}"/>
    <cellStyle name="Normal 2 3 2 2 5 2 6" xfId="28428" xr:uid="{00000000-0005-0000-0000-0000FE7A0000}"/>
    <cellStyle name="Normal 2 3 2 2 5 2 7" xfId="28429" xr:uid="{00000000-0005-0000-0000-0000FF7A0000}"/>
    <cellStyle name="Normal 2 3 2 2 5 2 8" xfId="28430" xr:uid="{00000000-0005-0000-0000-0000007B0000}"/>
    <cellStyle name="Normal 2 3 2 2 5 3" xfId="28431" xr:uid="{00000000-0005-0000-0000-0000017B0000}"/>
    <cellStyle name="Normal 2 3 2 2 5 3 2" xfId="28432" xr:uid="{00000000-0005-0000-0000-0000027B0000}"/>
    <cellStyle name="Normal 2 3 2 2 5 3 2 2" xfId="28433" xr:uid="{00000000-0005-0000-0000-0000037B0000}"/>
    <cellStyle name="Normal 2 3 2 2 5 3 3" xfId="28434" xr:uid="{00000000-0005-0000-0000-0000047B0000}"/>
    <cellStyle name="Normal 2 3 2 2 5 3 4" xfId="28435" xr:uid="{00000000-0005-0000-0000-0000057B0000}"/>
    <cellStyle name="Normal 2 3 2 2 5 4" xfId="28436" xr:uid="{00000000-0005-0000-0000-0000067B0000}"/>
    <cellStyle name="Normal 2 3 2 2 5 4 2" xfId="28437" xr:uid="{00000000-0005-0000-0000-0000077B0000}"/>
    <cellStyle name="Normal 2 3 2 2 5 4 2 2" xfId="28438" xr:uid="{00000000-0005-0000-0000-0000087B0000}"/>
    <cellStyle name="Normal 2 3 2 2 5 4 3" xfId="28439" xr:uid="{00000000-0005-0000-0000-0000097B0000}"/>
    <cellStyle name="Normal 2 3 2 2 5 4 4" xfId="28440" xr:uid="{00000000-0005-0000-0000-00000A7B0000}"/>
    <cellStyle name="Normal 2 3 2 2 5 5" xfId="28441" xr:uid="{00000000-0005-0000-0000-00000B7B0000}"/>
    <cellStyle name="Normal 2 3 2 2 5 5 2" xfId="28442" xr:uid="{00000000-0005-0000-0000-00000C7B0000}"/>
    <cellStyle name="Normal 2 3 2 2 5 5 2 2" xfId="28443" xr:uid="{00000000-0005-0000-0000-00000D7B0000}"/>
    <cellStyle name="Normal 2 3 2 2 5 5 3" xfId="28444" xr:uid="{00000000-0005-0000-0000-00000E7B0000}"/>
    <cellStyle name="Normal 2 3 2 2 5 5 4" xfId="28445" xr:uid="{00000000-0005-0000-0000-00000F7B0000}"/>
    <cellStyle name="Normal 2 3 2 2 5 6" xfId="28446" xr:uid="{00000000-0005-0000-0000-0000107B0000}"/>
    <cellStyle name="Normal 2 3 2 2 5 6 2" xfId="28447" xr:uid="{00000000-0005-0000-0000-0000117B0000}"/>
    <cellStyle name="Normal 2 3 2 2 5 6 2 2" xfId="28448" xr:uid="{00000000-0005-0000-0000-0000127B0000}"/>
    <cellStyle name="Normal 2 3 2 2 5 6 3" xfId="28449" xr:uid="{00000000-0005-0000-0000-0000137B0000}"/>
    <cellStyle name="Normal 2 3 2 2 5 7" xfId="28450" xr:uid="{00000000-0005-0000-0000-0000147B0000}"/>
    <cellStyle name="Normal 2 3 2 2 5 7 2" xfId="28451" xr:uid="{00000000-0005-0000-0000-0000157B0000}"/>
    <cellStyle name="Normal 2 3 2 2 5 8" xfId="28452" xr:uid="{00000000-0005-0000-0000-0000167B0000}"/>
    <cellStyle name="Normal 2 3 2 2 5 9" xfId="28453" xr:uid="{00000000-0005-0000-0000-0000177B0000}"/>
    <cellStyle name="Normal 2 3 2 2 6" xfId="28454" xr:uid="{00000000-0005-0000-0000-0000187B0000}"/>
    <cellStyle name="Normal 2 3 2 2 6 2" xfId="28455" xr:uid="{00000000-0005-0000-0000-0000197B0000}"/>
    <cellStyle name="Normal 2 3 2 2 6 2 2" xfId="28456" xr:uid="{00000000-0005-0000-0000-00001A7B0000}"/>
    <cellStyle name="Normal 2 3 2 2 6 2 2 2" xfId="28457" xr:uid="{00000000-0005-0000-0000-00001B7B0000}"/>
    <cellStyle name="Normal 2 3 2 2 6 2 3" xfId="28458" xr:uid="{00000000-0005-0000-0000-00001C7B0000}"/>
    <cellStyle name="Normal 2 3 2 2 6 2 4" xfId="28459" xr:uid="{00000000-0005-0000-0000-00001D7B0000}"/>
    <cellStyle name="Normal 2 3 2 2 6 3" xfId="28460" xr:uid="{00000000-0005-0000-0000-00001E7B0000}"/>
    <cellStyle name="Normal 2 3 2 2 6 3 2" xfId="28461" xr:uid="{00000000-0005-0000-0000-00001F7B0000}"/>
    <cellStyle name="Normal 2 3 2 2 6 3 2 2" xfId="28462" xr:uid="{00000000-0005-0000-0000-0000207B0000}"/>
    <cellStyle name="Normal 2 3 2 2 6 3 3" xfId="28463" xr:uid="{00000000-0005-0000-0000-0000217B0000}"/>
    <cellStyle name="Normal 2 3 2 2 6 3 4" xfId="28464" xr:uid="{00000000-0005-0000-0000-0000227B0000}"/>
    <cellStyle name="Normal 2 3 2 2 6 4" xfId="28465" xr:uid="{00000000-0005-0000-0000-0000237B0000}"/>
    <cellStyle name="Normal 2 3 2 2 6 4 2" xfId="28466" xr:uid="{00000000-0005-0000-0000-0000247B0000}"/>
    <cellStyle name="Normal 2 3 2 2 6 4 2 2" xfId="28467" xr:uid="{00000000-0005-0000-0000-0000257B0000}"/>
    <cellStyle name="Normal 2 3 2 2 6 4 3" xfId="28468" xr:uid="{00000000-0005-0000-0000-0000267B0000}"/>
    <cellStyle name="Normal 2 3 2 2 6 4 4" xfId="28469" xr:uid="{00000000-0005-0000-0000-0000277B0000}"/>
    <cellStyle name="Normal 2 3 2 2 6 5" xfId="28470" xr:uid="{00000000-0005-0000-0000-0000287B0000}"/>
    <cellStyle name="Normal 2 3 2 2 6 5 2" xfId="28471" xr:uid="{00000000-0005-0000-0000-0000297B0000}"/>
    <cellStyle name="Normal 2 3 2 2 6 5 2 2" xfId="28472" xr:uid="{00000000-0005-0000-0000-00002A7B0000}"/>
    <cellStyle name="Normal 2 3 2 2 6 5 3" xfId="28473" xr:uid="{00000000-0005-0000-0000-00002B7B0000}"/>
    <cellStyle name="Normal 2 3 2 2 6 5 4" xfId="28474" xr:uid="{00000000-0005-0000-0000-00002C7B0000}"/>
    <cellStyle name="Normal 2 3 2 2 6 6" xfId="28475" xr:uid="{00000000-0005-0000-0000-00002D7B0000}"/>
    <cellStyle name="Normal 2 3 2 2 6 6 2" xfId="28476" xr:uid="{00000000-0005-0000-0000-00002E7B0000}"/>
    <cellStyle name="Normal 2 3 2 2 6 6 2 2" xfId="28477" xr:uid="{00000000-0005-0000-0000-00002F7B0000}"/>
    <cellStyle name="Normal 2 3 2 2 6 6 3" xfId="28478" xr:uid="{00000000-0005-0000-0000-0000307B0000}"/>
    <cellStyle name="Normal 2 3 2 2 6 7" xfId="28479" xr:uid="{00000000-0005-0000-0000-0000317B0000}"/>
    <cellStyle name="Normal 2 3 2 2 6 7 2" xfId="28480" xr:uid="{00000000-0005-0000-0000-0000327B0000}"/>
    <cellStyle name="Normal 2 3 2 2 6 8" xfId="28481" xr:uid="{00000000-0005-0000-0000-0000337B0000}"/>
    <cellStyle name="Normal 2 3 2 2 6 9" xfId="28482" xr:uid="{00000000-0005-0000-0000-0000347B0000}"/>
    <cellStyle name="Normal 2 3 2 2 7" xfId="28483" xr:uid="{00000000-0005-0000-0000-0000357B0000}"/>
    <cellStyle name="Normal 2 3 2 2 7 2" xfId="28484" xr:uid="{00000000-0005-0000-0000-0000367B0000}"/>
    <cellStyle name="Normal 2 3 2 2 7 2 2" xfId="28485" xr:uid="{00000000-0005-0000-0000-0000377B0000}"/>
    <cellStyle name="Normal 2 3 2 2 7 2 2 2" xfId="28486" xr:uid="{00000000-0005-0000-0000-0000387B0000}"/>
    <cellStyle name="Normal 2 3 2 2 7 2 3" xfId="28487" xr:uid="{00000000-0005-0000-0000-0000397B0000}"/>
    <cellStyle name="Normal 2 3 2 2 7 2 4" xfId="28488" xr:uid="{00000000-0005-0000-0000-00003A7B0000}"/>
    <cellStyle name="Normal 2 3 2 2 7 3" xfId="28489" xr:uid="{00000000-0005-0000-0000-00003B7B0000}"/>
    <cellStyle name="Normal 2 3 2 2 7 3 2" xfId="28490" xr:uid="{00000000-0005-0000-0000-00003C7B0000}"/>
    <cellStyle name="Normal 2 3 2 2 7 3 2 2" xfId="28491" xr:uid="{00000000-0005-0000-0000-00003D7B0000}"/>
    <cellStyle name="Normal 2 3 2 2 7 3 3" xfId="28492" xr:uid="{00000000-0005-0000-0000-00003E7B0000}"/>
    <cellStyle name="Normal 2 3 2 2 7 3 4" xfId="28493" xr:uid="{00000000-0005-0000-0000-00003F7B0000}"/>
    <cellStyle name="Normal 2 3 2 2 7 4" xfId="28494" xr:uid="{00000000-0005-0000-0000-0000407B0000}"/>
    <cellStyle name="Normal 2 3 2 2 7 4 2" xfId="28495" xr:uid="{00000000-0005-0000-0000-0000417B0000}"/>
    <cellStyle name="Normal 2 3 2 2 7 4 2 2" xfId="28496" xr:uid="{00000000-0005-0000-0000-0000427B0000}"/>
    <cellStyle name="Normal 2 3 2 2 7 4 3" xfId="28497" xr:uid="{00000000-0005-0000-0000-0000437B0000}"/>
    <cellStyle name="Normal 2 3 2 2 7 4 4" xfId="28498" xr:uid="{00000000-0005-0000-0000-0000447B0000}"/>
    <cellStyle name="Normal 2 3 2 2 7 5" xfId="28499" xr:uid="{00000000-0005-0000-0000-0000457B0000}"/>
    <cellStyle name="Normal 2 3 2 2 7 5 2" xfId="28500" xr:uid="{00000000-0005-0000-0000-0000467B0000}"/>
    <cellStyle name="Normal 2 3 2 2 7 5 2 2" xfId="28501" xr:uid="{00000000-0005-0000-0000-0000477B0000}"/>
    <cellStyle name="Normal 2 3 2 2 7 5 3" xfId="28502" xr:uid="{00000000-0005-0000-0000-0000487B0000}"/>
    <cellStyle name="Normal 2 3 2 2 7 6" xfId="28503" xr:uid="{00000000-0005-0000-0000-0000497B0000}"/>
    <cellStyle name="Normal 2 3 2 2 7 6 2" xfId="28504" xr:uid="{00000000-0005-0000-0000-00004A7B0000}"/>
    <cellStyle name="Normal 2 3 2 2 7 7" xfId="28505" xr:uid="{00000000-0005-0000-0000-00004B7B0000}"/>
    <cellStyle name="Normal 2 3 2 2 7 8" xfId="28506" xr:uid="{00000000-0005-0000-0000-00004C7B0000}"/>
    <cellStyle name="Normal 2 3 2 2 8" xfId="28507" xr:uid="{00000000-0005-0000-0000-00004D7B0000}"/>
    <cellStyle name="Normal 2 3 2 2 9" xfId="28508" xr:uid="{00000000-0005-0000-0000-00004E7B0000}"/>
    <cellStyle name="Normal 2 3 2 2 9 2" xfId="28509" xr:uid="{00000000-0005-0000-0000-00004F7B0000}"/>
    <cellStyle name="Normal 2 3 2 2 9 2 2" xfId="28510" xr:uid="{00000000-0005-0000-0000-0000507B0000}"/>
    <cellStyle name="Normal 2 3 2 2 9 3" xfId="28511" xr:uid="{00000000-0005-0000-0000-0000517B0000}"/>
    <cellStyle name="Normal 2 3 2 2 9 4" xfId="28512" xr:uid="{00000000-0005-0000-0000-0000527B0000}"/>
    <cellStyle name="Normal 2 3 2 3" xfId="28513" xr:uid="{00000000-0005-0000-0000-0000537B0000}"/>
    <cellStyle name="Normal 2 3 2 3 10" xfId="28514" xr:uid="{00000000-0005-0000-0000-0000547B0000}"/>
    <cellStyle name="Normal 2 3 2 3 10 2" xfId="28515" xr:uid="{00000000-0005-0000-0000-0000557B0000}"/>
    <cellStyle name="Normal 2 3 2 3 10 2 2" xfId="28516" xr:uid="{00000000-0005-0000-0000-0000567B0000}"/>
    <cellStyle name="Normal 2 3 2 3 10 3" xfId="28517" xr:uid="{00000000-0005-0000-0000-0000577B0000}"/>
    <cellStyle name="Normal 2 3 2 3 10 4" xfId="28518" xr:uid="{00000000-0005-0000-0000-0000587B0000}"/>
    <cellStyle name="Normal 2 3 2 3 11" xfId="28519" xr:uid="{00000000-0005-0000-0000-0000597B0000}"/>
    <cellStyle name="Normal 2 3 2 3 11 2" xfId="28520" xr:uid="{00000000-0005-0000-0000-00005A7B0000}"/>
    <cellStyle name="Normal 2 3 2 3 11 3" xfId="28521" xr:uid="{00000000-0005-0000-0000-00005B7B0000}"/>
    <cellStyle name="Normal 2 3 2 3 12" xfId="28522" xr:uid="{00000000-0005-0000-0000-00005C7B0000}"/>
    <cellStyle name="Normal 2 3 2 3 13" xfId="28523" xr:uid="{00000000-0005-0000-0000-00005D7B0000}"/>
    <cellStyle name="Normal 2 3 2 3 14" xfId="28524" xr:uid="{00000000-0005-0000-0000-00005E7B0000}"/>
    <cellStyle name="Normal 2 3 2 3 2" xfId="28525" xr:uid="{00000000-0005-0000-0000-00005F7B0000}"/>
    <cellStyle name="Normal 2 3 2 3 2 10" xfId="28526" xr:uid="{00000000-0005-0000-0000-0000607B0000}"/>
    <cellStyle name="Normal 2 3 2 3 2 10 2" xfId="28527" xr:uid="{00000000-0005-0000-0000-0000617B0000}"/>
    <cellStyle name="Normal 2 3 2 3 2 11" xfId="28528" xr:uid="{00000000-0005-0000-0000-0000627B0000}"/>
    <cellStyle name="Normal 2 3 2 3 2 12" xfId="28529" xr:uid="{00000000-0005-0000-0000-0000637B0000}"/>
    <cellStyle name="Normal 2 3 2 3 2 2" xfId="28530" xr:uid="{00000000-0005-0000-0000-0000647B0000}"/>
    <cellStyle name="Normal 2 3 2 3 2 2 10" xfId="28531" xr:uid="{00000000-0005-0000-0000-0000657B0000}"/>
    <cellStyle name="Normal 2 3 2 3 2 2 2" xfId="28532" xr:uid="{00000000-0005-0000-0000-0000667B0000}"/>
    <cellStyle name="Normal 2 3 2 3 2 2 2 2" xfId="28533" xr:uid="{00000000-0005-0000-0000-0000677B0000}"/>
    <cellStyle name="Normal 2 3 2 3 2 2 2 2 2" xfId="28534" xr:uid="{00000000-0005-0000-0000-0000687B0000}"/>
    <cellStyle name="Normal 2 3 2 3 2 2 2 2 2 2" xfId="28535" xr:uid="{00000000-0005-0000-0000-0000697B0000}"/>
    <cellStyle name="Normal 2 3 2 3 2 2 2 2 3" xfId="28536" xr:uid="{00000000-0005-0000-0000-00006A7B0000}"/>
    <cellStyle name="Normal 2 3 2 3 2 2 2 2 4" xfId="28537" xr:uid="{00000000-0005-0000-0000-00006B7B0000}"/>
    <cellStyle name="Normal 2 3 2 3 2 2 2 3" xfId="28538" xr:uid="{00000000-0005-0000-0000-00006C7B0000}"/>
    <cellStyle name="Normal 2 3 2 3 2 2 2 3 2" xfId="28539" xr:uid="{00000000-0005-0000-0000-00006D7B0000}"/>
    <cellStyle name="Normal 2 3 2 3 2 2 2 3 2 2" xfId="28540" xr:uid="{00000000-0005-0000-0000-00006E7B0000}"/>
    <cellStyle name="Normal 2 3 2 3 2 2 2 3 3" xfId="28541" xr:uid="{00000000-0005-0000-0000-00006F7B0000}"/>
    <cellStyle name="Normal 2 3 2 3 2 2 2 3 4" xfId="28542" xr:uid="{00000000-0005-0000-0000-0000707B0000}"/>
    <cellStyle name="Normal 2 3 2 3 2 2 2 4" xfId="28543" xr:uid="{00000000-0005-0000-0000-0000717B0000}"/>
    <cellStyle name="Normal 2 3 2 3 2 2 2 4 2" xfId="28544" xr:uid="{00000000-0005-0000-0000-0000727B0000}"/>
    <cellStyle name="Normal 2 3 2 3 2 2 2 4 2 2" xfId="28545" xr:uid="{00000000-0005-0000-0000-0000737B0000}"/>
    <cellStyle name="Normal 2 3 2 3 2 2 2 4 3" xfId="28546" xr:uid="{00000000-0005-0000-0000-0000747B0000}"/>
    <cellStyle name="Normal 2 3 2 3 2 2 2 4 4" xfId="28547" xr:uid="{00000000-0005-0000-0000-0000757B0000}"/>
    <cellStyle name="Normal 2 3 2 3 2 2 2 5" xfId="28548" xr:uid="{00000000-0005-0000-0000-0000767B0000}"/>
    <cellStyle name="Normal 2 3 2 3 2 2 2 5 2" xfId="28549" xr:uid="{00000000-0005-0000-0000-0000777B0000}"/>
    <cellStyle name="Normal 2 3 2 3 2 2 2 5 2 2" xfId="28550" xr:uid="{00000000-0005-0000-0000-0000787B0000}"/>
    <cellStyle name="Normal 2 3 2 3 2 2 2 5 3" xfId="28551" xr:uid="{00000000-0005-0000-0000-0000797B0000}"/>
    <cellStyle name="Normal 2 3 2 3 2 2 2 5 4" xfId="28552" xr:uid="{00000000-0005-0000-0000-00007A7B0000}"/>
    <cellStyle name="Normal 2 3 2 3 2 2 2 6" xfId="28553" xr:uid="{00000000-0005-0000-0000-00007B7B0000}"/>
    <cellStyle name="Normal 2 3 2 3 2 2 2 6 2" xfId="28554" xr:uid="{00000000-0005-0000-0000-00007C7B0000}"/>
    <cellStyle name="Normal 2 3 2 3 2 2 2 6 2 2" xfId="28555" xr:uid="{00000000-0005-0000-0000-00007D7B0000}"/>
    <cellStyle name="Normal 2 3 2 3 2 2 2 6 3" xfId="28556" xr:uid="{00000000-0005-0000-0000-00007E7B0000}"/>
    <cellStyle name="Normal 2 3 2 3 2 2 2 7" xfId="28557" xr:uid="{00000000-0005-0000-0000-00007F7B0000}"/>
    <cellStyle name="Normal 2 3 2 3 2 2 2 7 2" xfId="28558" xr:uid="{00000000-0005-0000-0000-0000807B0000}"/>
    <cellStyle name="Normal 2 3 2 3 2 2 2 8" xfId="28559" xr:uid="{00000000-0005-0000-0000-0000817B0000}"/>
    <cellStyle name="Normal 2 3 2 3 2 2 2 9" xfId="28560" xr:uid="{00000000-0005-0000-0000-0000827B0000}"/>
    <cellStyle name="Normal 2 3 2 3 2 2 3" xfId="28561" xr:uid="{00000000-0005-0000-0000-0000837B0000}"/>
    <cellStyle name="Normal 2 3 2 3 2 2 3 2" xfId="28562" xr:uid="{00000000-0005-0000-0000-0000847B0000}"/>
    <cellStyle name="Normal 2 3 2 3 2 2 3 2 2" xfId="28563" xr:uid="{00000000-0005-0000-0000-0000857B0000}"/>
    <cellStyle name="Normal 2 3 2 3 2 2 3 2 2 2" xfId="28564" xr:uid="{00000000-0005-0000-0000-0000867B0000}"/>
    <cellStyle name="Normal 2 3 2 3 2 2 3 2 3" xfId="28565" xr:uid="{00000000-0005-0000-0000-0000877B0000}"/>
    <cellStyle name="Normal 2 3 2 3 2 2 3 2 4" xfId="28566" xr:uid="{00000000-0005-0000-0000-0000887B0000}"/>
    <cellStyle name="Normal 2 3 2 3 2 2 3 3" xfId="28567" xr:uid="{00000000-0005-0000-0000-0000897B0000}"/>
    <cellStyle name="Normal 2 3 2 3 2 2 3 3 2" xfId="28568" xr:uid="{00000000-0005-0000-0000-00008A7B0000}"/>
    <cellStyle name="Normal 2 3 2 3 2 2 3 3 2 2" xfId="28569" xr:uid="{00000000-0005-0000-0000-00008B7B0000}"/>
    <cellStyle name="Normal 2 3 2 3 2 2 3 3 3" xfId="28570" xr:uid="{00000000-0005-0000-0000-00008C7B0000}"/>
    <cellStyle name="Normal 2 3 2 3 2 2 3 3 4" xfId="28571" xr:uid="{00000000-0005-0000-0000-00008D7B0000}"/>
    <cellStyle name="Normal 2 3 2 3 2 2 3 4" xfId="28572" xr:uid="{00000000-0005-0000-0000-00008E7B0000}"/>
    <cellStyle name="Normal 2 3 2 3 2 2 3 4 2" xfId="28573" xr:uid="{00000000-0005-0000-0000-00008F7B0000}"/>
    <cellStyle name="Normal 2 3 2 3 2 2 3 4 2 2" xfId="28574" xr:uid="{00000000-0005-0000-0000-0000907B0000}"/>
    <cellStyle name="Normal 2 3 2 3 2 2 3 4 3" xfId="28575" xr:uid="{00000000-0005-0000-0000-0000917B0000}"/>
    <cellStyle name="Normal 2 3 2 3 2 2 3 4 4" xfId="28576" xr:uid="{00000000-0005-0000-0000-0000927B0000}"/>
    <cellStyle name="Normal 2 3 2 3 2 2 3 5" xfId="28577" xr:uid="{00000000-0005-0000-0000-0000937B0000}"/>
    <cellStyle name="Normal 2 3 2 3 2 2 3 5 2" xfId="28578" xr:uid="{00000000-0005-0000-0000-0000947B0000}"/>
    <cellStyle name="Normal 2 3 2 3 2 2 3 5 3" xfId="28579" xr:uid="{00000000-0005-0000-0000-0000957B0000}"/>
    <cellStyle name="Normal 2 3 2 3 2 2 3 6" xfId="28580" xr:uid="{00000000-0005-0000-0000-0000967B0000}"/>
    <cellStyle name="Normal 2 3 2 3 2 2 3 7" xfId="28581" xr:uid="{00000000-0005-0000-0000-0000977B0000}"/>
    <cellStyle name="Normal 2 3 2 3 2 2 3 8" xfId="28582" xr:uid="{00000000-0005-0000-0000-0000987B0000}"/>
    <cellStyle name="Normal 2 3 2 3 2 2 4" xfId="28583" xr:uid="{00000000-0005-0000-0000-0000997B0000}"/>
    <cellStyle name="Normal 2 3 2 3 2 2 4 2" xfId="28584" xr:uid="{00000000-0005-0000-0000-00009A7B0000}"/>
    <cellStyle name="Normal 2 3 2 3 2 2 4 2 2" xfId="28585" xr:uid="{00000000-0005-0000-0000-00009B7B0000}"/>
    <cellStyle name="Normal 2 3 2 3 2 2 4 3" xfId="28586" xr:uid="{00000000-0005-0000-0000-00009C7B0000}"/>
    <cellStyle name="Normal 2 3 2 3 2 2 4 4" xfId="28587" xr:uid="{00000000-0005-0000-0000-00009D7B0000}"/>
    <cellStyle name="Normal 2 3 2 3 2 2 5" xfId="28588" xr:uid="{00000000-0005-0000-0000-00009E7B0000}"/>
    <cellStyle name="Normal 2 3 2 3 2 2 5 2" xfId="28589" xr:uid="{00000000-0005-0000-0000-00009F7B0000}"/>
    <cellStyle name="Normal 2 3 2 3 2 2 5 2 2" xfId="28590" xr:uid="{00000000-0005-0000-0000-0000A07B0000}"/>
    <cellStyle name="Normal 2 3 2 3 2 2 5 3" xfId="28591" xr:uid="{00000000-0005-0000-0000-0000A17B0000}"/>
    <cellStyle name="Normal 2 3 2 3 2 2 5 4" xfId="28592" xr:uid="{00000000-0005-0000-0000-0000A27B0000}"/>
    <cellStyle name="Normal 2 3 2 3 2 2 6" xfId="28593" xr:uid="{00000000-0005-0000-0000-0000A37B0000}"/>
    <cellStyle name="Normal 2 3 2 3 2 2 6 2" xfId="28594" xr:uid="{00000000-0005-0000-0000-0000A47B0000}"/>
    <cellStyle name="Normal 2 3 2 3 2 2 6 2 2" xfId="28595" xr:uid="{00000000-0005-0000-0000-0000A57B0000}"/>
    <cellStyle name="Normal 2 3 2 3 2 2 6 3" xfId="28596" xr:uid="{00000000-0005-0000-0000-0000A67B0000}"/>
    <cellStyle name="Normal 2 3 2 3 2 2 6 4" xfId="28597" xr:uid="{00000000-0005-0000-0000-0000A77B0000}"/>
    <cellStyle name="Normal 2 3 2 3 2 2 7" xfId="28598" xr:uid="{00000000-0005-0000-0000-0000A87B0000}"/>
    <cellStyle name="Normal 2 3 2 3 2 2 7 2" xfId="28599" xr:uid="{00000000-0005-0000-0000-0000A97B0000}"/>
    <cellStyle name="Normal 2 3 2 3 2 2 7 2 2" xfId="28600" xr:uid="{00000000-0005-0000-0000-0000AA7B0000}"/>
    <cellStyle name="Normal 2 3 2 3 2 2 7 3" xfId="28601" xr:uid="{00000000-0005-0000-0000-0000AB7B0000}"/>
    <cellStyle name="Normal 2 3 2 3 2 2 8" xfId="28602" xr:uid="{00000000-0005-0000-0000-0000AC7B0000}"/>
    <cellStyle name="Normal 2 3 2 3 2 2 8 2" xfId="28603" xr:uid="{00000000-0005-0000-0000-0000AD7B0000}"/>
    <cellStyle name="Normal 2 3 2 3 2 2 9" xfId="28604" xr:uid="{00000000-0005-0000-0000-0000AE7B0000}"/>
    <cellStyle name="Normal 2 3 2 3 2 3" xfId="28605" xr:uid="{00000000-0005-0000-0000-0000AF7B0000}"/>
    <cellStyle name="Normal 2 3 2 3 2 3 2" xfId="28606" xr:uid="{00000000-0005-0000-0000-0000B07B0000}"/>
    <cellStyle name="Normal 2 3 2 3 2 3 2 2" xfId="28607" xr:uid="{00000000-0005-0000-0000-0000B17B0000}"/>
    <cellStyle name="Normal 2 3 2 3 2 3 2 2 2" xfId="28608" xr:uid="{00000000-0005-0000-0000-0000B27B0000}"/>
    <cellStyle name="Normal 2 3 2 3 2 3 2 2 2 2" xfId="28609" xr:uid="{00000000-0005-0000-0000-0000B37B0000}"/>
    <cellStyle name="Normal 2 3 2 3 2 3 2 2 3" xfId="28610" xr:uid="{00000000-0005-0000-0000-0000B47B0000}"/>
    <cellStyle name="Normal 2 3 2 3 2 3 2 2 4" xfId="28611" xr:uid="{00000000-0005-0000-0000-0000B57B0000}"/>
    <cellStyle name="Normal 2 3 2 3 2 3 2 3" xfId="28612" xr:uid="{00000000-0005-0000-0000-0000B67B0000}"/>
    <cellStyle name="Normal 2 3 2 3 2 3 2 3 2" xfId="28613" xr:uid="{00000000-0005-0000-0000-0000B77B0000}"/>
    <cellStyle name="Normal 2 3 2 3 2 3 2 3 2 2" xfId="28614" xr:uid="{00000000-0005-0000-0000-0000B87B0000}"/>
    <cellStyle name="Normal 2 3 2 3 2 3 2 3 3" xfId="28615" xr:uid="{00000000-0005-0000-0000-0000B97B0000}"/>
    <cellStyle name="Normal 2 3 2 3 2 3 2 3 4" xfId="28616" xr:uid="{00000000-0005-0000-0000-0000BA7B0000}"/>
    <cellStyle name="Normal 2 3 2 3 2 3 2 4" xfId="28617" xr:uid="{00000000-0005-0000-0000-0000BB7B0000}"/>
    <cellStyle name="Normal 2 3 2 3 2 3 2 4 2" xfId="28618" xr:uid="{00000000-0005-0000-0000-0000BC7B0000}"/>
    <cellStyle name="Normal 2 3 2 3 2 3 2 4 2 2" xfId="28619" xr:uid="{00000000-0005-0000-0000-0000BD7B0000}"/>
    <cellStyle name="Normal 2 3 2 3 2 3 2 4 3" xfId="28620" xr:uid="{00000000-0005-0000-0000-0000BE7B0000}"/>
    <cellStyle name="Normal 2 3 2 3 2 3 2 4 4" xfId="28621" xr:uid="{00000000-0005-0000-0000-0000BF7B0000}"/>
    <cellStyle name="Normal 2 3 2 3 2 3 2 5" xfId="28622" xr:uid="{00000000-0005-0000-0000-0000C07B0000}"/>
    <cellStyle name="Normal 2 3 2 3 2 3 2 5 2" xfId="28623" xr:uid="{00000000-0005-0000-0000-0000C17B0000}"/>
    <cellStyle name="Normal 2 3 2 3 2 3 2 5 3" xfId="28624" xr:uid="{00000000-0005-0000-0000-0000C27B0000}"/>
    <cellStyle name="Normal 2 3 2 3 2 3 2 6" xfId="28625" xr:uid="{00000000-0005-0000-0000-0000C37B0000}"/>
    <cellStyle name="Normal 2 3 2 3 2 3 2 7" xfId="28626" xr:uid="{00000000-0005-0000-0000-0000C47B0000}"/>
    <cellStyle name="Normal 2 3 2 3 2 3 2 8" xfId="28627" xr:uid="{00000000-0005-0000-0000-0000C57B0000}"/>
    <cellStyle name="Normal 2 3 2 3 2 3 3" xfId="28628" xr:uid="{00000000-0005-0000-0000-0000C67B0000}"/>
    <cellStyle name="Normal 2 3 2 3 2 3 3 2" xfId="28629" xr:uid="{00000000-0005-0000-0000-0000C77B0000}"/>
    <cellStyle name="Normal 2 3 2 3 2 3 3 2 2" xfId="28630" xr:uid="{00000000-0005-0000-0000-0000C87B0000}"/>
    <cellStyle name="Normal 2 3 2 3 2 3 3 3" xfId="28631" xr:uid="{00000000-0005-0000-0000-0000C97B0000}"/>
    <cellStyle name="Normal 2 3 2 3 2 3 3 4" xfId="28632" xr:uid="{00000000-0005-0000-0000-0000CA7B0000}"/>
    <cellStyle name="Normal 2 3 2 3 2 3 4" xfId="28633" xr:uid="{00000000-0005-0000-0000-0000CB7B0000}"/>
    <cellStyle name="Normal 2 3 2 3 2 3 4 2" xfId="28634" xr:uid="{00000000-0005-0000-0000-0000CC7B0000}"/>
    <cellStyle name="Normal 2 3 2 3 2 3 4 2 2" xfId="28635" xr:uid="{00000000-0005-0000-0000-0000CD7B0000}"/>
    <cellStyle name="Normal 2 3 2 3 2 3 4 3" xfId="28636" xr:uid="{00000000-0005-0000-0000-0000CE7B0000}"/>
    <cellStyle name="Normal 2 3 2 3 2 3 4 4" xfId="28637" xr:uid="{00000000-0005-0000-0000-0000CF7B0000}"/>
    <cellStyle name="Normal 2 3 2 3 2 3 5" xfId="28638" xr:uid="{00000000-0005-0000-0000-0000D07B0000}"/>
    <cellStyle name="Normal 2 3 2 3 2 3 5 2" xfId="28639" xr:uid="{00000000-0005-0000-0000-0000D17B0000}"/>
    <cellStyle name="Normal 2 3 2 3 2 3 5 2 2" xfId="28640" xr:uid="{00000000-0005-0000-0000-0000D27B0000}"/>
    <cellStyle name="Normal 2 3 2 3 2 3 5 3" xfId="28641" xr:uid="{00000000-0005-0000-0000-0000D37B0000}"/>
    <cellStyle name="Normal 2 3 2 3 2 3 5 4" xfId="28642" xr:uid="{00000000-0005-0000-0000-0000D47B0000}"/>
    <cellStyle name="Normal 2 3 2 3 2 3 6" xfId="28643" xr:uid="{00000000-0005-0000-0000-0000D57B0000}"/>
    <cellStyle name="Normal 2 3 2 3 2 3 6 2" xfId="28644" xr:uid="{00000000-0005-0000-0000-0000D67B0000}"/>
    <cellStyle name="Normal 2 3 2 3 2 3 6 2 2" xfId="28645" xr:uid="{00000000-0005-0000-0000-0000D77B0000}"/>
    <cellStyle name="Normal 2 3 2 3 2 3 6 3" xfId="28646" xr:uid="{00000000-0005-0000-0000-0000D87B0000}"/>
    <cellStyle name="Normal 2 3 2 3 2 3 7" xfId="28647" xr:uid="{00000000-0005-0000-0000-0000D97B0000}"/>
    <cellStyle name="Normal 2 3 2 3 2 3 7 2" xfId="28648" xr:uid="{00000000-0005-0000-0000-0000DA7B0000}"/>
    <cellStyle name="Normal 2 3 2 3 2 3 8" xfId="28649" xr:uid="{00000000-0005-0000-0000-0000DB7B0000}"/>
    <cellStyle name="Normal 2 3 2 3 2 3 9" xfId="28650" xr:uid="{00000000-0005-0000-0000-0000DC7B0000}"/>
    <cellStyle name="Normal 2 3 2 3 2 4" xfId="28651" xr:uid="{00000000-0005-0000-0000-0000DD7B0000}"/>
    <cellStyle name="Normal 2 3 2 3 2 4 2" xfId="28652" xr:uid="{00000000-0005-0000-0000-0000DE7B0000}"/>
    <cellStyle name="Normal 2 3 2 3 2 4 2 2" xfId="28653" xr:uid="{00000000-0005-0000-0000-0000DF7B0000}"/>
    <cellStyle name="Normal 2 3 2 3 2 4 2 2 2" xfId="28654" xr:uid="{00000000-0005-0000-0000-0000E07B0000}"/>
    <cellStyle name="Normal 2 3 2 3 2 4 2 3" xfId="28655" xr:uid="{00000000-0005-0000-0000-0000E17B0000}"/>
    <cellStyle name="Normal 2 3 2 3 2 4 2 4" xfId="28656" xr:uid="{00000000-0005-0000-0000-0000E27B0000}"/>
    <cellStyle name="Normal 2 3 2 3 2 4 3" xfId="28657" xr:uid="{00000000-0005-0000-0000-0000E37B0000}"/>
    <cellStyle name="Normal 2 3 2 3 2 4 3 2" xfId="28658" xr:uid="{00000000-0005-0000-0000-0000E47B0000}"/>
    <cellStyle name="Normal 2 3 2 3 2 4 3 2 2" xfId="28659" xr:uid="{00000000-0005-0000-0000-0000E57B0000}"/>
    <cellStyle name="Normal 2 3 2 3 2 4 3 3" xfId="28660" xr:uid="{00000000-0005-0000-0000-0000E67B0000}"/>
    <cellStyle name="Normal 2 3 2 3 2 4 3 4" xfId="28661" xr:uid="{00000000-0005-0000-0000-0000E77B0000}"/>
    <cellStyle name="Normal 2 3 2 3 2 4 4" xfId="28662" xr:uid="{00000000-0005-0000-0000-0000E87B0000}"/>
    <cellStyle name="Normal 2 3 2 3 2 4 4 2" xfId="28663" xr:uid="{00000000-0005-0000-0000-0000E97B0000}"/>
    <cellStyle name="Normal 2 3 2 3 2 4 4 2 2" xfId="28664" xr:uid="{00000000-0005-0000-0000-0000EA7B0000}"/>
    <cellStyle name="Normal 2 3 2 3 2 4 4 3" xfId="28665" xr:uid="{00000000-0005-0000-0000-0000EB7B0000}"/>
    <cellStyle name="Normal 2 3 2 3 2 4 4 4" xfId="28666" xr:uid="{00000000-0005-0000-0000-0000EC7B0000}"/>
    <cellStyle name="Normal 2 3 2 3 2 4 5" xfId="28667" xr:uid="{00000000-0005-0000-0000-0000ED7B0000}"/>
    <cellStyle name="Normal 2 3 2 3 2 4 5 2" xfId="28668" xr:uid="{00000000-0005-0000-0000-0000EE7B0000}"/>
    <cellStyle name="Normal 2 3 2 3 2 4 5 2 2" xfId="28669" xr:uid="{00000000-0005-0000-0000-0000EF7B0000}"/>
    <cellStyle name="Normal 2 3 2 3 2 4 5 3" xfId="28670" xr:uid="{00000000-0005-0000-0000-0000F07B0000}"/>
    <cellStyle name="Normal 2 3 2 3 2 4 5 4" xfId="28671" xr:uid="{00000000-0005-0000-0000-0000F17B0000}"/>
    <cellStyle name="Normal 2 3 2 3 2 4 6" xfId="28672" xr:uid="{00000000-0005-0000-0000-0000F27B0000}"/>
    <cellStyle name="Normal 2 3 2 3 2 4 6 2" xfId="28673" xr:uid="{00000000-0005-0000-0000-0000F37B0000}"/>
    <cellStyle name="Normal 2 3 2 3 2 4 6 2 2" xfId="28674" xr:uid="{00000000-0005-0000-0000-0000F47B0000}"/>
    <cellStyle name="Normal 2 3 2 3 2 4 6 3" xfId="28675" xr:uid="{00000000-0005-0000-0000-0000F57B0000}"/>
    <cellStyle name="Normal 2 3 2 3 2 4 7" xfId="28676" xr:uid="{00000000-0005-0000-0000-0000F67B0000}"/>
    <cellStyle name="Normal 2 3 2 3 2 4 7 2" xfId="28677" xr:uid="{00000000-0005-0000-0000-0000F77B0000}"/>
    <cellStyle name="Normal 2 3 2 3 2 4 8" xfId="28678" xr:uid="{00000000-0005-0000-0000-0000F87B0000}"/>
    <cellStyle name="Normal 2 3 2 3 2 4 9" xfId="28679" xr:uid="{00000000-0005-0000-0000-0000F97B0000}"/>
    <cellStyle name="Normal 2 3 2 3 2 5" xfId="28680" xr:uid="{00000000-0005-0000-0000-0000FA7B0000}"/>
    <cellStyle name="Normal 2 3 2 3 2 5 2" xfId="28681" xr:uid="{00000000-0005-0000-0000-0000FB7B0000}"/>
    <cellStyle name="Normal 2 3 2 3 2 5 2 2" xfId="28682" xr:uid="{00000000-0005-0000-0000-0000FC7B0000}"/>
    <cellStyle name="Normal 2 3 2 3 2 5 2 2 2" xfId="28683" xr:uid="{00000000-0005-0000-0000-0000FD7B0000}"/>
    <cellStyle name="Normal 2 3 2 3 2 5 2 3" xfId="28684" xr:uid="{00000000-0005-0000-0000-0000FE7B0000}"/>
    <cellStyle name="Normal 2 3 2 3 2 5 2 4" xfId="28685" xr:uid="{00000000-0005-0000-0000-0000FF7B0000}"/>
    <cellStyle name="Normal 2 3 2 3 2 5 3" xfId="28686" xr:uid="{00000000-0005-0000-0000-0000007C0000}"/>
    <cellStyle name="Normal 2 3 2 3 2 5 3 2" xfId="28687" xr:uid="{00000000-0005-0000-0000-0000017C0000}"/>
    <cellStyle name="Normal 2 3 2 3 2 5 3 2 2" xfId="28688" xr:uid="{00000000-0005-0000-0000-0000027C0000}"/>
    <cellStyle name="Normal 2 3 2 3 2 5 3 3" xfId="28689" xr:uid="{00000000-0005-0000-0000-0000037C0000}"/>
    <cellStyle name="Normal 2 3 2 3 2 5 3 4" xfId="28690" xr:uid="{00000000-0005-0000-0000-0000047C0000}"/>
    <cellStyle name="Normal 2 3 2 3 2 5 4" xfId="28691" xr:uid="{00000000-0005-0000-0000-0000057C0000}"/>
    <cellStyle name="Normal 2 3 2 3 2 5 4 2" xfId="28692" xr:uid="{00000000-0005-0000-0000-0000067C0000}"/>
    <cellStyle name="Normal 2 3 2 3 2 5 4 2 2" xfId="28693" xr:uid="{00000000-0005-0000-0000-0000077C0000}"/>
    <cellStyle name="Normal 2 3 2 3 2 5 4 3" xfId="28694" xr:uid="{00000000-0005-0000-0000-0000087C0000}"/>
    <cellStyle name="Normal 2 3 2 3 2 5 4 4" xfId="28695" xr:uid="{00000000-0005-0000-0000-0000097C0000}"/>
    <cellStyle name="Normal 2 3 2 3 2 5 5" xfId="28696" xr:uid="{00000000-0005-0000-0000-00000A7C0000}"/>
    <cellStyle name="Normal 2 3 2 3 2 5 5 2" xfId="28697" xr:uid="{00000000-0005-0000-0000-00000B7C0000}"/>
    <cellStyle name="Normal 2 3 2 3 2 5 5 3" xfId="28698" xr:uid="{00000000-0005-0000-0000-00000C7C0000}"/>
    <cellStyle name="Normal 2 3 2 3 2 5 6" xfId="28699" xr:uid="{00000000-0005-0000-0000-00000D7C0000}"/>
    <cellStyle name="Normal 2 3 2 3 2 5 7" xfId="28700" xr:uid="{00000000-0005-0000-0000-00000E7C0000}"/>
    <cellStyle name="Normal 2 3 2 3 2 5 8" xfId="28701" xr:uid="{00000000-0005-0000-0000-00000F7C0000}"/>
    <cellStyle name="Normal 2 3 2 3 2 6" xfId="28702" xr:uid="{00000000-0005-0000-0000-0000107C0000}"/>
    <cellStyle name="Normal 2 3 2 3 2 6 2" xfId="28703" xr:uid="{00000000-0005-0000-0000-0000117C0000}"/>
    <cellStyle name="Normal 2 3 2 3 2 6 2 2" xfId="28704" xr:uid="{00000000-0005-0000-0000-0000127C0000}"/>
    <cellStyle name="Normal 2 3 2 3 2 6 3" xfId="28705" xr:uid="{00000000-0005-0000-0000-0000137C0000}"/>
    <cellStyle name="Normal 2 3 2 3 2 6 4" xfId="28706" xr:uid="{00000000-0005-0000-0000-0000147C0000}"/>
    <cellStyle name="Normal 2 3 2 3 2 7" xfId="28707" xr:uid="{00000000-0005-0000-0000-0000157C0000}"/>
    <cellStyle name="Normal 2 3 2 3 2 7 2" xfId="28708" xr:uid="{00000000-0005-0000-0000-0000167C0000}"/>
    <cellStyle name="Normal 2 3 2 3 2 7 2 2" xfId="28709" xr:uid="{00000000-0005-0000-0000-0000177C0000}"/>
    <cellStyle name="Normal 2 3 2 3 2 7 3" xfId="28710" xr:uid="{00000000-0005-0000-0000-0000187C0000}"/>
    <cellStyle name="Normal 2 3 2 3 2 7 4" xfId="28711" xr:uid="{00000000-0005-0000-0000-0000197C0000}"/>
    <cellStyle name="Normal 2 3 2 3 2 8" xfId="28712" xr:uid="{00000000-0005-0000-0000-00001A7C0000}"/>
    <cellStyle name="Normal 2 3 2 3 2 8 2" xfId="28713" xr:uid="{00000000-0005-0000-0000-00001B7C0000}"/>
    <cellStyle name="Normal 2 3 2 3 2 8 2 2" xfId="28714" xr:uid="{00000000-0005-0000-0000-00001C7C0000}"/>
    <cellStyle name="Normal 2 3 2 3 2 8 3" xfId="28715" xr:uid="{00000000-0005-0000-0000-00001D7C0000}"/>
    <cellStyle name="Normal 2 3 2 3 2 8 4" xfId="28716" xr:uid="{00000000-0005-0000-0000-00001E7C0000}"/>
    <cellStyle name="Normal 2 3 2 3 2 9" xfId="28717" xr:uid="{00000000-0005-0000-0000-00001F7C0000}"/>
    <cellStyle name="Normal 2 3 2 3 2 9 2" xfId="28718" xr:uid="{00000000-0005-0000-0000-0000207C0000}"/>
    <cellStyle name="Normal 2 3 2 3 2 9 2 2" xfId="28719" xr:uid="{00000000-0005-0000-0000-0000217C0000}"/>
    <cellStyle name="Normal 2 3 2 3 2 9 3" xfId="28720" xr:uid="{00000000-0005-0000-0000-0000227C0000}"/>
    <cellStyle name="Normal 2 3 2 3 3" xfId="28721" xr:uid="{00000000-0005-0000-0000-0000237C0000}"/>
    <cellStyle name="Normal 2 3 2 3 3 10" xfId="28722" xr:uid="{00000000-0005-0000-0000-0000247C0000}"/>
    <cellStyle name="Normal 2 3 2 3 3 11" xfId="28723" xr:uid="{00000000-0005-0000-0000-0000257C0000}"/>
    <cellStyle name="Normal 2 3 2 3 3 2" xfId="28724" xr:uid="{00000000-0005-0000-0000-0000267C0000}"/>
    <cellStyle name="Normal 2 3 2 3 3 2 2" xfId="28725" xr:uid="{00000000-0005-0000-0000-0000277C0000}"/>
    <cellStyle name="Normal 2 3 2 3 3 2 2 2" xfId="28726" xr:uid="{00000000-0005-0000-0000-0000287C0000}"/>
    <cellStyle name="Normal 2 3 2 3 3 2 2 2 2" xfId="28727" xr:uid="{00000000-0005-0000-0000-0000297C0000}"/>
    <cellStyle name="Normal 2 3 2 3 3 2 2 2 2 2" xfId="28728" xr:uid="{00000000-0005-0000-0000-00002A7C0000}"/>
    <cellStyle name="Normal 2 3 2 3 3 2 2 2 3" xfId="28729" xr:uid="{00000000-0005-0000-0000-00002B7C0000}"/>
    <cellStyle name="Normal 2 3 2 3 3 2 2 2 4" xfId="28730" xr:uid="{00000000-0005-0000-0000-00002C7C0000}"/>
    <cellStyle name="Normal 2 3 2 3 3 2 2 3" xfId="28731" xr:uid="{00000000-0005-0000-0000-00002D7C0000}"/>
    <cellStyle name="Normal 2 3 2 3 3 2 2 3 2" xfId="28732" xr:uid="{00000000-0005-0000-0000-00002E7C0000}"/>
    <cellStyle name="Normal 2 3 2 3 3 2 2 3 2 2" xfId="28733" xr:uid="{00000000-0005-0000-0000-00002F7C0000}"/>
    <cellStyle name="Normal 2 3 2 3 3 2 2 3 3" xfId="28734" xr:uid="{00000000-0005-0000-0000-0000307C0000}"/>
    <cellStyle name="Normal 2 3 2 3 3 2 2 3 4" xfId="28735" xr:uid="{00000000-0005-0000-0000-0000317C0000}"/>
    <cellStyle name="Normal 2 3 2 3 3 2 2 4" xfId="28736" xr:uid="{00000000-0005-0000-0000-0000327C0000}"/>
    <cellStyle name="Normal 2 3 2 3 3 2 2 4 2" xfId="28737" xr:uid="{00000000-0005-0000-0000-0000337C0000}"/>
    <cellStyle name="Normal 2 3 2 3 3 2 2 4 2 2" xfId="28738" xr:uid="{00000000-0005-0000-0000-0000347C0000}"/>
    <cellStyle name="Normal 2 3 2 3 3 2 2 4 3" xfId="28739" xr:uid="{00000000-0005-0000-0000-0000357C0000}"/>
    <cellStyle name="Normal 2 3 2 3 3 2 2 4 4" xfId="28740" xr:uid="{00000000-0005-0000-0000-0000367C0000}"/>
    <cellStyle name="Normal 2 3 2 3 3 2 2 5" xfId="28741" xr:uid="{00000000-0005-0000-0000-0000377C0000}"/>
    <cellStyle name="Normal 2 3 2 3 3 2 2 5 2" xfId="28742" xr:uid="{00000000-0005-0000-0000-0000387C0000}"/>
    <cellStyle name="Normal 2 3 2 3 3 2 2 5 3" xfId="28743" xr:uid="{00000000-0005-0000-0000-0000397C0000}"/>
    <cellStyle name="Normal 2 3 2 3 3 2 2 6" xfId="28744" xr:uid="{00000000-0005-0000-0000-00003A7C0000}"/>
    <cellStyle name="Normal 2 3 2 3 3 2 2 7" xfId="28745" xr:uid="{00000000-0005-0000-0000-00003B7C0000}"/>
    <cellStyle name="Normal 2 3 2 3 3 2 2 8" xfId="28746" xr:uid="{00000000-0005-0000-0000-00003C7C0000}"/>
    <cellStyle name="Normal 2 3 2 3 3 2 3" xfId="28747" xr:uid="{00000000-0005-0000-0000-00003D7C0000}"/>
    <cellStyle name="Normal 2 3 2 3 3 2 3 2" xfId="28748" xr:uid="{00000000-0005-0000-0000-00003E7C0000}"/>
    <cellStyle name="Normal 2 3 2 3 3 2 3 2 2" xfId="28749" xr:uid="{00000000-0005-0000-0000-00003F7C0000}"/>
    <cellStyle name="Normal 2 3 2 3 3 2 3 3" xfId="28750" xr:uid="{00000000-0005-0000-0000-0000407C0000}"/>
    <cellStyle name="Normal 2 3 2 3 3 2 3 4" xfId="28751" xr:uid="{00000000-0005-0000-0000-0000417C0000}"/>
    <cellStyle name="Normal 2 3 2 3 3 2 4" xfId="28752" xr:uid="{00000000-0005-0000-0000-0000427C0000}"/>
    <cellStyle name="Normal 2 3 2 3 3 2 4 2" xfId="28753" xr:uid="{00000000-0005-0000-0000-0000437C0000}"/>
    <cellStyle name="Normal 2 3 2 3 3 2 4 2 2" xfId="28754" xr:uid="{00000000-0005-0000-0000-0000447C0000}"/>
    <cellStyle name="Normal 2 3 2 3 3 2 4 3" xfId="28755" xr:uid="{00000000-0005-0000-0000-0000457C0000}"/>
    <cellStyle name="Normal 2 3 2 3 3 2 4 4" xfId="28756" xr:uid="{00000000-0005-0000-0000-0000467C0000}"/>
    <cellStyle name="Normal 2 3 2 3 3 2 5" xfId="28757" xr:uid="{00000000-0005-0000-0000-0000477C0000}"/>
    <cellStyle name="Normal 2 3 2 3 3 2 5 2" xfId="28758" xr:uid="{00000000-0005-0000-0000-0000487C0000}"/>
    <cellStyle name="Normal 2 3 2 3 3 2 5 2 2" xfId="28759" xr:uid="{00000000-0005-0000-0000-0000497C0000}"/>
    <cellStyle name="Normal 2 3 2 3 3 2 5 3" xfId="28760" xr:uid="{00000000-0005-0000-0000-00004A7C0000}"/>
    <cellStyle name="Normal 2 3 2 3 3 2 5 4" xfId="28761" xr:uid="{00000000-0005-0000-0000-00004B7C0000}"/>
    <cellStyle name="Normal 2 3 2 3 3 2 6" xfId="28762" xr:uid="{00000000-0005-0000-0000-00004C7C0000}"/>
    <cellStyle name="Normal 2 3 2 3 3 2 6 2" xfId="28763" xr:uid="{00000000-0005-0000-0000-00004D7C0000}"/>
    <cellStyle name="Normal 2 3 2 3 3 2 6 2 2" xfId="28764" xr:uid="{00000000-0005-0000-0000-00004E7C0000}"/>
    <cellStyle name="Normal 2 3 2 3 3 2 6 3" xfId="28765" xr:uid="{00000000-0005-0000-0000-00004F7C0000}"/>
    <cellStyle name="Normal 2 3 2 3 3 2 7" xfId="28766" xr:uid="{00000000-0005-0000-0000-0000507C0000}"/>
    <cellStyle name="Normal 2 3 2 3 3 2 7 2" xfId="28767" xr:uid="{00000000-0005-0000-0000-0000517C0000}"/>
    <cellStyle name="Normal 2 3 2 3 3 2 8" xfId="28768" xr:uid="{00000000-0005-0000-0000-0000527C0000}"/>
    <cellStyle name="Normal 2 3 2 3 3 2 9" xfId="28769" xr:uid="{00000000-0005-0000-0000-0000537C0000}"/>
    <cellStyle name="Normal 2 3 2 3 3 3" xfId="28770" xr:uid="{00000000-0005-0000-0000-0000547C0000}"/>
    <cellStyle name="Normal 2 3 2 3 3 3 2" xfId="28771" xr:uid="{00000000-0005-0000-0000-0000557C0000}"/>
    <cellStyle name="Normal 2 3 2 3 3 3 2 2" xfId="28772" xr:uid="{00000000-0005-0000-0000-0000567C0000}"/>
    <cellStyle name="Normal 2 3 2 3 3 3 2 2 2" xfId="28773" xr:uid="{00000000-0005-0000-0000-0000577C0000}"/>
    <cellStyle name="Normal 2 3 2 3 3 3 2 3" xfId="28774" xr:uid="{00000000-0005-0000-0000-0000587C0000}"/>
    <cellStyle name="Normal 2 3 2 3 3 3 2 4" xfId="28775" xr:uid="{00000000-0005-0000-0000-0000597C0000}"/>
    <cellStyle name="Normal 2 3 2 3 3 3 3" xfId="28776" xr:uid="{00000000-0005-0000-0000-00005A7C0000}"/>
    <cellStyle name="Normal 2 3 2 3 3 3 3 2" xfId="28777" xr:uid="{00000000-0005-0000-0000-00005B7C0000}"/>
    <cellStyle name="Normal 2 3 2 3 3 3 3 2 2" xfId="28778" xr:uid="{00000000-0005-0000-0000-00005C7C0000}"/>
    <cellStyle name="Normal 2 3 2 3 3 3 3 3" xfId="28779" xr:uid="{00000000-0005-0000-0000-00005D7C0000}"/>
    <cellStyle name="Normal 2 3 2 3 3 3 3 4" xfId="28780" xr:uid="{00000000-0005-0000-0000-00005E7C0000}"/>
    <cellStyle name="Normal 2 3 2 3 3 3 4" xfId="28781" xr:uid="{00000000-0005-0000-0000-00005F7C0000}"/>
    <cellStyle name="Normal 2 3 2 3 3 3 4 2" xfId="28782" xr:uid="{00000000-0005-0000-0000-0000607C0000}"/>
    <cellStyle name="Normal 2 3 2 3 3 3 4 2 2" xfId="28783" xr:uid="{00000000-0005-0000-0000-0000617C0000}"/>
    <cellStyle name="Normal 2 3 2 3 3 3 4 3" xfId="28784" xr:uid="{00000000-0005-0000-0000-0000627C0000}"/>
    <cellStyle name="Normal 2 3 2 3 3 3 4 4" xfId="28785" xr:uid="{00000000-0005-0000-0000-0000637C0000}"/>
    <cellStyle name="Normal 2 3 2 3 3 3 5" xfId="28786" xr:uid="{00000000-0005-0000-0000-0000647C0000}"/>
    <cellStyle name="Normal 2 3 2 3 3 3 5 2" xfId="28787" xr:uid="{00000000-0005-0000-0000-0000657C0000}"/>
    <cellStyle name="Normal 2 3 2 3 3 3 5 2 2" xfId="28788" xr:uid="{00000000-0005-0000-0000-0000667C0000}"/>
    <cellStyle name="Normal 2 3 2 3 3 3 5 3" xfId="28789" xr:uid="{00000000-0005-0000-0000-0000677C0000}"/>
    <cellStyle name="Normal 2 3 2 3 3 3 5 4" xfId="28790" xr:uid="{00000000-0005-0000-0000-0000687C0000}"/>
    <cellStyle name="Normal 2 3 2 3 3 3 6" xfId="28791" xr:uid="{00000000-0005-0000-0000-0000697C0000}"/>
    <cellStyle name="Normal 2 3 2 3 3 3 6 2" xfId="28792" xr:uid="{00000000-0005-0000-0000-00006A7C0000}"/>
    <cellStyle name="Normal 2 3 2 3 3 3 6 2 2" xfId="28793" xr:uid="{00000000-0005-0000-0000-00006B7C0000}"/>
    <cellStyle name="Normal 2 3 2 3 3 3 6 3" xfId="28794" xr:uid="{00000000-0005-0000-0000-00006C7C0000}"/>
    <cellStyle name="Normal 2 3 2 3 3 3 7" xfId="28795" xr:uid="{00000000-0005-0000-0000-00006D7C0000}"/>
    <cellStyle name="Normal 2 3 2 3 3 3 7 2" xfId="28796" xr:uid="{00000000-0005-0000-0000-00006E7C0000}"/>
    <cellStyle name="Normal 2 3 2 3 3 3 8" xfId="28797" xr:uid="{00000000-0005-0000-0000-00006F7C0000}"/>
    <cellStyle name="Normal 2 3 2 3 3 3 9" xfId="28798" xr:uid="{00000000-0005-0000-0000-0000707C0000}"/>
    <cellStyle name="Normal 2 3 2 3 3 4" xfId="28799" xr:uid="{00000000-0005-0000-0000-0000717C0000}"/>
    <cellStyle name="Normal 2 3 2 3 3 4 2" xfId="28800" xr:uid="{00000000-0005-0000-0000-0000727C0000}"/>
    <cellStyle name="Normal 2 3 2 3 3 4 2 2" xfId="28801" xr:uid="{00000000-0005-0000-0000-0000737C0000}"/>
    <cellStyle name="Normal 2 3 2 3 3 4 2 2 2" xfId="28802" xr:uid="{00000000-0005-0000-0000-0000747C0000}"/>
    <cellStyle name="Normal 2 3 2 3 3 4 2 3" xfId="28803" xr:uid="{00000000-0005-0000-0000-0000757C0000}"/>
    <cellStyle name="Normal 2 3 2 3 3 4 2 4" xfId="28804" xr:uid="{00000000-0005-0000-0000-0000767C0000}"/>
    <cellStyle name="Normal 2 3 2 3 3 4 3" xfId="28805" xr:uid="{00000000-0005-0000-0000-0000777C0000}"/>
    <cellStyle name="Normal 2 3 2 3 3 4 3 2" xfId="28806" xr:uid="{00000000-0005-0000-0000-0000787C0000}"/>
    <cellStyle name="Normal 2 3 2 3 3 4 3 2 2" xfId="28807" xr:uid="{00000000-0005-0000-0000-0000797C0000}"/>
    <cellStyle name="Normal 2 3 2 3 3 4 3 3" xfId="28808" xr:uid="{00000000-0005-0000-0000-00007A7C0000}"/>
    <cellStyle name="Normal 2 3 2 3 3 4 3 4" xfId="28809" xr:uid="{00000000-0005-0000-0000-00007B7C0000}"/>
    <cellStyle name="Normal 2 3 2 3 3 4 4" xfId="28810" xr:uid="{00000000-0005-0000-0000-00007C7C0000}"/>
    <cellStyle name="Normal 2 3 2 3 3 4 4 2" xfId="28811" xr:uid="{00000000-0005-0000-0000-00007D7C0000}"/>
    <cellStyle name="Normal 2 3 2 3 3 4 4 2 2" xfId="28812" xr:uid="{00000000-0005-0000-0000-00007E7C0000}"/>
    <cellStyle name="Normal 2 3 2 3 3 4 4 3" xfId="28813" xr:uid="{00000000-0005-0000-0000-00007F7C0000}"/>
    <cellStyle name="Normal 2 3 2 3 3 4 4 4" xfId="28814" xr:uid="{00000000-0005-0000-0000-0000807C0000}"/>
    <cellStyle name="Normal 2 3 2 3 3 4 5" xfId="28815" xr:uid="{00000000-0005-0000-0000-0000817C0000}"/>
    <cellStyle name="Normal 2 3 2 3 3 4 5 2" xfId="28816" xr:uid="{00000000-0005-0000-0000-0000827C0000}"/>
    <cellStyle name="Normal 2 3 2 3 3 4 5 3" xfId="28817" xr:uid="{00000000-0005-0000-0000-0000837C0000}"/>
    <cellStyle name="Normal 2 3 2 3 3 4 6" xfId="28818" xr:uid="{00000000-0005-0000-0000-0000847C0000}"/>
    <cellStyle name="Normal 2 3 2 3 3 4 7" xfId="28819" xr:uid="{00000000-0005-0000-0000-0000857C0000}"/>
    <cellStyle name="Normal 2 3 2 3 3 4 8" xfId="28820" xr:uid="{00000000-0005-0000-0000-0000867C0000}"/>
    <cellStyle name="Normal 2 3 2 3 3 5" xfId="28821" xr:uid="{00000000-0005-0000-0000-0000877C0000}"/>
    <cellStyle name="Normal 2 3 2 3 3 5 2" xfId="28822" xr:uid="{00000000-0005-0000-0000-0000887C0000}"/>
    <cellStyle name="Normal 2 3 2 3 3 5 2 2" xfId="28823" xr:uid="{00000000-0005-0000-0000-0000897C0000}"/>
    <cellStyle name="Normal 2 3 2 3 3 5 3" xfId="28824" xr:uid="{00000000-0005-0000-0000-00008A7C0000}"/>
    <cellStyle name="Normal 2 3 2 3 3 5 4" xfId="28825" xr:uid="{00000000-0005-0000-0000-00008B7C0000}"/>
    <cellStyle name="Normal 2 3 2 3 3 6" xfId="28826" xr:uid="{00000000-0005-0000-0000-00008C7C0000}"/>
    <cellStyle name="Normal 2 3 2 3 3 6 2" xfId="28827" xr:uid="{00000000-0005-0000-0000-00008D7C0000}"/>
    <cellStyle name="Normal 2 3 2 3 3 6 2 2" xfId="28828" xr:uid="{00000000-0005-0000-0000-00008E7C0000}"/>
    <cellStyle name="Normal 2 3 2 3 3 6 3" xfId="28829" xr:uid="{00000000-0005-0000-0000-00008F7C0000}"/>
    <cellStyle name="Normal 2 3 2 3 3 6 4" xfId="28830" xr:uid="{00000000-0005-0000-0000-0000907C0000}"/>
    <cellStyle name="Normal 2 3 2 3 3 7" xfId="28831" xr:uid="{00000000-0005-0000-0000-0000917C0000}"/>
    <cellStyle name="Normal 2 3 2 3 3 7 2" xfId="28832" xr:uid="{00000000-0005-0000-0000-0000927C0000}"/>
    <cellStyle name="Normal 2 3 2 3 3 7 2 2" xfId="28833" xr:uid="{00000000-0005-0000-0000-0000937C0000}"/>
    <cellStyle name="Normal 2 3 2 3 3 7 3" xfId="28834" xr:uid="{00000000-0005-0000-0000-0000947C0000}"/>
    <cellStyle name="Normal 2 3 2 3 3 7 4" xfId="28835" xr:uid="{00000000-0005-0000-0000-0000957C0000}"/>
    <cellStyle name="Normal 2 3 2 3 3 8" xfId="28836" xr:uid="{00000000-0005-0000-0000-0000967C0000}"/>
    <cellStyle name="Normal 2 3 2 3 3 8 2" xfId="28837" xr:uid="{00000000-0005-0000-0000-0000977C0000}"/>
    <cellStyle name="Normal 2 3 2 3 3 8 2 2" xfId="28838" xr:uid="{00000000-0005-0000-0000-0000987C0000}"/>
    <cellStyle name="Normal 2 3 2 3 3 8 3" xfId="28839" xr:uid="{00000000-0005-0000-0000-0000997C0000}"/>
    <cellStyle name="Normal 2 3 2 3 3 9" xfId="28840" xr:uid="{00000000-0005-0000-0000-00009A7C0000}"/>
    <cellStyle name="Normal 2 3 2 3 3 9 2" xfId="28841" xr:uid="{00000000-0005-0000-0000-00009B7C0000}"/>
    <cellStyle name="Normal 2 3 2 3 4" xfId="28842" xr:uid="{00000000-0005-0000-0000-00009C7C0000}"/>
    <cellStyle name="Normal 2 3 2 3 4 2" xfId="28843" xr:uid="{00000000-0005-0000-0000-00009D7C0000}"/>
    <cellStyle name="Normal 2 3 2 3 4 2 2" xfId="28844" xr:uid="{00000000-0005-0000-0000-00009E7C0000}"/>
    <cellStyle name="Normal 2 3 2 3 4 2 2 2" xfId="28845" xr:uid="{00000000-0005-0000-0000-00009F7C0000}"/>
    <cellStyle name="Normal 2 3 2 3 4 2 2 2 2" xfId="28846" xr:uid="{00000000-0005-0000-0000-0000A07C0000}"/>
    <cellStyle name="Normal 2 3 2 3 4 2 2 3" xfId="28847" xr:uid="{00000000-0005-0000-0000-0000A17C0000}"/>
    <cellStyle name="Normal 2 3 2 3 4 2 2 4" xfId="28848" xr:uid="{00000000-0005-0000-0000-0000A27C0000}"/>
    <cellStyle name="Normal 2 3 2 3 4 2 3" xfId="28849" xr:uid="{00000000-0005-0000-0000-0000A37C0000}"/>
    <cellStyle name="Normal 2 3 2 3 4 2 3 2" xfId="28850" xr:uid="{00000000-0005-0000-0000-0000A47C0000}"/>
    <cellStyle name="Normal 2 3 2 3 4 2 3 2 2" xfId="28851" xr:uid="{00000000-0005-0000-0000-0000A57C0000}"/>
    <cellStyle name="Normal 2 3 2 3 4 2 3 3" xfId="28852" xr:uid="{00000000-0005-0000-0000-0000A67C0000}"/>
    <cellStyle name="Normal 2 3 2 3 4 2 3 4" xfId="28853" xr:uid="{00000000-0005-0000-0000-0000A77C0000}"/>
    <cellStyle name="Normal 2 3 2 3 4 2 4" xfId="28854" xr:uid="{00000000-0005-0000-0000-0000A87C0000}"/>
    <cellStyle name="Normal 2 3 2 3 4 2 4 2" xfId="28855" xr:uid="{00000000-0005-0000-0000-0000A97C0000}"/>
    <cellStyle name="Normal 2 3 2 3 4 2 4 2 2" xfId="28856" xr:uid="{00000000-0005-0000-0000-0000AA7C0000}"/>
    <cellStyle name="Normal 2 3 2 3 4 2 4 3" xfId="28857" xr:uid="{00000000-0005-0000-0000-0000AB7C0000}"/>
    <cellStyle name="Normal 2 3 2 3 4 2 4 4" xfId="28858" xr:uid="{00000000-0005-0000-0000-0000AC7C0000}"/>
    <cellStyle name="Normal 2 3 2 3 4 2 5" xfId="28859" xr:uid="{00000000-0005-0000-0000-0000AD7C0000}"/>
    <cellStyle name="Normal 2 3 2 3 4 2 5 2" xfId="28860" xr:uid="{00000000-0005-0000-0000-0000AE7C0000}"/>
    <cellStyle name="Normal 2 3 2 3 4 2 5 3" xfId="28861" xr:uid="{00000000-0005-0000-0000-0000AF7C0000}"/>
    <cellStyle name="Normal 2 3 2 3 4 2 6" xfId="28862" xr:uid="{00000000-0005-0000-0000-0000B07C0000}"/>
    <cellStyle name="Normal 2 3 2 3 4 2 7" xfId="28863" xr:uid="{00000000-0005-0000-0000-0000B17C0000}"/>
    <cellStyle name="Normal 2 3 2 3 4 2 8" xfId="28864" xr:uid="{00000000-0005-0000-0000-0000B27C0000}"/>
    <cellStyle name="Normal 2 3 2 3 4 3" xfId="28865" xr:uid="{00000000-0005-0000-0000-0000B37C0000}"/>
    <cellStyle name="Normal 2 3 2 3 4 3 2" xfId="28866" xr:uid="{00000000-0005-0000-0000-0000B47C0000}"/>
    <cellStyle name="Normal 2 3 2 3 4 3 2 2" xfId="28867" xr:uid="{00000000-0005-0000-0000-0000B57C0000}"/>
    <cellStyle name="Normal 2 3 2 3 4 3 3" xfId="28868" xr:uid="{00000000-0005-0000-0000-0000B67C0000}"/>
    <cellStyle name="Normal 2 3 2 3 4 3 4" xfId="28869" xr:uid="{00000000-0005-0000-0000-0000B77C0000}"/>
    <cellStyle name="Normal 2 3 2 3 4 4" xfId="28870" xr:uid="{00000000-0005-0000-0000-0000B87C0000}"/>
    <cellStyle name="Normal 2 3 2 3 4 4 2" xfId="28871" xr:uid="{00000000-0005-0000-0000-0000B97C0000}"/>
    <cellStyle name="Normal 2 3 2 3 4 4 2 2" xfId="28872" xr:uid="{00000000-0005-0000-0000-0000BA7C0000}"/>
    <cellStyle name="Normal 2 3 2 3 4 4 3" xfId="28873" xr:uid="{00000000-0005-0000-0000-0000BB7C0000}"/>
    <cellStyle name="Normal 2 3 2 3 4 4 4" xfId="28874" xr:uid="{00000000-0005-0000-0000-0000BC7C0000}"/>
    <cellStyle name="Normal 2 3 2 3 4 5" xfId="28875" xr:uid="{00000000-0005-0000-0000-0000BD7C0000}"/>
    <cellStyle name="Normal 2 3 2 3 4 5 2" xfId="28876" xr:uid="{00000000-0005-0000-0000-0000BE7C0000}"/>
    <cellStyle name="Normal 2 3 2 3 4 5 2 2" xfId="28877" xr:uid="{00000000-0005-0000-0000-0000BF7C0000}"/>
    <cellStyle name="Normal 2 3 2 3 4 5 3" xfId="28878" xr:uid="{00000000-0005-0000-0000-0000C07C0000}"/>
    <cellStyle name="Normal 2 3 2 3 4 5 4" xfId="28879" xr:uid="{00000000-0005-0000-0000-0000C17C0000}"/>
    <cellStyle name="Normal 2 3 2 3 4 6" xfId="28880" xr:uid="{00000000-0005-0000-0000-0000C27C0000}"/>
    <cellStyle name="Normal 2 3 2 3 4 6 2" xfId="28881" xr:uid="{00000000-0005-0000-0000-0000C37C0000}"/>
    <cellStyle name="Normal 2 3 2 3 4 6 2 2" xfId="28882" xr:uid="{00000000-0005-0000-0000-0000C47C0000}"/>
    <cellStyle name="Normal 2 3 2 3 4 6 3" xfId="28883" xr:uid="{00000000-0005-0000-0000-0000C57C0000}"/>
    <cellStyle name="Normal 2 3 2 3 4 7" xfId="28884" xr:uid="{00000000-0005-0000-0000-0000C67C0000}"/>
    <cellStyle name="Normal 2 3 2 3 4 7 2" xfId="28885" xr:uid="{00000000-0005-0000-0000-0000C77C0000}"/>
    <cellStyle name="Normal 2 3 2 3 4 8" xfId="28886" xr:uid="{00000000-0005-0000-0000-0000C87C0000}"/>
    <cellStyle name="Normal 2 3 2 3 4 9" xfId="28887" xr:uid="{00000000-0005-0000-0000-0000C97C0000}"/>
    <cellStyle name="Normal 2 3 2 3 5" xfId="28888" xr:uid="{00000000-0005-0000-0000-0000CA7C0000}"/>
    <cellStyle name="Normal 2 3 2 3 5 2" xfId="28889" xr:uid="{00000000-0005-0000-0000-0000CB7C0000}"/>
    <cellStyle name="Normal 2 3 2 3 5 2 2" xfId="28890" xr:uid="{00000000-0005-0000-0000-0000CC7C0000}"/>
    <cellStyle name="Normal 2 3 2 3 5 2 2 2" xfId="28891" xr:uid="{00000000-0005-0000-0000-0000CD7C0000}"/>
    <cellStyle name="Normal 2 3 2 3 5 2 3" xfId="28892" xr:uid="{00000000-0005-0000-0000-0000CE7C0000}"/>
    <cellStyle name="Normal 2 3 2 3 5 2 4" xfId="28893" xr:uid="{00000000-0005-0000-0000-0000CF7C0000}"/>
    <cellStyle name="Normal 2 3 2 3 5 3" xfId="28894" xr:uid="{00000000-0005-0000-0000-0000D07C0000}"/>
    <cellStyle name="Normal 2 3 2 3 5 3 2" xfId="28895" xr:uid="{00000000-0005-0000-0000-0000D17C0000}"/>
    <cellStyle name="Normal 2 3 2 3 5 3 2 2" xfId="28896" xr:uid="{00000000-0005-0000-0000-0000D27C0000}"/>
    <cellStyle name="Normal 2 3 2 3 5 3 3" xfId="28897" xr:uid="{00000000-0005-0000-0000-0000D37C0000}"/>
    <cellStyle name="Normal 2 3 2 3 5 3 4" xfId="28898" xr:uid="{00000000-0005-0000-0000-0000D47C0000}"/>
    <cellStyle name="Normal 2 3 2 3 5 4" xfId="28899" xr:uid="{00000000-0005-0000-0000-0000D57C0000}"/>
    <cellStyle name="Normal 2 3 2 3 5 4 2" xfId="28900" xr:uid="{00000000-0005-0000-0000-0000D67C0000}"/>
    <cellStyle name="Normal 2 3 2 3 5 4 2 2" xfId="28901" xr:uid="{00000000-0005-0000-0000-0000D77C0000}"/>
    <cellStyle name="Normal 2 3 2 3 5 4 3" xfId="28902" xr:uid="{00000000-0005-0000-0000-0000D87C0000}"/>
    <cellStyle name="Normal 2 3 2 3 5 4 4" xfId="28903" xr:uid="{00000000-0005-0000-0000-0000D97C0000}"/>
    <cellStyle name="Normal 2 3 2 3 5 5" xfId="28904" xr:uid="{00000000-0005-0000-0000-0000DA7C0000}"/>
    <cellStyle name="Normal 2 3 2 3 5 5 2" xfId="28905" xr:uid="{00000000-0005-0000-0000-0000DB7C0000}"/>
    <cellStyle name="Normal 2 3 2 3 5 5 2 2" xfId="28906" xr:uid="{00000000-0005-0000-0000-0000DC7C0000}"/>
    <cellStyle name="Normal 2 3 2 3 5 5 3" xfId="28907" xr:uid="{00000000-0005-0000-0000-0000DD7C0000}"/>
    <cellStyle name="Normal 2 3 2 3 5 5 4" xfId="28908" xr:uid="{00000000-0005-0000-0000-0000DE7C0000}"/>
    <cellStyle name="Normal 2 3 2 3 5 6" xfId="28909" xr:uid="{00000000-0005-0000-0000-0000DF7C0000}"/>
    <cellStyle name="Normal 2 3 2 3 5 6 2" xfId="28910" xr:uid="{00000000-0005-0000-0000-0000E07C0000}"/>
    <cellStyle name="Normal 2 3 2 3 5 6 2 2" xfId="28911" xr:uid="{00000000-0005-0000-0000-0000E17C0000}"/>
    <cellStyle name="Normal 2 3 2 3 5 6 3" xfId="28912" xr:uid="{00000000-0005-0000-0000-0000E27C0000}"/>
    <cellStyle name="Normal 2 3 2 3 5 7" xfId="28913" xr:uid="{00000000-0005-0000-0000-0000E37C0000}"/>
    <cellStyle name="Normal 2 3 2 3 5 7 2" xfId="28914" xr:uid="{00000000-0005-0000-0000-0000E47C0000}"/>
    <cellStyle name="Normal 2 3 2 3 5 8" xfId="28915" xr:uid="{00000000-0005-0000-0000-0000E57C0000}"/>
    <cellStyle name="Normal 2 3 2 3 5 9" xfId="28916" xr:uid="{00000000-0005-0000-0000-0000E67C0000}"/>
    <cellStyle name="Normal 2 3 2 3 6" xfId="28917" xr:uid="{00000000-0005-0000-0000-0000E77C0000}"/>
    <cellStyle name="Normal 2 3 2 3 6 2" xfId="28918" xr:uid="{00000000-0005-0000-0000-0000E87C0000}"/>
    <cellStyle name="Normal 2 3 2 3 6 2 2" xfId="28919" xr:uid="{00000000-0005-0000-0000-0000E97C0000}"/>
    <cellStyle name="Normal 2 3 2 3 6 2 2 2" xfId="28920" xr:uid="{00000000-0005-0000-0000-0000EA7C0000}"/>
    <cellStyle name="Normal 2 3 2 3 6 2 3" xfId="28921" xr:uid="{00000000-0005-0000-0000-0000EB7C0000}"/>
    <cellStyle name="Normal 2 3 2 3 6 2 4" xfId="28922" xr:uid="{00000000-0005-0000-0000-0000EC7C0000}"/>
    <cellStyle name="Normal 2 3 2 3 6 3" xfId="28923" xr:uid="{00000000-0005-0000-0000-0000ED7C0000}"/>
    <cellStyle name="Normal 2 3 2 3 6 3 2" xfId="28924" xr:uid="{00000000-0005-0000-0000-0000EE7C0000}"/>
    <cellStyle name="Normal 2 3 2 3 6 3 2 2" xfId="28925" xr:uid="{00000000-0005-0000-0000-0000EF7C0000}"/>
    <cellStyle name="Normal 2 3 2 3 6 3 3" xfId="28926" xr:uid="{00000000-0005-0000-0000-0000F07C0000}"/>
    <cellStyle name="Normal 2 3 2 3 6 3 4" xfId="28927" xr:uid="{00000000-0005-0000-0000-0000F17C0000}"/>
    <cellStyle name="Normal 2 3 2 3 6 4" xfId="28928" xr:uid="{00000000-0005-0000-0000-0000F27C0000}"/>
    <cellStyle name="Normal 2 3 2 3 6 4 2" xfId="28929" xr:uid="{00000000-0005-0000-0000-0000F37C0000}"/>
    <cellStyle name="Normal 2 3 2 3 6 4 2 2" xfId="28930" xr:uid="{00000000-0005-0000-0000-0000F47C0000}"/>
    <cellStyle name="Normal 2 3 2 3 6 4 3" xfId="28931" xr:uid="{00000000-0005-0000-0000-0000F57C0000}"/>
    <cellStyle name="Normal 2 3 2 3 6 4 4" xfId="28932" xr:uid="{00000000-0005-0000-0000-0000F67C0000}"/>
    <cellStyle name="Normal 2 3 2 3 6 5" xfId="28933" xr:uid="{00000000-0005-0000-0000-0000F77C0000}"/>
    <cellStyle name="Normal 2 3 2 3 6 5 2" xfId="28934" xr:uid="{00000000-0005-0000-0000-0000F87C0000}"/>
    <cellStyle name="Normal 2 3 2 3 6 5 2 2" xfId="28935" xr:uid="{00000000-0005-0000-0000-0000F97C0000}"/>
    <cellStyle name="Normal 2 3 2 3 6 5 3" xfId="28936" xr:uid="{00000000-0005-0000-0000-0000FA7C0000}"/>
    <cellStyle name="Normal 2 3 2 3 6 6" xfId="28937" xr:uid="{00000000-0005-0000-0000-0000FB7C0000}"/>
    <cellStyle name="Normal 2 3 2 3 6 6 2" xfId="28938" xr:uid="{00000000-0005-0000-0000-0000FC7C0000}"/>
    <cellStyle name="Normal 2 3 2 3 6 7" xfId="28939" xr:uid="{00000000-0005-0000-0000-0000FD7C0000}"/>
    <cellStyle name="Normal 2 3 2 3 6 8" xfId="28940" xr:uid="{00000000-0005-0000-0000-0000FE7C0000}"/>
    <cellStyle name="Normal 2 3 2 3 7" xfId="28941" xr:uid="{00000000-0005-0000-0000-0000FF7C0000}"/>
    <cellStyle name="Normal 2 3 2 3 8" xfId="28942" xr:uid="{00000000-0005-0000-0000-0000007D0000}"/>
    <cellStyle name="Normal 2 3 2 3 8 2" xfId="28943" xr:uid="{00000000-0005-0000-0000-0000017D0000}"/>
    <cellStyle name="Normal 2 3 2 3 8 2 2" xfId="28944" xr:uid="{00000000-0005-0000-0000-0000027D0000}"/>
    <cellStyle name="Normal 2 3 2 3 8 3" xfId="28945" xr:uid="{00000000-0005-0000-0000-0000037D0000}"/>
    <cellStyle name="Normal 2 3 2 3 8 4" xfId="28946" xr:uid="{00000000-0005-0000-0000-0000047D0000}"/>
    <cellStyle name="Normal 2 3 2 3 9" xfId="28947" xr:uid="{00000000-0005-0000-0000-0000057D0000}"/>
    <cellStyle name="Normal 2 3 2 3 9 2" xfId="28948" xr:uid="{00000000-0005-0000-0000-0000067D0000}"/>
    <cellStyle name="Normal 2 3 2 3 9 2 2" xfId="28949" xr:uid="{00000000-0005-0000-0000-0000077D0000}"/>
    <cellStyle name="Normal 2 3 2 3 9 3" xfId="28950" xr:uid="{00000000-0005-0000-0000-0000087D0000}"/>
    <cellStyle name="Normal 2 3 2 3 9 4" xfId="28951" xr:uid="{00000000-0005-0000-0000-0000097D0000}"/>
    <cellStyle name="Normal 2 3 2 4" xfId="28952" xr:uid="{00000000-0005-0000-0000-00000A7D0000}"/>
    <cellStyle name="Normal 2 3 2 4 10" xfId="28953" xr:uid="{00000000-0005-0000-0000-00000B7D0000}"/>
    <cellStyle name="Normal 2 3 2 4 10 2" xfId="28954" xr:uid="{00000000-0005-0000-0000-00000C7D0000}"/>
    <cellStyle name="Normal 2 3 2 4 10 3" xfId="28955" xr:uid="{00000000-0005-0000-0000-00000D7D0000}"/>
    <cellStyle name="Normal 2 3 2 4 11" xfId="28956" xr:uid="{00000000-0005-0000-0000-00000E7D0000}"/>
    <cellStyle name="Normal 2 3 2 4 12" xfId="28957" xr:uid="{00000000-0005-0000-0000-00000F7D0000}"/>
    <cellStyle name="Normal 2 3 2 4 13" xfId="28958" xr:uid="{00000000-0005-0000-0000-0000107D0000}"/>
    <cellStyle name="Normal 2 3 2 4 2" xfId="28959" xr:uid="{00000000-0005-0000-0000-0000117D0000}"/>
    <cellStyle name="Normal 2 3 2 4 2 10" xfId="28960" xr:uid="{00000000-0005-0000-0000-0000127D0000}"/>
    <cellStyle name="Normal 2 3 2 4 2 11" xfId="28961" xr:uid="{00000000-0005-0000-0000-0000137D0000}"/>
    <cellStyle name="Normal 2 3 2 4 2 2" xfId="28962" xr:uid="{00000000-0005-0000-0000-0000147D0000}"/>
    <cellStyle name="Normal 2 3 2 4 2 2 2" xfId="28963" xr:uid="{00000000-0005-0000-0000-0000157D0000}"/>
    <cellStyle name="Normal 2 3 2 4 2 2 2 2" xfId="28964" xr:uid="{00000000-0005-0000-0000-0000167D0000}"/>
    <cellStyle name="Normal 2 3 2 4 2 2 2 2 2" xfId="28965" xr:uid="{00000000-0005-0000-0000-0000177D0000}"/>
    <cellStyle name="Normal 2 3 2 4 2 2 2 2 2 2" xfId="28966" xr:uid="{00000000-0005-0000-0000-0000187D0000}"/>
    <cellStyle name="Normal 2 3 2 4 2 2 2 2 3" xfId="28967" xr:uid="{00000000-0005-0000-0000-0000197D0000}"/>
    <cellStyle name="Normal 2 3 2 4 2 2 2 2 4" xfId="28968" xr:uid="{00000000-0005-0000-0000-00001A7D0000}"/>
    <cellStyle name="Normal 2 3 2 4 2 2 2 3" xfId="28969" xr:uid="{00000000-0005-0000-0000-00001B7D0000}"/>
    <cellStyle name="Normal 2 3 2 4 2 2 2 3 2" xfId="28970" xr:uid="{00000000-0005-0000-0000-00001C7D0000}"/>
    <cellStyle name="Normal 2 3 2 4 2 2 2 3 2 2" xfId="28971" xr:uid="{00000000-0005-0000-0000-00001D7D0000}"/>
    <cellStyle name="Normal 2 3 2 4 2 2 2 3 3" xfId="28972" xr:uid="{00000000-0005-0000-0000-00001E7D0000}"/>
    <cellStyle name="Normal 2 3 2 4 2 2 2 3 4" xfId="28973" xr:uid="{00000000-0005-0000-0000-00001F7D0000}"/>
    <cellStyle name="Normal 2 3 2 4 2 2 2 4" xfId="28974" xr:uid="{00000000-0005-0000-0000-0000207D0000}"/>
    <cellStyle name="Normal 2 3 2 4 2 2 2 4 2" xfId="28975" xr:uid="{00000000-0005-0000-0000-0000217D0000}"/>
    <cellStyle name="Normal 2 3 2 4 2 2 2 4 2 2" xfId="28976" xr:uid="{00000000-0005-0000-0000-0000227D0000}"/>
    <cellStyle name="Normal 2 3 2 4 2 2 2 4 3" xfId="28977" xr:uid="{00000000-0005-0000-0000-0000237D0000}"/>
    <cellStyle name="Normal 2 3 2 4 2 2 2 4 4" xfId="28978" xr:uid="{00000000-0005-0000-0000-0000247D0000}"/>
    <cellStyle name="Normal 2 3 2 4 2 2 2 5" xfId="28979" xr:uid="{00000000-0005-0000-0000-0000257D0000}"/>
    <cellStyle name="Normal 2 3 2 4 2 2 2 5 2" xfId="28980" xr:uid="{00000000-0005-0000-0000-0000267D0000}"/>
    <cellStyle name="Normal 2 3 2 4 2 2 2 5 3" xfId="28981" xr:uid="{00000000-0005-0000-0000-0000277D0000}"/>
    <cellStyle name="Normal 2 3 2 4 2 2 2 6" xfId="28982" xr:uid="{00000000-0005-0000-0000-0000287D0000}"/>
    <cellStyle name="Normal 2 3 2 4 2 2 2 7" xfId="28983" xr:uid="{00000000-0005-0000-0000-0000297D0000}"/>
    <cellStyle name="Normal 2 3 2 4 2 2 2 8" xfId="28984" xr:uid="{00000000-0005-0000-0000-00002A7D0000}"/>
    <cellStyle name="Normal 2 3 2 4 2 2 3" xfId="28985" xr:uid="{00000000-0005-0000-0000-00002B7D0000}"/>
    <cellStyle name="Normal 2 3 2 4 2 2 3 2" xfId="28986" xr:uid="{00000000-0005-0000-0000-00002C7D0000}"/>
    <cellStyle name="Normal 2 3 2 4 2 2 3 2 2" xfId="28987" xr:uid="{00000000-0005-0000-0000-00002D7D0000}"/>
    <cellStyle name="Normal 2 3 2 4 2 2 3 3" xfId="28988" xr:uid="{00000000-0005-0000-0000-00002E7D0000}"/>
    <cellStyle name="Normal 2 3 2 4 2 2 3 4" xfId="28989" xr:uid="{00000000-0005-0000-0000-00002F7D0000}"/>
    <cellStyle name="Normal 2 3 2 4 2 2 4" xfId="28990" xr:uid="{00000000-0005-0000-0000-0000307D0000}"/>
    <cellStyle name="Normal 2 3 2 4 2 2 4 2" xfId="28991" xr:uid="{00000000-0005-0000-0000-0000317D0000}"/>
    <cellStyle name="Normal 2 3 2 4 2 2 4 2 2" xfId="28992" xr:uid="{00000000-0005-0000-0000-0000327D0000}"/>
    <cellStyle name="Normal 2 3 2 4 2 2 4 3" xfId="28993" xr:uid="{00000000-0005-0000-0000-0000337D0000}"/>
    <cellStyle name="Normal 2 3 2 4 2 2 4 4" xfId="28994" xr:uid="{00000000-0005-0000-0000-0000347D0000}"/>
    <cellStyle name="Normal 2 3 2 4 2 2 5" xfId="28995" xr:uid="{00000000-0005-0000-0000-0000357D0000}"/>
    <cellStyle name="Normal 2 3 2 4 2 2 5 2" xfId="28996" xr:uid="{00000000-0005-0000-0000-0000367D0000}"/>
    <cellStyle name="Normal 2 3 2 4 2 2 5 2 2" xfId="28997" xr:uid="{00000000-0005-0000-0000-0000377D0000}"/>
    <cellStyle name="Normal 2 3 2 4 2 2 5 3" xfId="28998" xr:uid="{00000000-0005-0000-0000-0000387D0000}"/>
    <cellStyle name="Normal 2 3 2 4 2 2 5 4" xfId="28999" xr:uid="{00000000-0005-0000-0000-0000397D0000}"/>
    <cellStyle name="Normal 2 3 2 4 2 2 6" xfId="29000" xr:uid="{00000000-0005-0000-0000-00003A7D0000}"/>
    <cellStyle name="Normal 2 3 2 4 2 2 6 2" xfId="29001" xr:uid="{00000000-0005-0000-0000-00003B7D0000}"/>
    <cellStyle name="Normal 2 3 2 4 2 2 6 2 2" xfId="29002" xr:uid="{00000000-0005-0000-0000-00003C7D0000}"/>
    <cellStyle name="Normal 2 3 2 4 2 2 6 3" xfId="29003" xr:uid="{00000000-0005-0000-0000-00003D7D0000}"/>
    <cellStyle name="Normal 2 3 2 4 2 2 7" xfId="29004" xr:uid="{00000000-0005-0000-0000-00003E7D0000}"/>
    <cellStyle name="Normal 2 3 2 4 2 2 7 2" xfId="29005" xr:uid="{00000000-0005-0000-0000-00003F7D0000}"/>
    <cellStyle name="Normal 2 3 2 4 2 2 8" xfId="29006" xr:uid="{00000000-0005-0000-0000-0000407D0000}"/>
    <cellStyle name="Normal 2 3 2 4 2 2 9" xfId="29007" xr:uid="{00000000-0005-0000-0000-0000417D0000}"/>
    <cellStyle name="Normal 2 3 2 4 2 3" xfId="29008" xr:uid="{00000000-0005-0000-0000-0000427D0000}"/>
    <cellStyle name="Normal 2 3 2 4 2 3 2" xfId="29009" xr:uid="{00000000-0005-0000-0000-0000437D0000}"/>
    <cellStyle name="Normal 2 3 2 4 2 3 2 2" xfId="29010" xr:uid="{00000000-0005-0000-0000-0000447D0000}"/>
    <cellStyle name="Normal 2 3 2 4 2 3 2 2 2" xfId="29011" xr:uid="{00000000-0005-0000-0000-0000457D0000}"/>
    <cellStyle name="Normal 2 3 2 4 2 3 2 3" xfId="29012" xr:uid="{00000000-0005-0000-0000-0000467D0000}"/>
    <cellStyle name="Normal 2 3 2 4 2 3 2 4" xfId="29013" xr:uid="{00000000-0005-0000-0000-0000477D0000}"/>
    <cellStyle name="Normal 2 3 2 4 2 3 3" xfId="29014" xr:uid="{00000000-0005-0000-0000-0000487D0000}"/>
    <cellStyle name="Normal 2 3 2 4 2 3 3 2" xfId="29015" xr:uid="{00000000-0005-0000-0000-0000497D0000}"/>
    <cellStyle name="Normal 2 3 2 4 2 3 3 2 2" xfId="29016" xr:uid="{00000000-0005-0000-0000-00004A7D0000}"/>
    <cellStyle name="Normal 2 3 2 4 2 3 3 3" xfId="29017" xr:uid="{00000000-0005-0000-0000-00004B7D0000}"/>
    <cellStyle name="Normal 2 3 2 4 2 3 3 4" xfId="29018" xr:uid="{00000000-0005-0000-0000-00004C7D0000}"/>
    <cellStyle name="Normal 2 3 2 4 2 3 4" xfId="29019" xr:uid="{00000000-0005-0000-0000-00004D7D0000}"/>
    <cellStyle name="Normal 2 3 2 4 2 3 4 2" xfId="29020" xr:uid="{00000000-0005-0000-0000-00004E7D0000}"/>
    <cellStyle name="Normal 2 3 2 4 2 3 4 2 2" xfId="29021" xr:uid="{00000000-0005-0000-0000-00004F7D0000}"/>
    <cellStyle name="Normal 2 3 2 4 2 3 4 3" xfId="29022" xr:uid="{00000000-0005-0000-0000-0000507D0000}"/>
    <cellStyle name="Normal 2 3 2 4 2 3 4 4" xfId="29023" xr:uid="{00000000-0005-0000-0000-0000517D0000}"/>
    <cellStyle name="Normal 2 3 2 4 2 3 5" xfId="29024" xr:uid="{00000000-0005-0000-0000-0000527D0000}"/>
    <cellStyle name="Normal 2 3 2 4 2 3 5 2" xfId="29025" xr:uid="{00000000-0005-0000-0000-0000537D0000}"/>
    <cellStyle name="Normal 2 3 2 4 2 3 5 2 2" xfId="29026" xr:uid="{00000000-0005-0000-0000-0000547D0000}"/>
    <cellStyle name="Normal 2 3 2 4 2 3 5 3" xfId="29027" xr:uid="{00000000-0005-0000-0000-0000557D0000}"/>
    <cellStyle name="Normal 2 3 2 4 2 3 5 4" xfId="29028" xr:uid="{00000000-0005-0000-0000-0000567D0000}"/>
    <cellStyle name="Normal 2 3 2 4 2 3 6" xfId="29029" xr:uid="{00000000-0005-0000-0000-0000577D0000}"/>
    <cellStyle name="Normal 2 3 2 4 2 3 6 2" xfId="29030" xr:uid="{00000000-0005-0000-0000-0000587D0000}"/>
    <cellStyle name="Normal 2 3 2 4 2 3 6 2 2" xfId="29031" xr:uid="{00000000-0005-0000-0000-0000597D0000}"/>
    <cellStyle name="Normal 2 3 2 4 2 3 6 3" xfId="29032" xr:uid="{00000000-0005-0000-0000-00005A7D0000}"/>
    <cellStyle name="Normal 2 3 2 4 2 3 7" xfId="29033" xr:uid="{00000000-0005-0000-0000-00005B7D0000}"/>
    <cellStyle name="Normal 2 3 2 4 2 3 7 2" xfId="29034" xr:uid="{00000000-0005-0000-0000-00005C7D0000}"/>
    <cellStyle name="Normal 2 3 2 4 2 3 8" xfId="29035" xr:uid="{00000000-0005-0000-0000-00005D7D0000}"/>
    <cellStyle name="Normal 2 3 2 4 2 3 9" xfId="29036" xr:uid="{00000000-0005-0000-0000-00005E7D0000}"/>
    <cellStyle name="Normal 2 3 2 4 2 4" xfId="29037" xr:uid="{00000000-0005-0000-0000-00005F7D0000}"/>
    <cellStyle name="Normal 2 3 2 4 2 4 2" xfId="29038" xr:uid="{00000000-0005-0000-0000-0000607D0000}"/>
    <cellStyle name="Normal 2 3 2 4 2 4 2 2" xfId="29039" xr:uid="{00000000-0005-0000-0000-0000617D0000}"/>
    <cellStyle name="Normal 2 3 2 4 2 4 2 2 2" xfId="29040" xr:uid="{00000000-0005-0000-0000-0000627D0000}"/>
    <cellStyle name="Normal 2 3 2 4 2 4 2 3" xfId="29041" xr:uid="{00000000-0005-0000-0000-0000637D0000}"/>
    <cellStyle name="Normal 2 3 2 4 2 4 2 4" xfId="29042" xr:uid="{00000000-0005-0000-0000-0000647D0000}"/>
    <cellStyle name="Normal 2 3 2 4 2 4 3" xfId="29043" xr:uid="{00000000-0005-0000-0000-0000657D0000}"/>
    <cellStyle name="Normal 2 3 2 4 2 4 3 2" xfId="29044" xr:uid="{00000000-0005-0000-0000-0000667D0000}"/>
    <cellStyle name="Normal 2 3 2 4 2 4 3 2 2" xfId="29045" xr:uid="{00000000-0005-0000-0000-0000677D0000}"/>
    <cellStyle name="Normal 2 3 2 4 2 4 3 3" xfId="29046" xr:uid="{00000000-0005-0000-0000-0000687D0000}"/>
    <cellStyle name="Normal 2 3 2 4 2 4 3 4" xfId="29047" xr:uid="{00000000-0005-0000-0000-0000697D0000}"/>
    <cellStyle name="Normal 2 3 2 4 2 4 4" xfId="29048" xr:uid="{00000000-0005-0000-0000-00006A7D0000}"/>
    <cellStyle name="Normal 2 3 2 4 2 4 4 2" xfId="29049" xr:uid="{00000000-0005-0000-0000-00006B7D0000}"/>
    <cellStyle name="Normal 2 3 2 4 2 4 4 2 2" xfId="29050" xr:uid="{00000000-0005-0000-0000-00006C7D0000}"/>
    <cellStyle name="Normal 2 3 2 4 2 4 4 3" xfId="29051" xr:uid="{00000000-0005-0000-0000-00006D7D0000}"/>
    <cellStyle name="Normal 2 3 2 4 2 4 4 4" xfId="29052" xr:uid="{00000000-0005-0000-0000-00006E7D0000}"/>
    <cellStyle name="Normal 2 3 2 4 2 4 5" xfId="29053" xr:uid="{00000000-0005-0000-0000-00006F7D0000}"/>
    <cellStyle name="Normal 2 3 2 4 2 4 5 2" xfId="29054" xr:uid="{00000000-0005-0000-0000-0000707D0000}"/>
    <cellStyle name="Normal 2 3 2 4 2 4 5 3" xfId="29055" xr:uid="{00000000-0005-0000-0000-0000717D0000}"/>
    <cellStyle name="Normal 2 3 2 4 2 4 6" xfId="29056" xr:uid="{00000000-0005-0000-0000-0000727D0000}"/>
    <cellStyle name="Normal 2 3 2 4 2 4 7" xfId="29057" xr:uid="{00000000-0005-0000-0000-0000737D0000}"/>
    <cellStyle name="Normal 2 3 2 4 2 4 8" xfId="29058" xr:uid="{00000000-0005-0000-0000-0000747D0000}"/>
    <cellStyle name="Normal 2 3 2 4 2 5" xfId="29059" xr:uid="{00000000-0005-0000-0000-0000757D0000}"/>
    <cellStyle name="Normal 2 3 2 4 2 5 2" xfId="29060" xr:uid="{00000000-0005-0000-0000-0000767D0000}"/>
    <cellStyle name="Normal 2 3 2 4 2 5 2 2" xfId="29061" xr:uid="{00000000-0005-0000-0000-0000777D0000}"/>
    <cellStyle name="Normal 2 3 2 4 2 5 3" xfId="29062" xr:uid="{00000000-0005-0000-0000-0000787D0000}"/>
    <cellStyle name="Normal 2 3 2 4 2 5 4" xfId="29063" xr:uid="{00000000-0005-0000-0000-0000797D0000}"/>
    <cellStyle name="Normal 2 3 2 4 2 6" xfId="29064" xr:uid="{00000000-0005-0000-0000-00007A7D0000}"/>
    <cellStyle name="Normal 2 3 2 4 2 6 2" xfId="29065" xr:uid="{00000000-0005-0000-0000-00007B7D0000}"/>
    <cellStyle name="Normal 2 3 2 4 2 6 2 2" xfId="29066" xr:uid="{00000000-0005-0000-0000-00007C7D0000}"/>
    <cellStyle name="Normal 2 3 2 4 2 6 3" xfId="29067" xr:uid="{00000000-0005-0000-0000-00007D7D0000}"/>
    <cellStyle name="Normal 2 3 2 4 2 6 4" xfId="29068" xr:uid="{00000000-0005-0000-0000-00007E7D0000}"/>
    <cellStyle name="Normal 2 3 2 4 2 7" xfId="29069" xr:uid="{00000000-0005-0000-0000-00007F7D0000}"/>
    <cellStyle name="Normal 2 3 2 4 2 7 2" xfId="29070" xr:uid="{00000000-0005-0000-0000-0000807D0000}"/>
    <cellStyle name="Normal 2 3 2 4 2 7 2 2" xfId="29071" xr:uid="{00000000-0005-0000-0000-0000817D0000}"/>
    <cellStyle name="Normal 2 3 2 4 2 7 3" xfId="29072" xr:uid="{00000000-0005-0000-0000-0000827D0000}"/>
    <cellStyle name="Normal 2 3 2 4 2 7 4" xfId="29073" xr:uid="{00000000-0005-0000-0000-0000837D0000}"/>
    <cellStyle name="Normal 2 3 2 4 2 8" xfId="29074" xr:uid="{00000000-0005-0000-0000-0000847D0000}"/>
    <cellStyle name="Normal 2 3 2 4 2 8 2" xfId="29075" xr:uid="{00000000-0005-0000-0000-0000857D0000}"/>
    <cellStyle name="Normal 2 3 2 4 2 8 2 2" xfId="29076" xr:uid="{00000000-0005-0000-0000-0000867D0000}"/>
    <cellStyle name="Normal 2 3 2 4 2 8 3" xfId="29077" xr:uid="{00000000-0005-0000-0000-0000877D0000}"/>
    <cellStyle name="Normal 2 3 2 4 2 9" xfId="29078" xr:uid="{00000000-0005-0000-0000-0000887D0000}"/>
    <cellStyle name="Normal 2 3 2 4 2 9 2" xfId="29079" xr:uid="{00000000-0005-0000-0000-0000897D0000}"/>
    <cellStyle name="Normal 2 3 2 4 3" xfId="29080" xr:uid="{00000000-0005-0000-0000-00008A7D0000}"/>
    <cellStyle name="Normal 2 3 2 4 3 2" xfId="29081" xr:uid="{00000000-0005-0000-0000-00008B7D0000}"/>
    <cellStyle name="Normal 2 3 2 4 3 2 2" xfId="29082" xr:uid="{00000000-0005-0000-0000-00008C7D0000}"/>
    <cellStyle name="Normal 2 3 2 4 3 2 2 2" xfId="29083" xr:uid="{00000000-0005-0000-0000-00008D7D0000}"/>
    <cellStyle name="Normal 2 3 2 4 3 2 2 2 2" xfId="29084" xr:uid="{00000000-0005-0000-0000-00008E7D0000}"/>
    <cellStyle name="Normal 2 3 2 4 3 2 2 3" xfId="29085" xr:uid="{00000000-0005-0000-0000-00008F7D0000}"/>
    <cellStyle name="Normal 2 3 2 4 3 2 2 4" xfId="29086" xr:uid="{00000000-0005-0000-0000-0000907D0000}"/>
    <cellStyle name="Normal 2 3 2 4 3 2 3" xfId="29087" xr:uid="{00000000-0005-0000-0000-0000917D0000}"/>
    <cellStyle name="Normal 2 3 2 4 3 2 3 2" xfId="29088" xr:uid="{00000000-0005-0000-0000-0000927D0000}"/>
    <cellStyle name="Normal 2 3 2 4 3 2 3 2 2" xfId="29089" xr:uid="{00000000-0005-0000-0000-0000937D0000}"/>
    <cellStyle name="Normal 2 3 2 4 3 2 3 3" xfId="29090" xr:uid="{00000000-0005-0000-0000-0000947D0000}"/>
    <cellStyle name="Normal 2 3 2 4 3 2 3 4" xfId="29091" xr:uid="{00000000-0005-0000-0000-0000957D0000}"/>
    <cellStyle name="Normal 2 3 2 4 3 2 4" xfId="29092" xr:uid="{00000000-0005-0000-0000-0000967D0000}"/>
    <cellStyle name="Normal 2 3 2 4 3 2 4 2" xfId="29093" xr:uid="{00000000-0005-0000-0000-0000977D0000}"/>
    <cellStyle name="Normal 2 3 2 4 3 2 4 2 2" xfId="29094" xr:uid="{00000000-0005-0000-0000-0000987D0000}"/>
    <cellStyle name="Normal 2 3 2 4 3 2 4 3" xfId="29095" xr:uid="{00000000-0005-0000-0000-0000997D0000}"/>
    <cellStyle name="Normal 2 3 2 4 3 2 4 4" xfId="29096" xr:uid="{00000000-0005-0000-0000-00009A7D0000}"/>
    <cellStyle name="Normal 2 3 2 4 3 2 5" xfId="29097" xr:uid="{00000000-0005-0000-0000-00009B7D0000}"/>
    <cellStyle name="Normal 2 3 2 4 3 2 5 2" xfId="29098" xr:uid="{00000000-0005-0000-0000-00009C7D0000}"/>
    <cellStyle name="Normal 2 3 2 4 3 2 5 3" xfId="29099" xr:uid="{00000000-0005-0000-0000-00009D7D0000}"/>
    <cellStyle name="Normal 2 3 2 4 3 2 6" xfId="29100" xr:uid="{00000000-0005-0000-0000-00009E7D0000}"/>
    <cellStyle name="Normal 2 3 2 4 3 2 7" xfId="29101" xr:uid="{00000000-0005-0000-0000-00009F7D0000}"/>
    <cellStyle name="Normal 2 3 2 4 3 2 8" xfId="29102" xr:uid="{00000000-0005-0000-0000-0000A07D0000}"/>
    <cellStyle name="Normal 2 3 2 4 3 3" xfId="29103" xr:uid="{00000000-0005-0000-0000-0000A17D0000}"/>
    <cellStyle name="Normal 2 3 2 4 3 3 2" xfId="29104" xr:uid="{00000000-0005-0000-0000-0000A27D0000}"/>
    <cellStyle name="Normal 2 3 2 4 3 3 2 2" xfId="29105" xr:uid="{00000000-0005-0000-0000-0000A37D0000}"/>
    <cellStyle name="Normal 2 3 2 4 3 3 3" xfId="29106" xr:uid="{00000000-0005-0000-0000-0000A47D0000}"/>
    <cellStyle name="Normal 2 3 2 4 3 3 4" xfId="29107" xr:uid="{00000000-0005-0000-0000-0000A57D0000}"/>
    <cellStyle name="Normal 2 3 2 4 3 4" xfId="29108" xr:uid="{00000000-0005-0000-0000-0000A67D0000}"/>
    <cellStyle name="Normal 2 3 2 4 3 4 2" xfId="29109" xr:uid="{00000000-0005-0000-0000-0000A77D0000}"/>
    <cellStyle name="Normal 2 3 2 4 3 4 2 2" xfId="29110" xr:uid="{00000000-0005-0000-0000-0000A87D0000}"/>
    <cellStyle name="Normal 2 3 2 4 3 4 3" xfId="29111" xr:uid="{00000000-0005-0000-0000-0000A97D0000}"/>
    <cellStyle name="Normal 2 3 2 4 3 4 4" xfId="29112" xr:uid="{00000000-0005-0000-0000-0000AA7D0000}"/>
    <cellStyle name="Normal 2 3 2 4 3 5" xfId="29113" xr:uid="{00000000-0005-0000-0000-0000AB7D0000}"/>
    <cellStyle name="Normal 2 3 2 4 3 5 2" xfId="29114" xr:uid="{00000000-0005-0000-0000-0000AC7D0000}"/>
    <cellStyle name="Normal 2 3 2 4 3 5 2 2" xfId="29115" xr:uid="{00000000-0005-0000-0000-0000AD7D0000}"/>
    <cellStyle name="Normal 2 3 2 4 3 5 3" xfId="29116" xr:uid="{00000000-0005-0000-0000-0000AE7D0000}"/>
    <cellStyle name="Normal 2 3 2 4 3 5 4" xfId="29117" xr:uid="{00000000-0005-0000-0000-0000AF7D0000}"/>
    <cellStyle name="Normal 2 3 2 4 3 6" xfId="29118" xr:uid="{00000000-0005-0000-0000-0000B07D0000}"/>
    <cellStyle name="Normal 2 3 2 4 3 6 2" xfId="29119" xr:uid="{00000000-0005-0000-0000-0000B17D0000}"/>
    <cellStyle name="Normal 2 3 2 4 3 6 2 2" xfId="29120" xr:uid="{00000000-0005-0000-0000-0000B27D0000}"/>
    <cellStyle name="Normal 2 3 2 4 3 6 3" xfId="29121" xr:uid="{00000000-0005-0000-0000-0000B37D0000}"/>
    <cellStyle name="Normal 2 3 2 4 3 7" xfId="29122" xr:uid="{00000000-0005-0000-0000-0000B47D0000}"/>
    <cellStyle name="Normal 2 3 2 4 3 7 2" xfId="29123" xr:uid="{00000000-0005-0000-0000-0000B57D0000}"/>
    <cellStyle name="Normal 2 3 2 4 3 8" xfId="29124" xr:uid="{00000000-0005-0000-0000-0000B67D0000}"/>
    <cellStyle name="Normal 2 3 2 4 3 9" xfId="29125" xr:uid="{00000000-0005-0000-0000-0000B77D0000}"/>
    <cellStyle name="Normal 2 3 2 4 4" xfId="29126" xr:uid="{00000000-0005-0000-0000-0000B87D0000}"/>
    <cellStyle name="Normal 2 3 2 4 4 2" xfId="29127" xr:uid="{00000000-0005-0000-0000-0000B97D0000}"/>
    <cellStyle name="Normal 2 3 2 4 4 2 2" xfId="29128" xr:uid="{00000000-0005-0000-0000-0000BA7D0000}"/>
    <cellStyle name="Normal 2 3 2 4 4 2 2 2" xfId="29129" xr:uid="{00000000-0005-0000-0000-0000BB7D0000}"/>
    <cellStyle name="Normal 2 3 2 4 4 2 3" xfId="29130" xr:uid="{00000000-0005-0000-0000-0000BC7D0000}"/>
    <cellStyle name="Normal 2 3 2 4 4 2 4" xfId="29131" xr:uid="{00000000-0005-0000-0000-0000BD7D0000}"/>
    <cellStyle name="Normal 2 3 2 4 4 3" xfId="29132" xr:uid="{00000000-0005-0000-0000-0000BE7D0000}"/>
    <cellStyle name="Normal 2 3 2 4 4 3 2" xfId="29133" xr:uid="{00000000-0005-0000-0000-0000BF7D0000}"/>
    <cellStyle name="Normal 2 3 2 4 4 3 2 2" xfId="29134" xr:uid="{00000000-0005-0000-0000-0000C07D0000}"/>
    <cellStyle name="Normal 2 3 2 4 4 3 3" xfId="29135" xr:uid="{00000000-0005-0000-0000-0000C17D0000}"/>
    <cellStyle name="Normal 2 3 2 4 4 3 4" xfId="29136" xr:uid="{00000000-0005-0000-0000-0000C27D0000}"/>
    <cellStyle name="Normal 2 3 2 4 4 4" xfId="29137" xr:uid="{00000000-0005-0000-0000-0000C37D0000}"/>
    <cellStyle name="Normal 2 3 2 4 4 4 2" xfId="29138" xr:uid="{00000000-0005-0000-0000-0000C47D0000}"/>
    <cellStyle name="Normal 2 3 2 4 4 4 2 2" xfId="29139" xr:uid="{00000000-0005-0000-0000-0000C57D0000}"/>
    <cellStyle name="Normal 2 3 2 4 4 4 3" xfId="29140" xr:uid="{00000000-0005-0000-0000-0000C67D0000}"/>
    <cellStyle name="Normal 2 3 2 4 4 4 4" xfId="29141" xr:uid="{00000000-0005-0000-0000-0000C77D0000}"/>
    <cellStyle name="Normal 2 3 2 4 4 5" xfId="29142" xr:uid="{00000000-0005-0000-0000-0000C87D0000}"/>
    <cellStyle name="Normal 2 3 2 4 4 5 2" xfId="29143" xr:uid="{00000000-0005-0000-0000-0000C97D0000}"/>
    <cellStyle name="Normal 2 3 2 4 4 5 2 2" xfId="29144" xr:uid="{00000000-0005-0000-0000-0000CA7D0000}"/>
    <cellStyle name="Normal 2 3 2 4 4 5 3" xfId="29145" xr:uid="{00000000-0005-0000-0000-0000CB7D0000}"/>
    <cellStyle name="Normal 2 3 2 4 4 5 4" xfId="29146" xr:uid="{00000000-0005-0000-0000-0000CC7D0000}"/>
    <cellStyle name="Normal 2 3 2 4 4 6" xfId="29147" xr:uid="{00000000-0005-0000-0000-0000CD7D0000}"/>
    <cellStyle name="Normal 2 3 2 4 4 6 2" xfId="29148" xr:uid="{00000000-0005-0000-0000-0000CE7D0000}"/>
    <cellStyle name="Normal 2 3 2 4 4 6 2 2" xfId="29149" xr:uid="{00000000-0005-0000-0000-0000CF7D0000}"/>
    <cellStyle name="Normal 2 3 2 4 4 6 3" xfId="29150" xr:uid="{00000000-0005-0000-0000-0000D07D0000}"/>
    <cellStyle name="Normal 2 3 2 4 4 7" xfId="29151" xr:uid="{00000000-0005-0000-0000-0000D17D0000}"/>
    <cellStyle name="Normal 2 3 2 4 4 7 2" xfId="29152" xr:uid="{00000000-0005-0000-0000-0000D27D0000}"/>
    <cellStyle name="Normal 2 3 2 4 4 8" xfId="29153" xr:uid="{00000000-0005-0000-0000-0000D37D0000}"/>
    <cellStyle name="Normal 2 3 2 4 4 9" xfId="29154" xr:uid="{00000000-0005-0000-0000-0000D47D0000}"/>
    <cellStyle name="Normal 2 3 2 4 5" xfId="29155" xr:uid="{00000000-0005-0000-0000-0000D57D0000}"/>
    <cellStyle name="Normal 2 3 2 4 5 2" xfId="29156" xr:uid="{00000000-0005-0000-0000-0000D67D0000}"/>
    <cellStyle name="Normal 2 3 2 4 5 2 2" xfId="29157" xr:uid="{00000000-0005-0000-0000-0000D77D0000}"/>
    <cellStyle name="Normal 2 3 2 4 5 2 2 2" xfId="29158" xr:uid="{00000000-0005-0000-0000-0000D87D0000}"/>
    <cellStyle name="Normal 2 3 2 4 5 2 3" xfId="29159" xr:uid="{00000000-0005-0000-0000-0000D97D0000}"/>
    <cellStyle name="Normal 2 3 2 4 5 2 4" xfId="29160" xr:uid="{00000000-0005-0000-0000-0000DA7D0000}"/>
    <cellStyle name="Normal 2 3 2 4 5 3" xfId="29161" xr:uid="{00000000-0005-0000-0000-0000DB7D0000}"/>
    <cellStyle name="Normal 2 3 2 4 5 3 2" xfId="29162" xr:uid="{00000000-0005-0000-0000-0000DC7D0000}"/>
    <cellStyle name="Normal 2 3 2 4 5 3 2 2" xfId="29163" xr:uid="{00000000-0005-0000-0000-0000DD7D0000}"/>
    <cellStyle name="Normal 2 3 2 4 5 3 3" xfId="29164" xr:uid="{00000000-0005-0000-0000-0000DE7D0000}"/>
    <cellStyle name="Normal 2 3 2 4 5 3 4" xfId="29165" xr:uid="{00000000-0005-0000-0000-0000DF7D0000}"/>
    <cellStyle name="Normal 2 3 2 4 5 4" xfId="29166" xr:uid="{00000000-0005-0000-0000-0000E07D0000}"/>
    <cellStyle name="Normal 2 3 2 4 5 4 2" xfId="29167" xr:uid="{00000000-0005-0000-0000-0000E17D0000}"/>
    <cellStyle name="Normal 2 3 2 4 5 4 2 2" xfId="29168" xr:uid="{00000000-0005-0000-0000-0000E27D0000}"/>
    <cellStyle name="Normal 2 3 2 4 5 4 3" xfId="29169" xr:uid="{00000000-0005-0000-0000-0000E37D0000}"/>
    <cellStyle name="Normal 2 3 2 4 5 4 4" xfId="29170" xr:uid="{00000000-0005-0000-0000-0000E47D0000}"/>
    <cellStyle name="Normal 2 3 2 4 5 5" xfId="29171" xr:uid="{00000000-0005-0000-0000-0000E57D0000}"/>
    <cellStyle name="Normal 2 3 2 4 5 5 2" xfId="29172" xr:uid="{00000000-0005-0000-0000-0000E67D0000}"/>
    <cellStyle name="Normal 2 3 2 4 5 5 2 2" xfId="29173" xr:uid="{00000000-0005-0000-0000-0000E77D0000}"/>
    <cellStyle name="Normal 2 3 2 4 5 5 3" xfId="29174" xr:uid="{00000000-0005-0000-0000-0000E87D0000}"/>
    <cellStyle name="Normal 2 3 2 4 5 6" xfId="29175" xr:uid="{00000000-0005-0000-0000-0000E97D0000}"/>
    <cellStyle name="Normal 2 3 2 4 5 6 2" xfId="29176" xr:uid="{00000000-0005-0000-0000-0000EA7D0000}"/>
    <cellStyle name="Normal 2 3 2 4 5 7" xfId="29177" xr:uid="{00000000-0005-0000-0000-0000EB7D0000}"/>
    <cellStyle name="Normal 2 3 2 4 5 8" xfId="29178" xr:uid="{00000000-0005-0000-0000-0000EC7D0000}"/>
    <cellStyle name="Normal 2 3 2 4 6" xfId="29179" xr:uid="{00000000-0005-0000-0000-0000ED7D0000}"/>
    <cellStyle name="Normal 2 3 2 4 7" xfId="29180" xr:uid="{00000000-0005-0000-0000-0000EE7D0000}"/>
    <cellStyle name="Normal 2 3 2 4 7 2" xfId="29181" xr:uid="{00000000-0005-0000-0000-0000EF7D0000}"/>
    <cellStyle name="Normal 2 3 2 4 7 2 2" xfId="29182" xr:uid="{00000000-0005-0000-0000-0000F07D0000}"/>
    <cellStyle name="Normal 2 3 2 4 7 3" xfId="29183" xr:uid="{00000000-0005-0000-0000-0000F17D0000}"/>
    <cellStyle name="Normal 2 3 2 4 7 4" xfId="29184" xr:uid="{00000000-0005-0000-0000-0000F27D0000}"/>
    <cellStyle name="Normal 2 3 2 4 8" xfId="29185" xr:uid="{00000000-0005-0000-0000-0000F37D0000}"/>
    <cellStyle name="Normal 2 3 2 4 8 2" xfId="29186" xr:uid="{00000000-0005-0000-0000-0000F47D0000}"/>
    <cellStyle name="Normal 2 3 2 4 8 2 2" xfId="29187" xr:uid="{00000000-0005-0000-0000-0000F57D0000}"/>
    <cellStyle name="Normal 2 3 2 4 8 3" xfId="29188" xr:uid="{00000000-0005-0000-0000-0000F67D0000}"/>
    <cellStyle name="Normal 2 3 2 4 8 4" xfId="29189" xr:uid="{00000000-0005-0000-0000-0000F77D0000}"/>
    <cellStyle name="Normal 2 3 2 4 9" xfId="29190" xr:uid="{00000000-0005-0000-0000-0000F87D0000}"/>
    <cellStyle name="Normal 2 3 2 4 9 2" xfId="29191" xr:uid="{00000000-0005-0000-0000-0000F97D0000}"/>
    <cellStyle name="Normal 2 3 2 4 9 2 2" xfId="29192" xr:uid="{00000000-0005-0000-0000-0000FA7D0000}"/>
    <cellStyle name="Normal 2 3 2 4 9 3" xfId="29193" xr:uid="{00000000-0005-0000-0000-0000FB7D0000}"/>
    <cellStyle name="Normal 2 3 2 4 9 4" xfId="29194" xr:uid="{00000000-0005-0000-0000-0000FC7D0000}"/>
    <cellStyle name="Normal 2 3 2 5" xfId="29195" xr:uid="{00000000-0005-0000-0000-0000FD7D0000}"/>
    <cellStyle name="Normal 2 3 2 5 10" xfId="29196" xr:uid="{00000000-0005-0000-0000-0000FE7D0000}"/>
    <cellStyle name="Normal 2 3 2 5 10 2" xfId="29197" xr:uid="{00000000-0005-0000-0000-0000FF7D0000}"/>
    <cellStyle name="Normal 2 3 2 5 11" xfId="29198" xr:uid="{00000000-0005-0000-0000-0000007E0000}"/>
    <cellStyle name="Normal 2 3 2 5 12" xfId="29199" xr:uid="{00000000-0005-0000-0000-0000017E0000}"/>
    <cellStyle name="Normal 2 3 2 5 2" xfId="29200" xr:uid="{00000000-0005-0000-0000-0000027E0000}"/>
    <cellStyle name="Normal 2 3 2 5 2 10" xfId="29201" xr:uid="{00000000-0005-0000-0000-0000037E0000}"/>
    <cellStyle name="Normal 2 3 2 5 2 2" xfId="29202" xr:uid="{00000000-0005-0000-0000-0000047E0000}"/>
    <cellStyle name="Normal 2 3 2 5 2 2 2" xfId="29203" xr:uid="{00000000-0005-0000-0000-0000057E0000}"/>
    <cellStyle name="Normal 2 3 2 5 2 2 2 2" xfId="29204" xr:uid="{00000000-0005-0000-0000-0000067E0000}"/>
    <cellStyle name="Normal 2 3 2 5 2 2 2 2 2" xfId="29205" xr:uid="{00000000-0005-0000-0000-0000077E0000}"/>
    <cellStyle name="Normal 2 3 2 5 2 2 2 3" xfId="29206" xr:uid="{00000000-0005-0000-0000-0000087E0000}"/>
    <cellStyle name="Normal 2 3 2 5 2 2 2 4" xfId="29207" xr:uid="{00000000-0005-0000-0000-0000097E0000}"/>
    <cellStyle name="Normal 2 3 2 5 2 2 3" xfId="29208" xr:uid="{00000000-0005-0000-0000-00000A7E0000}"/>
    <cellStyle name="Normal 2 3 2 5 2 2 3 2" xfId="29209" xr:uid="{00000000-0005-0000-0000-00000B7E0000}"/>
    <cellStyle name="Normal 2 3 2 5 2 2 3 2 2" xfId="29210" xr:uid="{00000000-0005-0000-0000-00000C7E0000}"/>
    <cellStyle name="Normal 2 3 2 5 2 2 3 3" xfId="29211" xr:uid="{00000000-0005-0000-0000-00000D7E0000}"/>
    <cellStyle name="Normal 2 3 2 5 2 2 3 4" xfId="29212" xr:uid="{00000000-0005-0000-0000-00000E7E0000}"/>
    <cellStyle name="Normal 2 3 2 5 2 2 4" xfId="29213" xr:uid="{00000000-0005-0000-0000-00000F7E0000}"/>
    <cellStyle name="Normal 2 3 2 5 2 2 4 2" xfId="29214" xr:uid="{00000000-0005-0000-0000-0000107E0000}"/>
    <cellStyle name="Normal 2 3 2 5 2 2 4 2 2" xfId="29215" xr:uid="{00000000-0005-0000-0000-0000117E0000}"/>
    <cellStyle name="Normal 2 3 2 5 2 2 4 3" xfId="29216" xr:uid="{00000000-0005-0000-0000-0000127E0000}"/>
    <cellStyle name="Normal 2 3 2 5 2 2 4 4" xfId="29217" xr:uid="{00000000-0005-0000-0000-0000137E0000}"/>
    <cellStyle name="Normal 2 3 2 5 2 2 5" xfId="29218" xr:uid="{00000000-0005-0000-0000-0000147E0000}"/>
    <cellStyle name="Normal 2 3 2 5 2 2 5 2" xfId="29219" xr:uid="{00000000-0005-0000-0000-0000157E0000}"/>
    <cellStyle name="Normal 2 3 2 5 2 2 5 2 2" xfId="29220" xr:uid="{00000000-0005-0000-0000-0000167E0000}"/>
    <cellStyle name="Normal 2 3 2 5 2 2 5 3" xfId="29221" xr:uid="{00000000-0005-0000-0000-0000177E0000}"/>
    <cellStyle name="Normal 2 3 2 5 2 2 5 4" xfId="29222" xr:uid="{00000000-0005-0000-0000-0000187E0000}"/>
    <cellStyle name="Normal 2 3 2 5 2 2 6" xfId="29223" xr:uid="{00000000-0005-0000-0000-0000197E0000}"/>
    <cellStyle name="Normal 2 3 2 5 2 2 6 2" xfId="29224" xr:uid="{00000000-0005-0000-0000-00001A7E0000}"/>
    <cellStyle name="Normal 2 3 2 5 2 2 6 2 2" xfId="29225" xr:uid="{00000000-0005-0000-0000-00001B7E0000}"/>
    <cellStyle name="Normal 2 3 2 5 2 2 6 3" xfId="29226" xr:uid="{00000000-0005-0000-0000-00001C7E0000}"/>
    <cellStyle name="Normal 2 3 2 5 2 2 7" xfId="29227" xr:uid="{00000000-0005-0000-0000-00001D7E0000}"/>
    <cellStyle name="Normal 2 3 2 5 2 2 7 2" xfId="29228" xr:uid="{00000000-0005-0000-0000-00001E7E0000}"/>
    <cellStyle name="Normal 2 3 2 5 2 2 8" xfId="29229" xr:uid="{00000000-0005-0000-0000-00001F7E0000}"/>
    <cellStyle name="Normal 2 3 2 5 2 2 9" xfId="29230" xr:uid="{00000000-0005-0000-0000-0000207E0000}"/>
    <cellStyle name="Normal 2 3 2 5 2 3" xfId="29231" xr:uid="{00000000-0005-0000-0000-0000217E0000}"/>
    <cellStyle name="Normal 2 3 2 5 2 3 2" xfId="29232" xr:uid="{00000000-0005-0000-0000-0000227E0000}"/>
    <cellStyle name="Normal 2 3 2 5 2 3 2 2" xfId="29233" xr:uid="{00000000-0005-0000-0000-0000237E0000}"/>
    <cellStyle name="Normal 2 3 2 5 2 3 2 2 2" xfId="29234" xr:uid="{00000000-0005-0000-0000-0000247E0000}"/>
    <cellStyle name="Normal 2 3 2 5 2 3 2 3" xfId="29235" xr:uid="{00000000-0005-0000-0000-0000257E0000}"/>
    <cellStyle name="Normal 2 3 2 5 2 3 2 4" xfId="29236" xr:uid="{00000000-0005-0000-0000-0000267E0000}"/>
    <cellStyle name="Normal 2 3 2 5 2 3 3" xfId="29237" xr:uid="{00000000-0005-0000-0000-0000277E0000}"/>
    <cellStyle name="Normal 2 3 2 5 2 3 3 2" xfId="29238" xr:uid="{00000000-0005-0000-0000-0000287E0000}"/>
    <cellStyle name="Normal 2 3 2 5 2 3 3 2 2" xfId="29239" xr:uid="{00000000-0005-0000-0000-0000297E0000}"/>
    <cellStyle name="Normal 2 3 2 5 2 3 3 3" xfId="29240" xr:uid="{00000000-0005-0000-0000-00002A7E0000}"/>
    <cellStyle name="Normal 2 3 2 5 2 3 3 4" xfId="29241" xr:uid="{00000000-0005-0000-0000-00002B7E0000}"/>
    <cellStyle name="Normal 2 3 2 5 2 3 4" xfId="29242" xr:uid="{00000000-0005-0000-0000-00002C7E0000}"/>
    <cellStyle name="Normal 2 3 2 5 2 3 4 2" xfId="29243" xr:uid="{00000000-0005-0000-0000-00002D7E0000}"/>
    <cellStyle name="Normal 2 3 2 5 2 3 4 2 2" xfId="29244" xr:uid="{00000000-0005-0000-0000-00002E7E0000}"/>
    <cellStyle name="Normal 2 3 2 5 2 3 4 3" xfId="29245" xr:uid="{00000000-0005-0000-0000-00002F7E0000}"/>
    <cellStyle name="Normal 2 3 2 5 2 3 4 4" xfId="29246" xr:uid="{00000000-0005-0000-0000-0000307E0000}"/>
    <cellStyle name="Normal 2 3 2 5 2 3 5" xfId="29247" xr:uid="{00000000-0005-0000-0000-0000317E0000}"/>
    <cellStyle name="Normal 2 3 2 5 2 3 5 2" xfId="29248" xr:uid="{00000000-0005-0000-0000-0000327E0000}"/>
    <cellStyle name="Normal 2 3 2 5 2 3 5 3" xfId="29249" xr:uid="{00000000-0005-0000-0000-0000337E0000}"/>
    <cellStyle name="Normal 2 3 2 5 2 3 6" xfId="29250" xr:uid="{00000000-0005-0000-0000-0000347E0000}"/>
    <cellStyle name="Normal 2 3 2 5 2 3 7" xfId="29251" xr:uid="{00000000-0005-0000-0000-0000357E0000}"/>
    <cellStyle name="Normal 2 3 2 5 2 3 8" xfId="29252" xr:uid="{00000000-0005-0000-0000-0000367E0000}"/>
    <cellStyle name="Normal 2 3 2 5 2 4" xfId="29253" xr:uid="{00000000-0005-0000-0000-0000377E0000}"/>
    <cellStyle name="Normal 2 3 2 5 2 4 2" xfId="29254" xr:uid="{00000000-0005-0000-0000-0000387E0000}"/>
    <cellStyle name="Normal 2 3 2 5 2 4 2 2" xfId="29255" xr:uid="{00000000-0005-0000-0000-0000397E0000}"/>
    <cellStyle name="Normal 2 3 2 5 2 4 3" xfId="29256" xr:uid="{00000000-0005-0000-0000-00003A7E0000}"/>
    <cellStyle name="Normal 2 3 2 5 2 4 4" xfId="29257" xr:uid="{00000000-0005-0000-0000-00003B7E0000}"/>
    <cellStyle name="Normal 2 3 2 5 2 5" xfId="29258" xr:uid="{00000000-0005-0000-0000-00003C7E0000}"/>
    <cellStyle name="Normal 2 3 2 5 2 5 2" xfId="29259" xr:uid="{00000000-0005-0000-0000-00003D7E0000}"/>
    <cellStyle name="Normal 2 3 2 5 2 5 2 2" xfId="29260" xr:uid="{00000000-0005-0000-0000-00003E7E0000}"/>
    <cellStyle name="Normal 2 3 2 5 2 5 3" xfId="29261" xr:uid="{00000000-0005-0000-0000-00003F7E0000}"/>
    <cellStyle name="Normal 2 3 2 5 2 5 4" xfId="29262" xr:uid="{00000000-0005-0000-0000-0000407E0000}"/>
    <cellStyle name="Normal 2 3 2 5 2 6" xfId="29263" xr:uid="{00000000-0005-0000-0000-0000417E0000}"/>
    <cellStyle name="Normal 2 3 2 5 2 6 2" xfId="29264" xr:uid="{00000000-0005-0000-0000-0000427E0000}"/>
    <cellStyle name="Normal 2 3 2 5 2 6 2 2" xfId="29265" xr:uid="{00000000-0005-0000-0000-0000437E0000}"/>
    <cellStyle name="Normal 2 3 2 5 2 6 3" xfId="29266" xr:uid="{00000000-0005-0000-0000-0000447E0000}"/>
    <cellStyle name="Normal 2 3 2 5 2 6 4" xfId="29267" xr:uid="{00000000-0005-0000-0000-0000457E0000}"/>
    <cellStyle name="Normal 2 3 2 5 2 7" xfId="29268" xr:uid="{00000000-0005-0000-0000-0000467E0000}"/>
    <cellStyle name="Normal 2 3 2 5 2 7 2" xfId="29269" xr:uid="{00000000-0005-0000-0000-0000477E0000}"/>
    <cellStyle name="Normal 2 3 2 5 2 7 2 2" xfId="29270" xr:uid="{00000000-0005-0000-0000-0000487E0000}"/>
    <cellStyle name="Normal 2 3 2 5 2 7 3" xfId="29271" xr:uid="{00000000-0005-0000-0000-0000497E0000}"/>
    <cellStyle name="Normal 2 3 2 5 2 8" xfId="29272" xr:uid="{00000000-0005-0000-0000-00004A7E0000}"/>
    <cellStyle name="Normal 2 3 2 5 2 8 2" xfId="29273" xr:uid="{00000000-0005-0000-0000-00004B7E0000}"/>
    <cellStyle name="Normal 2 3 2 5 2 9" xfId="29274" xr:uid="{00000000-0005-0000-0000-00004C7E0000}"/>
    <cellStyle name="Normal 2 3 2 5 3" xfId="29275" xr:uid="{00000000-0005-0000-0000-00004D7E0000}"/>
    <cellStyle name="Normal 2 3 2 5 3 2" xfId="29276" xr:uid="{00000000-0005-0000-0000-00004E7E0000}"/>
    <cellStyle name="Normal 2 3 2 5 3 2 2" xfId="29277" xr:uid="{00000000-0005-0000-0000-00004F7E0000}"/>
    <cellStyle name="Normal 2 3 2 5 3 2 2 2" xfId="29278" xr:uid="{00000000-0005-0000-0000-0000507E0000}"/>
    <cellStyle name="Normal 2 3 2 5 3 2 2 2 2" xfId="29279" xr:uid="{00000000-0005-0000-0000-0000517E0000}"/>
    <cellStyle name="Normal 2 3 2 5 3 2 2 3" xfId="29280" xr:uid="{00000000-0005-0000-0000-0000527E0000}"/>
    <cellStyle name="Normal 2 3 2 5 3 2 2 4" xfId="29281" xr:uid="{00000000-0005-0000-0000-0000537E0000}"/>
    <cellStyle name="Normal 2 3 2 5 3 2 3" xfId="29282" xr:uid="{00000000-0005-0000-0000-0000547E0000}"/>
    <cellStyle name="Normal 2 3 2 5 3 2 3 2" xfId="29283" xr:uid="{00000000-0005-0000-0000-0000557E0000}"/>
    <cellStyle name="Normal 2 3 2 5 3 2 3 2 2" xfId="29284" xr:uid="{00000000-0005-0000-0000-0000567E0000}"/>
    <cellStyle name="Normal 2 3 2 5 3 2 3 3" xfId="29285" xr:uid="{00000000-0005-0000-0000-0000577E0000}"/>
    <cellStyle name="Normal 2 3 2 5 3 2 3 4" xfId="29286" xr:uid="{00000000-0005-0000-0000-0000587E0000}"/>
    <cellStyle name="Normal 2 3 2 5 3 2 4" xfId="29287" xr:uid="{00000000-0005-0000-0000-0000597E0000}"/>
    <cellStyle name="Normal 2 3 2 5 3 2 4 2" xfId="29288" xr:uid="{00000000-0005-0000-0000-00005A7E0000}"/>
    <cellStyle name="Normal 2 3 2 5 3 2 4 2 2" xfId="29289" xr:uid="{00000000-0005-0000-0000-00005B7E0000}"/>
    <cellStyle name="Normal 2 3 2 5 3 2 4 3" xfId="29290" xr:uid="{00000000-0005-0000-0000-00005C7E0000}"/>
    <cellStyle name="Normal 2 3 2 5 3 2 4 4" xfId="29291" xr:uid="{00000000-0005-0000-0000-00005D7E0000}"/>
    <cellStyle name="Normal 2 3 2 5 3 2 5" xfId="29292" xr:uid="{00000000-0005-0000-0000-00005E7E0000}"/>
    <cellStyle name="Normal 2 3 2 5 3 2 5 2" xfId="29293" xr:uid="{00000000-0005-0000-0000-00005F7E0000}"/>
    <cellStyle name="Normal 2 3 2 5 3 2 5 3" xfId="29294" xr:uid="{00000000-0005-0000-0000-0000607E0000}"/>
    <cellStyle name="Normal 2 3 2 5 3 2 6" xfId="29295" xr:uid="{00000000-0005-0000-0000-0000617E0000}"/>
    <cellStyle name="Normal 2 3 2 5 3 2 7" xfId="29296" xr:uid="{00000000-0005-0000-0000-0000627E0000}"/>
    <cellStyle name="Normal 2 3 2 5 3 2 8" xfId="29297" xr:uid="{00000000-0005-0000-0000-0000637E0000}"/>
    <cellStyle name="Normal 2 3 2 5 3 3" xfId="29298" xr:uid="{00000000-0005-0000-0000-0000647E0000}"/>
    <cellStyle name="Normal 2 3 2 5 3 3 2" xfId="29299" xr:uid="{00000000-0005-0000-0000-0000657E0000}"/>
    <cellStyle name="Normal 2 3 2 5 3 3 2 2" xfId="29300" xr:uid="{00000000-0005-0000-0000-0000667E0000}"/>
    <cellStyle name="Normal 2 3 2 5 3 3 3" xfId="29301" xr:uid="{00000000-0005-0000-0000-0000677E0000}"/>
    <cellStyle name="Normal 2 3 2 5 3 3 4" xfId="29302" xr:uid="{00000000-0005-0000-0000-0000687E0000}"/>
    <cellStyle name="Normal 2 3 2 5 3 4" xfId="29303" xr:uid="{00000000-0005-0000-0000-0000697E0000}"/>
    <cellStyle name="Normal 2 3 2 5 3 4 2" xfId="29304" xr:uid="{00000000-0005-0000-0000-00006A7E0000}"/>
    <cellStyle name="Normal 2 3 2 5 3 4 2 2" xfId="29305" xr:uid="{00000000-0005-0000-0000-00006B7E0000}"/>
    <cellStyle name="Normal 2 3 2 5 3 4 3" xfId="29306" xr:uid="{00000000-0005-0000-0000-00006C7E0000}"/>
    <cellStyle name="Normal 2 3 2 5 3 4 4" xfId="29307" xr:uid="{00000000-0005-0000-0000-00006D7E0000}"/>
    <cellStyle name="Normal 2 3 2 5 3 5" xfId="29308" xr:uid="{00000000-0005-0000-0000-00006E7E0000}"/>
    <cellStyle name="Normal 2 3 2 5 3 5 2" xfId="29309" xr:uid="{00000000-0005-0000-0000-00006F7E0000}"/>
    <cellStyle name="Normal 2 3 2 5 3 5 2 2" xfId="29310" xr:uid="{00000000-0005-0000-0000-0000707E0000}"/>
    <cellStyle name="Normal 2 3 2 5 3 5 3" xfId="29311" xr:uid="{00000000-0005-0000-0000-0000717E0000}"/>
    <cellStyle name="Normal 2 3 2 5 3 5 4" xfId="29312" xr:uid="{00000000-0005-0000-0000-0000727E0000}"/>
    <cellStyle name="Normal 2 3 2 5 3 6" xfId="29313" xr:uid="{00000000-0005-0000-0000-0000737E0000}"/>
    <cellStyle name="Normal 2 3 2 5 3 6 2" xfId="29314" xr:uid="{00000000-0005-0000-0000-0000747E0000}"/>
    <cellStyle name="Normal 2 3 2 5 3 6 2 2" xfId="29315" xr:uid="{00000000-0005-0000-0000-0000757E0000}"/>
    <cellStyle name="Normal 2 3 2 5 3 6 3" xfId="29316" xr:uid="{00000000-0005-0000-0000-0000767E0000}"/>
    <cellStyle name="Normal 2 3 2 5 3 7" xfId="29317" xr:uid="{00000000-0005-0000-0000-0000777E0000}"/>
    <cellStyle name="Normal 2 3 2 5 3 7 2" xfId="29318" xr:uid="{00000000-0005-0000-0000-0000787E0000}"/>
    <cellStyle name="Normal 2 3 2 5 3 8" xfId="29319" xr:uid="{00000000-0005-0000-0000-0000797E0000}"/>
    <cellStyle name="Normal 2 3 2 5 3 9" xfId="29320" xr:uid="{00000000-0005-0000-0000-00007A7E0000}"/>
    <cellStyle name="Normal 2 3 2 5 4" xfId="29321" xr:uid="{00000000-0005-0000-0000-00007B7E0000}"/>
    <cellStyle name="Normal 2 3 2 5 4 2" xfId="29322" xr:uid="{00000000-0005-0000-0000-00007C7E0000}"/>
    <cellStyle name="Normal 2 3 2 5 4 2 2" xfId="29323" xr:uid="{00000000-0005-0000-0000-00007D7E0000}"/>
    <cellStyle name="Normal 2 3 2 5 4 2 2 2" xfId="29324" xr:uid="{00000000-0005-0000-0000-00007E7E0000}"/>
    <cellStyle name="Normal 2 3 2 5 4 2 3" xfId="29325" xr:uid="{00000000-0005-0000-0000-00007F7E0000}"/>
    <cellStyle name="Normal 2 3 2 5 4 2 4" xfId="29326" xr:uid="{00000000-0005-0000-0000-0000807E0000}"/>
    <cellStyle name="Normal 2 3 2 5 4 3" xfId="29327" xr:uid="{00000000-0005-0000-0000-0000817E0000}"/>
    <cellStyle name="Normal 2 3 2 5 4 3 2" xfId="29328" xr:uid="{00000000-0005-0000-0000-0000827E0000}"/>
    <cellStyle name="Normal 2 3 2 5 4 3 2 2" xfId="29329" xr:uid="{00000000-0005-0000-0000-0000837E0000}"/>
    <cellStyle name="Normal 2 3 2 5 4 3 3" xfId="29330" xr:uid="{00000000-0005-0000-0000-0000847E0000}"/>
    <cellStyle name="Normal 2 3 2 5 4 3 4" xfId="29331" xr:uid="{00000000-0005-0000-0000-0000857E0000}"/>
    <cellStyle name="Normal 2 3 2 5 4 4" xfId="29332" xr:uid="{00000000-0005-0000-0000-0000867E0000}"/>
    <cellStyle name="Normal 2 3 2 5 4 4 2" xfId="29333" xr:uid="{00000000-0005-0000-0000-0000877E0000}"/>
    <cellStyle name="Normal 2 3 2 5 4 4 2 2" xfId="29334" xr:uid="{00000000-0005-0000-0000-0000887E0000}"/>
    <cellStyle name="Normal 2 3 2 5 4 4 3" xfId="29335" xr:uid="{00000000-0005-0000-0000-0000897E0000}"/>
    <cellStyle name="Normal 2 3 2 5 4 4 4" xfId="29336" xr:uid="{00000000-0005-0000-0000-00008A7E0000}"/>
    <cellStyle name="Normal 2 3 2 5 4 5" xfId="29337" xr:uid="{00000000-0005-0000-0000-00008B7E0000}"/>
    <cellStyle name="Normal 2 3 2 5 4 5 2" xfId="29338" xr:uid="{00000000-0005-0000-0000-00008C7E0000}"/>
    <cellStyle name="Normal 2 3 2 5 4 5 2 2" xfId="29339" xr:uid="{00000000-0005-0000-0000-00008D7E0000}"/>
    <cellStyle name="Normal 2 3 2 5 4 5 3" xfId="29340" xr:uid="{00000000-0005-0000-0000-00008E7E0000}"/>
    <cellStyle name="Normal 2 3 2 5 4 5 4" xfId="29341" xr:uid="{00000000-0005-0000-0000-00008F7E0000}"/>
    <cellStyle name="Normal 2 3 2 5 4 6" xfId="29342" xr:uid="{00000000-0005-0000-0000-0000907E0000}"/>
    <cellStyle name="Normal 2 3 2 5 4 6 2" xfId="29343" xr:uid="{00000000-0005-0000-0000-0000917E0000}"/>
    <cellStyle name="Normal 2 3 2 5 4 6 2 2" xfId="29344" xr:uid="{00000000-0005-0000-0000-0000927E0000}"/>
    <cellStyle name="Normal 2 3 2 5 4 6 3" xfId="29345" xr:uid="{00000000-0005-0000-0000-0000937E0000}"/>
    <cellStyle name="Normal 2 3 2 5 4 7" xfId="29346" xr:uid="{00000000-0005-0000-0000-0000947E0000}"/>
    <cellStyle name="Normal 2 3 2 5 4 7 2" xfId="29347" xr:uid="{00000000-0005-0000-0000-0000957E0000}"/>
    <cellStyle name="Normal 2 3 2 5 4 8" xfId="29348" xr:uid="{00000000-0005-0000-0000-0000967E0000}"/>
    <cellStyle name="Normal 2 3 2 5 4 9" xfId="29349" xr:uid="{00000000-0005-0000-0000-0000977E0000}"/>
    <cellStyle name="Normal 2 3 2 5 5" xfId="29350" xr:uid="{00000000-0005-0000-0000-0000987E0000}"/>
    <cellStyle name="Normal 2 3 2 5 5 2" xfId="29351" xr:uid="{00000000-0005-0000-0000-0000997E0000}"/>
    <cellStyle name="Normal 2 3 2 5 5 2 2" xfId="29352" xr:uid="{00000000-0005-0000-0000-00009A7E0000}"/>
    <cellStyle name="Normal 2 3 2 5 5 2 2 2" xfId="29353" xr:uid="{00000000-0005-0000-0000-00009B7E0000}"/>
    <cellStyle name="Normal 2 3 2 5 5 2 3" xfId="29354" xr:uid="{00000000-0005-0000-0000-00009C7E0000}"/>
    <cellStyle name="Normal 2 3 2 5 5 2 4" xfId="29355" xr:uid="{00000000-0005-0000-0000-00009D7E0000}"/>
    <cellStyle name="Normal 2 3 2 5 5 3" xfId="29356" xr:uid="{00000000-0005-0000-0000-00009E7E0000}"/>
    <cellStyle name="Normal 2 3 2 5 5 3 2" xfId="29357" xr:uid="{00000000-0005-0000-0000-00009F7E0000}"/>
    <cellStyle name="Normal 2 3 2 5 5 3 2 2" xfId="29358" xr:uid="{00000000-0005-0000-0000-0000A07E0000}"/>
    <cellStyle name="Normal 2 3 2 5 5 3 3" xfId="29359" xr:uid="{00000000-0005-0000-0000-0000A17E0000}"/>
    <cellStyle name="Normal 2 3 2 5 5 3 4" xfId="29360" xr:uid="{00000000-0005-0000-0000-0000A27E0000}"/>
    <cellStyle name="Normal 2 3 2 5 5 4" xfId="29361" xr:uid="{00000000-0005-0000-0000-0000A37E0000}"/>
    <cellStyle name="Normal 2 3 2 5 5 4 2" xfId="29362" xr:uid="{00000000-0005-0000-0000-0000A47E0000}"/>
    <cellStyle name="Normal 2 3 2 5 5 4 2 2" xfId="29363" xr:uid="{00000000-0005-0000-0000-0000A57E0000}"/>
    <cellStyle name="Normal 2 3 2 5 5 4 3" xfId="29364" xr:uid="{00000000-0005-0000-0000-0000A67E0000}"/>
    <cellStyle name="Normal 2 3 2 5 5 4 4" xfId="29365" xr:uid="{00000000-0005-0000-0000-0000A77E0000}"/>
    <cellStyle name="Normal 2 3 2 5 5 5" xfId="29366" xr:uid="{00000000-0005-0000-0000-0000A87E0000}"/>
    <cellStyle name="Normal 2 3 2 5 5 5 2" xfId="29367" xr:uid="{00000000-0005-0000-0000-0000A97E0000}"/>
    <cellStyle name="Normal 2 3 2 5 5 5 3" xfId="29368" xr:uid="{00000000-0005-0000-0000-0000AA7E0000}"/>
    <cellStyle name="Normal 2 3 2 5 5 6" xfId="29369" xr:uid="{00000000-0005-0000-0000-0000AB7E0000}"/>
    <cellStyle name="Normal 2 3 2 5 5 7" xfId="29370" xr:uid="{00000000-0005-0000-0000-0000AC7E0000}"/>
    <cellStyle name="Normal 2 3 2 5 5 8" xfId="29371" xr:uid="{00000000-0005-0000-0000-0000AD7E0000}"/>
    <cellStyle name="Normal 2 3 2 5 6" xfId="29372" xr:uid="{00000000-0005-0000-0000-0000AE7E0000}"/>
    <cellStyle name="Normal 2 3 2 5 6 2" xfId="29373" xr:uid="{00000000-0005-0000-0000-0000AF7E0000}"/>
    <cellStyle name="Normal 2 3 2 5 6 2 2" xfId="29374" xr:uid="{00000000-0005-0000-0000-0000B07E0000}"/>
    <cellStyle name="Normal 2 3 2 5 6 3" xfId="29375" xr:uid="{00000000-0005-0000-0000-0000B17E0000}"/>
    <cellStyle name="Normal 2 3 2 5 6 4" xfId="29376" xr:uid="{00000000-0005-0000-0000-0000B27E0000}"/>
    <cellStyle name="Normal 2 3 2 5 7" xfId="29377" xr:uid="{00000000-0005-0000-0000-0000B37E0000}"/>
    <cellStyle name="Normal 2 3 2 5 7 2" xfId="29378" xr:uid="{00000000-0005-0000-0000-0000B47E0000}"/>
    <cellStyle name="Normal 2 3 2 5 7 2 2" xfId="29379" xr:uid="{00000000-0005-0000-0000-0000B57E0000}"/>
    <cellStyle name="Normal 2 3 2 5 7 3" xfId="29380" xr:uid="{00000000-0005-0000-0000-0000B67E0000}"/>
    <cellStyle name="Normal 2 3 2 5 7 4" xfId="29381" xr:uid="{00000000-0005-0000-0000-0000B77E0000}"/>
    <cellStyle name="Normal 2 3 2 5 8" xfId="29382" xr:uid="{00000000-0005-0000-0000-0000B87E0000}"/>
    <cellStyle name="Normal 2 3 2 5 8 2" xfId="29383" xr:uid="{00000000-0005-0000-0000-0000B97E0000}"/>
    <cellStyle name="Normal 2 3 2 5 8 2 2" xfId="29384" xr:uid="{00000000-0005-0000-0000-0000BA7E0000}"/>
    <cellStyle name="Normal 2 3 2 5 8 3" xfId="29385" xr:uid="{00000000-0005-0000-0000-0000BB7E0000}"/>
    <cellStyle name="Normal 2 3 2 5 8 4" xfId="29386" xr:uid="{00000000-0005-0000-0000-0000BC7E0000}"/>
    <cellStyle name="Normal 2 3 2 5 9" xfId="29387" xr:uid="{00000000-0005-0000-0000-0000BD7E0000}"/>
    <cellStyle name="Normal 2 3 2 5 9 2" xfId="29388" xr:uid="{00000000-0005-0000-0000-0000BE7E0000}"/>
    <cellStyle name="Normal 2 3 2 5 9 2 2" xfId="29389" xr:uid="{00000000-0005-0000-0000-0000BF7E0000}"/>
    <cellStyle name="Normal 2 3 2 5 9 3" xfId="29390" xr:uid="{00000000-0005-0000-0000-0000C07E0000}"/>
    <cellStyle name="Normal 2 3 2 6" xfId="29391" xr:uid="{00000000-0005-0000-0000-0000C17E0000}"/>
    <cellStyle name="Normal 2 3 2 6 10" xfId="29392" xr:uid="{00000000-0005-0000-0000-0000C27E0000}"/>
    <cellStyle name="Normal 2 3 2 6 11" xfId="29393" xr:uid="{00000000-0005-0000-0000-0000C37E0000}"/>
    <cellStyle name="Normal 2 3 2 6 2" xfId="29394" xr:uid="{00000000-0005-0000-0000-0000C47E0000}"/>
    <cellStyle name="Normal 2 3 2 6 2 2" xfId="29395" xr:uid="{00000000-0005-0000-0000-0000C57E0000}"/>
    <cellStyle name="Normal 2 3 2 6 2 2 2" xfId="29396" xr:uid="{00000000-0005-0000-0000-0000C67E0000}"/>
    <cellStyle name="Normal 2 3 2 6 2 2 2 2" xfId="29397" xr:uid="{00000000-0005-0000-0000-0000C77E0000}"/>
    <cellStyle name="Normal 2 3 2 6 2 2 2 2 2" xfId="29398" xr:uid="{00000000-0005-0000-0000-0000C87E0000}"/>
    <cellStyle name="Normal 2 3 2 6 2 2 2 3" xfId="29399" xr:uid="{00000000-0005-0000-0000-0000C97E0000}"/>
    <cellStyle name="Normal 2 3 2 6 2 2 2 4" xfId="29400" xr:uid="{00000000-0005-0000-0000-0000CA7E0000}"/>
    <cellStyle name="Normal 2 3 2 6 2 2 3" xfId="29401" xr:uid="{00000000-0005-0000-0000-0000CB7E0000}"/>
    <cellStyle name="Normal 2 3 2 6 2 2 3 2" xfId="29402" xr:uid="{00000000-0005-0000-0000-0000CC7E0000}"/>
    <cellStyle name="Normal 2 3 2 6 2 2 3 2 2" xfId="29403" xr:uid="{00000000-0005-0000-0000-0000CD7E0000}"/>
    <cellStyle name="Normal 2 3 2 6 2 2 3 3" xfId="29404" xr:uid="{00000000-0005-0000-0000-0000CE7E0000}"/>
    <cellStyle name="Normal 2 3 2 6 2 2 3 4" xfId="29405" xr:uid="{00000000-0005-0000-0000-0000CF7E0000}"/>
    <cellStyle name="Normal 2 3 2 6 2 2 4" xfId="29406" xr:uid="{00000000-0005-0000-0000-0000D07E0000}"/>
    <cellStyle name="Normal 2 3 2 6 2 2 4 2" xfId="29407" xr:uid="{00000000-0005-0000-0000-0000D17E0000}"/>
    <cellStyle name="Normal 2 3 2 6 2 2 4 2 2" xfId="29408" xr:uid="{00000000-0005-0000-0000-0000D27E0000}"/>
    <cellStyle name="Normal 2 3 2 6 2 2 4 3" xfId="29409" xr:uid="{00000000-0005-0000-0000-0000D37E0000}"/>
    <cellStyle name="Normal 2 3 2 6 2 2 4 4" xfId="29410" xr:uid="{00000000-0005-0000-0000-0000D47E0000}"/>
    <cellStyle name="Normal 2 3 2 6 2 2 5" xfId="29411" xr:uid="{00000000-0005-0000-0000-0000D57E0000}"/>
    <cellStyle name="Normal 2 3 2 6 2 2 5 2" xfId="29412" xr:uid="{00000000-0005-0000-0000-0000D67E0000}"/>
    <cellStyle name="Normal 2 3 2 6 2 2 5 3" xfId="29413" xr:uid="{00000000-0005-0000-0000-0000D77E0000}"/>
    <cellStyle name="Normal 2 3 2 6 2 2 6" xfId="29414" xr:uid="{00000000-0005-0000-0000-0000D87E0000}"/>
    <cellStyle name="Normal 2 3 2 6 2 2 7" xfId="29415" xr:uid="{00000000-0005-0000-0000-0000D97E0000}"/>
    <cellStyle name="Normal 2 3 2 6 2 2 8" xfId="29416" xr:uid="{00000000-0005-0000-0000-0000DA7E0000}"/>
    <cellStyle name="Normal 2 3 2 6 2 3" xfId="29417" xr:uid="{00000000-0005-0000-0000-0000DB7E0000}"/>
    <cellStyle name="Normal 2 3 2 6 2 3 2" xfId="29418" xr:uid="{00000000-0005-0000-0000-0000DC7E0000}"/>
    <cellStyle name="Normal 2 3 2 6 2 3 2 2" xfId="29419" xr:uid="{00000000-0005-0000-0000-0000DD7E0000}"/>
    <cellStyle name="Normal 2 3 2 6 2 3 3" xfId="29420" xr:uid="{00000000-0005-0000-0000-0000DE7E0000}"/>
    <cellStyle name="Normal 2 3 2 6 2 3 4" xfId="29421" xr:uid="{00000000-0005-0000-0000-0000DF7E0000}"/>
    <cellStyle name="Normal 2 3 2 6 2 4" xfId="29422" xr:uid="{00000000-0005-0000-0000-0000E07E0000}"/>
    <cellStyle name="Normal 2 3 2 6 2 4 2" xfId="29423" xr:uid="{00000000-0005-0000-0000-0000E17E0000}"/>
    <cellStyle name="Normal 2 3 2 6 2 4 2 2" xfId="29424" xr:uid="{00000000-0005-0000-0000-0000E27E0000}"/>
    <cellStyle name="Normal 2 3 2 6 2 4 3" xfId="29425" xr:uid="{00000000-0005-0000-0000-0000E37E0000}"/>
    <cellStyle name="Normal 2 3 2 6 2 4 4" xfId="29426" xr:uid="{00000000-0005-0000-0000-0000E47E0000}"/>
    <cellStyle name="Normal 2 3 2 6 2 5" xfId="29427" xr:uid="{00000000-0005-0000-0000-0000E57E0000}"/>
    <cellStyle name="Normal 2 3 2 6 2 5 2" xfId="29428" xr:uid="{00000000-0005-0000-0000-0000E67E0000}"/>
    <cellStyle name="Normal 2 3 2 6 2 5 2 2" xfId="29429" xr:uid="{00000000-0005-0000-0000-0000E77E0000}"/>
    <cellStyle name="Normal 2 3 2 6 2 5 3" xfId="29430" xr:uid="{00000000-0005-0000-0000-0000E87E0000}"/>
    <cellStyle name="Normal 2 3 2 6 2 5 4" xfId="29431" xr:uid="{00000000-0005-0000-0000-0000E97E0000}"/>
    <cellStyle name="Normal 2 3 2 6 2 6" xfId="29432" xr:uid="{00000000-0005-0000-0000-0000EA7E0000}"/>
    <cellStyle name="Normal 2 3 2 6 2 6 2" xfId="29433" xr:uid="{00000000-0005-0000-0000-0000EB7E0000}"/>
    <cellStyle name="Normal 2 3 2 6 2 6 2 2" xfId="29434" xr:uid="{00000000-0005-0000-0000-0000EC7E0000}"/>
    <cellStyle name="Normal 2 3 2 6 2 6 3" xfId="29435" xr:uid="{00000000-0005-0000-0000-0000ED7E0000}"/>
    <cellStyle name="Normal 2 3 2 6 2 7" xfId="29436" xr:uid="{00000000-0005-0000-0000-0000EE7E0000}"/>
    <cellStyle name="Normal 2 3 2 6 2 7 2" xfId="29437" xr:uid="{00000000-0005-0000-0000-0000EF7E0000}"/>
    <cellStyle name="Normal 2 3 2 6 2 8" xfId="29438" xr:uid="{00000000-0005-0000-0000-0000F07E0000}"/>
    <cellStyle name="Normal 2 3 2 6 2 9" xfId="29439" xr:uid="{00000000-0005-0000-0000-0000F17E0000}"/>
    <cellStyle name="Normal 2 3 2 6 3" xfId="29440" xr:uid="{00000000-0005-0000-0000-0000F27E0000}"/>
    <cellStyle name="Normal 2 3 2 6 3 2" xfId="29441" xr:uid="{00000000-0005-0000-0000-0000F37E0000}"/>
    <cellStyle name="Normal 2 3 2 6 3 2 2" xfId="29442" xr:uid="{00000000-0005-0000-0000-0000F47E0000}"/>
    <cellStyle name="Normal 2 3 2 6 3 2 2 2" xfId="29443" xr:uid="{00000000-0005-0000-0000-0000F57E0000}"/>
    <cellStyle name="Normal 2 3 2 6 3 2 3" xfId="29444" xr:uid="{00000000-0005-0000-0000-0000F67E0000}"/>
    <cellStyle name="Normal 2 3 2 6 3 2 4" xfId="29445" xr:uid="{00000000-0005-0000-0000-0000F77E0000}"/>
    <cellStyle name="Normal 2 3 2 6 3 3" xfId="29446" xr:uid="{00000000-0005-0000-0000-0000F87E0000}"/>
    <cellStyle name="Normal 2 3 2 6 3 3 2" xfId="29447" xr:uid="{00000000-0005-0000-0000-0000F97E0000}"/>
    <cellStyle name="Normal 2 3 2 6 3 3 2 2" xfId="29448" xr:uid="{00000000-0005-0000-0000-0000FA7E0000}"/>
    <cellStyle name="Normal 2 3 2 6 3 3 3" xfId="29449" xr:uid="{00000000-0005-0000-0000-0000FB7E0000}"/>
    <cellStyle name="Normal 2 3 2 6 3 3 4" xfId="29450" xr:uid="{00000000-0005-0000-0000-0000FC7E0000}"/>
    <cellStyle name="Normal 2 3 2 6 3 4" xfId="29451" xr:uid="{00000000-0005-0000-0000-0000FD7E0000}"/>
    <cellStyle name="Normal 2 3 2 6 3 4 2" xfId="29452" xr:uid="{00000000-0005-0000-0000-0000FE7E0000}"/>
    <cellStyle name="Normal 2 3 2 6 3 4 2 2" xfId="29453" xr:uid="{00000000-0005-0000-0000-0000FF7E0000}"/>
    <cellStyle name="Normal 2 3 2 6 3 4 3" xfId="29454" xr:uid="{00000000-0005-0000-0000-0000007F0000}"/>
    <cellStyle name="Normal 2 3 2 6 3 4 4" xfId="29455" xr:uid="{00000000-0005-0000-0000-0000017F0000}"/>
    <cellStyle name="Normal 2 3 2 6 3 5" xfId="29456" xr:uid="{00000000-0005-0000-0000-0000027F0000}"/>
    <cellStyle name="Normal 2 3 2 6 3 5 2" xfId="29457" xr:uid="{00000000-0005-0000-0000-0000037F0000}"/>
    <cellStyle name="Normal 2 3 2 6 3 5 2 2" xfId="29458" xr:uid="{00000000-0005-0000-0000-0000047F0000}"/>
    <cellStyle name="Normal 2 3 2 6 3 5 3" xfId="29459" xr:uid="{00000000-0005-0000-0000-0000057F0000}"/>
    <cellStyle name="Normal 2 3 2 6 3 5 4" xfId="29460" xr:uid="{00000000-0005-0000-0000-0000067F0000}"/>
    <cellStyle name="Normal 2 3 2 6 3 6" xfId="29461" xr:uid="{00000000-0005-0000-0000-0000077F0000}"/>
    <cellStyle name="Normal 2 3 2 6 3 6 2" xfId="29462" xr:uid="{00000000-0005-0000-0000-0000087F0000}"/>
    <cellStyle name="Normal 2 3 2 6 3 6 2 2" xfId="29463" xr:uid="{00000000-0005-0000-0000-0000097F0000}"/>
    <cellStyle name="Normal 2 3 2 6 3 6 3" xfId="29464" xr:uid="{00000000-0005-0000-0000-00000A7F0000}"/>
    <cellStyle name="Normal 2 3 2 6 3 7" xfId="29465" xr:uid="{00000000-0005-0000-0000-00000B7F0000}"/>
    <cellStyle name="Normal 2 3 2 6 3 7 2" xfId="29466" xr:uid="{00000000-0005-0000-0000-00000C7F0000}"/>
    <cellStyle name="Normal 2 3 2 6 3 8" xfId="29467" xr:uid="{00000000-0005-0000-0000-00000D7F0000}"/>
    <cellStyle name="Normal 2 3 2 6 3 9" xfId="29468" xr:uid="{00000000-0005-0000-0000-00000E7F0000}"/>
    <cellStyle name="Normal 2 3 2 6 4" xfId="29469" xr:uid="{00000000-0005-0000-0000-00000F7F0000}"/>
    <cellStyle name="Normal 2 3 2 6 4 2" xfId="29470" xr:uid="{00000000-0005-0000-0000-0000107F0000}"/>
    <cellStyle name="Normal 2 3 2 6 4 2 2" xfId="29471" xr:uid="{00000000-0005-0000-0000-0000117F0000}"/>
    <cellStyle name="Normal 2 3 2 6 4 2 2 2" xfId="29472" xr:uid="{00000000-0005-0000-0000-0000127F0000}"/>
    <cellStyle name="Normal 2 3 2 6 4 2 3" xfId="29473" xr:uid="{00000000-0005-0000-0000-0000137F0000}"/>
    <cellStyle name="Normal 2 3 2 6 4 2 4" xfId="29474" xr:uid="{00000000-0005-0000-0000-0000147F0000}"/>
    <cellStyle name="Normal 2 3 2 6 4 3" xfId="29475" xr:uid="{00000000-0005-0000-0000-0000157F0000}"/>
    <cellStyle name="Normal 2 3 2 6 4 3 2" xfId="29476" xr:uid="{00000000-0005-0000-0000-0000167F0000}"/>
    <cellStyle name="Normal 2 3 2 6 4 3 2 2" xfId="29477" xr:uid="{00000000-0005-0000-0000-0000177F0000}"/>
    <cellStyle name="Normal 2 3 2 6 4 3 3" xfId="29478" xr:uid="{00000000-0005-0000-0000-0000187F0000}"/>
    <cellStyle name="Normal 2 3 2 6 4 3 4" xfId="29479" xr:uid="{00000000-0005-0000-0000-0000197F0000}"/>
    <cellStyle name="Normal 2 3 2 6 4 4" xfId="29480" xr:uid="{00000000-0005-0000-0000-00001A7F0000}"/>
    <cellStyle name="Normal 2 3 2 6 4 4 2" xfId="29481" xr:uid="{00000000-0005-0000-0000-00001B7F0000}"/>
    <cellStyle name="Normal 2 3 2 6 4 4 2 2" xfId="29482" xr:uid="{00000000-0005-0000-0000-00001C7F0000}"/>
    <cellStyle name="Normal 2 3 2 6 4 4 3" xfId="29483" xr:uid="{00000000-0005-0000-0000-00001D7F0000}"/>
    <cellStyle name="Normal 2 3 2 6 4 4 4" xfId="29484" xr:uid="{00000000-0005-0000-0000-00001E7F0000}"/>
    <cellStyle name="Normal 2 3 2 6 4 5" xfId="29485" xr:uid="{00000000-0005-0000-0000-00001F7F0000}"/>
    <cellStyle name="Normal 2 3 2 6 4 5 2" xfId="29486" xr:uid="{00000000-0005-0000-0000-0000207F0000}"/>
    <cellStyle name="Normal 2 3 2 6 4 5 3" xfId="29487" xr:uid="{00000000-0005-0000-0000-0000217F0000}"/>
    <cellStyle name="Normal 2 3 2 6 4 6" xfId="29488" xr:uid="{00000000-0005-0000-0000-0000227F0000}"/>
    <cellStyle name="Normal 2 3 2 6 4 7" xfId="29489" xr:uid="{00000000-0005-0000-0000-0000237F0000}"/>
    <cellStyle name="Normal 2 3 2 6 4 8" xfId="29490" xr:uid="{00000000-0005-0000-0000-0000247F0000}"/>
    <cellStyle name="Normal 2 3 2 6 5" xfId="29491" xr:uid="{00000000-0005-0000-0000-0000257F0000}"/>
    <cellStyle name="Normal 2 3 2 6 5 2" xfId="29492" xr:uid="{00000000-0005-0000-0000-0000267F0000}"/>
    <cellStyle name="Normal 2 3 2 6 5 2 2" xfId="29493" xr:uid="{00000000-0005-0000-0000-0000277F0000}"/>
    <cellStyle name="Normal 2 3 2 6 5 3" xfId="29494" xr:uid="{00000000-0005-0000-0000-0000287F0000}"/>
    <cellStyle name="Normal 2 3 2 6 5 4" xfId="29495" xr:uid="{00000000-0005-0000-0000-0000297F0000}"/>
    <cellStyle name="Normal 2 3 2 6 6" xfId="29496" xr:uid="{00000000-0005-0000-0000-00002A7F0000}"/>
    <cellStyle name="Normal 2 3 2 6 6 2" xfId="29497" xr:uid="{00000000-0005-0000-0000-00002B7F0000}"/>
    <cellStyle name="Normal 2 3 2 6 6 2 2" xfId="29498" xr:uid="{00000000-0005-0000-0000-00002C7F0000}"/>
    <cellStyle name="Normal 2 3 2 6 6 3" xfId="29499" xr:uid="{00000000-0005-0000-0000-00002D7F0000}"/>
    <cellStyle name="Normal 2 3 2 6 6 4" xfId="29500" xr:uid="{00000000-0005-0000-0000-00002E7F0000}"/>
    <cellStyle name="Normal 2 3 2 6 7" xfId="29501" xr:uid="{00000000-0005-0000-0000-00002F7F0000}"/>
    <cellStyle name="Normal 2 3 2 6 7 2" xfId="29502" xr:uid="{00000000-0005-0000-0000-0000307F0000}"/>
    <cellStyle name="Normal 2 3 2 6 7 2 2" xfId="29503" xr:uid="{00000000-0005-0000-0000-0000317F0000}"/>
    <cellStyle name="Normal 2 3 2 6 7 3" xfId="29504" xr:uid="{00000000-0005-0000-0000-0000327F0000}"/>
    <cellStyle name="Normal 2 3 2 6 7 4" xfId="29505" xr:uid="{00000000-0005-0000-0000-0000337F0000}"/>
    <cellStyle name="Normal 2 3 2 6 8" xfId="29506" xr:uid="{00000000-0005-0000-0000-0000347F0000}"/>
    <cellStyle name="Normal 2 3 2 6 8 2" xfId="29507" xr:uid="{00000000-0005-0000-0000-0000357F0000}"/>
    <cellStyle name="Normal 2 3 2 6 8 2 2" xfId="29508" xr:uid="{00000000-0005-0000-0000-0000367F0000}"/>
    <cellStyle name="Normal 2 3 2 6 8 3" xfId="29509" xr:uid="{00000000-0005-0000-0000-0000377F0000}"/>
    <cellStyle name="Normal 2 3 2 6 9" xfId="29510" xr:uid="{00000000-0005-0000-0000-0000387F0000}"/>
    <cellStyle name="Normal 2 3 2 6 9 2" xfId="29511" xr:uid="{00000000-0005-0000-0000-0000397F0000}"/>
    <cellStyle name="Normal 2 3 2 7" xfId="29512" xr:uid="{00000000-0005-0000-0000-00003A7F0000}"/>
    <cellStyle name="Normal 2 3 2 7 2" xfId="29513" xr:uid="{00000000-0005-0000-0000-00003B7F0000}"/>
    <cellStyle name="Normal 2 3 2 7 2 2" xfId="29514" xr:uid="{00000000-0005-0000-0000-00003C7F0000}"/>
    <cellStyle name="Normal 2 3 2 7 2 2 2" xfId="29515" xr:uid="{00000000-0005-0000-0000-00003D7F0000}"/>
    <cellStyle name="Normal 2 3 2 7 2 2 2 2" xfId="29516" xr:uid="{00000000-0005-0000-0000-00003E7F0000}"/>
    <cellStyle name="Normal 2 3 2 7 2 2 3" xfId="29517" xr:uid="{00000000-0005-0000-0000-00003F7F0000}"/>
    <cellStyle name="Normal 2 3 2 7 2 2 4" xfId="29518" xr:uid="{00000000-0005-0000-0000-0000407F0000}"/>
    <cellStyle name="Normal 2 3 2 7 2 3" xfId="29519" xr:uid="{00000000-0005-0000-0000-0000417F0000}"/>
    <cellStyle name="Normal 2 3 2 7 2 3 2" xfId="29520" xr:uid="{00000000-0005-0000-0000-0000427F0000}"/>
    <cellStyle name="Normal 2 3 2 7 2 3 2 2" xfId="29521" xr:uid="{00000000-0005-0000-0000-0000437F0000}"/>
    <cellStyle name="Normal 2 3 2 7 2 3 3" xfId="29522" xr:uid="{00000000-0005-0000-0000-0000447F0000}"/>
    <cellStyle name="Normal 2 3 2 7 2 3 4" xfId="29523" xr:uid="{00000000-0005-0000-0000-0000457F0000}"/>
    <cellStyle name="Normal 2 3 2 7 2 4" xfId="29524" xr:uid="{00000000-0005-0000-0000-0000467F0000}"/>
    <cellStyle name="Normal 2 3 2 7 2 4 2" xfId="29525" xr:uid="{00000000-0005-0000-0000-0000477F0000}"/>
    <cellStyle name="Normal 2 3 2 7 2 4 2 2" xfId="29526" xr:uid="{00000000-0005-0000-0000-0000487F0000}"/>
    <cellStyle name="Normal 2 3 2 7 2 4 3" xfId="29527" xr:uid="{00000000-0005-0000-0000-0000497F0000}"/>
    <cellStyle name="Normal 2 3 2 7 2 4 4" xfId="29528" xr:uid="{00000000-0005-0000-0000-00004A7F0000}"/>
    <cellStyle name="Normal 2 3 2 7 2 5" xfId="29529" xr:uid="{00000000-0005-0000-0000-00004B7F0000}"/>
    <cellStyle name="Normal 2 3 2 7 2 5 2" xfId="29530" xr:uid="{00000000-0005-0000-0000-00004C7F0000}"/>
    <cellStyle name="Normal 2 3 2 7 2 5 3" xfId="29531" xr:uid="{00000000-0005-0000-0000-00004D7F0000}"/>
    <cellStyle name="Normal 2 3 2 7 2 6" xfId="29532" xr:uid="{00000000-0005-0000-0000-00004E7F0000}"/>
    <cellStyle name="Normal 2 3 2 7 2 7" xfId="29533" xr:uid="{00000000-0005-0000-0000-00004F7F0000}"/>
    <cellStyle name="Normal 2 3 2 7 2 8" xfId="29534" xr:uid="{00000000-0005-0000-0000-0000507F0000}"/>
    <cellStyle name="Normal 2 3 2 7 3" xfId="29535" xr:uid="{00000000-0005-0000-0000-0000517F0000}"/>
    <cellStyle name="Normal 2 3 2 7 3 2" xfId="29536" xr:uid="{00000000-0005-0000-0000-0000527F0000}"/>
    <cellStyle name="Normal 2 3 2 7 3 2 2" xfId="29537" xr:uid="{00000000-0005-0000-0000-0000537F0000}"/>
    <cellStyle name="Normal 2 3 2 7 3 3" xfId="29538" xr:uid="{00000000-0005-0000-0000-0000547F0000}"/>
    <cellStyle name="Normal 2 3 2 7 3 4" xfId="29539" xr:uid="{00000000-0005-0000-0000-0000557F0000}"/>
    <cellStyle name="Normal 2 3 2 7 4" xfId="29540" xr:uid="{00000000-0005-0000-0000-0000567F0000}"/>
    <cellStyle name="Normal 2 3 2 7 4 2" xfId="29541" xr:uid="{00000000-0005-0000-0000-0000577F0000}"/>
    <cellStyle name="Normal 2 3 2 7 4 2 2" xfId="29542" xr:uid="{00000000-0005-0000-0000-0000587F0000}"/>
    <cellStyle name="Normal 2 3 2 7 4 3" xfId="29543" xr:uid="{00000000-0005-0000-0000-0000597F0000}"/>
    <cellStyle name="Normal 2 3 2 7 4 4" xfId="29544" xr:uid="{00000000-0005-0000-0000-00005A7F0000}"/>
    <cellStyle name="Normal 2 3 2 7 5" xfId="29545" xr:uid="{00000000-0005-0000-0000-00005B7F0000}"/>
    <cellStyle name="Normal 2 3 2 7 5 2" xfId="29546" xr:uid="{00000000-0005-0000-0000-00005C7F0000}"/>
    <cellStyle name="Normal 2 3 2 7 5 2 2" xfId="29547" xr:uid="{00000000-0005-0000-0000-00005D7F0000}"/>
    <cellStyle name="Normal 2 3 2 7 5 3" xfId="29548" xr:uid="{00000000-0005-0000-0000-00005E7F0000}"/>
    <cellStyle name="Normal 2 3 2 7 5 4" xfId="29549" xr:uid="{00000000-0005-0000-0000-00005F7F0000}"/>
    <cellStyle name="Normal 2 3 2 7 6" xfId="29550" xr:uid="{00000000-0005-0000-0000-0000607F0000}"/>
    <cellStyle name="Normal 2 3 2 7 6 2" xfId="29551" xr:uid="{00000000-0005-0000-0000-0000617F0000}"/>
    <cellStyle name="Normal 2 3 2 7 6 2 2" xfId="29552" xr:uid="{00000000-0005-0000-0000-0000627F0000}"/>
    <cellStyle name="Normal 2 3 2 7 6 3" xfId="29553" xr:uid="{00000000-0005-0000-0000-0000637F0000}"/>
    <cellStyle name="Normal 2 3 2 7 7" xfId="29554" xr:uid="{00000000-0005-0000-0000-0000647F0000}"/>
    <cellStyle name="Normal 2 3 2 7 7 2" xfId="29555" xr:uid="{00000000-0005-0000-0000-0000657F0000}"/>
    <cellStyle name="Normal 2 3 2 7 8" xfId="29556" xr:uid="{00000000-0005-0000-0000-0000667F0000}"/>
    <cellStyle name="Normal 2 3 2 7 9" xfId="29557" xr:uid="{00000000-0005-0000-0000-0000677F0000}"/>
    <cellStyle name="Normal 2 3 2 8" xfId="29558" xr:uid="{00000000-0005-0000-0000-0000687F0000}"/>
    <cellStyle name="Normal 2 3 2 8 2" xfId="29559" xr:uid="{00000000-0005-0000-0000-0000697F0000}"/>
    <cellStyle name="Normal 2 3 2 8 2 2" xfId="29560" xr:uid="{00000000-0005-0000-0000-00006A7F0000}"/>
    <cellStyle name="Normal 2 3 2 8 2 2 2" xfId="29561" xr:uid="{00000000-0005-0000-0000-00006B7F0000}"/>
    <cellStyle name="Normal 2 3 2 8 2 3" xfId="29562" xr:uid="{00000000-0005-0000-0000-00006C7F0000}"/>
    <cellStyle name="Normal 2 3 2 8 2 4" xfId="29563" xr:uid="{00000000-0005-0000-0000-00006D7F0000}"/>
    <cellStyle name="Normal 2 3 2 8 3" xfId="29564" xr:uid="{00000000-0005-0000-0000-00006E7F0000}"/>
    <cellStyle name="Normal 2 3 2 8 3 2" xfId="29565" xr:uid="{00000000-0005-0000-0000-00006F7F0000}"/>
    <cellStyle name="Normal 2 3 2 8 3 2 2" xfId="29566" xr:uid="{00000000-0005-0000-0000-0000707F0000}"/>
    <cellStyle name="Normal 2 3 2 8 3 3" xfId="29567" xr:uid="{00000000-0005-0000-0000-0000717F0000}"/>
    <cellStyle name="Normal 2 3 2 8 3 4" xfId="29568" xr:uid="{00000000-0005-0000-0000-0000727F0000}"/>
    <cellStyle name="Normal 2 3 2 8 4" xfId="29569" xr:uid="{00000000-0005-0000-0000-0000737F0000}"/>
    <cellStyle name="Normal 2 3 2 8 4 2" xfId="29570" xr:uid="{00000000-0005-0000-0000-0000747F0000}"/>
    <cellStyle name="Normal 2 3 2 8 4 2 2" xfId="29571" xr:uid="{00000000-0005-0000-0000-0000757F0000}"/>
    <cellStyle name="Normal 2 3 2 8 4 3" xfId="29572" xr:uid="{00000000-0005-0000-0000-0000767F0000}"/>
    <cellStyle name="Normal 2 3 2 8 4 4" xfId="29573" xr:uid="{00000000-0005-0000-0000-0000777F0000}"/>
    <cellStyle name="Normal 2 3 2 8 5" xfId="29574" xr:uid="{00000000-0005-0000-0000-0000787F0000}"/>
    <cellStyle name="Normal 2 3 2 8 5 2" xfId="29575" xr:uid="{00000000-0005-0000-0000-0000797F0000}"/>
    <cellStyle name="Normal 2 3 2 8 5 2 2" xfId="29576" xr:uid="{00000000-0005-0000-0000-00007A7F0000}"/>
    <cellStyle name="Normal 2 3 2 8 5 3" xfId="29577" xr:uid="{00000000-0005-0000-0000-00007B7F0000}"/>
    <cellStyle name="Normal 2 3 2 8 5 4" xfId="29578" xr:uid="{00000000-0005-0000-0000-00007C7F0000}"/>
    <cellStyle name="Normal 2 3 2 8 6" xfId="29579" xr:uid="{00000000-0005-0000-0000-00007D7F0000}"/>
    <cellStyle name="Normal 2 3 2 8 6 2" xfId="29580" xr:uid="{00000000-0005-0000-0000-00007E7F0000}"/>
    <cellStyle name="Normal 2 3 2 8 6 2 2" xfId="29581" xr:uid="{00000000-0005-0000-0000-00007F7F0000}"/>
    <cellStyle name="Normal 2 3 2 8 6 3" xfId="29582" xr:uid="{00000000-0005-0000-0000-0000807F0000}"/>
    <cellStyle name="Normal 2 3 2 8 7" xfId="29583" xr:uid="{00000000-0005-0000-0000-0000817F0000}"/>
    <cellStyle name="Normal 2 3 2 8 7 2" xfId="29584" xr:uid="{00000000-0005-0000-0000-0000827F0000}"/>
    <cellStyle name="Normal 2 3 2 8 8" xfId="29585" xr:uid="{00000000-0005-0000-0000-0000837F0000}"/>
    <cellStyle name="Normal 2 3 2 8 9" xfId="29586" xr:uid="{00000000-0005-0000-0000-0000847F0000}"/>
    <cellStyle name="Normal 2 3 2 9" xfId="29587" xr:uid="{00000000-0005-0000-0000-0000857F0000}"/>
    <cellStyle name="Normal 2 3 2 9 2" xfId="29588" xr:uid="{00000000-0005-0000-0000-0000867F0000}"/>
    <cellStyle name="Normal 2 3 2 9 2 2" xfId="29589" xr:uid="{00000000-0005-0000-0000-0000877F0000}"/>
    <cellStyle name="Normal 2 3 2 9 2 2 2" xfId="29590" xr:uid="{00000000-0005-0000-0000-0000887F0000}"/>
    <cellStyle name="Normal 2 3 2 9 2 3" xfId="29591" xr:uid="{00000000-0005-0000-0000-0000897F0000}"/>
    <cellStyle name="Normal 2 3 2 9 2 4" xfId="29592" xr:uid="{00000000-0005-0000-0000-00008A7F0000}"/>
    <cellStyle name="Normal 2 3 2 9 3" xfId="29593" xr:uid="{00000000-0005-0000-0000-00008B7F0000}"/>
    <cellStyle name="Normal 2 3 2 9 3 2" xfId="29594" xr:uid="{00000000-0005-0000-0000-00008C7F0000}"/>
    <cellStyle name="Normal 2 3 2 9 3 2 2" xfId="29595" xr:uid="{00000000-0005-0000-0000-00008D7F0000}"/>
    <cellStyle name="Normal 2 3 2 9 3 3" xfId="29596" xr:uid="{00000000-0005-0000-0000-00008E7F0000}"/>
    <cellStyle name="Normal 2 3 2 9 3 4" xfId="29597" xr:uid="{00000000-0005-0000-0000-00008F7F0000}"/>
    <cellStyle name="Normal 2 3 2 9 4" xfId="29598" xr:uid="{00000000-0005-0000-0000-0000907F0000}"/>
    <cellStyle name="Normal 2 3 2 9 4 2" xfId="29599" xr:uid="{00000000-0005-0000-0000-0000917F0000}"/>
    <cellStyle name="Normal 2 3 2 9 4 2 2" xfId="29600" xr:uid="{00000000-0005-0000-0000-0000927F0000}"/>
    <cellStyle name="Normal 2 3 2 9 4 3" xfId="29601" xr:uid="{00000000-0005-0000-0000-0000937F0000}"/>
    <cellStyle name="Normal 2 3 2 9 4 4" xfId="29602" xr:uid="{00000000-0005-0000-0000-0000947F0000}"/>
    <cellStyle name="Normal 2 3 2 9 5" xfId="29603" xr:uid="{00000000-0005-0000-0000-0000957F0000}"/>
    <cellStyle name="Normal 2 3 2 9 5 2" xfId="29604" xr:uid="{00000000-0005-0000-0000-0000967F0000}"/>
    <cellStyle name="Normal 2 3 2 9 5 2 2" xfId="29605" xr:uid="{00000000-0005-0000-0000-0000977F0000}"/>
    <cellStyle name="Normal 2 3 2 9 5 3" xfId="29606" xr:uid="{00000000-0005-0000-0000-0000987F0000}"/>
    <cellStyle name="Normal 2 3 2 9 6" xfId="29607" xr:uid="{00000000-0005-0000-0000-0000997F0000}"/>
    <cellStyle name="Normal 2 3 2 9 6 2" xfId="29608" xr:uid="{00000000-0005-0000-0000-00009A7F0000}"/>
    <cellStyle name="Normal 2 3 2 9 7" xfId="29609" xr:uid="{00000000-0005-0000-0000-00009B7F0000}"/>
    <cellStyle name="Normal 2 3 2 9 8" xfId="29610" xr:uid="{00000000-0005-0000-0000-00009C7F0000}"/>
    <cellStyle name="Normal 2 3 3" xfId="29611" xr:uid="{00000000-0005-0000-0000-00009D7F0000}"/>
    <cellStyle name="Normal 2 3 3 2" xfId="29612" xr:uid="{00000000-0005-0000-0000-00009E7F0000}"/>
    <cellStyle name="Normal 2 3 3 2 2" xfId="29613" xr:uid="{00000000-0005-0000-0000-00009F7F0000}"/>
    <cellStyle name="Normal 2 3 3 2 2 2" xfId="29614" xr:uid="{00000000-0005-0000-0000-0000A07F0000}"/>
    <cellStyle name="Normal 2 3 3 2 2 3" xfId="29615" xr:uid="{00000000-0005-0000-0000-0000A17F0000}"/>
    <cellStyle name="Normal 2 3 3 2 3" xfId="29616" xr:uid="{00000000-0005-0000-0000-0000A27F0000}"/>
    <cellStyle name="Normal 2 3 3 2 3 2" xfId="29617" xr:uid="{00000000-0005-0000-0000-0000A37F0000}"/>
    <cellStyle name="Normal 2 3 3 2 4" xfId="29618" xr:uid="{00000000-0005-0000-0000-0000A47F0000}"/>
    <cellStyle name="Normal 2 3 3 3" xfId="29619" xr:uid="{00000000-0005-0000-0000-0000A57F0000}"/>
    <cellStyle name="Normal 2 3 3 4" xfId="29620" xr:uid="{00000000-0005-0000-0000-0000A67F0000}"/>
    <cellStyle name="Normal 2 3 3 5" xfId="29621" xr:uid="{00000000-0005-0000-0000-0000A77F0000}"/>
    <cellStyle name="Normal 2 3 3 5 2" xfId="29622" xr:uid="{00000000-0005-0000-0000-0000A87F0000}"/>
    <cellStyle name="Normal 2 3 4" xfId="29623" xr:uid="{00000000-0005-0000-0000-0000A97F0000}"/>
    <cellStyle name="Normal 2 3 4 10" xfId="29624" xr:uid="{00000000-0005-0000-0000-0000AA7F0000}"/>
    <cellStyle name="Normal 2 3 4 10 2" xfId="29625" xr:uid="{00000000-0005-0000-0000-0000AB7F0000}"/>
    <cellStyle name="Normal 2 3 4 10 2 2" xfId="29626" xr:uid="{00000000-0005-0000-0000-0000AC7F0000}"/>
    <cellStyle name="Normal 2 3 4 10 3" xfId="29627" xr:uid="{00000000-0005-0000-0000-0000AD7F0000}"/>
    <cellStyle name="Normal 2 3 4 10 4" xfId="29628" xr:uid="{00000000-0005-0000-0000-0000AE7F0000}"/>
    <cellStyle name="Normal 2 3 4 11" xfId="29629" xr:uid="{00000000-0005-0000-0000-0000AF7F0000}"/>
    <cellStyle name="Normal 2 3 4 11 2" xfId="29630" xr:uid="{00000000-0005-0000-0000-0000B07F0000}"/>
    <cellStyle name="Normal 2 3 4 11 2 2" xfId="29631" xr:uid="{00000000-0005-0000-0000-0000B17F0000}"/>
    <cellStyle name="Normal 2 3 4 11 3" xfId="29632" xr:uid="{00000000-0005-0000-0000-0000B27F0000}"/>
    <cellStyle name="Normal 2 3 4 11 4" xfId="29633" xr:uid="{00000000-0005-0000-0000-0000B37F0000}"/>
    <cellStyle name="Normal 2 3 4 12" xfId="29634" xr:uid="{00000000-0005-0000-0000-0000B47F0000}"/>
    <cellStyle name="Normal 2 3 4 12 2" xfId="29635" xr:uid="{00000000-0005-0000-0000-0000B57F0000}"/>
    <cellStyle name="Normal 2 3 4 12 2 2" xfId="29636" xr:uid="{00000000-0005-0000-0000-0000B67F0000}"/>
    <cellStyle name="Normal 2 3 4 12 3" xfId="29637" xr:uid="{00000000-0005-0000-0000-0000B77F0000}"/>
    <cellStyle name="Normal 2 3 4 13" xfId="29638" xr:uid="{00000000-0005-0000-0000-0000B87F0000}"/>
    <cellStyle name="Normal 2 3 4 13 2" xfId="29639" xr:uid="{00000000-0005-0000-0000-0000B97F0000}"/>
    <cellStyle name="Normal 2 3 4 14" xfId="29640" xr:uid="{00000000-0005-0000-0000-0000BA7F0000}"/>
    <cellStyle name="Normal 2 3 4 15" xfId="29641" xr:uid="{00000000-0005-0000-0000-0000BB7F0000}"/>
    <cellStyle name="Normal 2 3 4 2" xfId="29642" xr:uid="{00000000-0005-0000-0000-0000BC7F0000}"/>
    <cellStyle name="Normal 2 3 4 2 10" xfId="29643" xr:uid="{00000000-0005-0000-0000-0000BD7F0000}"/>
    <cellStyle name="Normal 2 3 4 2 10 2" xfId="29644" xr:uid="{00000000-0005-0000-0000-0000BE7F0000}"/>
    <cellStyle name="Normal 2 3 4 2 10 2 2" xfId="29645" xr:uid="{00000000-0005-0000-0000-0000BF7F0000}"/>
    <cellStyle name="Normal 2 3 4 2 10 3" xfId="29646" xr:uid="{00000000-0005-0000-0000-0000C07F0000}"/>
    <cellStyle name="Normal 2 3 4 2 11" xfId="29647" xr:uid="{00000000-0005-0000-0000-0000C17F0000}"/>
    <cellStyle name="Normal 2 3 4 2 11 2" xfId="29648" xr:uid="{00000000-0005-0000-0000-0000C27F0000}"/>
    <cellStyle name="Normal 2 3 4 2 12" xfId="29649" xr:uid="{00000000-0005-0000-0000-0000C37F0000}"/>
    <cellStyle name="Normal 2 3 4 2 13" xfId="29650" xr:uid="{00000000-0005-0000-0000-0000C47F0000}"/>
    <cellStyle name="Normal 2 3 4 2 2" xfId="29651" xr:uid="{00000000-0005-0000-0000-0000C57F0000}"/>
    <cellStyle name="Normal 2 3 4 2 2 10" xfId="29652" xr:uid="{00000000-0005-0000-0000-0000C67F0000}"/>
    <cellStyle name="Normal 2 3 4 2 2 10 2" xfId="29653" xr:uid="{00000000-0005-0000-0000-0000C77F0000}"/>
    <cellStyle name="Normal 2 3 4 2 2 11" xfId="29654" xr:uid="{00000000-0005-0000-0000-0000C87F0000}"/>
    <cellStyle name="Normal 2 3 4 2 2 12" xfId="29655" xr:uid="{00000000-0005-0000-0000-0000C97F0000}"/>
    <cellStyle name="Normal 2 3 4 2 2 2" xfId="29656" xr:uid="{00000000-0005-0000-0000-0000CA7F0000}"/>
    <cellStyle name="Normal 2 3 4 2 2 2 10" xfId="29657" xr:uid="{00000000-0005-0000-0000-0000CB7F0000}"/>
    <cellStyle name="Normal 2 3 4 2 2 2 2" xfId="29658" xr:uid="{00000000-0005-0000-0000-0000CC7F0000}"/>
    <cellStyle name="Normal 2 3 4 2 2 2 2 2" xfId="29659" xr:uid="{00000000-0005-0000-0000-0000CD7F0000}"/>
    <cellStyle name="Normal 2 3 4 2 2 2 2 2 2" xfId="29660" xr:uid="{00000000-0005-0000-0000-0000CE7F0000}"/>
    <cellStyle name="Normal 2 3 4 2 2 2 2 2 2 2" xfId="29661" xr:uid="{00000000-0005-0000-0000-0000CF7F0000}"/>
    <cellStyle name="Normal 2 3 4 2 2 2 2 2 3" xfId="29662" xr:uid="{00000000-0005-0000-0000-0000D07F0000}"/>
    <cellStyle name="Normal 2 3 4 2 2 2 2 2 4" xfId="29663" xr:uid="{00000000-0005-0000-0000-0000D17F0000}"/>
    <cellStyle name="Normal 2 3 4 2 2 2 2 3" xfId="29664" xr:uid="{00000000-0005-0000-0000-0000D27F0000}"/>
    <cellStyle name="Normal 2 3 4 2 2 2 2 3 2" xfId="29665" xr:uid="{00000000-0005-0000-0000-0000D37F0000}"/>
    <cellStyle name="Normal 2 3 4 2 2 2 2 3 2 2" xfId="29666" xr:uid="{00000000-0005-0000-0000-0000D47F0000}"/>
    <cellStyle name="Normal 2 3 4 2 2 2 2 3 3" xfId="29667" xr:uid="{00000000-0005-0000-0000-0000D57F0000}"/>
    <cellStyle name="Normal 2 3 4 2 2 2 2 3 4" xfId="29668" xr:uid="{00000000-0005-0000-0000-0000D67F0000}"/>
    <cellStyle name="Normal 2 3 4 2 2 2 2 4" xfId="29669" xr:uid="{00000000-0005-0000-0000-0000D77F0000}"/>
    <cellStyle name="Normal 2 3 4 2 2 2 2 4 2" xfId="29670" xr:uid="{00000000-0005-0000-0000-0000D87F0000}"/>
    <cellStyle name="Normal 2 3 4 2 2 2 2 4 2 2" xfId="29671" xr:uid="{00000000-0005-0000-0000-0000D97F0000}"/>
    <cellStyle name="Normal 2 3 4 2 2 2 2 4 3" xfId="29672" xr:uid="{00000000-0005-0000-0000-0000DA7F0000}"/>
    <cellStyle name="Normal 2 3 4 2 2 2 2 4 4" xfId="29673" xr:uid="{00000000-0005-0000-0000-0000DB7F0000}"/>
    <cellStyle name="Normal 2 3 4 2 2 2 2 5" xfId="29674" xr:uid="{00000000-0005-0000-0000-0000DC7F0000}"/>
    <cellStyle name="Normal 2 3 4 2 2 2 2 5 2" xfId="29675" xr:uid="{00000000-0005-0000-0000-0000DD7F0000}"/>
    <cellStyle name="Normal 2 3 4 2 2 2 2 5 2 2" xfId="29676" xr:uid="{00000000-0005-0000-0000-0000DE7F0000}"/>
    <cellStyle name="Normal 2 3 4 2 2 2 2 5 3" xfId="29677" xr:uid="{00000000-0005-0000-0000-0000DF7F0000}"/>
    <cellStyle name="Normal 2 3 4 2 2 2 2 5 4" xfId="29678" xr:uid="{00000000-0005-0000-0000-0000E07F0000}"/>
    <cellStyle name="Normal 2 3 4 2 2 2 2 6" xfId="29679" xr:uid="{00000000-0005-0000-0000-0000E17F0000}"/>
    <cellStyle name="Normal 2 3 4 2 2 2 2 6 2" xfId="29680" xr:uid="{00000000-0005-0000-0000-0000E27F0000}"/>
    <cellStyle name="Normal 2 3 4 2 2 2 2 6 2 2" xfId="29681" xr:uid="{00000000-0005-0000-0000-0000E37F0000}"/>
    <cellStyle name="Normal 2 3 4 2 2 2 2 6 3" xfId="29682" xr:uid="{00000000-0005-0000-0000-0000E47F0000}"/>
    <cellStyle name="Normal 2 3 4 2 2 2 2 7" xfId="29683" xr:uid="{00000000-0005-0000-0000-0000E57F0000}"/>
    <cellStyle name="Normal 2 3 4 2 2 2 2 7 2" xfId="29684" xr:uid="{00000000-0005-0000-0000-0000E67F0000}"/>
    <cellStyle name="Normal 2 3 4 2 2 2 2 8" xfId="29685" xr:uid="{00000000-0005-0000-0000-0000E77F0000}"/>
    <cellStyle name="Normal 2 3 4 2 2 2 2 9" xfId="29686" xr:uid="{00000000-0005-0000-0000-0000E87F0000}"/>
    <cellStyle name="Normal 2 3 4 2 2 2 3" xfId="29687" xr:uid="{00000000-0005-0000-0000-0000E97F0000}"/>
    <cellStyle name="Normal 2 3 4 2 2 2 3 2" xfId="29688" xr:uid="{00000000-0005-0000-0000-0000EA7F0000}"/>
    <cellStyle name="Normal 2 3 4 2 2 2 3 2 2" xfId="29689" xr:uid="{00000000-0005-0000-0000-0000EB7F0000}"/>
    <cellStyle name="Normal 2 3 4 2 2 2 3 2 2 2" xfId="29690" xr:uid="{00000000-0005-0000-0000-0000EC7F0000}"/>
    <cellStyle name="Normal 2 3 4 2 2 2 3 2 3" xfId="29691" xr:uid="{00000000-0005-0000-0000-0000ED7F0000}"/>
    <cellStyle name="Normal 2 3 4 2 2 2 3 2 4" xfId="29692" xr:uid="{00000000-0005-0000-0000-0000EE7F0000}"/>
    <cellStyle name="Normal 2 3 4 2 2 2 3 3" xfId="29693" xr:uid="{00000000-0005-0000-0000-0000EF7F0000}"/>
    <cellStyle name="Normal 2 3 4 2 2 2 3 3 2" xfId="29694" xr:uid="{00000000-0005-0000-0000-0000F07F0000}"/>
    <cellStyle name="Normal 2 3 4 2 2 2 3 3 2 2" xfId="29695" xr:uid="{00000000-0005-0000-0000-0000F17F0000}"/>
    <cellStyle name="Normal 2 3 4 2 2 2 3 3 3" xfId="29696" xr:uid="{00000000-0005-0000-0000-0000F27F0000}"/>
    <cellStyle name="Normal 2 3 4 2 2 2 3 3 4" xfId="29697" xr:uid="{00000000-0005-0000-0000-0000F37F0000}"/>
    <cellStyle name="Normal 2 3 4 2 2 2 3 4" xfId="29698" xr:uid="{00000000-0005-0000-0000-0000F47F0000}"/>
    <cellStyle name="Normal 2 3 4 2 2 2 3 4 2" xfId="29699" xr:uid="{00000000-0005-0000-0000-0000F57F0000}"/>
    <cellStyle name="Normal 2 3 4 2 2 2 3 4 2 2" xfId="29700" xr:uid="{00000000-0005-0000-0000-0000F67F0000}"/>
    <cellStyle name="Normal 2 3 4 2 2 2 3 4 3" xfId="29701" xr:uid="{00000000-0005-0000-0000-0000F77F0000}"/>
    <cellStyle name="Normal 2 3 4 2 2 2 3 4 4" xfId="29702" xr:uid="{00000000-0005-0000-0000-0000F87F0000}"/>
    <cellStyle name="Normal 2 3 4 2 2 2 3 5" xfId="29703" xr:uid="{00000000-0005-0000-0000-0000F97F0000}"/>
    <cellStyle name="Normal 2 3 4 2 2 2 3 5 2" xfId="29704" xr:uid="{00000000-0005-0000-0000-0000FA7F0000}"/>
    <cellStyle name="Normal 2 3 4 2 2 2 3 5 3" xfId="29705" xr:uid="{00000000-0005-0000-0000-0000FB7F0000}"/>
    <cellStyle name="Normal 2 3 4 2 2 2 3 6" xfId="29706" xr:uid="{00000000-0005-0000-0000-0000FC7F0000}"/>
    <cellStyle name="Normal 2 3 4 2 2 2 3 7" xfId="29707" xr:uid="{00000000-0005-0000-0000-0000FD7F0000}"/>
    <cellStyle name="Normal 2 3 4 2 2 2 3 8" xfId="29708" xr:uid="{00000000-0005-0000-0000-0000FE7F0000}"/>
    <cellStyle name="Normal 2 3 4 2 2 2 4" xfId="29709" xr:uid="{00000000-0005-0000-0000-0000FF7F0000}"/>
    <cellStyle name="Normal 2 3 4 2 2 2 4 2" xfId="29710" xr:uid="{00000000-0005-0000-0000-000000800000}"/>
    <cellStyle name="Normal 2 3 4 2 2 2 4 2 2" xfId="29711" xr:uid="{00000000-0005-0000-0000-000001800000}"/>
    <cellStyle name="Normal 2 3 4 2 2 2 4 3" xfId="29712" xr:uid="{00000000-0005-0000-0000-000002800000}"/>
    <cellStyle name="Normal 2 3 4 2 2 2 4 4" xfId="29713" xr:uid="{00000000-0005-0000-0000-000003800000}"/>
    <cellStyle name="Normal 2 3 4 2 2 2 5" xfId="29714" xr:uid="{00000000-0005-0000-0000-000004800000}"/>
    <cellStyle name="Normal 2 3 4 2 2 2 5 2" xfId="29715" xr:uid="{00000000-0005-0000-0000-000005800000}"/>
    <cellStyle name="Normal 2 3 4 2 2 2 5 2 2" xfId="29716" xr:uid="{00000000-0005-0000-0000-000006800000}"/>
    <cellStyle name="Normal 2 3 4 2 2 2 5 3" xfId="29717" xr:uid="{00000000-0005-0000-0000-000007800000}"/>
    <cellStyle name="Normal 2 3 4 2 2 2 5 4" xfId="29718" xr:uid="{00000000-0005-0000-0000-000008800000}"/>
    <cellStyle name="Normal 2 3 4 2 2 2 6" xfId="29719" xr:uid="{00000000-0005-0000-0000-000009800000}"/>
    <cellStyle name="Normal 2 3 4 2 2 2 6 2" xfId="29720" xr:uid="{00000000-0005-0000-0000-00000A800000}"/>
    <cellStyle name="Normal 2 3 4 2 2 2 6 2 2" xfId="29721" xr:uid="{00000000-0005-0000-0000-00000B800000}"/>
    <cellStyle name="Normal 2 3 4 2 2 2 6 3" xfId="29722" xr:uid="{00000000-0005-0000-0000-00000C800000}"/>
    <cellStyle name="Normal 2 3 4 2 2 2 6 4" xfId="29723" xr:uid="{00000000-0005-0000-0000-00000D800000}"/>
    <cellStyle name="Normal 2 3 4 2 2 2 7" xfId="29724" xr:uid="{00000000-0005-0000-0000-00000E800000}"/>
    <cellStyle name="Normal 2 3 4 2 2 2 7 2" xfId="29725" xr:uid="{00000000-0005-0000-0000-00000F800000}"/>
    <cellStyle name="Normal 2 3 4 2 2 2 7 2 2" xfId="29726" xr:uid="{00000000-0005-0000-0000-000010800000}"/>
    <cellStyle name="Normal 2 3 4 2 2 2 7 3" xfId="29727" xr:uid="{00000000-0005-0000-0000-000011800000}"/>
    <cellStyle name="Normal 2 3 4 2 2 2 8" xfId="29728" xr:uid="{00000000-0005-0000-0000-000012800000}"/>
    <cellStyle name="Normal 2 3 4 2 2 2 8 2" xfId="29729" xr:uid="{00000000-0005-0000-0000-000013800000}"/>
    <cellStyle name="Normal 2 3 4 2 2 2 9" xfId="29730" xr:uid="{00000000-0005-0000-0000-000014800000}"/>
    <cellStyle name="Normal 2 3 4 2 2 3" xfId="29731" xr:uid="{00000000-0005-0000-0000-000015800000}"/>
    <cellStyle name="Normal 2 3 4 2 2 3 2" xfId="29732" xr:uid="{00000000-0005-0000-0000-000016800000}"/>
    <cellStyle name="Normal 2 3 4 2 2 3 2 2" xfId="29733" xr:uid="{00000000-0005-0000-0000-000017800000}"/>
    <cellStyle name="Normal 2 3 4 2 2 3 2 2 2" xfId="29734" xr:uid="{00000000-0005-0000-0000-000018800000}"/>
    <cellStyle name="Normal 2 3 4 2 2 3 2 2 2 2" xfId="29735" xr:uid="{00000000-0005-0000-0000-000019800000}"/>
    <cellStyle name="Normal 2 3 4 2 2 3 2 2 3" xfId="29736" xr:uid="{00000000-0005-0000-0000-00001A800000}"/>
    <cellStyle name="Normal 2 3 4 2 2 3 2 2 4" xfId="29737" xr:uid="{00000000-0005-0000-0000-00001B800000}"/>
    <cellStyle name="Normal 2 3 4 2 2 3 2 3" xfId="29738" xr:uid="{00000000-0005-0000-0000-00001C800000}"/>
    <cellStyle name="Normal 2 3 4 2 2 3 2 3 2" xfId="29739" xr:uid="{00000000-0005-0000-0000-00001D800000}"/>
    <cellStyle name="Normal 2 3 4 2 2 3 2 3 2 2" xfId="29740" xr:uid="{00000000-0005-0000-0000-00001E800000}"/>
    <cellStyle name="Normal 2 3 4 2 2 3 2 3 3" xfId="29741" xr:uid="{00000000-0005-0000-0000-00001F800000}"/>
    <cellStyle name="Normal 2 3 4 2 2 3 2 3 4" xfId="29742" xr:uid="{00000000-0005-0000-0000-000020800000}"/>
    <cellStyle name="Normal 2 3 4 2 2 3 2 4" xfId="29743" xr:uid="{00000000-0005-0000-0000-000021800000}"/>
    <cellStyle name="Normal 2 3 4 2 2 3 2 4 2" xfId="29744" xr:uid="{00000000-0005-0000-0000-000022800000}"/>
    <cellStyle name="Normal 2 3 4 2 2 3 2 4 2 2" xfId="29745" xr:uid="{00000000-0005-0000-0000-000023800000}"/>
    <cellStyle name="Normal 2 3 4 2 2 3 2 4 3" xfId="29746" xr:uid="{00000000-0005-0000-0000-000024800000}"/>
    <cellStyle name="Normal 2 3 4 2 2 3 2 4 4" xfId="29747" xr:uid="{00000000-0005-0000-0000-000025800000}"/>
    <cellStyle name="Normal 2 3 4 2 2 3 2 5" xfId="29748" xr:uid="{00000000-0005-0000-0000-000026800000}"/>
    <cellStyle name="Normal 2 3 4 2 2 3 2 5 2" xfId="29749" xr:uid="{00000000-0005-0000-0000-000027800000}"/>
    <cellStyle name="Normal 2 3 4 2 2 3 2 5 3" xfId="29750" xr:uid="{00000000-0005-0000-0000-000028800000}"/>
    <cellStyle name="Normal 2 3 4 2 2 3 2 6" xfId="29751" xr:uid="{00000000-0005-0000-0000-000029800000}"/>
    <cellStyle name="Normal 2 3 4 2 2 3 2 7" xfId="29752" xr:uid="{00000000-0005-0000-0000-00002A800000}"/>
    <cellStyle name="Normal 2 3 4 2 2 3 2 8" xfId="29753" xr:uid="{00000000-0005-0000-0000-00002B800000}"/>
    <cellStyle name="Normal 2 3 4 2 2 3 3" xfId="29754" xr:uid="{00000000-0005-0000-0000-00002C800000}"/>
    <cellStyle name="Normal 2 3 4 2 2 3 3 2" xfId="29755" xr:uid="{00000000-0005-0000-0000-00002D800000}"/>
    <cellStyle name="Normal 2 3 4 2 2 3 3 2 2" xfId="29756" xr:uid="{00000000-0005-0000-0000-00002E800000}"/>
    <cellStyle name="Normal 2 3 4 2 2 3 3 3" xfId="29757" xr:uid="{00000000-0005-0000-0000-00002F800000}"/>
    <cellStyle name="Normal 2 3 4 2 2 3 3 4" xfId="29758" xr:uid="{00000000-0005-0000-0000-000030800000}"/>
    <cellStyle name="Normal 2 3 4 2 2 3 4" xfId="29759" xr:uid="{00000000-0005-0000-0000-000031800000}"/>
    <cellStyle name="Normal 2 3 4 2 2 3 4 2" xfId="29760" xr:uid="{00000000-0005-0000-0000-000032800000}"/>
    <cellStyle name="Normal 2 3 4 2 2 3 4 2 2" xfId="29761" xr:uid="{00000000-0005-0000-0000-000033800000}"/>
    <cellStyle name="Normal 2 3 4 2 2 3 4 3" xfId="29762" xr:uid="{00000000-0005-0000-0000-000034800000}"/>
    <cellStyle name="Normal 2 3 4 2 2 3 4 4" xfId="29763" xr:uid="{00000000-0005-0000-0000-000035800000}"/>
    <cellStyle name="Normal 2 3 4 2 2 3 5" xfId="29764" xr:uid="{00000000-0005-0000-0000-000036800000}"/>
    <cellStyle name="Normal 2 3 4 2 2 3 5 2" xfId="29765" xr:uid="{00000000-0005-0000-0000-000037800000}"/>
    <cellStyle name="Normal 2 3 4 2 2 3 5 2 2" xfId="29766" xr:uid="{00000000-0005-0000-0000-000038800000}"/>
    <cellStyle name="Normal 2 3 4 2 2 3 5 3" xfId="29767" xr:uid="{00000000-0005-0000-0000-000039800000}"/>
    <cellStyle name="Normal 2 3 4 2 2 3 5 4" xfId="29768" xr:uid="{00000000-0005-0000-0000-00003A800000}"/>
    <cellStyle name="Normal 2 3 4 2 2 3 6" xfId="29769" xr:uid="{00000000-0005-0000-0000-00003B800000}"/>
    <cellStyle name="Normal 2 3 4 2 2 3 6 2" xfId="29770" xr:uid="{00000000-0005-0000-0000-00003C800000}"/>
    <cellStyle name="Normal 2 3 4 2 2 3 6 2 2" xfId="29771" xr:uid="{00000000-0005-0000-0000-00003D800000}"/>
    <cellStyle name="Normal 2 3 4 2 2 3 6 3" xfId="29772" xr:uid="{00000000-0005-0000-0000-00003E800000}"/>
    <cellStyle name="Normal 2 3 4 2 2 3 7" xfId="29773" xr:uid="{00000000-0005-0000-0000-00003F800000}"/>
    <cellStyle name="Normal 2 3 4 2 2 3 7 2" xfId="29774" xr:uid="{00000000-0005-0000-0000-000040800000}"/>
    <cellStyle name="Normal 2 3 4 2 2 3 8" xfId="29775" xr:uid="{00000000-0005-0000-0000-000041800000}"/>
    <cellStyle name="Normal 2 3 4 2 2 3 9" xfId="29776" xr:uid="{00000000-0005-0000-0000-000042800000}"/>
    <cellStyle name="Normal 2 3 4 2 2 4" xfId="29777" xr:uid="{00000000-0005-0000-0000-000043800000}"/>
    <cellStyle name="Normal 2 3 4 2 2 4 2" xfId="29778" xr:uid="{00000000-0005-0000-0000-000044800000}"/>
    <cellStyle name="Normal 2 3 4 2 2 4 2 2" xfId="29779" xr:uid="{00000000-0005-0000-0000-000045800000}"/>
    <cellStyle name="Normal 2 3 4 2 2 4 2 2 2" xfId="29780" xr:uid="{00000000-0005-0000-0000-000046800000}"/>
    <cellStyle name="Normal 2 3 4 2 2 4 2 3" xfId="29781" xr:uid="{00000000-0005-0000-0000-000047800000}"/>
    <cellStyle name="Normal 2 3 4 2 2 4 2 4" xfId="29782" xr:uid="{00000000-0005-0000-0000-000048800000}"/>
    <cellStyle name="Normal 2 3 4 2 2 4 3" xfId="29783" xr:uid="{00000000-0005-0000-0000-000049800000}"/>
    <cellStyle name="Normal 2 3 4 2 2 4 3 2" xfId="29784" xr:uid="{00000000-0005-0000-0000-00004A800000}"/>
    <cellStyle name="Normal 2 3 4 2 2 4 3 2 2" xfId="29785" xr:uid="{00000000-0005-0000-0000-00004B800000}"/>
    <cellStyle name="Normal 2 3 4 2 2 4 3 3" xfId="29786" xr:uid="{00000000-0005-0000-0000-00004C800000}"/>
    <cellStyle name="Normal 2 3 4 2 2 4 3 4" xfId="29787" xr:uid="{00000000-0005-0000-0000-00004D800000}"/>
    <cellStyle name="Normal 2 3 4 2 2 4 4" xfId="29788" xr:uid="{00000000-0005-0000-0000-00004E800000}"/>
    <cellStyle name="Normal 2 3 4 2 2 4 4 2" xfId="29789" xr:uid="{00000000-0005-0000-0000-00004F800000}"/>
    <cellStyle name="Normal 2 3 4 2 2 4 4 2 2" xfId="29790" xr:uid="{00000000-0005-0000-0000-000050800000}"/>
    <cellStyle name="Normal 2 3 4 2 2 4 4 3" xfId="29791" xr:uid="{00000000-0005-0000-0000-000051800000}"/>
    <cellStyle name="Normal 2 3 4 2 2 4 4 4" xfId="29792" xr:uid="{00000000-0005-0000-0000-000052800000}"/>
    <cellStyle name="Normal 2 3 4 2 2 4 5" xfId="29793" xr:uid="{00000000-0005-0000-0000-000053800000}"/>
    <cellStyle name="Normal 2 3 4 2 2 4 5 2" xfId="29794" xr:uid="{00000000-0005-0000-0000-000054800000}"/>
    <cellStyle name="Normal 2 3 4 2 2 4 5 2 2" xfId="29795" xr:uid="{00000000-0005-0000-0000-000055800000}"/>
    <cellStyle name="Normal 2 3 4 2 2 4 5 3" xfId="29796" xr:uid="{00000000-0005-0000-0000-000056800000}"/>
    <cellStyle name="Normal 2 3 4 2 2 4 5 4" xfId="29797" xr:uid="{00000000-0005-0000-0000-000057800000}"/>
    <cellStyle name="Normal 2 3 4 2 2 4 6" xfId="29798" xr:uid="{00000000-0005-0000-0000-000058800000}"/>
    <cellStyle name="Normal 2 3 4 2 2 4 6 2" xfId="29799" xr:uid="{00000000-0005-0000-0000-000059800000}"/>
    <cellStyle name="Normal 2 3 4 2 2 4 6 2 2" xfId="29800" xr:uid="{00000000-0005-0000-0000-00005A800000}"/>
    <cellStyle name="Normal 2 3 4 2 2 4 6 3" xfId="29801" xr:uid="{00000000-0005-0000-0000-00005B800000}"/>
    <cellStyle name="Normal 2 3 4 2 2 4 7" xfId="29802" xr:uid="{00000000-0005-0000-0000-00005C800000}"/>
    <cellStyle name="Normal 2 3 4 2 2 4 7 2" xfId="29803" xr:uid="{00000000-0005-0000-0000-00005D800000}"/>
    <cellStyle name="Normal 2 3 4 2 2 4 8" xfId="29804" xr:uid="{00000000-0005-0000-0000-00005E800000}"/>
    <cellStyle name="Normal 2 3 4 2 2 4 9" xfId="29805" xr:uid="{00000000-0005-0000-0000-00005F800000}"/>
    <cellStyle name="Normal 2 3 4 2 2 5" xfId="29806" xr:uid="{00000000-0005-0000-0000-000060800000}"/>
    <cellStyle name="Normal 2 3 4 2 2 5 2" xfId="29807" xr:uid="{00000000-0005-0000-0000-000061800000}"/>
    <cellStyle name="Normal 2 3 4 2 2 5 2 2" xfId="29808" xr:uid="{00000000-0005-0000-0000-000062800000}"/>
    <cellStyle name="Normal 2 3 4 2 2 5 2 2 2" xfId="29809" xr:uid="{00000000-0005-0000-0000-000063800000}"/>
    <cellStyle name="Normal 2 3 4 2 2 5 2 3" xfId="29810" xr:uid="{00000000-0005-0000-0000-000064800000}"/>
    <cellStyle name="Normal 2 3 4 2 2 5 2 4" xfId="29811" xr:uid="{00000000-0005-0000-0000-000065800000}"/>
    <cellStyle name="Normal 2 3 4 2 2 5 3" xfId="29812" xr:uid="{00000000-0005-0000-0000-000066800000}"/>
    <cellStyle name="Normal 2 3 4 2 2 5 3 2" xfId="29813" xr:uid="{00000000-0005-0000-0000-000067800000}"/>
    <cellStyle name="Normal 2 3 4 2 2 5 3 2 2" xfId="29814" xr:uid="{00000000-0005-0000-0000-000068800000}"/>
    <cellStyle name="Normal 2 3 4 2 2 5 3 3" xfId="29815" xr:uid="{00000000-0005-0000-0000-000069800000}"/>
    <cellStyle name="Normal 2 3 4 2 2 5 3 4" xfId="29816" xr:uid="{00000000-0005-0000-0000-00006A800000}"/>
    <cellStyle name="Normal 2 3 4 2 2 5 4" xfId="29817" xr:uid="{00000000-0005-0000-0000-00006B800000}"/>
    <cellStyle name="Normal 2 3 4 2 2 5 4 2" xfId="29818" xr:uid="{00000000-0005-0000-0000-00006C800000}"/>
    <cellStyle name="Normal 2 3 4 2 2 5 4 2 2" xfId="29819" xr:uid="{00000000-0005-0000-0000-00006D800000}"/>
    <cellStyle name="Normal 2 3 4 2 2 5 4 3" xfId="29820" xr:uid="{00000000-0005-0000-0000-00006E800000}"/>
    <cellStyle name="Normal 2 3 4 2 2 5 4 4" xfId="29821" xr:uid="{00000000-0005-0000-0000-00006F800000}"/>
    <cellStyle name="Normal 2 3 4 2 2 5 5" xfId="29822" xr:uid="{00000000-0005-0000-0000-000070800000}"/>
    <cellStyle name="Normal 2 3 4 2 2 5 5 2" xfId="29823" xr:uid="{00000000-0005-0000-0000-000071800000}"/>
    <cellStyle name="Normal 2 3 4 2 2 5 5 3" xfId="29824" xr:uid="{00000000-0005-0000-0000-000072800000}"/>
    <cellStyle name="Normal 2 3 4 2 2 5 6" xfId="29825" xr:uid="{00000000-0005-0000-0000-000073800000}"/>
    <cellStyle name="Normal 2 3 4 2 2 5 7" xfId="29826" xr:uid="{00000000-0005-0000-0000-000074800000}"/>
    <cellStyle name="Normal 2 3 4 2 2 5 8" xfId="29827" xr:uid="{00000000-0005-0000-0000-000075800000}"/>
    <cellStyle name="Normal 2 3 4 2 2 6" xfId="29828" xr:uid="{00000000-0005-0000-0000-000076800000}"/>
    <cellStyle name="Normal 2 3 4 2 2 6 2" xfId="29829" xr:uid="{00000000-0005-0000-0000-000077800000}"/>
    <cellStyle name="Normal 2 3 4 2 2 6 2 2" xfId="29830" xr:uid="{00000000-0005-0000-0000-000078800000}"/>
    <cellStyle name="Normal 2 3 4 2 2 6 3" xfId="29831" xr:uid="{00000000-0005-0000-0000-000079800000}"/>
    <cellStyle name="Normal 2 3 4 2 2 6 4" xfId="29832" xr:uid="{00000000-0005-0000-0000-00007A800000}"/>
    <cellStyle name="Normal 2 3 4 2 2 7" xfId="29833" xr:uid="{00000000-0005-0000-0000-00007B800000}"/>
    <cellStyle name="Normal 2 3 4 2 2 7 2" xfId="29834" xr:uid="{00000000-0005-0000-0000-00007C800000}"/>
    <cellStyle name="Normal 2 3 4 2 2 7 2 2" xfId="29835" xr:uid="{00000000-0005-0000-0000-00007D800000}"/>
    <cellStyle name="Normal 2 3 4 2 2 7 3" xfId="29836" xr:uid="{00000000-0005-0000-0000-00007E800000}"/>
    <cellStyle name="Normal 2 3 4 2 2 7 4" xfId="29837" xr:uid="{00000000-0005-0000-0000-00007F800000}"/>
    <cellStyle name="Normal 2 3 4 2 2 8" xfId="29838" xr:uid="{00000000-0005-0000-0000-000080800000}"/>
    <cellStyle name="Normal 2 3 4 2 2 8 2" xfId="29839" xr:uid="{00000000-0005-0000-0000-000081800000}"/>
    <cellStyle name="Normal 2 3 4 2 2 8 2 2" xfId="29840" xr:uid="{00000000-0005-0000-0000-000082800000}"/>
    <cellStyle name="Normal 2 3 4 2 2 8 3" xfId="29841" xr:uid="{00000000-0005-0000-0000-000083800000}"/>
    <cellStyle name="Normal 2 3 4 2 2 8 4" xfId="29842" xr:uid="{00000000-0005-0000-0000-000084800000}"/>
    <cellStyle name="Normal 2 3 4 2 2 9" xfId="29843" xr:uid="{00000000-0005-0000-0000-000085800000}"/>
    <cellStyle name="Normal 2 3 4 2 2 9 2" xfId="29844" xr:uid="{00000000-0005-0000-0000-000086800000}"/>
    <cellStyle name="Normal 2 3 4 2 2 9 2 2" xfId="29845" xr:uid="{00000000-0005-0000-0000-000087800000}"/>
    <cellStyle name="Normal 2 3 4 2 2 9 3" xfId="29846" xr:uid="{00000000-0005-0000-0000-000088800000}"/>
    <cellStyle name="Normal 2 3 4 2 3" xfId="29847" xr:uid="{00000000-0005-0000-0000-000089800000}"/>
    <cellStyle name="Normal 2 3 4 2 3 10" xfId="29848" xr:uid="{00000000-0005-0000-0000-00008A800000}"/>
    <cellStyle name="Normal 2 3 4 2 3 11" xfId="29849" xr:uid="{00000000-0005-0000-0000-00008B800000}"/>
    <cellStyle name="Normal 2 3 4 2 3 2" xfId="29850" xr:uid="{00000000-0005-0000-0000-00008C800000}"/>
    <cellStyle name="Normal 2 3 4 2 3 2 2" xfId="29851" xr:uid="{00000000-0005-0000-0000-00008D800000}"/>
    <cellStyle name="Normal 2 3 4 2 3 2 2 2" xfId="29852" xr:uid="{00000000-0005-0000-0000-00008E800000}"/>
    <cellStyle name="Normal 2 3 4 2 3 2 2 2 2" xfId="29853" xr:uid="{00000000-0005-0000-0000-00008F800000}"/>
    <cellStyle name="Normal 2 3 4 2 3 2 2 2 2 2" xfId="29854" xr:uid="{00000000-0005-0000-0000-000090800000}"/>
    <cellStyle name="Normal 2 3 4 2 3 2 2 2 3" xfId="29855" xr:uid="{00000000-0005-0000-0000-000091800000}"/>
    <cellStyle name="Normal 2 3 4 2 3 2 2 2 4" xfId="29856" xr:uid="{00000000-0005-0000-0000-000092800000}"/>
    <cellStyle name="Normal 2 3 4 2 3 2 2 3" xfId="29857" xr:uid="{00000000-0005-0000-0000-000093800000}"/>
    <cellStyle name="Normal 2 3 4 2 3 2 2 3 2" xfId="29858" xr:uid="{00000000-0005-0000-0000-000094800000}"/>
    <cellStyle name="Normal 2 3 4 2 3 2 2 3 2 2" xfId="29859" xr:uid="{00000000-0005-0000-0000-000095800000}"/>
    <cellStyle name="Normal 2 3 4 2 3 2 2 3 3" xfId="29860" xr:uid="{00000000-0005-0000-0000-000096800000}"/>
    <cellStyle name="Normal 2 3 4 2 3 2 2 3 4" xfId="29861" xr:uid="{00000000-0005-0000-0000-000097800000}"/>
    <cellStyle name="Normal 2 3 4 2 3 2 2 4" xfId="29862" xr:uid="{00000000-0005-0000-0000-000098800000}"/>
    <cellStyle name="Normal 2 3 4 2 3 2 2 4 2" xfId="29863" xr:uid="{00000000-0005-0000-0000-000099800000}"/>
    <cellStyle name="Normal 2 3 4 2 3 2 2 4 2 2" xfId="29864" xr:uid="{00000000-0005-0000-0000-00009A800000}"/>
    <cellStyle name="Normal 2 3 4 2 3 2 2 4 3" xfId="29865" xr:uid="{00000000-0005-0000-0000-00009B800000}"/>
    <cellStyle name="Normal 2 3 4 2 3 2 2 4 4" xfId="29866" xr:uid="{00000000-0005-0000-0000-00009C800000}"/>
    <cellStyle name="Normal 2 3 4 2 3 2 2 5" xfId="29867" xr:uid="{00000000-0005-0000-0000-00009D800000}"/>
    <cellStyle name="Normal 2 3 4 2 3 2 2 5 2" xfId="29868" xr:uid="{00000000-0005-0000-0000-00009E800000}"/>
    <cellStyle name="Normal 2 3 4 2 3 2 2 5 3" xfId="29869" xr:uid="{00000000-0005-0000-0000-00009F800000}"/>
    <cellStyle name="Normal 2 3 4 2 3 2 2 6" xfId="29870" xr:uid="{00000000-0005-0000-0000-0000A0800000}"/>
    <cellStyle name="Normal 2 3 4 2 3 2 2 7" xfId="29871" xr:uid="{00000000-0005-0000-0000-0000A1800000}"/>
    <cellStyle name="Normal 2 3 4 2 3 2 2 8" xfId="29872" xr:uid="{00000000-0005-0000-0000-0000A2800000}"/>
    <cellStyle name="Normal 2 3 4 2 3 2 3" xfId="29873" xr:uid="{00000000-0005-0000-0000-0000A3800000}"/>
    <cellStyle name="Normal 2 3 4 2 3 2 3 2" xfId="29874" xr:uid="{00000000-0005-0000-0000-0000A4800000}"/>
    <cellStyle name="Normal 2 3 4 2 3 2 3 2 2" xfId="29875" xr:uid="{00000000-0005-0000-0000-0000A5800000}"/>
    <cellStyle name="Normal 2 3 4 2 3 2 3 3" xfId="29876" xr:uid="{00000000-0005-0000-0000-0000A6800000}"/>
    <cellStyle name="Normal 2 3 4 2 3 2 3 4" xfId="29877" xr:uid="{00000000-0005-0000-0000-0000A7800000}"/>
    <cellStyle name="Normal 2 3 4 2 3 2 4" xfId="29878" xr:uid="{00000000-0005-0000-0000-0000A8800000}"/>
    <cellStyle name="Normal 2 3 4 2 3 2 4 2" xfId="29879" xr:uid="{00000000-0005-0000-0000-0000A9800000}"/>
    <cellStyle name="Normal 2 3 4 2 3 2 4 2 2" xfId="29880" xr:uid="{00000000-0005-0000-0000-0000AA800000}"/>
    <cellStyle name="Normal 2 3 4 2 3 2 4 3" xfId="29881" xr:uid="{00000000-0005-0000-0000-0000AB800000}"/>
    <cellStyle name="Normal 2 3 4 2 3 2 4 4" xfId="29882" xr:uid="{00000000-0005-0000-0000-0000AC800000}"/>
    <cellStyle name="Normal 2 3 4 2 3 2 5" xfId="29883" xr:uid="{00000000-0005-0000-0000-0000AD800000}"/>
    <cellStyle name="Normal 2 3 4 2 3 2 5 2" xfId="29884" xr:uid="{00000000-0005-0000-0000-0000AE800000}"/>
    <cellStyle name="Normal 2 3 4 2 3 2 5 2 2" xfId="29885" xr:uid="{00000000-0005-0000-0000-0000AF800000}"/>
    <cellStyle name="Normal 2 3 4 2 3 2 5 3" xfId="29886" xr:uid="{00000000-0005-0000-0000-0000B0800000}"/>
    <cellStyle name="Normal 2 3 4 2 3 2 5 4" xfId="29887" xr:uid="{00000000-0005-0000-0000-0000B1800000}"/>
    <cellStyle name="Normal 2 3 4 2 3 2 6" xfId="29888" xr:uid="{00000000-0005-0000-0000-0000B2800000}"/>
    <cellStyle name="Normal 2 3 4 2 3 2 6 2" xfId="29889" xr:uid="{00000000-0005-0000-0000-0000B3800000}"/>
    <cellStyle name="Normal 2 3 4 2 3 2 6 2 2" xfId="29890" xr:uid="{00000000-0005-0000-0000-0000B4800000}"/>
    <cellStyle name="Normal 2 3 4 2 3 2 6 3" xfId="29891" xr:uid="{00000000-0005-0000-0000-0000B5800000}"/>
    <cellStyle name="Normal 2 3 4 2 3 2 7" xfId="29892" xr:uid="{00000000-0005-0000-0000-0000B6800000}"/>
    <cellStyle name="Normal 2 3 4 2 3 2 7 2" xfId="29893" xr:uid="{00000000-0005-0000-0000-0000B7800000}"/>
    <cellStyle name="Normal 2 3 4 2 3 2 8" xfId="29894" xr:uid="{00000000-0005-0000-0000-0000B8800000}"/>
    <cellStyle name="Normal 2 3 4 2 3 2 9" xfId="29895" xr:uid="{00000000-0005-0000-0000-0000B9800000}"/>
    <cellStyle name="Normal 2 3 4 2 3 3" xfId="29896" xr:uid="{00000000-0005-0000-0000-0000BA800000}"/>
    <cellStyle name="Normal 2 3 4 2 3 3 2" xfId="29897" xr:uid="{00000000-0005-0000-0000-0000BB800000}"/>
    <cellStyle name="Normal 2 3 4 2 3 3 2 2" xfId="29898" xr:uid="{00000000-0005-0000-0000-0000BC800000}"/>
    <cellStyle name="Normal 2 3 4 2 3 3 2 2 2" xfId="29899" xr:uid="{00000000-0005-0000-0000-0000BD800000}"/>
    <cellStyle name="Normal 2 3 4 2 3 3 2 3" xfId="29900" xr:uid="{00000000-0005-0000-0000-0000BE800000}"/>
    <cellStyle name="Normal 2 3 4 2 3 3 2 4" xfId="29901" xr:uid="{00000000-0005-0000-0000-0000BF800000}"/>
    <cellStyle name="Normal 2 3 4 2 3 3 3" xfId="29902" xr:uid="{00000000-0005-0000-0000-0000C0800000}"/>
    <cellStyle name="Normal 2 3 4 2 3 3 3 2" xfId="29903" xr:uid="{00000000-0005-0000-0000-0000C1800000}"/>
    <cellStyle name="Normal 2 3 4 2 3 3 3 2 2" xfId="29904" xr:uid="{00000000-0005-0000-0000-0000C2800000}"/>
    <cellStyle name="Normal 2 3 4 2 3 3 3 3" xfId="29905" xr:uid="{00000000-0005-0000-0000-0000C3800000}"/>
    <cellStyle name="Normal 2 3 4 2 3 3 3 4" xfId="29906" xr:uid="{00000000-0005-0000-0000-0000C4800000}"/>
    <cellStyle name="Normal 2 3 4 2 3 3 4" xfId="29907" xr:uid="{00000000-0005-0000-0000-0000C5800000}"/>
    <cellStyle name="Normal 2 3 4 2 3 3 4 2" xfId="29908" xr:uid="{00000000-0005-0000-0000-0000C6800000}"/>
    <cellStyle name="Normal 2 3 4 2 3 3 4 2 2" xfId="29909" xr:uid="{00000000-0005-0000-0000-0000C7800000}"/>
    <cellStyle name="Normal 2 3 4 2 3 3 4 3" xfId="29910" xr:uid="{00000000-0005-0000-0000-0000C8800000}"/>
    <cellStyle name="Normal 2 3 4 2 3 3 4 4" xfId="29911" xr:uid="{00000000-0005-0000-0000-0000C9800000}"/>
    <cellStyle name="Normal 2 3 4 2 3 3 5" xfId="29912" xr:uid="{00000000-0005-0000-0000-0000CA800000}"/>
    <cellStyle name="Normal 2 3 4 2 3 3 5 2" xfId="29913" xr:uid="{00000000-0005-0000-0000-0000CB800000}"/>
    <cellStyle name="Normal 2 3 4 2 3 3 5 2 2" xfId="29914" xr:uid="{00000000-0005-0000-0000-0000CC800000}"/>
    <cellStyle name="Normal 2 3 4 2 3 3 5 3" xfId="29915" xr:uid="{00000000-0005-0000-0000-0000CD800000}"/>
    <cellStyle name="Normal 2 3 4 2 3 3 5 4" xfId="29916" xr:uid="{00000000-0005-0000-0000-0000CE800000}"/>
    <cellStyle name="Normal 2 3 4 2 3 3 6" xfId="29917" xr:uid="{00000000-0005-0000-0000-0000CF800000}"/>
    <cellStyle name="Normal 2 3 4 2 3 3 6 2" xfId="29918" xr:uid="{00000000-0005-0000-0000-0000D0800000}"/>
    <cellStyle name="Normal 2 3 4 2 3 3 6 2 2" xfId="29919" xr:uid="{00000000-0005-0000-0000-0000D1800000}"/>
    <cellStyle name="Normal 2 3 4 2 3 3 6 3" xfId="29920" xr:uid="{00000000-0005-0000-0000-0000D2800000}"/>
    <cellStyle name="Normal 2 3 4 2 3 3 7" xfId="29921" xr:uid="{00000000-0005-0000-0000-0000D3800000}"/>
    <cellStyle name="Normal 2 3 4 2 3 3 7 2" xfId="29922" xr:uid="{00000000-0005-0000-0000-0000D4800000}"/>
    <cellStyle name="Normal 2 3 4 2 3 3 8" xfId="29923" xr:uid="{00000000-0005-0000-0000-0000D5800000}"/>
    <cellStyle name="Normal 2 3 4 2 3 3 9" xfId="29924" xr:uid="{00000000-0005-0000-0000-0000D6800000}"/>
    <cellStyle name="Normal 2 3 4 2 3 4" xfId="29925" xr:uid="{00000000-0005-0000-0000-0000D7800000}"/>
    <cellStyle name="Normal 2 3 4 2 3 4 2" xfId="29926" xr:uid="{00000000-0005-0000-0000-0000D8800000}"/>
    <cellStyle name="Normal 2 3 4 2 3 4 2 2" xfId="29927" xr:uid="{00000000-0005-0000-0000-0000D9800000}"/>
    <cellStyle name="Normal 2 3 4 2 3 4 2 2 2" xfId="29928" xr:uid="{00000000-0005-0000-0000-0000DA800000}"/>
    <cellStyle name="Normal 2 3 4 2 3 4 2 3" xfId="29929" xr:uid="{00000000-0005-0000-0000-0000DB800000}"/>
    <cellStyle name="Normal 2 3 4 2 3 4 2 4" xfId="29930" xr:uid="{00000000-0005-0000-0000-0000DC800000}"/>
    <cellStyle name="Normal 2 3 4 2 3 4 3" xfId="29931" xr:uid="{00000000-0005-0000-0000-0000DD800000}"/>
    <cellStyle name="Normal 2 3 4 2 3 4 3 2" xfId="29932" xr:uid="{00000000-0005-0000-0000-0000DE800000}"/>
    <cellStyle name="Normal 2 3 4 2 3 4 3 2 2" xfId="29933" xr:uid="{00000000-0005-0000-0000-0000DF800000}"/>
    <cellStyle name="Normal 2 3 4 2 3 4 3 3" xfId="29934" xr:uid="{00000000-0005-0000-0000-0000E0800000}"/>
    <cellStyle name="Normal 2 3 4 2 3 4 3 4" xfId="29935" xr:uid="{00000000-0005-0000-0000-0000E1800000}"/>
    <cellStyle name="Normal 2 3 4 2 3 4 4" xfId="29936" xr:uid="{00000000-0005-0000-0000-0000E2800000}"/>
    <cellStyle name="Normal 2 3 4 2 3 4 4 2" xfId="29937" xr:uid="{00000000-0005-0000-0000-0000E3800000}"/>
    <cellStyle name="Normal 2 3 4 2 3 4 4 2 2" xfId="29938" xr:uid="{00000000-0005-0000-0000-0000E4800000}"/>
    <cellStyle name="Normal 2 3 4 2 3 4 4 3" xfId="29939" xr:uid="{00000000-0005-0000-0000-0000E5800000}"/>
    <cellStyle name="Normal 2 3 4 2 3 4 4 4" xfId="29940" xr:uid="{00000000-0005-0000-0000-0000E6800000}"/>
    <cellStyle name="Normal 2 3 4 2 3 4 5" xfId="29941" xr:uid="{00000000-0005-0000-0000-0000E7800000}"/>
    <cellStyle name="Normal 2 3 4 2 3 4 5 2" xfId="29942" xr:uid="{00000000-0005-0000-0000-0000E8800000}"/>
    <cellStyle name="Normal 2 3 4 2 3 4 5 3" xfId="29943" xr:uid="{00000000-0005-0000-0000-0000E9800000}"/>
    <cellStyle name="Normal 2 3 4 2 3 4 6" xfId="29944" xr:uid="{00000000-0005-0000-0000-0000EA800000}"/>
    <cellStyle name="Normal 2 3 4 2 3 4 7" xfId="29945" xr:uid="{00000000-0005-0000-0000-0000EB800000}"/>
    <cellStyle name="Normal 2 3 4 2 3 4 8" xfId="29946" xr:uid="{00000000-0005-0000-0000-0000EC800000}"/>
    <cellStyle name="Normal 2 3 4 2 3 5" xfId="29947" xr:uid="{00000000-0005-0000-0000-0000ED800000}"/>
    <cellStyle name="Normal 2 3 4 2 3 5 2" xfId="29948" xr:uid="{00000000-0005-0000-0000-0000EE800000}"/>
    <cellStyle name="Normal 2 3 4 2 3 5 2 2" xfId="29949" xr:uid="{00000000-0005-0000-0000-0000EF800000}"/>
    <cellStyle name="Normal 2 3 4 2 3 5 3" xfId="29950" xr:uid="{00000000-0005-0000-0000-0000F0800000}"/>
    <cellStyle name="Normal 2 3 4 2 3 5 4" xfId="29951" xr:uid="{00000000-0005-0000-0000-0000F1800000}"/>
    <cellStyle name="Normal 2 3 4 2 3 6" xfId="29952" xr:uid="{00000000-0005-0000-0000-0000F2800000}"/>
    <cellStyle name="Normal 2 3 4 2 3 6 2" xfId="29953" xr:uid="{00000000-0005-0000-0000-0000F3800000}"/>
    <cellStyle name="Normal 2 3 4 2 3 6 2 2" xfId="29954" xr:uid="{00000000-0005-0000-0000-0000F4800000}"/>
    <cellStyle name="Normal 2 3 4 2 3 6 3" xfId="29955" xr:uid="{00000000-0005-0000-0000-0000F5800000}"/>
    <cellStyle name="Normal 2 3 4 2 3 6 4" xfId="29956" xr:uid="{00000000-0005-0000-0000-0000F6800000}"/>
    <cellStyle name="Normal 2 3 4 2 3 7" xfId="29957" xr:uid="{00000000-0005-0000-0000-0000F7800000}"/>
    <cellStyle name="Normal 2 3 4 2 3 7 2" xfId="29958" xr:uid="{00000000-0005-0000-0000-0000F8800000}"/>
    <cellStyle name="Normal 2 3 4 2 3 7 2 2" xfId="29959" xr:uid="{00000000-0005-0000-0000-0000F9800000}"/>
    <cellStyle name="Normal 2 3 4 2 3 7 3" xfId="29960" xr:uid="{00000000-0005-0000-0000-0000FA800000}"/>
    <cellStyle name="Normal 2 3 4 2 3 7 4" xfId="29961" xr:uid="{00000000-0005-0000-0000-0000FB800000}"/>
    <cellStyle name="Normal 2 3 4 2 3 8" xfId="29962" xr:uid="{00000000-0005-0000-0000-0000FC800000}"/>
    <cellStyle name="Normal 2 3 4 2 3 8 2" xfId="29963" xr:uid="{00000000-0005-0000-0000-0000FD800000}"/>
    <cellStyle name="Normal 2 3 4 2 3 8 2 2" xfId="29964" xr:uid="{00000000-0005-0000-0000-0000FE800000}"/>
    <cellStyle name="Normal 2 3 4 2 3 8 3" xfId="29965" xr:uid="{00000000-0005-0000-0000-0000FF800000}"/>
    <cellStyle name="Normal 2 3 4 2 3 9" xfId="29966" xr:uid="{00000000-0005-0000-0000-000000810000}"/>
    <cellStyle name="Normal 2 3 4 2 3 9 2" xfId="29967" xr:uid="{00000000-0005-0000-0000-000001810000}"/>
    <cellStyle name="Normal 2 3 4 2 4" xfId="29968" xr:uid="{00000000-0005-0000-0000-000002810000}"/>
    <cellStyle name="Normal 2 3 4 2 4 2" xfId="29969" xr:uid="{00000000-0005-0000-0000-000003810000}"/>
    <cellStyle name="Normal 2 3 4 2 4 2 2" xfId="29970" xr:uid="{00000000-0005-0000-0000-000004810000}"/>
    <cellStyle name="Normal 2 3 4 2 4 2 2 2" xfId="29971" xr:uid="{00000000-0005-0000-0000-000005810000}"/>
    <cellStyle name="Normal 2 3 4 2 4 2 2 2 2" xfId="29972" xr:uid="{00000000-0005-0000-0000-000006810000}"/>
    <cellStyle name="Normal 2 3 4 2 4 2 2 3" xfId="29973" xr:uid="{00000000-0005-0000-0000-000007810000}"/>
    <cellStyle name="Normal 2 3 4 2 4 2 2 4" xfId="29974" xr:uid="{00000000-0005-0000-0000-000008810000}"/>
    <cellStyle name="Normal 2 3 4 2 4 2 3" xfId="29975" xr:uid="{00000000-0005-0000-0000-000009810000}"/>
    <cellStyle name="Normal 2 3 4 2 4 2 3 2" xfId="29976" xr:uid="{00000000-0005-0000-0000-00000A810000}"/>
    <cellStyle name="Normal 2 3 4 2 4 2 3 2 2" xfId="29977" xr:uid="{00000000-0005-0000-0000-00000B810000}"/>
    <cellStyle name="Normal 2 3 4 2 4 2 3 3" xfId="29978" xr:uid="{00000000-0005-0000-0000-00000C810000}"/>
    <cellStyle name="Normal 2 3 4 2 4 2 3 4" xfId="29979" xr:uid="{00000000-0005-0000-0000-00000D810000}"/>
    <cellStyle name="Normal 2 3 4 2 4 2 4" xfId="29980" xr:uid="{00000000-0005-0000-0000-00000E810000}"/>
    <cellStyle name="Normal 2 3 4 2 4 2 4 2" xfId="29981" xr:uid="{00000000-0005-0000-0000-00000F810000}"/>
    <cellStyle name="Normal 2 3 4 2 4 2 4 2 2" xfId="29982" xr:uid="{00000000-0005-0000-0000-000010810000}"/>
    <cellStyle name="Normal 2 3 4 2 4 2 4 3" xfId="29983" xr:uid="{00000000-0005-0000-0000-000011810000}"/>
    <cellStyle name="Normal 2 3 4 2 4 2 4 4" xfId="29984" xr:uid="{00000000-0005-0000-0000-000012810000}"/>
    <cellStyle name="Normal 2 3 4 2 4 2 5" xfId="29985" xr:uid="{00000000-0005-0000-0000-000013810000}"/>
    <cellStyle name="Normal 2 3 4 2 4 2 5 2" xfId="29986" xr:uid="{00000000-0005-0000-0000-000014810000}"/>
    <cellStyle name="Normal 2 3 4 2 4 2 5 3" xfId="29987" xr:uid="{00000000-0005-0000-0000-000015810000}"/>
    <cellStyle name="Normal 2 3 4 2 4 2 6" xfId="29988" xr:uid="{00000000-0005-0000-0000-000016810000}"/>
    <cellStyle name="Normal 2 3 4 2 4 2 7" xfId="29989" xr:uid="{00000000-0005-0000-0000-000017810000}"/>
    <cellStyle name="Normal 2 3 4 2 4 2 8" xfId="29990" xr:uid="{00000000-0005-0000-0000-000018810000}"/>
    <cellStyle name="Normal 2 3 4 2 4 3" xfId="29991" xr:uid="{00000000-0005-0000-0000-000019810000}"/>
    <cellStyle name="Normal 2 3 4 2 4 3 2" xfId="29992" xr:uid="{00000000-0005-0000-0000-00001A810000}"/>
    <cellStyle name="Normal 2 3 4 2 4 3 2 2" xfId="29993" xr:uid="{00000000-0005-0000-0000-00001B810000}"/>
    <cellStyle name="Normal 2 3 4 2 4 3 3" xfId="29994" xr:uid="{00000000-0005-0000-0000-00001C810000}"/>
    <cellStyle name="Normal 2 3 4 2 4 3 4" xfId="29995" xr:uid="{00000000-0005-0000-0000-00001D810000}"/>
    <cellStyle name="Normal 2 3 4 2 4 4" xfId="29996" xr:uid="{00000000-0005-0000-0000-00001E810000}"/>
    <cellStyle name="Normal 2 3 4 2 4 4 2" xfId="29997" xr:uid="{00000000-0005-0000-0000-00001F810000}"/>
    <cellStyle name="Normal 2 3 4 2 4 4 2 2" xfId="29998" xr:uid="{00000000-0005-0000-0000-000020810000}"/>
    <cellStyle name="Normal 2 3 4 2 4 4 3" xfId="29999" xr:uid="{00000000-0005-0000-0000-000021810000}"/>
    <cellStyle name="Normal 2 3 4 2 4 4 4" xfId="30000" xr:uid="{00000000-0005-0000-0000-000022810000}"/>
    <cellStyle name="Normal 2 3 4 2 4 5" xfId="30001" xr:uid="{00000000-0005-0000-0000-000023810000}"/>
    <cellStyle name="Normal 2 3 4 2 4 5 2" xfId="30002" xr:uid="{00000000-0005-0000-0000-000024810000}"/>
    <cellStyle name="Normal 2 3 4 2 4 5 2 2" xfId="30003" xr:uid="{00000000-0005-0000-0000-000025810000}"/>
    <cellStyle name="Normal 2 3 4 2 4 5 3" xfId="30004" xr:uid="{00000000-0005-0000-0000-000026810000}"/>
    <cellStyle name="Normal 2 3 4 2 4 5 4" xfId="30005" xr:uid="{00000000-0005-0000-0000-000027810000}"/>
    <cellStyle name="Normal 2 3 4 2 4 6" xfId="30006" xr:uid="{00000000-0005-0000-0000-000028810000}"/>
    <cellStyle name="Normal 2 3 4 2 4 6 2" xfId="30007" xr:uid="{00000000-0005-0000-0000-000029810000}"/>
    <cellStyle name="Normal 2 3 4 2 4 6 2 2" xfId="30008" xr:uid="{00000000-0005-0000-0000-00002A810000}"/>
    <cellStyle name="Normal 2 3 4 2 4 6 3" xfId="30009" xr:uid="{00000000-0005-0000-0000-00002B810000}"/>
    <cellStyle name="Normal 2 3 4 2 4 7" xfId="30010" xr:uid="{00000000-0005-0000-0000-00002C810000}"/>
    <cellStyle name="Normal 2 3 4 2 4 7 2" xfId="30011" xr:uid="{00000000-0005-0000-0000-00002D810000}"/>
    <cellStyle name="Normal 2 3 4 2 4 8" xfId="30012" xr:uid="{00000000-0005-0000-0000-00002E810000}"/>
    <cellStyle name="Normal 2 3 4 2 4 9" xfId="30013" xr:uid="{00000000-0005-0000-0000-00002F810000}"/>
    <cellStyle name="Normal 2 3 4 2 5" xfId="30014" xr:uid="{00000000-0005-0000-0000-000030810000}"/>
    <cellStyle name="Normal 2 3 4 2 5 2" xfId="30015" xr:uid="{00000000-0005-0000-0000-000031810000}"/>
    <cellStyle name="Normal 2 3 4 2 5 2 2" xfId="30016" xr:uid="{00000000-0005-0000-0000-000032810000}"/>
    <cellStyle name="Normal 2 3 4 2 5 2 2 2" xfId="30017" xr:uid="{00000000-0005-0000-0000-000033810000}"/>
    <cellStyle name="Normal 2 3 4 2 5 2 3" xfId="30018" xr:uid="{00000000-0005-0000-0000-000034810000}"/>
    <cellStyle name="Normal 2 3 4 2 5 2 4" xfId="30019" xr:uid="{00000000-0005-0000-0000-000035810000}"/>
    <cellStyle name="Normal 2 3 4 2 5 3" xfId="30020" xr:uid="{00000000-0005-0000-0000-000036810000}"/>
    <cellStyle name="Normal 2 3 4 2 5 3 2" xfId="30021" xr:uid="{00000000-0005-0000-0000-000037810000}"/>
    <cellStyle name="Normal 2 3 4 2 5 3 2 2" xfId="30022" xr:uid="{00000000-0005-0000-0000-000038810000}"/>
    <cellStyle name="Normal 2 3 4 2 5 3 3" xfId="30023" xr:uid="{00000000-0005-0000-0000-000039810000}"/>
    <cellStyle name="Normal 2 3 4 2 5 3 4" xfId="30024" xr:uid="{00000000-0005-0000-0000-00003A810000}"/>
    <cellStyle name="Normal 2 3 4 2 5 4" xfId="30025" xr:uid="{00000000-0005-0000-0000-00003B810000}"/>
    <cellStyle name="Normal 2 3 4 2 5 4 2" xfId="30026" xr:uid="{00000000-0005-0000-0000-00003C810000}"/>
    <cellStyle name="Normal 2 3 4 2 5 4 2 2" xfId="30027" xr:uid="{00000000-0005-0000-0000-00003D810000}"/>
    <cellStyle name="Normal 2 3 4 2 5 4 3" xfId="30028" xr:uid="{00000000-0005-0000-0000-00003E810000}"/>
    <cellStyle name="Normal 2 3 4 2 5 4 4" xfId="30029" xr:uid="{00000000-0005-0000-0000-00003F810000}"/>
    <cellStyle name="Normal 2 3 4 2 5 5" xfId="30030" xr:uid="{00000000-0005-0000-0000-000040810000}"/>
    <cellStyle name="Normal 2 3 4 2 5 5 2" xfId="30031" xr:uid="{00000000-0005-0000-0000-000041810000}"/>
    <cellStyle name="Normal 2 3 4 2 5 5 2 2" xfId="30032" xr:uid="{00000000-0005-0000-0000-000042810000}"/>
    <cellStyle name="Normal 2 3 4 2 5 5 3" xfId="30033" xr:uid="{00000000-0005-0000-0000-000043810000}"/>
    <cellStyle name="Normal 2 3 4 2 5 5 4" xfId="30034" xr:uid="{00000000-0005-0000-0000-000044810000}"/>
    <cellStyle name="Normal 2 3 4 2 5 6" xfId="30035" xr:uid="{00000000-0005-0000-0000-000045810000}"/>
    <cellStyle name="Normal 2 3 4 2 5 6 2" xfId="30036" xr:uid="{00000000-0005-0000-0000-000046810000}"/>
    <cellStyle name="Normal 2 3 4 2 5 6 2 2" xfId="30037" xr:uid="{00000000-0005-0000-0000-000047810000}"/>
    <cellStyle name="Normal 2 3 4 2 5 6 3" xfId="30038" xr:uid="{00000000-0005-0000-0000-000048810000}"/>
    <cellStyle name="Normal 2 3 4 2 5 7" xfId="30039" xr:uid="{00000000-0005-0000-0000-000049810000}"/>
    <cellStyle name="Normal 2 3 4 2 5 7 2" xfId="30040" xr:uid="{00000000-0005-0000-0000-00004A810000}"/>
    <cellStyle name="Normal 2 3 4 2 5 8" xfId="30041" xr:uid="{00000000-0005-0000-0000-00004B810000}"/>
    <cellStyle name="Normal 2 3 4 2 5 9" xfId="30042" xr:uid="{00000000-0005-0000-0000-00004C810000}"/>
    <cellStyle name="Normal 2 3 4 2 6" xfId="30043" xr:uid="{00000000-0005-0000-0000-00004D810000}"/>
    <cellStyle name="Normal 2 3 4 2 6 2" xfId="30044" xr:uid="{00000000-0005-0000-0000-00004E810000}"/>
    <cellStyle name="Normal 2 3 4 2 6 2 2" xfId="30045" xr:uid="{00000000-0005-0000-0000-00004F810000}"/>
    <cellStyle name="Normal 2 3 4 2 6 2 2 2" xfId="30046" xr:uid="{00000000-0005-0000-0000-000050810000}"/>
    <cellStyle name="Normal 2 3 4 2 6 2 3" xfId="30047" xr:uid="{00000000-0005-0000-0000-000051810000}"/>
    <cellStyle name="Normal 2 3 4 2 6 2 4" xfId="30048" xr:uid="{00000000-0005-0000-0000-000052810000}"/>
    <cellStyle name="Normal 2 3 4 2 6 3" xfId="30049" xr:uid="{00000000-0005-0000-0000-000053810000}"/>
    <cellStyle name="Normal 2 3 4 2 6 3 2" xfId="30050" xr:uid="{00000000-0005-0000-0000-000054810000}"/>
    <cellStyle name="Normal 2 3 4 2 6 3 2 2" xfId="30051" xr:uid="{00000000-0005-0000-0000-000055810000}"/>
    <cellStyle name="Normal 2 3 4 2 6 3 3" xfId="30052" xr:uid="{00000000-0005-0000-0000-000056810000}"/>
    <cellStyle name="Normal 2 3 4 2 6 3 4" xfId="30053" xr:uid="{00000000-0005-0000-0000-000057810000}"/>
    <cellStyle name="Normal 2 3 4 2 6 4" xfId="30054" xr:uid="{00000000-0005-0000-0000-000058810000}"/>
    <cellStyle name="Normal 2 3 4 2 6 4 2" xfId="30055" xr:uid="{00000000-0005-0000-0000-000059810000}"/>
    <cellStyle name="Normal 2 3 4 2 6 4 2 2" xfId="30056" xr:uid="{00000000-0005-0000-0000-00005A810000}"/>
    <cellStyle name="Normal 2 3 4 2 6 4 3" xfId="30057" xr:uid="{00000000-0005-0000-0000-00005B810000}"/>
    <cellStyle name="Normal 2 3 4 2 6 4 4" xfId="30058" xr:uid="{00000000-0005-0000-0000-00005C810000}"/>
    <cellStyle name="Normal 2 3 4 2 6 5" xfId="30059" xr:uid="{00000000-0005-0000-0000-00005D810000}"/>
    <cellStyle name="Normal 2 3 4 2 6 5 2" xfId="30060" xr:uid="{00000000-0005-0000-0000-00005E810000}"/>
    <cellStyle name="Normal 2 3 4 2 6 5 3" xfId="30061" xr:uid="{00000000-0005-0000-0000-00005F810000}"/>
    <cellStyle name="Normal 2 3 4 2 6 6" xfId="30062" xr:uid="{00000000-0005-0000-0000-000060810000}"/>
    <cellStyle name="Normal 2 3 4 2 6 7" xfId="30063" xr:uid="{00000000-0005-0000-0000-000061810000}"/>
    <cellStyle name="Normal 2 3 4 2 6 8" xfId="30064" xr:uid="{00000000-0005-0000-0000-000062810000}"/>
    <cellStyle name="Normal 2 3 4 2 7" xfId="30065" xr:uid="{00000000-0005-0000-0000-000063810000}"/>
    <cellStyle name="Normal 2 3 4 2 7 2" xfId="30066" xr:uid="{00000000-0005-0000-0000-000064810000}"/>
    <cellStyle name="Normal 2 3 4 2 7 2 2" xfId="30067" xr:uid="{00000000-0005-0000-0000-000065810000}"/>
    <cellStyle name="Normal 2 3 4 2 7 3" xfId="30068" xr:uid="{00000000-0005-0000-0000-000066810000}"/>
    <cellStyle name="Normal 2 3 4 2 7 4" xfId="30069" xr:uid="{00000000-0005-0000-0000-000067810000}"/>
    <cellStyle name="Normal 2 3 4 2 8" xfId="30070" xr:uid="{00000000-0005-0000-0000-000068810000}"/>
    <cellStyle name="Normal 2 3 4 2 8 2" xfId="30071" xr:uid="{00000000-0005-0000-0000-000069810000}"/>
    <cellStyle name="Normal 2 3 4 2 8 2 2" xfId="30072" xr:uid="{00000000-0005-0000-0000-00006A810000}"/>
    <cellStyle name="Normal 2 3 4 2 8 3" xfId="30073" xr:uid="{00000000-0005-0000-0000-00006B810000}"/>
    <cellStyle name="Normal 2 3 4 2 8 4" xfId="30074" xr:uid="{00000000-0005-0000-0000-00006C810000}"/>
    <cellStyle name="Normal 2 3 4 2 9" xfId="30075" xr:uid="{00000000-0005-0000-0000-00006D810000}"/>
    <cellStyle name="Normal 2 3 4 2 9 2" xfId="30076" xr:uid="{00000000-0005-0000-0000-00006E810000}"/>
    <cellStyle name="Normal 2 3 4 2 9 2 2" xfId="30077" xr:uid="{00000000-0005-0000-0000-00006F810000}"/>
    <cellStyle name="Normal 2 3 4 2 9 3" xfId="30078" xr:uid="{00000000-0005-0000-0000-000070810000}"/>
    <cellStyle name="Normal 2 3 4 2 9 4" xfId="30079" xr:uid="{00000000-0005-0000-0000-000071810000}"/>
    <cellStyle name="Normal 2 3 4 3" xfId="30080" xr:uid="{00000000-0005-0000-0000-000072810000}"/>
    <cellStyle name="Normal 2 3 4 3 10" xfId="30081" xr:uid="{00000000-0005-0000-0000-000073810000}"/>
    <cellStyle name="Normal 2 3 4 3 10 2" xfId="30082" xr:uid="{00000000-0005-0000-0000-000074810000}"/>
    <cellStyle name="Normal 2 3 4 3 11" xfId="30083" xr:uid="{00000000-0005-0000-0000-000075810000}"/>
    <cellStyle name="Normal 2 3 4 3 12" xfId="30084" xr:uid="{00000000-0005-0000-0000-000076810000}"/>
    <cellStyle name="Normal 2 3 4 3 2" xfId="30085" xr:uid="{00000000-0005-0000-0000-000077810000}"/>
    <cellStyle name="Normal 2 3 4 3 2 10" xfId="30086" xr:uid="{00000000-0005-0000-0000-000078810000}"/>
    <cellStyle name="Normal 2 3 4 3 2 2" xfId="30087" xr:uid="{00000000-0005-0000-0000-000079810000}"/>
    <cellStyle name="Normal 2 3 4 3 2 2 2" xfId="30088" xr:uid="{00000000-0005-0000-0000-00007A810000}"/>
    <cellStyle name="Normal 2 3 4 3 2 2 2 2" xfId="30089" xr:uid="{00000000-0005-0000-0000-00007B810000}"/>
    <cellStyle name="Normal 2 3 4 3 2 2 2 2 2" xfId="30090" xr:uid="{00000000-0005-0000-0000-00007C810000}"/>
    <cellStyle name="Normal 2 3 4 3 2 2 2 3" xfId="30091" xr:uid="{00000000-0005-0000-0000-00007D810000}"/>
    <cellStyle name="Normal 2 3 4 3 2 2 2 4" xfId="30092" xr:uid="{00000000-0005-0000-0000-00007E810000}"/>
    <cellStyle name="Normal 2 3 4 3 2 2 3" xfId="30093" xr:uid="{00000000-0005-0000-0000-00007F810000}"/>
    <cellStyle name="Normal 2 3 4 3 2 2 3 2" xfId="30094" xr:uid="{00000000-0005-0000-0000-000080810000}"/>
    <cellStyle name="Normal 2 3 4 3 2 2 3 2 2" xfId="30095" xr:uid="{00000000-0005-0000-0000-000081810000}"/>
    <cellStyle name="Normal 2 3 4 3 2 2 3 3" xfId="30096" xr:uid="{00000000-0005-0000-0000-000082810000}"/>
    <cellStyle name="Normal 2 3 4 3 2 2 3 4" xfId="30097" xr:uid="{00000000-0005-0000-0000-000083810000}"/>
    <cellStyle name="Normal 2 3 4 3 2 2 4" xfId="30098" xr:uid="{00000000-0005-0000-0000-000084810000}"/>
    <cellStyle name="Normal 2 3 4 3 2 2 4 2" xfId="30099" xr:uid="{00000000-0005-0000-0000-000085810000}"/>
    <cellStyle name="Normal 2 3 4 3 2 2 4 2 2" xfId="30100" xr:uid="{00000000-0005-0000-0000-000086810000}"/>
    <cellStyle name="Normal 2 3 4 3 2 2 4 3" xfId="30101" xr:uid="{00000000-0005-0000-0000-000087810000}"/>
    <cellStyle name="Normal 2 3 4 3 2 2 4 4" xfId="30102" xr:uid="{00000000-0005-0000-0000-000088810000}"/>
    <cellStyle name="Normal 2 3 4 3 2 2 5" xfId="30103" xr:uid="{00000000-0005-0000-0000-000089810000}"/>
    <cellStyle name="Normal 2 3 4 3 2 2 5 2" xfId="30104" xr:uid="{00000000-0005-0000-0000-00008A810000}"/>
    <cellStyle name="Normal 2 3 4 3 2 2 5 2 2" xfId="30105" xr:uid="{00000000-0005-0000-0000-00008B810000}"/>
    <cellStyle name="Normal 2 3 4 3 2 2 5 3" xfId="30106" xr:uid="{00000000-0005-0000-0000-00008C810000}"/>
    <cellStyle name="Normal 2 3 4 3 2 2 5 4" xfId="30107" xr:uid="{00000000-0005-0000-0000-00008D810000}"/>
    <cellStyle name="Normal 2 3 4 3 2 2 6" xfId="30108" xr:uid="{00000000-0005-0000-0000-00008E810000}"/>
    <cellStyle name="Normal 2 3 4 3 2 2 6 2" xfId="30109" xr:uid="{00000000-0005-0000-0000-00008F810000}"/>
    <cellStyle name="Normal 2 3 4 3 2 2 6 2 2" xfId="30110" xr:uid="{00000000-0005-0000-0000-000090810000}"/>
    <cellStyle name="Normal 2 3 4 3 2 2 6 3" xfId="30111" xr:uid="{00000000-0005-0000-0000-000091810000}"/>
    <cellStyle name="Normal 2 3 4 3 2 2 7" xfId="30112" xr:uid="{00000000-0005-0000-0000-000092810000}"/>
    <cellStyle name="Normal 2 3 4 3 2 2 7 2" xfId="30113" xr:uid="{00000000-0005-0000-0000-000093810000}"/>
    <cellStyle name="Normal 2 3 4 3 2 2 8" xfId="30114" xr:uid="{00000000-0005-0000-0000-000094810000}"/>
    <cellStyle name="Normal 2 3 4 3 2 2 9" xfId="30115" xr:uid="{00000000-0005-0000-0000-000095810000}"/>
    <cellStyle name="Normal 2 3 4 3 2 3" xfId="30116" xr:uid="{00000000-0005-0000-0000-000096810000}"/>
    <cellStyle name="Normal 2 3 4 3 2 3 2" xfId="30117" xr:uid="{00000000-0005-0000-0000-000097810000}"/>
    <cellStyle name="Normal 2 3 4 3 2 3 2 2" xfId="30118" xr:uid="{00000000-0005-0000-0000-000098810000}"/>
    <cellStyle name="Normal 2 3 4 3 2 3 2 2 2" xfId="30119" xr:uid="{00000000-0005-0000-0000-000099810000}"/>
    <cellStyle name="Normal 2 3 4 3 2 3 2 3" xfId="30120" xr:uid="{00000000-0005-0000-0000-00009A810000}"/>
    <cellStyle name="Normal 2 3 4 3 2 3 2 4" xfId="30121" xr:uid="{00000000-0005-0000-0000-00009B810000}"/>
    <cellStyle name="Normal 2 3 4 3 2 3 3" xfId="30122" xr:uid="{00000000-0005-0000-0000-00009C810000}"/>
    <cellStyle name="Normal 2 3 4 3 2 3 3 2" xfId="30123" xr:uid="{00000000-0005-0000-0000-00009D810000}"/>
    <cellStyle name="Normal 2 3 4 3 2 3 3 2 2" xfId="30124" xr:uid="{00000000-0005-0000-0000-00009E810000}"/>
    <cellStyle name="Normal 2 3 4 3 2 3 3 3" xfId="30125" xr:uid="{00000000-0005-0000-0000-00009F810000}"/>
    <cellStyle name="Normal 2 3 4 3 2 3 3 4" xfId="30126" xr:uid="{00000000-0005-0000-0000-0000A0810000}"/>
    <cellStyle name="Normal 2 3 4 3 2 3 4" xfId="30127" xr:uid="{00000000-0005-0000-0000-0000A1810000}"/>
    <cellStyle name="Normal 2 3 4 3 2 3 4 2" xfId="30128" xr:uid="{00000000-0005-0000-0000-0000A2810000}"/>
    <cellStyle name="Normal 2 3 4 3 2 3 4 2 2" xfId="30129" xr:uid="{00000000-0005-0000-0000-0000A3810000}"/>
    <cellStyle name="Normal 2 3 4 3 2 3 4 3" xfId="30130" xr:uid="{00000000-0005-0000-0000-0000A4810000}"/>
    <cellStyle name="Normal 2 3 4 3 2 3 4 4" xfId="30131" xr:uid="{00000000-0005-0000-0000-0000A5810000}"/>
    <cellStyle name="Normal 2 3 4 3 2 3 5" xfId="30132" xr:uid="{00000000-0005-0000-0000-0000A6810000}"/>
    <cellStyle name="Normal 2 3 4 3 2 3 5 2" xfId="30133" xr:uid="{00000000-0005-0000-0000-0000A7810000}"/>
    <cellStyle name="Normal 2 3 4 3 2 3 5 3" xfId="30134" xr:uid="{00000000-0005-0000-0000-0000A8810000}"/>
    <cellStyle name="Normal 2 3 4 3 2 3 6" xfId="30135" xr:uid="{00000000-0005-0000-0000-0000A9810000}"/>
    <cellStyle name="Normal 2 3 4 3 2 3 7" xfId="30136" xr:uid="{00000000-0005-0000-0000-0000AA810000}"/>
    <cellStyle name="Normal 2 3 4 3 2 3 8" xfId="30137" xr:uid="{00000000-0005-0000-0000-0000AB810000}"/>
    <cellStyle name="Normal 2 3 4 3 2 4" xfId="30138" xr:uid="{00000000-0005-0000-0000-0000AC810000}"/>
    <cellStyle name="Normal 2 3 4 3 2 4 2" xfId="30139" xr:uid="{00000000-0005-0000-0000-0000AD810000}"/>
    <cellStyle name="Normal 2 3 4 3 2 4 2 2" xfId="30140" xr:uid="{00000000-0005-0000-0000-0000AE810000}"/>
    <cellStyle name="Normal 2 3 4 3 2 4 3" xfId="30141" xr:uid="{00000000-0005-0000-0000-0000AF810000}"/>
    <cellStyle name="Normal 2 3 4 3 2 4 4" xfId="30142" xr:uid="{00000000-0005-0000-0000-0000B0810000}"/>
    <cellStyle name="Normal 2 3 4 3 2 5" xfId="30143" xr:uid="{00000000-0005-0000-0000-0000B1810000}"/>
    <cellStyle name="Normal 2 3 4 3 2 5 2" xfId="30144" xr:uid="{00000000-0005-0000-0000-0000B2810000}"/>
    <cellStyle name="Normal 2 3 4 3 2 5 2 2" xfId="30145" xr:uid="{00000000-0005-0000-0000-0000B3810000}"/>
    <cellStyle name="Normal 2 3 4 3 2 5 3" xfId="30146" xr:uid="{00000000-0005-0000-0000-0000B4810000}"/>
    <cellStyle name="Normal 2 3 4 3 2 5 4" xfId="30147" xr:uid="{00000000-0005-0000-0000-0000B5810000}"/>
    <cellStyle name="Normal 2 3 4 3 2 6" xfId="30148" xr:uid="{00000000-0005-0000-0000-0000B6810000}"/>
    <cellStyle name="Normal 2 3 4 3 2 6 2" xfId="30149" xr:uid="{00000000-0005-0000-0000-0000B7810000}"/>
    <cellStyle name="Normal 2 3 4 3 2 6 2 2" xfId="30150" xr:uid="{00000000-0005-0000-0000-0000B8810000}"/>
    <cellStyle name="Normal 2 3 4 3 2 6 3" xfId="30151" xr:uid="{00000000-0005-0000-0000-0000B9810000}"/>
    <cellStyle name="Normal 2 3 4 3 2 6 4" xfId="30152" xr:uid="{00000000-0005-0000-0000-0000BA810000}"/>
    <cellStyle name="Normal 2 3 4 3 2 7" xfId="30153" xr:uid="{00000000-0005-0000-0000-0000BB810000}"/>
    <cellStyle name="Normal 2 3 4 3 2 7 2" xfId="30154" xr:uid="{00000000-0005-0000-0000-0000BC810000}"/>
    <cellStyle name="Normal 2 3 4 3 2 7 2 2" xfId="30155" xr:uid="{00000000-0005-0000-0000-0000BD810000}"/>
    <cellStyle name="Normal 2 3 4 3 2 7 3" xfId="30156" xr:uid="{00000000-0005-0000-0000-0000BE810000}"/>
    <cellStyle name="Normal 2 3 4 3 2 8" xfId="30157" xr:uid="{00000000-0005-0000-0000-0000BF810000}"/>
    <cellStyle name="Normal 2 3 4 3 2 8 2" xfId="30158" xr:uid="{00000000-0005-0000-0000-0000C0810000}"/>
    <cellStyle name="Normal 2 3 4 3 2 9" xfId="30159" xr:uid="{00000000-0005-0000-0000-0000C1810000}"/>
    <cellStyle name="Normal 2 3 4 3 3" xfId="30160" xr:uid="{00000000-0005-0000-0000-0000C2810000}"/>
    <cellStyle name="Normal 2 3 4 3 3 2" xfId="30161" xr:uid="{00000000-0005-0000-0000-0000C3810000}"/>
    <cellStyle name="Normal 2 3 4 3 3 2 2" xfId="30162" xr:uid="{00000000-0005-0000-0000-0000C4810000}"/>
    <cellStyle name="Normal 2 3 4 3 3 2 2 2" xfId="30163" xr:uid="{00000000-0005-0000-0000-0000C5810000}"/>
    <cellStyle name="Normal 2 3 4 3 3 2 2 2 2" xfId="30164" xr:uid="{00000000-0005-0000-0000-0000C6810000}"/>
    <cellStyle name="Normal 2 3 4 3 3 2 2 3" xfId="30165" xr:uid="{00000000-0005-0000-0000-0000C7810000}"/>
    <cellStyle name="Normal 2 3 4 3 3 2 2 4" xfId="30166" xr:uid="{00000000-0005-0000-0000-0000C8810000}"/>
    <cellStyle name="Normal 2 3 4 3 3 2 3" xfId="30167" xr:uid="{00000000-0005-0000-0000-0000C9810000}"/>
    <cellStyle name="Normal 2 3 4 3 3 2 3 2" xfId="30168" xr:uid="{00000000-0005-0000-0000-0000CA810000}"/>
    <cellStyle name="Normal 2 3 4 3 3 2 3 2 2" xfId="30169" xr:uid="{00000000-0005-0000-0000-0000CB810000}"/>
    <cellStyle name="Normal 2 3 4 3 3 2 3 3" xfId="30170" xr:uid="{00000000-0005-0000-0000-0000CC810000}"/>
    <cellStyle name="Normal 2 3 4 3 3 2 3 4" xfId="30171" xr:uid="{00000000-0005-0000-0000-0000CD810000}"/>
    <cellStyle name="Normal 2 3 4 3 3 2 4" xfId="30172" xr:uid="{00000000-0005-0000-0000-0000CE810000}"/>
    <cellStyle name="Normal 2 3 4 3 3 2 4 2" xfId="30173" xr:uid="{00000000-0005-0000-0000-0000CF810000}"/>
    <cellStyle name="Normal 2 3 4 3 3 2 4 2 2" xfId="30174" xr:uid="{00000000-0005-0000-0000-0000D0810000}"/>
    <cellStyle name="Normal 2 3 4 3 3 2 4 3" xfId="30175" xr:uid="{00000000-0005-0000-0000-0000D1810000}"/>
    <cellStyle name="Normal 2 3 4 3 3 2 4 4" xfId="30176" xr:uid="{00000000-0005-0000-0000-0000D2810000}"/>
    <cellStyle name="Normal 2 3 4 3 3 2 5" xfId="30177" xr:uid="{00000000-0005-0000-0000-0000D3810000}"/>
    <cellStyle name="Normal 2 3 4 3 3 2 5 2" xfId="30178" xr:uid="{00000000-0005-0000-0000-0000D4810000}"/>
    <cellStyle name="Normal 2 3 4 3 3 2 5 3" xfId="30179" xr:uid="{00000000-0005-0000-0000-0000D5810000}"/>
    <cellStyle name="Normal 2 3 4 3 3 2 6" xfId="30180" xr:uid="{00000000-0005-0000-0000-0000D6810000}"/>
    <cellStyle name="Normal 2 3 4 3 3 2 7" xfId="30181" xr:uid="{00000000-0005-0000-0000-0000D7810000}"/>
    <cellStyle name="Normal 2 3 4 3 3 2 8" xfId="30182" xr:uid="{00000000-0005-0000-0000-0000D8810000}"/>
    <cellStyle name="Normal 2 3 4 3 3 3" xfId="30183" xr:uid="{00000000-0005-0000-0000-0000D9810000}"/>
    <cellStyle name="Normal 2 3 4 3 3 3 2" xfId="30184" xr:uid="{00000000-0005-0000-0000-0000DA810000}"/>
    <cellStyle name="Normal 2 3 4 3 3 3 2 2" xfId="30185" xr:uid="{00000000-0005-0000-0000-0000DB810000}"/>
    <cellStyle name="Normal 2 3 4 3 3 3 3" xfId="30186" xr:uid="{00000000-0005-0000-0000-0000DC810000}"/>
    <cellStyle name="Normal 2 3 4 3 3 3 4" xfId="30187" xr:uid="{00000000-0005-0000-0000-0000DD810000}"/>
    <cellStyle name="Normal 2 3 4 3 3 4" xfId="30188" xr:uid="{00000000-0005-0000-0000-0000DE810000}"/>
    <cellStyle name="Normal 2 3 4 3 3 4 2" xfId="30189" xr:uid="{00000000-0005-0000-0000-0000DF810000}"/>
    <cellStyle name="Normal 2 3 4 3 3 4 2 2" xfId="30190" xr:uid="{00000000-0005-0000-0000-0000E0810000}"/>
    <cellStyle name="Normal 2 3 4 3 3 4 3" xfId="30191" xr:uid="{00000000-0005-0000-0000-0000E1810000}"/>
    <cellStyle name="Normal 2 3 4 3 3 4 4" xfId="30192" xr:uid="{00000000-0005-0000-0000-0000E2810000}"/>
    <cellStyle name="Normal 2 3 4 3 3 5" xfId="30193" xr:uid="{00000000-0005-0000-0000-0000E3810000}"/>
    <cellStyle name="Normal 2 3 4 3 3 5 2" xfId="30194" xr:uid="{00000000-0005-0000-0000-0000E4810000}"/>
    <cellStyle name="Normal 2 3 4 3 3 5 2 2" xfId="30195" xr:uid="{00000000-0005-0000-0000-0000E5810000}"/>
    <cellStyle name="Normal 2 3 4 3 3 5 3" xfId="30196" xr:uid="{00000000-0005-0000-0000-0000E6810000}"/>
    <cellStyle name="Normal 2 3 4 3 3 5 4" xfId="30197" xr:uid="{00000000-0005-0000-0000-0000E7810000}"/>
    <cellStyle name="Normal 2 3 4 3 3 6" xfId="30198" xr:uid="{00000000-0005-0000-0000-0000E8810000}"/>
    <cellStyle name="Normal 2 3 4 3 3 6 2" xfId="30199" xr:uid="{00000000-0005-0000-0000-0000E9810000}"/>
    <cellStyle name="Normal 2 3 4 3 3 6 2 2" xfId="30200" xr:uid="{00000000-0005-0000-0000-0000EA810000}"/>
    <cellStyle name="Normal 2 3 4 3 3 6 3" xfId="30201" xr:uid="{00000000-0005-0000-0000-0000EB810000}"/>
    <cellStyle name="Normal 2 3 4 3 3 7" xfId="30202" xr:uid="{00000000-0005-0000-0000-0000EC810000}"/>
    <cellStyle name="Normal 2 3 4 3 3 7 2" xfId="30203" xr:uid="{00000000-0005-0000-0000-0000ED810000}"/>
    <cellStyle name="Normal 2 3 4 3 3 8" xfId="30204" xr:uid="{00000000-0005-0000-0000-0000EE810000}"/>
    <cellStyle name="Normal 2 3 4 3 3 9" xfId="30205" xr:uid="{00000000-0005-0000-0000-0000EF810000}"/>
    <cellStyle name="Normal 2 3 4 3 4" xfId="30206" xr:uid="{00000000-0005-0000-0000-0000F0810000}"/>
    <cellStyle name="Normal 2 3 4 3 4 2" xfId="30207" xr:uid="{00000000-0005-0000-0000-0000F1810000}"/>
    <cellStyle name="Normal 2 3 4 3 4 2 2" xfId="30208" xr:uid="{00000000-0005-0000-0000-0000F2810000}"/>
    <cellStyle name="Normal 2 3 4 3 4 2 2 2" xfId="30209" xr:uid="{00000000-0005-0000-0000-0000F3810000}"/>
    <cellStyle name="Normal 2 3 4 3 4 2 3" xfId="30210" xr:uid="{00000000-0005-0000-0000-0000F4810000}"/>
    <cellStyle name="Normal 2 3 4 3 4 2 4" xfId="30211" xr:uid="{00000000-0005-0000-0000-0000F5810000}"/>
    <cellStyle name="Normal 2 3 4 3 4 3" xfId="30212" xr:uid="{00000000-0005-0000-0000-0000F6810000}"/>
    <cellStyle name="Normal 2 3 4 3 4 3 2" xfId="30213" xr:uid="{00000000-0005-0000-0000-0000F7810000}"/>
    <cellStyle name="Normal 2 3 4 3 4 3 2 2" xfId="30214" xr:uid="{00000000-0005-0000-0000-0000F8810000}"/>
    <cellStyle name="Normal 2 3 4 3 4 3 3" xfId="30215" xr:uid="{00000000-0005-0000-0000-0000F9810000}"/>
    <cellStyle name="Normal 2 3 4 3 4 3 4" xfId="30216" xr:uid="{00000000-0005-0000-0000-0000FA810000}"/>
    <cellStyle name="Normal 2 3 4 3 4 4" xfId="30217" xr:uid="{00000000-0005-0000-0000-0000FB810000}"/>
    <cellStyle name="Normal 2 3 4 3 4 4 2" xfId="30218" xr:uid="{00000000-0005-0000-0000-0000FC810000}"/>
    <cellStyle name="Normal 2 3 4 3 4 4 2 2" xfId="30219" xr:uid="{00000000-0005-0000-0000-0000FD810000}"/>
    <cellStyle name="Normal 2 3 4 3 4 4 3" xfId="30220" xr:uid="{00000000-0005-0000-0000-0000FE810000}"/>
    <cellStyle name="Normal 2 3 4 3 4 4 4" xfId="30221" xr:uid="{00000000-0005-0000-0000-0000FF810000}"/>
    <cellStyle name="Normal 2 3 4 3 4 5" xfId="30222" xr:uid="{00000000-0005-0000-0000-000000820000}"/>
    <cellStyle name="Normal 2 3 4 3 4 5 2" xfId="30223" xr:uid="{00000000-0005-0000-0000-000001820000}"/>
    <cellStyle name="Normal 2 3 4 3 4 5 2 2" xfId="30224" xr:uid="{00000000-0005-0000-0000-000002820000}"/>
    <cellStyle name="Normal 2 3 4 3 4 5 3" xfId="30225" xr:uid="{00000000-0005-0000-0000-000003820000}"/>
    <cellStyle name="Normal 2 3 4 3 4 5 4" xfId="30226" xr:uid="{00000000-0005-0000-0000-000004820000}"/>
    <cellStyle name="Normal 2 3 4 3 4 6" xfId="30227" xr:uid="{00000000-0005-0000-0000-000005820000}"/>
    <cellStyle name="Normal 2 3 4 3 4 6 2" xfId="30228" xr:uid="{00000000-0005-0000-0000-000006820000}"/>
    <cellStyle name="Normal 2 3 4 3 4 6 2 2" xfId="30229" xr:uid="{00000000-0005-0000-0000-000007820000}"/>
    <cellStyle name="Normal 2 3 4 3 4 6 3" xfId="30230" xr:uid="{00000000-0005-0000-0000-000008820000}"/>
    <cellStyle name="Normal 2 3 4 3 4 7" xfId="30231" xr:uid="{00000000-0005-0000-0000-000009820000}"/>
    <cellStyle name="Normal 2 3 4 3 4 7 2" xfId="30232" xr:uid="{00000000-0005-0000-0000-00000A820000}"/>
    <cellStyle name="Normal 2 3 4 3 4 8" xfId="30233" xr:uid="{00000000-0005-0000-0000-00000B820000}"/>
    <cellStyle name="Normal 2 3 4 3 4 9" xfId="30234" xr:uid="{00000000-0005-0000-0000-00000C820000}"/>
    <cellStyle name="Normal 2 3 4 3 5" xfId="30235" xr:uid="{00000000-0005-0000-0000-00000D820000}"/>
    <cellStyle name="Normal 2 3 4 3 5 2" xfId="30236" xr:uid="{00000000-0005-0000-0000-00000E820000}"/>
    <cellStyle name="Normal 2 3 4 3 5 2 2" xfId="30237" xr:uid="{00000000-0005-0000-0000-00000F820000}"/>
    <cellStyle name="Normal 2 3 4 3 5 2 2 2" xfId="30238" xr:uid="{00000000-0005-0000-0000-000010820000}"/>
    <cellStyle name="Normal 2 3 4 3 5 2 3" xfId="30239" xr:uid="{00000000-0005-0000-0000-000011820000}"/>
    <cellStyle name="Normal 2 3 4 3 5 2 4" xfId="30240" xr:uid="{00000000-0005-0000-0000-000012820000}"/>
    <cellStyle name="Normal 2 3 4 3 5 3" xfId="30241" xr:uid="{00000000-0005-0000-0000-000013820000}"/>
    <cellStyle name="Normal 2 3 4 3 5 3 2" xfId="30242" xr:uid="{00000000-0005-0000-0000-000014820000}"/>
    <cellStyle name="Normal 2 3 4 3 5 3 2 2" xfId="30243" xr:uid="{00000000-0005-0000-0000-000015820000}"/>
    <cellStyle name="Normal 2 3 4 3 5 3 3" xfId="30244" xr:uid="{00000000-0005-0000-0000-000016820000}"/>
    <cellStyle name="Normal 2 3 4 3 5 3 4" xfId="30245" xr:uid="{00000000-0005-0000-0000-000017820000}"/>
    <cellStyle name="Normal 2 3 4 3 5 4" xfId="30246" xr:uid="{00000000-0005-0000-0000-000018820000}"/>
    <cellStyle name="Normal 2 3 4 3 5 4 2" xfId="30247" xr:uid="{00000000-0005-0000-0000-000019820000}"/>
    <cellStyle name="Normal 2 3 4 3 5 4 2 2" xfId="30248" xr:uid="{00000000-0005-0000-0000-00001A820000}"/>
    <cellStyle name="Normal 2 3 4 3 5 4 3" xfId="30249" xr:uid="{00000000-0005-0000-0000-00001B820000}"/>
    <cellStyle name="Normal 2 3 4 3 5 4 4" xfId="30250" xr:uid="{00000000-0005-0000-0000-00001C820000}"/>
    <cellStyle name="Normal 2 3 4 3 5 5" xfId="30251" xr:uid="{00000000-0005-0000-0000-00001D820000}"/>
    <cellStyle name="Normal 2 3 4 3 5 5 2" xfId="30252" xr:uid="{00000000-0005-0000-0000-00001E820000}"/>
    <cellStyle name="Normal 2 3 4 3 5 5 3" xfId="30253" xr:uid="{00000000-0005-0000-0000-00001F820000}"/>
    <cellStyle name="Normal 2 3 4 3 5 6" xfId="30254" xr:uid="{00000000-0005-0000-0000-000020820000}"/>
    <cellStyle name="Normal 2 3 4 3 5 7" xfId="30255" xr:uid="{00000000-0005-0000-0000-000021820000}"/>
    <cellStyle name="Normal 2 3 4 3 5 8" xfId="30256" xr:uid="{00000000-0005-0000-0000-000022820000}"/>
    <cellStyle name="Normal 2 3 4 3 6" xfId="30257" xr:uid="{00000000-0005-0000-0000-000023820000}"/>
    <cellStyle name="Normal 2 3 4 3 6 2" xfId="30258" xr:uid="{00000000-0005-0000-0000-000024820000}"/>
    <cellStyle name="Normal 2 3 4 3 6 2 2" xfId="30259" xr:uid="{00000000-0005-0000-0000-000025820000}"/>
    <cellStyle name="Normal 2 3 4 3 6 3" xfId="30260" xr:uid="{00000000-0005-0000-0000-000026820000}"/>
    <cellStyle name="Normal 2 3 4 3 6 4" xfId="30261" xr:uid="{00000000-0005-0000-0000-000027820000}"/>
    <cellStyle name="Normal 2 3 4 3 7" xfId="30262" xr:uid="{00000000-0005-0000-0000-000028820000}"/>
    <cellStyle name="Normal 2 3 4 3 7 2" xfId="30263" xr:uid="{00000000-0005-0000-0000-000029820000}"/>
    <cellStyle name="Normal 2 3 4 3 7 2 2" xfId="30264" xr:uid="{00000000-0005-0000-0000-00002A820000}"/>
    <cellStyle name="Normal 2 3 4 3 7 3" xfId="30265" xr:uid="{00000000-0005-0000-0000-00002B820000}"/>
    <cellStyle name="Normal 2 3 4 3 7 4" xfId="30266" xr:uid="{00000000-0005-0000-0000-00002C820000}"/>
    <cellStyle name="Normal 2 3 4 3 8" xfId="30267" xr:uid="{00000000-0005-0000-0000-00002D820000}"/>
    <cellStyle name="Normal 2 3 4 3 8 2" xfId="30268" xr:uid="{00000000-0005-0000-0000-00002E820000}"/>
    <cellStyle name="Normal 2 3 4 3 8 2 2" xfId="30269" xr:uid="{00000000-0005-0000-0000-00002F820000}"/>
    <cellStyle name="Normal 2 3 4 3 8 3" xfId="30270" xr:uid="{00000000-0005-0000-0000-000030820000}"/>
    <cellStyle name="Normal 2 3 4 3 8 4" xfId="30271" xr:uid="{00000000-0005-0000-0000-000031820000}"/>
    <cellStyle name="Normal 2 3 4 3 9" xfId="30272" xr:uid="{00000000-0005-0000-0000-000032820000}"/>
    <cellStyle name="Normal 2 3 4 3 9 2" xfId="30273" xr:uid="{00000000-0005-0000-0000-000033820000}"/>
    <cellStyle name="Normal 2 3 4 3 9 2 2" xfId="30274" xr:uid="{00000000-0005-0000-0000-000034820000}"/>
    <cellStyle name="Normal 2 3 4 3 9 3" xfId="30275" xr:uid="{00000000-0005-0000-0000-000035820000}"/>
    <cellStyle name="Normal 2 3 4 4" xfId="30276" xr:uid="{00000000-0005-0000-0000-000036820000}"/>
    <cellStyle name="Normal 2 3 4 4 10" xfId="30277" xr:uid="{00000000-0005-0000-0000-000037820000}"/>
    <cellStyle name="Normal 2 3 4 4 11" xfId="30278" xr:uid="{00000000-0005-0000-0000-000038820000}"/>
    <cellStyle name="Normal 2 3 4 4 2" xfId="30279" xr:uid="{00000000-0005-0000-0000-000039820000}"/>
    <cellStyle name="Normal 2 3 4 4 2 2" xfId="30280" xr:uid="{00000000-0005-0000-0000-00003A820000}"/>
    <cellStyle name="Normal 2 3 4 4 2 2 2" xfId="30281" xr:uid="{00000000-0005-0000-0000-00003B820000}"/>
    <cellStyle name="Normal 2 3 4 4 2 2 2 2" xfId="30282" xr:uid="{00000000-0005-0000-0000-00003C820000}"/>
    <cellStyle name="Normal 2 3 4 4 2 2 2 2 2" xfId="30283" xr:uid="{00000000-0005-0000-0000-00003D820000}"/>
    <cellStyle name="Normal 2 3 4 4 2 2 2 3" xfId="30284" xr:uid="{00000000-0005-0000-0000-00003E820000}"/>
    <cellStyle name="Normal 2 3 4 4 2 2 2 4" xfId="30285" xr:uid="{00000000-0005-0000-0000-00003F820000}"/>
    <cellStyle name="Normal 2 3 4 4 2 2 3" xfId="30286" xr:uid="{00000000-0005-0000-0000-000040820000}"/>
    <cellStyle name="Normal 2 3 4 4 2 2 3 2" xfId="30287" xr:uid="{00000000-0005-0000-0000-000041820000}"/>
    <cellStyle name="Normal 2 3 4 4 2 2 3 2 2" xfId="30288" xr:uid="{00000000-0005-0000-0000-000042820000}"/>
    <cellStyle name="Normal 2 3 4 4 2 2 3 3" xfId="30289" xr:uid="{00000000-0005-0000-0000-000043820000}"/>
    <cellStyle name="Normal 2 3 4 4 2 2 3 4" xfId="30290" xr:uid="{00000000-0005-0000-0000-000044820000}"/>
    <cellStyle name="Normal 2 3 4 4 2 2 4" xfId="30291" xr:uid="{00000000-0005-0000-0000-000045820000}"/>
    <cellStyle name="Normal 2 3 4 4 2 2 4 2" xfId="30292" xr:uid="{00000000-0005-0000-0000-000046820000}"/>
    <cellStyle name="Normal 2 3 4 4 2 2 4 2 2" xfId="30293" xr:uid="{00000000-0005-0000-0000-000047820000}"/>
    <cellStyle name="Normal 2 3 4 4 2 2 4 3" xfId="30294" xr:uid="{00000000-0005-0000-0000-000048820000}"/>
    <cellStyle name="Normal 2 3 4 4 2 2 4 4" xfId="30295" xr:uid="{00000000-0005-0000-0000-000049820000}"/>
    <cellStyle name="Normal 2 3 4 4 2 2 5" xfId="30296" xr:uid="{00000000-0005-0000-0000-00004A820000}"/>
    <cellStyle name="Normal 2 3 4 4 2 2 5 2" xfId="30297" xr:uid="{00000000-0005-0000-0000-00004B820000}"/>
    <cellStyle name="Normal 2 3 4 4 2 2 5 3" xfId="30298" xr:uid="{00000000-0005-0000-0000-00004C820000}"/>
    <cellStyle name="Normal 2 3 4 4 2 2 6" xfId="30299" xr:uid="{00000000-0005-0000-0000-00004D820000}"/>
    <cellStyle name="Normal 2 3 4 4 2 2 7" xfId="30300" xr:uid="{00000000-0005-0000-0000-00004E820000}"/>
    <cellStyle name="Normal 2 3 4 4 2 2 8" xfId="30301" xr:uid="{00000000-0005-0000-0000-00004F820000}"/>
    <cellStyle name="Normal 2 3 4 4 2 3" xfId="30302" xr:uid="{00000000-0005-0000-0000-000050820000}"/>
    <cellStyle name="Normal 2 3 4 4 2 3 2" xfId="30303" xr:uid="{00000000-0005-0000-0000-000051820000}"/>
    <cellStyle name="Normal 2 3 4 4 2 3 2 2" xfId="30304" xr:uid="{00000000-0005-0000-0000-000052820000}"/>
    <cellStyle name="Normal 2 3 4 4 2 3 3" xfId="30305" xr:uid="{00000000-0005-0000-0000-000053820000}"/>
    <cellStyle name="Normal 2 3 4 4 2 3 4" xfId="30306" xr:uid="{00000000-0005-0000-0000-000054820000}"/>
    <cellStyle name="Normal 2 3 4 4 2 4" xfId="30307" xr:uid="{00000000-0005-0000-0000-000055820000}"/>
    <cellStyle name="Normal 2 3 4 4 2 4 2" xfId="30308" xr:uid="{00000000-0005-0000-0000-000056820000}"/>
    <cellStyle name="Normal 2 3 4 4 2 4 2 2" xfId="30309" xr:uid="{00000000-0005-0000-0000-000057820000}"/>
    <cellStyle name="Normal 2 3 4 4 2 4 3" xfId="30310" xr:uid="{00000000-0005-0000-0000-000058820000}"/>
    <cellStyle name="Normal 2 3 4 4 2 4 4" xfId="30311" xr:uid="{00000000-0005-0000-0000-000059820000}"/>
    <cellStyle name="Normal 2 3 4 4 2 5" xfId="30312" xr:uid="{00000000-0005-0000-0000-00005A820000}"/>
    <cellStyle name="Normal 2 3 4 4 2 5 2" xfId="30313" xr:uid="{00000000-0005-0000-0000-00005B820000}"/>
    <cellStyle name="Normal 2 3 4 4 2 5 2 2" xfId="30314" xr:uid="{00000000-0005-0000-0000-00005C820000}"/>
    <cellStyle name="Normal 2 3 4 4 2 5 3" xfId="30315" xr:uid="{00000000-0005-0000-0000-00005D820000}"/>
    <cellStyle name="Normal 2 3 4 4 2 5 4" xfId="30316" xr:uid="{00000000-0005-0000-0000-00005E820000}"/>
    <cellStyle name="Normal 2 3 4 4 2 6" xfId="30317" xr:uid="{00000000-0005-0000-0000-00005F820000}"/>
    <cellStyle name="Normal 2 3 4 4 2 6 2" xfId="30318" xr:uid="{00000000-0005-0000-0000-000060820000}"/>
    <cellStyle name="Normal 2 3 4 4 2 6 2 2" xfId="30319" xr:uid="{00000000-0005-0000-0000-000061820000}"/>
    <cellStyle name="Normal 2 3 4 4 2 6 3" xfId="30320" xr:uid="{00000000-0005-0000-0000-000062820000}"/>
    <cellStyle name="Normal 2 3 4 4 2 7" xfId="30321" xr:uid="{00000000-0005-0000-0000-000063820000}"/>
    <cellStyle name="Normal 2 3 4 4 2 7 2" xfId="30322" xr:uid="{00000000-0005-0000-0000-000064820000}"/>
    <cellStyle name="Normal 2 3 4 4 2 8" xfId="30323" xr:uid="{00000000-0005-0000-0000-000065820000}"/>
    <cellStyle name="Normal 2 3 4 4 2 9" xfId="30324" xr:uid="{00000000-0005-0000-0000-000066820000}"/>
    <cellStyle name="Normal 2 3 4 4 3" xfId="30325" xr:uid="{00000000-0005-0000-0000-000067820000}"/>
    <cellStyle name="Normal 2 3 4 4 3 2" xfId="30326" xr:uid="{00000000-0005-0000-0000-000068820000}"/>
    <cellStyle name="Normal 2 3 4 4 3 2 2" xfId="30327" xr:uid="{00000000-0005-0000-0000-000069820000}"/>
    <cellStyle name="Normal 2 3 4 4 3 2 2 2" xfId="30328" xr:uid="{00000000-0005-0000-0000-00006A820000}"/>
    <cellStyle name="Normal 2 3 4 4 3 2 3" xfId="30329" xr:uid="{00000000-0005-0000-0000-00006B820000}"/>
    <cellStyle name="Normal 2 3 4 4 3 2 4" xfId="30330" xr:uid="{00000000-0005-0000-0000-00006C820000}"/>
    <cellStyle name="Normal 2 3 4 4 3 3" xfId="30331" xr:uid="{00000000-0005-0000-0000-00006D820000}"/>
    <cellStyle name="Normal 2 3 4 4 3 3 2" xfId="30332" xr:uid="{00000000-0005-0000-0000-00006E820000}"/>
    <cellStyle name="Normal 2 3 4 4 3 3 2 2" xfId="30333" xr:uid="{00000000-0005-0000-0000-00006F820000}"/>
    <cellStyle name="Normal 2 3 4 4 3 3 3" xfId="30334" xr:uid="{00000000-0005-0000-0000-000070820000}"/>
    <cellStyle name="Normal 2 3 4 4 3 3 4" xfId="30335" xr:uid="{00000000-0005-0000-0000-000071820000}"/>
    <cellStyle name="Normal 2 3 4 4 3 4" xfId="30336" xr:uid="{00000000-0005-0000-0000-000072820000}"/>
    <cellStyle name="Normal 2 3 4 4 3 4 2" xfId="30337" xr:uid="{00000000-0005-0000-0000-000073820000}"/>
    <cellStyle name="Normal 2 3 4 4 3 4 2 2" xfId="30338" xr:uid="{00000000-0005-0000-0000-000074820000}"/>
    <cellStyle name="Normal 2 3 4 4 3 4 3" xfId="30339" xr:uid="{00000000-0005-0000-0000-000075820000}"/>
    <cellStyle name="Normal 2 3 4 4 3 4 4" xfId="30340" xr:uid="{00000000-0005-0000-0000-000076820000}"/>
    <cellStyle name="Normal 2 3 4 4 3 5" xfId="30341" xr:uid="{00000000-0005-0000-0000-000077820000}"/>
    <cellStyle name="Normal 2 3 4 4 3 5 2" xfId="30342" xr:uid="{00000000-0005-0000-0000-000078820000}"/>
    <cellStyle name="Normal 2 3 4 4 3 5 2 2" xfId="30343" xr:uid="{00000000-0005-0000-0000-000079820000}"/>
    <cellStyle name="Normal 2 3 4 4 3 5 3" xfId="30344" xr:uid="{00000000-0005-0000-0000-00007A820000}"/>
    <cellStyle name="Normal 2 3 4 4 3 5 4" xfId="30345" xr:uid="{00000000-0005-0000-0000-00007B820000}"/>
    <cellStyle name="Normal 2 3 4 4 3 6" xfId="30346" xr:uid="{00000000-0005-0000-0000-00007C820000}"/>
    <cellStyle name="Normal 2 3 4 4 3 6 2" xfId="30347" xr:uid="{00000000-0005-0000-0000-00007D820000}"/>
    <cellStyle name="Normal 2 3 4 4 3 6 2 2" xfId="30348" xr:uid="{00000000-0005-0000-0000-00007E820000}"/>
    <cellStyle name="Normal 2 3 4 4 3 6 3" xfId="30349" xr:uid="{00000000-0005-0000-0000-00007F820000}"/>
    <cellStyle name="Normal 2 3 4 4 3 7" xfId="30350" xr:uid="{00000000-0005-0000-0000-000080820000}"/>
    <cellStyle name="Normal 2 3 4 4 3 7 2" xfId="30351" xr:uid="{00000000-0005-0000-0000-000081820000}"/>
    <cellStyle name="Normal 2 3 4 4 3 8" xfId="30352" xr:uid="{00000000-0005-0000-0000-000082820000}"/>
    <cellStyle name="Normal 2 3 4 4 3 9" xfId="30353" xr:uid="{00000000-0005-0000-0000-000083820000}"/>
    <cellStyle name="Normal 2 3 4 4 4" xfId="30354" xr:uid="{00000000-0005-0000-0000-000084820000}"/>
    <cellStyle name="Normal 2 3 4 4 4 2" xfId="30355" xr:uid="{00000000-0005-0000-0000-000085820000}"/>
    <cellStyle name="Normal 2 3 4 4 4 2 2" xfId="30356" xr:uid="{00000000-0005-0000-0000-000086820000}"/>
    <cellStyle name="Normal 2 3 4 4 4 2 2 2" xfId="30357" xr:uid="{00000000-0005-0000-0000-000087820000}"/>
    <cellStyle name="Normal 2 3 4 4 4 2 3" xfId="30358" xr:uid="{00000000-0005-0000-0000-000088820000}"/>
    <cellStyle name="Normal 2 3 4 4 4 2 4" xfId="30359" xr:uid="{00000000-0005-0000-0000-000089820000}"/>
    <cellStyle name="Normal 2 3 4 4 4 3" xfId="30360" xr:uid="{00000000-0005-0000-0000-00008A820000}"/>
    <cellStyle name="Normal 2 3 4 4 4 3 2" xfId="30361" xr:uid="{00000000-0005-0000-0000-00008B820000}"/>
    <cellStyle name="Normal 2 3 4 4 4 3 2 2" xfId="30362" xr:uid="{00000000-0005-0000-0000-00008C820000}"/>
    <cellStyle name="Normal 2 3 4 4 4 3 3" xfId="30363" xr:uid="{00000000-0005-0000-0000-00008D820000}"/>
    <cellStyle name="Normal 2 3 4 4 4 3 4" xfId="30364" xr:uid="{00000000-0005-0000-0000-00008E820000}"/>
    <cellStyle name="Normal 2 3 4 4 4 4" xfId="30365" xr:uid="{00000000-0005-0000-0000-00008F820000}"/>
    <cellStyle name="Normal 2 3 4 4 4 4 2" xfId="30366" xr:uid="{00000000-0005-0000-0000-000090820000}"/>
    <cellStyle name="Normal 2 3 4 4 4 4 2 2" xfId="30367" xr:uid="{00000000-0005-0000-0000-000091820000}"/>
    <cellStyle name="Normal 2 3 4 4 4 4 3" xfId="30368" xr:uid="{00000000-0005-0000-0000-000092820000}"/>
    <cellStyle name="Normal 2 3 4 4 4 4 4" xfId="30369" xr:uid="{00000000-0005-0000-0000-000093820000}"/>
    <cellStyle name="Normal 2 3 4 4 4 5" xfId="30370" xr:uid="{00000000-0005-0000-0000-000094820000}"/>
    <cellStyle name="Normal 2 3 4 4 4 5 2" xfId="30371" xr:uid="{00000000-0005-0000-0000-000095820000}"/>
    <cellStyle name="Normal 2 3 4 4 4 5 3" xfId="30372" xr:uid="{00000000-0005-0000-0000-000096820000}"/>
    <cellStyle name="Normal 2 3 4 4 4 6" xfId="30373" xr:uid="{00000000-0005-0000-0000-000097820000}"/>
    <cellStyle name="Normal 2 3 4 4 4 7" xfId="30374" xr:uid="{00000000-0005-0000-0000-000098820000}"/>
    <cellStyle name="Normal 2 3 4 4 4 8" xfId="30375" xr:uid="{00000000-0005-0000-0000-000099820000}"/>
    <cellStyle name="Normal 2 3 4 4 5" xfId="30376" xr:uid="{00000000-0005-0000-0000-00009A820000}"/>
    <cellStyle name="Normal 2 3 4 4 5 2" xfId="30377" xr:uid="{00000000-0005-0000-0000-00009B820000}"/>
    <cellStyle name="Normal 2 3 4 4 5 2 2" xfId="30378" xr:uid="{00000000-0005-0000-0000-00009C820000}"/>
    <cellStyle name="Normal 2 3 4 4 5 3" xfId="30379" xr:uid="{00000000-0005-0000-0000-00009D820000}"/>
    <cellStyle name="Normal 2 3 4 4 5 4" xfId="30380" xr:uid="{00000000-0005-0000-0000-00009E820000}"/>
    <cellStyle name="Normal 2 3 4 4 6" xfId="30381" xr:uid="{00000000-0005-0000-0000-00009F820000}"/>
    <cellStyle name="Normal 2 3 4 4 6 2" xfId="30382" xr:uid="{00000000-0005-0000-0000-0000A0820000}"/>
    <cellStyle name="Normal 2 3 4 4 6 2 2" xfId="30383" xr:uid="{00000000-0005-0000-0000-0000A1820000}"/>
    <cellStyle name="Normal 2 3 4 4 6 3" xfId="30384" xr:uid="{00000000-0005-0000-0000-0000A2820000}"/>
    <cellStyle name="Normal 2 3 4 4 6 4" xfId="30385" xr:uid="{00000000-0005-0000-0000-0000A3820000}"/>
    <cellStyle name="Normal 2 3 4 4 7" xfId="30386" xr:uid="{00000000-0005-0000-0000-0000A4820000}"/>
    <cellStyle name="Normal 2 3 4 4 7 2" xfId="30387" xr:uid="{00000000-0005-0000-0000-0000A5820000}"/>
    <cellStyle name="Normal 2 3 4 4 7 2 2" xfId="30388" xr:uid="{00000000-0005-0000-0000-0000A6820000}"/>
    <cellStyle name="Normal 2 3 4 4 7 3" xfId="30389" xr:uid="{00000000-0005-0000-0000-0000A7820000}"/>
    <cellStyle name="Normal 2 3 4 4 7 4" xfId="30390" xr:uid="{00000000-0005-0000-0000-0000A8820000}"/>
    <cellStyle name="Normal 2 3 4 4 8" xfId="30391" xr:uid="{00000000-0005-0000-0000-0000A9820000}"/>
    <cellStyle name="Normal 2 3 4 4 8 2" xfId="30392" xr:uid="{00000000-0005-0000-0000-0000AA820000}"/>
    <cellStyle name="Normal 2 3 4 4 8 2 2" xfId="30393" xr:uid="{00000000-0005-0000-0000-0000AB820000}"/>
    <cellStyle name="Normal 2 3 4 4 8 3" xfId="30394" xr:uid="{00000000-0005-0000-0000-0000AC820000}"/>
    <cellStyle name="Normal 2 3 4 4 9" xfId="30395" xr:uid="{00000000-0005-0000-0000-0000AD820000}"/>
    <cellStyle name="Normal 2 3 4 4 9 2" xfId="30396" xr:uid="{00000000-0005-0000-0000-0000AE820000}"/>
    <cellStyle name="Normal 2 3 4 5" xfId="30397" xr:uid="{00000000-0005-0000-0000-0000AF820000}"/>
    <cellStyle name="Normal 2 3 4 5 2" xfId="30398" xr:uid="{00000000-0005-0000-0000-0000B0820000}"/>
    <cellStyle name="Normal 2 3 4 5 2 2" xfId="30399" xr:uid="{00000000-0005-0000-0000-0000B1820000}"/>
    <cellStyle name="Normal 2 3 4 5 2 2 2" xfId="30400" xr:uid="{00000000-0005-0000-0000-0000B2820000}"/>
    <cellStyle name="Normal 2 3 4 5 2 2 2 2" xfId="30401" xr:uid="{00000000-0005-0000-0000-0000B3820000}"/>
    <cellStyle name="Normal 2 3 4 5 2 2 3" xfId="30402" xr:uid="{00000000-0005-0000-0000-0000B4820000}"/>
    <cellStyle name="Normal 2 3 4 5 2 2 4" xfId="30403" xr:uid="{00000000-0005-0000-0000-0000B5820000}"/>
    <cellStyle name="Normal 2 3 4 5 2 3" xfId="30404" xr:uid="{00000000-0005-0000-0000-0000B6820000}"/>
    <cellStyle name="Normal 2 3 4 5 2 3 2" xfId="30405" xr:uid="{00000000-0005-0000-0000-0000B7820000}"/>
    <cellStyle name="Normal 2 3 4 5 2 3 2 2" xfId="30406" xr:uid="{00000000-0005-0000-0000-0000B8820000}"/>
    <cellStyle name="Normal 2 3 4 5 2 3 3" xfId="30407" xr:uid="{00000000-0005-0000-0000-0000B9820000}"/>
    <cellStyle name="Normal 2 3 4 5 2 3 4" xfId="30408" xr:uid="{00000000-0005-0000-0000-0000BA820000}"/>
    <cellStyle name="Normal 2 3 4 5 2 4" xfId="30409" xr:uid="{00000000-0005-0000-0000-0000BB820000}"/>
    <cellStyle name="Normal 2 3 4 5 2 4 2" xfId="30410" xr:uid="{00000000-0005-0000-0000-0000BC820000}"/>
    <cellStyle name="Normal 2 3 4 5 2 4 2 2" xfId="30411" xr:uid="{00000000-0005-0000-0000-0000BD820000}"/>
    <cellStyle name="Normal 2 3 4 5 2 4 3" xfId="30412" xr:uid="{00000000-0005-0000-0000-0000BE820000}"/>
    <cellStyle name="Normal 2 3 4 5 2 4 4" xfId="30413" xr:uid="{00000000-0005-0000-0000-0000BF820000}"/>
    <cellStyle name="Normal 2 3 4 5 2 5" xfId="30414" xr:uid="{00000000-0005-0000-0000-0000C0820000}"/>
    <cellStyle name="Normal 2 3 4 5 2 5 2" xfId="30415" xr:uid="{00000000-0005-0000-0000-0000C1820000}"/>
    <cellStyle name="Normal 2 3 4 5 2 5 3" xfId="30416" xr:uid="{00000000-0005-0000-0000-0000C2820000}"/>
    <cellStyle name="Normal 2 3 4 5 2 6" xfId="30417" xr:uid="{00000000-0005-0000-0000-0000C3820000}"/>
    <cellStyle name="Normal 2 3 4 5 2 7" xfId="30418" xr:uid="{00000000-0005-0000-0000-0000C4820000}"/>
    <cellStyle name="Normal 2 3 4 5 2 8" xfId="30419" xr:uid="{00000000-0005-0000-0000-0000C5820000}"/>
    <cellStyle name="Normal 2 3 4 5 3" xfId="30420" xr:uid="{00000000-0005-0000-0000-0000C6820000}"/>
    <cellStyle name="Normal 2 3 4 5 3 2" xfId="30421" xr:uid="{00000000-0005-0000-0000-0000C7820000}"/>
    <cellStyle name="Normal 2 3 4 5 3 2 2" xfId="30422" xr:uid="{00000000-0005-0000-0000-0000C8820000}"/>
    <cellStyle name="Normal 2 3 4 5 3 3" xfId="30423" xr:uid="{00000000-0005-0000-0000-0000C9820000}"/>
    <cellStyle name="Normal 2 3 4 5 3 4" xfId="30424" xr:uid="{00000000-0005-0000-0000-0000CA820000}"/>
    <cellStyle name="Normal 2 3 4 5 4" xfId="30425" xr:uid="{00000000-0005-0000-0000-0000CB820000}"/>
    <cellStyle name="Normal 2 3 4 5 4 2" xfId="30426" xr:uid="{00000000-0005-0000-0000-0000CC820000}"/>
    <cellStyle name="Normal 2 3 4 5 4 2 2" xfId="30427" xr:uid="{00000000-0005-0000-0000-0000CD820000}"/>
    <cellStyle name="Normal 2 3 4 5 4 3" xfId="30428" xr:uid="{00000000-0005-0000-0000-0000CE820000}"/>
    <cellStyle name="Normal 2 3 4 5 4 4" xfId="30429" xr:uid="{00000000-0005-0000-0000-0000CF820000}"/>
    <cellStyle name="Normal 2 3 4 5 5" xfId="30430" xr:uid="{00000000-0005-0000-0000-0000D0820000}"/>
    <cellStyle name="Normal 2 3 4 5 5 2" xfId="30431" xr:uid="{00000000-0005-0000-0000-0000D1820000}"/>
    <cellStyle name="Normal 2 3 4 5 5 2 2" xfId="30432" xr:uid="{00000000-0005-0000-0000-0000D2820000}"/>
    <cellStyle name="Normal 2 3 4 5 5 3" xfId="30433" xr:uid="{00000000-0005-0000-0000-0000D3820000}"/>
    <cellStyle name="Normal 2 3 4 5 5 4" xfId="30434" xr:uid="{00000000-0005-0000-0000-0000D4820000}"/>
    <cellStyle name="Normal 2 3 4 5 6" xfId="30435" xr:uid="{00000000-0005-0000-0000-0000D5820000}"/>
    <cellStyle name="Normal 2 3 4 5 6 2" xfId="30436" xr:uid="{00000000-0005-0000-0000-0000D6820000}"/>
    <cellStyle name="Normal 2 3 4 5 6 2 2" xfId="30437" xr:uid="{00000000-0005-0000-0000-0000D7820000}"/>
    <cellStyle name="Normal 2 3 4 5 6 3" xfId="30438" xr:uid="{00000000-0005-0000-0000-0000D8820000}"/>
    <cellStyle name="Normal 2 3 4 5 7" xfId="30439" xr:uid="{00000000-0005-0000-0000-0000D9820000}"/>
    <cellStyle name="Normal 2 3 4 5 7 2" xfId="30440" xr:uid="{00000000-0005-0000-0000-0000DA820000}"/>
    <cellStyle name="Normal 2 3 4 5 8" xfId="30441" xr:uid="{00000000-0005-0000-0000-0000DB820000}"/>
    <cellStyle name="Normal 2 3 4 5 9" xfId="30442" xr:uid="{00000000-0005-0000-0000-0000DC820000}"/>
    <cellStyle name="Normal 2 3 4 6" xfId="30443" xr:uid="{00000000-0005-0000-0000-0000DD820000}"/>
    <cellStyle name="Normal 2 3 4 6 2" xfId="30444" xr:uid="{00000000-0005-0000-0000-0000DE820000}"/>
    <cellStyle name="Normal 2 3 4 6 2 2" xfId="30445" xr:uid="{00000000-0005-0000-0000-0000DF820000}"/>
    <cellStyle name="Normal 2 3 4 6 2 2 2" xfId="30446" xr:uid="{00000000-0005-0000-0000-0000E0820000}"/>
    <cellStyle name="Normal 2 3 4 6 2 3" xfId="30447" xr:uid="{00000000-0005-0000-0000-0000E1820000}"/>
    <cellStyle name="Normal 2 3 4 6 2 4" xfId="30448" xr:uid="{00000000-0005-0000-0000-0000E2820000}"/>
    <cellStyle name="Normal 2 3 4 6 3" xfId="30449" xr:uid="{00000000-0005-0000-0000-0000E3820000}"/>
    <cellStyle name="Normal 2 3 4 6 3 2" xfId="30450" xr:uid="{00000000-0005-0000-0000-0000E4820000}"/>
    <cellStyle name="Normal 2 3 4 6 3 2 2" xfId="30451" xr:uid="{00000000-0005-0000-0000-0000E5820000}"/>
    <cellStyle name="Normal 2 3 4 6 3 3" xfId="30452" xr:uid="{00000000-0005-0000-0000-0000E6820000}"/>
    <cellStyle name="Normal 2 3 4 6 3 4" xfId="30453" xr:uid="{00000000-0005-0000-0000-0000E7820000}"/>
    <cellStyle name="Normal 2 3 4 6 4" xfId="30454" xr:uid="{00000000-0005-0000-0000-0000E8820000}"/>
    <cellStyle name="Normal 2 3 4 6 4 2" xfId="30455" xr:uid="{00000000-0005-0000-0000-0000E9820000}"/>
    <cellStyle name="Normal 2 3 4 6 4 2 2" xfId="30456" xr:uid="{00000000-0005-0000-0000-0000EA820000}"/>
    <cellStyle name="Normal 2 3 4 6 4 3" xfId="30457" xr:uid="{00000000-0005-0000-0000-0000EB820000}"/>
    <cellStyle name="Normal 2 3 4 6 4 4" xfId="30458" xr:uid="{00000000-0005-0000-0000-0000EC820000}"/>
    <cellStyle name="Normal 2 3 4 6 5" xfId="30459" xr:uid="{00000000-0005-0000-0000-0000ED820000}"/>
    <cellStyle name="Normal 2 3 4 6 5 2" xfId="30460" xr:uid="{00000000-0005-0000-0000-0000EE820000}"/>
    <cellStyle name="Normal 2 3 4 6 5 2 2" xfId="30461" xr:uid="{00000000-0005-0000-0000-0000EF820000}"/>
    <cellStyle name="Normal 2 3 4 6 5 3" xfId="30462" xr:uid="{00000000-0005-0000-0000-0000F0820000}"/>
    <cellStyle name="Normal 2 3 4 6 5 4" xfId="30463" xr:uid="{00000000-0005-0000-0000-0000F1820000}"/>
    <cellStyle name="Normal 2 3 4 6 6" xfId="30464" xr:uid="{00000000-0005-0000-0000-0000F2820000}"/>
    <cellStyle name="Normal 2 3 4 6 6 2" xfId="30465" xr:uid="{00000000-0005-0000-0000-0000F3820000}"/>
    <cellStyle name="Normal 2 3 4 6 6 2 2" xfId="30466" xr:uid="{00000000-0005-0000-0000-0000F4820000}"/>
    <cellStyle name="Normal 2 3 4 6 6 3" xfId="30467" xr:uid="{00000000-0005-0000-0000-0000F5820000}"/>
    <cellStyle name="Normal 2 3 4 6 7" xfId="30468" xr:uid="{00000000-0005-0000-0000-0000F6820000}"/>
    <cellStyle name="Normal 2 3 4 6 7 2" xfId="30469" xr:uid="{00000000-0005-0000-0000-0000F7820000}"/>
    <cellStyle name="Normal 2 3 4 6 8" xfId="30470" xr:uid="{00000000-0005-0000-0000-0000F8820000}"/>
    <cellStyle name="Normal 2 3 4 6 9" xfId="30471" xr:uid="{00000000-0005-0000-0000-0000F9820000}"/>
    <cellStyle name="Normal 2 3 4 7" xfId="30472" xr:uid="{00000000-0005-0000-0000-0000FA820000}"/>
    <cellStyle name="Normal 2 3 4 7 2" xfId="30473" xr:uid="{00000000-0005-0000-0000-0000FB820000}"/>
    <cellStyle name="Normal 2 3 4 7 2 2" xfId="30474" xr:uid="{00000000-0005-0000-0000-0000FC820000}"/>
    <cellStyle name="Normal 2 3 4 7 2 2 2" xfId="30475" xr:uid="{00000000-0005-0000-0000-0000FD820000}"/>
    <cellStyle name="Normal 2 3 4 7 2 3" xfId="30476" xr:uid="{00000000-0005-0000-0000-0000FE820000}"/>
    <cellStyle name="Normal 2 3 4 7 2 4" xfId="30477" xr:uid="{00000000-0005-0000-0000-0000FF820000}"/>
    <cellStyle name="Normal 2 3 4 7 3" xfId="30478" xr:uid="{00000000-0005-0000-0000-000000830000}"/>
    <cellStyle name="Normal 2 3 4 7 3 2" xfId="30479" xr:uid="{00000000-0005-0000-0000-000001830000}"/>
    <cellStyle name="Normal 2 3 4 7 3 2 2" xfId="30480" xr:uid="{00000000-0005-0000-0000-000002830000}"/>
    <cellStyle name="Normal 2 3 4 7 3 3" xfId="30481" xr:uid="{00000000-0005-0000-0000-000003830000}"/>
    <cellStyle name="Normal 2 3 4 7 3 4" xfId="30482" xr:uid="{00000000-0005-0000-0000-000004830000}"/>
    <cellStyle name="Normal 2 3 4 7 4" xfId="30483" xr:uid="{00000000-0005-0000-0000-000005830000}"/>
    <cellStyle name="Normal 2 3 4 7 4 2" xfId="30484" xr:uid="{00000000-0005-0000-0000-000006830000}"/>
    <cellStyle name="Normal 2 3 4 7 4 2 2" xfId="30485" xr:uid="{00000000-0005-0000-0000-000007830000}"/>
    <cellStyle name="Normal 2 3 4 7 4 3" xfId="30486" xr:uid="{00000000-0005-0000-0000-000008830000}"/>
    <cellStyle name="Normal 2 3 4 7 4 4" xfId="30487" xr:uid="{00000000-0005-0000-0000-000009830000}"/>
    <cellStyle name="Normal 2 3 4 7 5" xfId="30488" xr:uid="{00000000-0005-0000-0000-00000A830000}"/>
    <cellStyle name="Normal 2 3 4 7 5 2" xfId="30489" xr:uid="{00000000-0005-0000-0000-00000B830000}"/>
    <cellStyle name="Normal 2 3 4 7 5 2 2" xfId="30490" xr:uid="{00000000-0005-0000-0000-00000C830000}"/>
    <cellStyle name="Normal 2 3 4 7 5 3" xfId="30491" xr:uid="{00000000-0005-0000-0000-00000D830000}"/>
    <cellStyle name="Normal 2 3 4 7 6" xfId="30492" xr:uid="{00000000-0005-0000-0000-00000E830000}"/>
    <cellStyle name="Normal 2 3 4 7 6 2" xfId="30493" xr:uid="{00000000-0005-0000-0000-00000F830000}"/>
    <cellStyle name="Normal 2 3 4 7 7" xfId="30494" xr:uid="{00000000-0005-0000-0000-000010830000}"/>
    <cellStyle name="Normal 2 3 4 7 8" xfId="30495" xr:uid="{00000000-0005-0000-0000-000011830000}"/>
    <cellStyle name="Normal 2 3 4 8" xfId="30496" xr:uid="{00000000-0005-0000-0000-000012830000}"/>
    <cellStyle name="Normal 2 3 4 8 2" xfId="30497" xr:uid="{00000000-0005-0000-0000-000013830000}"/>
    <cellStyle name="Normal 2 3 4 8 2 2" xfId="30498" xr:uid="{00000000-0005-0000-0000-000014830000}"/>
    <cellStyle name="Normal 2 3 4 8 3" xfId="30499" xr:uid="{00000000-0005-0000-0000-000015830000}"/>
    <cellStyle name="Normal 2 3 4 8 4" xfId="30500" xr:uid="{00000000-0005-0000-0000-000016830000}"/>
    <cellStyle name="Normal 2 3 4 9" xfId="30501" xr:uid="{00000000-0005-0000-0000-000017830000}"/>
    <cellStyle name="Normal 2 3 4 9 2" xfId="30502" xr:uid="{00000000-0005-0000-0000-000018830000}"/>
    <cellStyle name="Normal 2 3 4 9 2 2" xfId="30503" xr:uid="{00000000-0005-0000-0000-000019830000}"/>
    <cellStyle name="Normal 2 3 4 9 3" xfId="30504" xr:uid="{00000000-0005-0000-0000-00001A830000}"/>
    <cellStyle name="Normal 2 3 4 9 4" xfId="30505" xr:uid="{00000000-0005-0000-0000-00001B830000}"/>
    <cellStyle name="Normal 2 3 5" xfId="30506" xr:uid="{00000000-0005-0000-0000-00001C830000}"/>
    <cellStyle name="Normal 2 3 5 10" xfId="30507" xr:uid="{00000000-0005-0000-0000-00001D830000}"/>
    <cellStyle name="Normal 2 3 5 10 2" xfId="30508" xr:uid="{00000000-0005-0000-0000-00001E830000}"/>
    <cellStyle name="Normal 2 3 5 11" xfId="30509" xr:uid="{00000000-0005-0000-0000-00001F830000}"/>
    <cellStyle name="Normal 2 3 5 12" xfId="30510" xr:uid="{00000000-0005-0000-0000-000020830000}"/>
    <cellStyle name="Normal 2 3 5 2" xfId="30511" xr:uid="{00000000-0005-0000-0000-000021830000}"/>
    <cellStyle name="Normal 2 3 5 2 10" xfId="30512" xr:uid="{00000000-0005-0000-0000-000022830000}"/>
    <cellStyle name="Normal 2 3 5 2 11" xfId="30513" xr:uid="{00000000-0005-0000-0000-000023830000}"/>
    <cellStyle name="Normal 2 3 5 2 2" xfId="30514" xr:uid="{00000000-0005-0000-0000-000024830000}"/>
    <cellStyle name="Normal 2 3 5 2 2 2" xfId="30515" xr:uid="{00000000-0005-0000-0000-000025830000}"/>
    <cellStyle name="Normal 2 3 5 2 2 2 2" xfId="30516" xr:uid="{00000000-0005-0000-0000-000026830000}"/>
    <cellStyle name="Normal 2 3 5 2 2 2 2 2" xfId="30517" xr:uid="{00000000-0005-0000-0000-000027830000}"/>
    <cellStyle name="Normal 2 3 5 2 2 2 2 2 2" xfId="30518" xr:uid="{00000000-0005-0000-0000-000028830000}"/>
    <cellStyle name="Normal 2 3 5 2 2 2 2 3" xfId="30519" xr:uid="{00000000-0005-0000-0000-000029830000}"/>
    <cellStyle name="Normal 2 3 5 2 2 2 2 4" xfId="30520" xr:uid="{00000000-0005-0000-0000-00002A830000}"/>
    <cellStyle name="Normal 2 3 5 2 2 2 3" xfId="30521" xr:uid="{00000000-0005-0000-0000-00002B830000}"/>
    <cellStyle name="Normal 2 3 5 2 2 2 3 2" xfId="30522" xr:uid="{00000000-0005-0000-0000-00002C830000}"/>
    <cellStyle name="Normal 2 3 5 2 2 2 3 2 2" xfId="30523" xr:uid="{00000000-0005-0000-0000-00002D830000}"/>
    <cellStyle name="Normal 2 3 5 2 2 2 3 3" xfId="30524" xr:uid="{00000000-0005-0000-0000-00002E830000}"/>
    <cellStyle name="Normal 2 3 5 2 2 2 3 4" xfId="30525" xr:uid="{00000000-0005-0000-0000-00002F830000}"/>
    <cellStyle name="Normal 2 3 5 2 2 2 4" xfId="30526" xr:uid="{00000000-0005-0000-0000-000030830000}"/>
    <cellStyle name="Normal 2 3 5 2 2 2 4 2" xfId="30527" xr:uid="{00000000-0005-0000-0000-000031830000}"/>
    <cellStyle name="Normal 2 3 5 2 2 2 4 2 2" xfId="30528" xr:uid="{00000000-0005-0000-0000-000032830000}"/>
    <cellStyle name="Normal 2 3 5 2 2 2 4 3" xfId="30529" xr:uid="{00000000-0005-0000-0000-000033830000}"/>
    <cellStyle name="Normal 2 3 5 2 2 2 4 4" xfId="30530" xr:uid="{00000000-0005-0000-0000-000034830000}"/>
    <cellStyle name="Normal 2 3 5 2 2 2 5" xfId="30531" xr:uid="{00000000-0005-0000-0000-000035830000}"/>
    <cellStyle name="Normal 2 3 5 2 2 2 5 2" xfId="30532" xr:uid="{00000000-0005-0000-0000-000036830000}"/>
    <cellStyle name="Normal 2 3 5 2 2 2 5 3" xfId="30533" xr:uid="{00000000-0005-0000-0000-000037830000}"/>
    <cellStyle name="Normal 2 3 5 2 2 2 6" xfId="30534" xr:uid="{00000000-0005-0000-0000-000038830000}"/>
    <cellStyle name="Normal 2 3 5 2 2 2 7" xfId="30535" xr:uid="{00000000-0005-0000-0000-000039830000}"/>
    <cellStyle name="Normal 2 3 5 2 2 2 8" xfId="30536" xr:uid="{00000000-0005-0000-0000-00003A830000}"/>
    <cellStyle name="Normal 2 3 5 2 2 3" xfId="30537" xr:uid="{00000000-0005-0000-0000-00003B830000}"/>
    <cellStyle name="Normal 2 3 5 2 2 3 2" xfId="30538" xr:uid="{00000000-0005-0000-0000-00003C830000}"/>
    <cellStyle name="Normal 2 3 5 2 2 3 2 2" xfId="30539" xr:uid="{00000000-0005-0000-0000-00003D830000}"/>
    <cellStyle name="Normal 2 3 5 2 2 3 3" xfId="30540" xr:uid="{00000000-0005-0000-0000-00003E830000}"/>
    <cellStyle name="Normal 2 3 5 2 2 3 4" xfId="30541" xr:uid="{00000000-0005-0000-0000-00003F830000}"/>
    <cellStyle name="Normal 2 3 5 2 2 4" xfId="30542" xr:uid="{00000000-0005-0000-0000-000040830000}"/>
    <cellStyle name="Normal 2 3 5 2 2 4 2" xfId="30543" xr:uid="{00000000-0005-0000-0000-000041830000}"/>
    <cellStyle name="Normal 2 3 5 2 2 4 2 2" xfId="30544" xr:uid="{00000000-0005-0000-0000-000042830000}"/>
    <cellStyle name="Normal 2 3 5 2 2 4 3" xfId="30545" xr:uid="{00000000-0005-0000-0000-000043830000}"/>
    <cellStyle name="Normal 2 3 5 2 2 4 4" xfId="30546" xr:uid="{00000000-0005-0000-0000-000044830000}"/>
    <cellStyle name="Normal 2 3 5 2 2 5" xfId="30547" xr:uid="{00000000-0005-0000-0000-000045830000}"/>
    <cellStyle name="Normal 2 3 5 2 2 5 2" xfId="30548" xr:uid="{00000000-0005-0000-0000-000046830000}"/>
    <cellStyle name="Normal 2 3 5 2 2 5 2 2" xfId="30549" xr:uid="{00000000-0005-0000-0000-000047830000}"/>
    <cellStyle name="Normal 2 3 5 2 2 5 3" xfId="30550" xr:uid="{00000000-0005-0000-0000-000048830000}"/>
    <cellStyle name="Normal 2 3 5 2 2 5 4" xfId="30551" xr:uid="{00000000-0005-0000-0000-000049830000}"/>
    <cellStyle name="Normal 2 3 5 2 2 6" xfId="30552" xr:uid="{00000000-0005-0000-0000-00004A830000}"/>
    <cellStyle name="Normal 2 3 5 2 2 6 2" xfId="30553" xr:uid="{00000000-0005-0000-0000-00004B830000}"/>
    <cellStyle name="Normal 2 3 5 2 2 6 2 2" xfId="30554" xr:uid="{00000000-0005-0000-0000-00004C830000}"/>
    <cellStyle name="Normal 2 3 5 2 2 6 3" xfId="30555" xr:uid="{00000000-0005-0000-0000-00004D830000}"/>
    <cellStyle name="Normal 2 3 5 2 2 7" xfId="30556" xr:uid="{00000000-0005-0000-0000-00004E830000}"/>
    <cellStyle name="Normal 2 3 5 2 2 7 2" xfId="30557" xr:uid="{00000000-0005-0000-0000-00004F830000}"/>
    <cellStyle name="Normal 2 3 5 2 2 8" xfId="30558" xr:uid="{00000000-0005-0000-0000-000050830000}"/>
    <cellStyle name="Normal 2 3 5 2 2 9" xfId="30559" xr:uid="{00000000-0005-0000-0000-000051830000}"/>
    <cellStyle name="Normal 2 3 5 2 3" xfId="30560" xr:uid="{00000000-0005-0000-0000-000052830000}"/>
    <cellStyle name="Normal 2 3 5 2 3 2" xfId="30561" xr:uid="{00000000-0005-0000-0000-000053830000}"/>
    <cellStyle name="Normal 2 3 5 2 3 2 2" xfId="30562" xr:uid="{00000000-0005-0000-0000-000054830000}"/>
    <cellStyle name="Normal 2 3 5 2 3 2 2 2" xfId="30563" xr:uid="{00000000-0005-0000-0000-000055830000}"/>
    <cellStyle name="Normal 2 3 5 2 3 2 3" xfId="30564" xr:uid="{00000000-0005-0000-0000-000056830000}"/>
    <cellStyle name="Normal 2 3 5 2 3 2 4" xfId="30565" xr:uid="{00000000-0005-0000-0000-000057830000}"/>
    <cellStyle name="Normal 2 3 5 2 3 3" xfId="30566" xr:uid="{00000000-0005-0000-0000-000058830000}"/>
    <cellStyle name="Normal 2 3 5 2 3 3 2" xfId="30567" xr:uid="{00000000-0005-0000-0000-000059830000}"/>
    <cellStyle name="Normal 2 3 5 2 3 3 2 2" xfId="30568" xr:uid="{00000000-0005-0000-0000-00005A830000}"/>
    <cellStyle name="Normal 2 3 5 2 3 3 3" xfId="30569" xr:uid="{00000000-0005-0000-0000-00005B830000}"/>
    <cellStyle name="Normal 2 3 5 2 3 3 4" xfId="30570" xr:uid="{00000000-0005-0000-0000-00005C830000}"/>
    <cellStyle name="Normal 2 3 5 2 3 4" xfId="30571" xr:uid="{00000000-0005-0000-0000-00005D830000}"/>
    <cellStyle name="Normal 2 3 5 2 3 4 2" xfId="30572" xr:uid="{00000000-0005-0000-0000-00005E830000}"/>
    <cellStyle name="Normal 2 3 5 2 3 4 2 2" xfId="30573" xr:uid="{00000000-0005-0000-0000-00005F830000}"/>
    <cellStyle name="Normal 2 3 5 2 3 4 3" xfId="30574" xr:uid="{00000000-0005-0000-0000-000060830000}"/>
    <cellStyle name="Normal 2 3 5 2 3 4 4" xfId="30575" xr:uid="{00000000-0005-0000-0000-000061830000}"/>
    <cellStyle name="Normal 2 3 5 2 3 5" xfId="30576" xr:uid="{00000000-0005-0000-0000-000062830000}"/>
    <cellStyle name="Normal 2 3 5 2 3 5 2" xfId="30577" xr:uid="{00000000-0005-0000-0000-000063830000}"/>
    <cellStyle name="Normal 2 3 5 2 3 5 2 2" xfId="30578" xr:uid="{00000000-0005-0000-0000-000064830000}"/>
    <cellStyle name="Normal 2 3 5 2 3 5 3" xfId="30579" xr:uid="{00000000-0005-0000-0000-000065830000}"/>
    <cellStyle name="Normal 2 3 5 2 3 5 4" xfId="30580" xr:uid="{00000000-0005-0000-0000-000066830000}"/>
    <cellStyle name="Normal 2 3 5 2 3 6" xfId="30581" xr:uid="{00000000-0005-0000-0000-000067830000}"/>
    <cellStyle name="Normal 2 3 5 2 3 6 2" xfId="30582" xr:uid="{00000000-0005-0000-0000-000068830000}"/>
    <cellStyle name="Normal 2 3 5 2 3 6 2 2" xfId="30583" xr:uid="{00000000-0005-0000-0000-000069830000}"/>
    <cellStyle name="Normal 2 3 5 2 3 6 3" xfId="30584" xr:uid="{00000000-0005-0000-0000-00006A830000}"/>
    <cellStyle name="Normal 2 3 5 2 3 7" xfId="30585" xr:uid="{00000000-0005-0000-0000-00006B830000}"/>
    <cellStyle name="Normal 2 3 5 2 3 7 2" xfId="30586" xr:uid="{00000000-0005-0000-0000-00006C830000}"/>
    <cellStyle name="Normal 2 3 5 2 3 8" xfId="30587" xr:uid="{00000000-0005-0000-0000-00006D830000}"/>
    <cellStyle name="Normal 2 3 5 2 3 9" xfId="30588" xr:uid="{00000000-0005-0000-0000-00006E830000}"/>
    <cellStyle name="Normal 2 3 5 2 4" xfId="30589" xr:uid="{00000000-0005-0000-0000-00006F830000}"/>
    <cellStyle name="Normal 2 3 5 2 4 2" xfId="30590" xr:uid="{00000000-0005-0000-0000-000070830000}"/>
    <cellStyle name="Normal 2 3 5 2 4 2 2" xfId="30591" xr:uid="{00000000-0005-0000-0000-000071830000}"/>
    <cellStyle name="Normal 2 3 5 2 4 2 2 2" xfId="30592" xr:uid="{00000000-0005-0000-0000-000072830000}"/>
    <cellStyle name="Normal 2 3 5 2 4 2 3" xfId="30593" xr:uid="{00000000-0005-0000-0000-000073830000}"/>
    <cellStyle name="Normal 2 3 5 2 4 2 4" xfId="30594" xr:uid="{00000000-0005-0000-0000-000074830000}"/>
    <cellStyle name="Normal 2 3 5 2 4 3" xfId="30595" xr:uid="{00000000-0005-0000-0000-000075830000}"/>
    <cellStyle name="Normal 2 3 5 2 4 3 2" xfId="30596" xr:uid="{00000000-0005-0000-0000-000076830000}"/>
    <cellStyle name="Normal 2 3 5 2 4 3 2 2" xfId="30597" xr:uid="{00000000-0005-0000-0000-000077830000}"/>
    <cellStyle name="Normal 2 3 5 2 4 3 3" xfId="30598" xr:uid="{00000000-0005-0000-0000-000078830000}"/>
    <cellStyle name="Normal 2 3 5 2 4 3 4" xfId="30599" xr:uid="{00000000-0005-0000-0000-000079830000}"/>
    <cellStyle name="Normal 2 3 5 2 4 4" xfId="30600" xr:uid="{00000000-0005-0000-0000-00007A830000}"/>
    <cellStyle name="Normal 2 3 5 2 4 4 2" xfId="30601" xr:uid="{00000000-0005-0000-0000-00007B830000}"/>
    <cellStyle name="Normal 2 3 5 2 4 4 2 2" xfId="30602" xr:uid="{00000000-0005-0000-0000-00007C830000}"/>
    <cellStyle name="Normal 2 3 5 2 4 4 3" xfId="30603" xr:uid="{00000000-0005-0000-0000-00007D830000}"/>
    <cellStyle name="Normal 2 3 5 2 4 4 4" xfId="30604" xr:uid="{00000000-0005-0000-0000-00007E830000}"/>
    <cellStyle name="Normal 2 3 5 2 4 5" xfId="30605" xr:uid="{00000000-0005-0000-0000-00007F830000}"/>
    <cellStyle name="Normal 2 3 5 2 4 5 2" xfId="30606" xr:uid="{00000000-0005-0000-0000-000080830000}"/>
    <cellStyle name="Normal 2 3 5 2 4 5 3" xfId="30607" xr:uid="{00000000-0005-0000-0000-000081830000}"/>
    <cellStyle name="Normal 2 3 5 2 4 6" xfId="30608" xr:uid="{00000000-0005-0000-0000-000082830000}"/>
    <cellStyle name="Normal 2 3 5 2 4 7" xfId="30609" xr:uid="{00000000-0005-0000-0000-000083830000}"/>
    <cellStyle name="Normal 2 3 5 2 4 8" xfId="30610" xr:uid="{00000000-0005-0000-0000-000084830000}"/>
    <cellStyle name="Normal 2 3 5 2 5" xfId="30611" xr:uid="{00000000-0005-0000-0000-000085830000}"/>
    <cellStyle name="Normal 2 3 5 2 5 2" xfId="30612" xr:uid="{00000000-0005-0000-0000-000086830000}"/>
    <cellStyle name="Normal 2 3 5 2 5 2 2" xfId="30613" xr:uid="{00000000-0005-0000-0000-000087830000}"/>
    <cellStyle name="Normal 2 3 5 2 5 3" xfId="30614" xr:uid="{00000000-0005-0000-0000-000088830000}"/>
    <cellStyle name="Normal 2 3 5 2 5 4" xfId="30615" xr:uid="{00000000-0005-0000-0000-000089830000}"/>
    <cellStyle name="Normal 2 3 5 2 6" xfId="30616" xr:uid="{00000000-0005-0000-0000-00008A830000}"/>
    <cellStyle name="Normal 2 3 5 2 6 2" xfId="30617" xr:uid="{00000000-0005-0000-0000-00008B830000}"/>
    <cellStyle name="Normal 2 3 5 2 6 2 2" xfId="30618" xr:uid="{00000000-0005-0000-0000-00008C830000}"/>
    <cellStyle name="Normal 2 3 5 2 6 3" xfId="30619" xr:uid="{00000000-0005-0000-0000-00008D830000}"/>
    <cellStyle name="Normal 2 3 5 2 6 4" xfId="30620" xr:uid="{00000000-0005-0000-0000-00008E830000}"/>
    <cellStyle name="Normal 2 3 5 2 7" xfId="30621" xr:uid="{00000000-0005-0000-0000-00008F830000}"/>
    <cellStyle name="Normal 2 3 5 2 7 2" xfId="30622" xr:uid="{00000000-0005-0000-0000-000090830000}"/>
    <cellStyle name="Normal 2 3 5 2 7 2 2" xfId="30623" xr:uid="{00000000-0005-0000-0000-000091830000}"/>
    <cellStyle name="Normal 2 3 5 2 7 3" xfId="30624" xr:uid="{00000000-0005-0000-0000-000092830000}"/>
    <cellStyle name="Normal 2 3 5 2 7 4" xfId="30625" xr:uid="{00000000-0005-0000-0000-000093830000}"/>
    <cellStyle name="Normal 2 3 5 2 8" xfId="30626" xr:uid="{00000000-0005-0000-0000-000094830000}"/>
    <cellStyle name="Normal 2 3 5 2 8 2" xfId="30627" xr:uid="{00000000-0005-0000-0000-000095830000}"/>
    <cellStyle name="Normal 2 3 5 2 8 2 2" xfId="30628" xr:uid="{00000000-0005-0000-0000-000096830000}"/>
    <cellStyle name="Normal 2 3 5 2 8 3" xfId="30629" xr:uid="{00000000-0005-0000-0000-000097830000}"/>
    <cellStyle name="Normal 2 3 5 2 9" xfId="30630" xr:uid="{00000000-0005-0000-0000-000098830000}"/>
    <cellStyle name="Normal 2 3 5 2 9 2" xfId="30631" xr:uid="{00000000-0005-0000-0000-000099830000}"/>
    <cellStyle name="Normal 2 3 5 3" xfId="30632" xr:uid="{00000000-0005-0000-0000-00009A830000}"/>
    <cellStyle name="Normal 2 3 5 3 2" xfId="30633" xr:uid="{00000000-0005-0000-0000-00009B830000}"/>
    <cellStyle name="Normal 2 3 5 3 2 2" xfId="30634" xr:uid="{00000000-0005-0000-0000-00009C830000}"/>
    <cellStyle name="Normal 2 3 5 3 2 2 2" xfId="30635" xr:uid="{00000000-0005-0000-0000-00009D830000}"/>
    <cellStyle name="Normal 2 3 5 3 2 2 2 2" xfId="30636" xr:uid="{00000000-0005-0000-0000-00009E830000}"/>
    <cellStyle name="Normal 2 3 5 3 2 2 3" xfId="30637" xr:uid="{00000000-0005-0000-0000-00009F830000}"/>
    <cellStyle name="Normal 2 3 5 3 2 2 4" xfId="30638" xr:uid="{00000000-0005-0000-0000-0000A0830000}"/>
    <cellStyle name="Normal 2 3 5 3 2 3" xfId="30639" xr:uid="{00000000-0005-0000-0000-0000A1830000}"/>
    <cellStyle name="Normal 2 3 5 3 2 3 2" xfId="30640" xr:uid="{00000000-0005-0000-0000-0000A2830000}"/>
    <cellStyle name="Normal 2 3 5 3 2 3 2 2" xfId="30641" xr:uid="{00000000-0005-0000-0000-0000A3830000}"/>
    <cellStyle name="Normal 2 3 5 3 2 3 3" xfId="30642" xr:uid="{00000000-0005-0000-0000-0000A4830000}"/>
    <cellStyle name="Normal 2 3 5 3 2 3 4" xfId="30643" xr:uid="{00000000-0005-0000-0000-0000A5830000}"/>
    <cellStyle name="Normal 2 3 5 3 2 4" xfId="30644" xr:uid="{00000000-0005-0000-0000-0000A6830000}"/>
    <cellStyle name="Normal 2 3 5 3 2 4 2" xfId="30645" xr:uid="{00000000-0005-0000-0000-0000A7830000}"/>
    <cellStyle name="Normal 2 3 5 3 2 4 2 2" xfId="30646" xr:uid="{00000000-0005-0000-0000-0000A8830000}"/>
    <cellStyle name="Normal 2 3 5 3 2 4 3" xfId="30647" xr:uid="{00000000-0005-0000-0000-0000A9830000}"/>
    <cellStyle name="Normal 2 3 5 3 2 4 4" xfId="30648" xr:uid="{00000000-0005-0000-0000-0000AA830000}"/>
    <cellStyle name="Normal 2 3 5 3 2 5" xfId="30649" xr:uid="{00000000-0005-0000-0000-0000AB830000}"/>
    <cellStyle name="Normal 2 3 5 3 2 5 2" xfId="30650" xr:uid="{00000000-0005-0000-0000-0000AC830000}"/>
    <cellStyle name="Normal 2 3 5 3 2 5 3" xfId="30651" xr:uid="{00000000-0005-0000-0000-0000AD830000}"/>
    <cellStyle name="Normal 2 3 5 3 2 6" xfId="30652" xr:uid="{00000000-0005-0000-0000-0000AE830000}"/>
    <cellStyle name="Normal 2 3 5 3 2 7" xfId="30653" xr:uid="{00000000-0005-0000-0000-0000AF830000}"/>
    <cellStyle name="Normal 2 3 5 3 2 8" xfId="30654" xr:uid="{00000000-0005-0000-0000-0000B0830000}"/>
    <cellStyle name="Normal 2 3 5 3 3" xfId="30655" xr:uid="{00000000-0005-0000-0000-0000B1830000}"/>
    <cellStyle name="Normal 2 3 5 3 3 2" xfId="30656" xr:uid="{00000000-0005-0000-0000-0000B2830000}"/>
    <cellStyle name="Normal 2 3 5 3 3 2 2" xfId="30657" xr:uid="{00000000-0005-0000-0000-0000B3830000}"/>
    <cellStyle name="Normal 2 3 5 3 3 3" xfId="30658" xr:uid="{00000000-0005-0000-0000-0000B4830000}"/>
    <cellStyle name="Normal 2 3 5 3 3 4" xfId="30659" xr:uid="{00000000-0005-0000-0000-0000B5830000}"/>
    <cellStyle name="Normal 2 3 5 3 4" xfId="30660" xr:uid="{00000000-0005-0000-0000-0000B6830000}"/>
    <cellStyle name="Normal 2 3 5 3 4 2" xfId="30661" xr:uid="{00000000-0005-0000-0000-0000B7830000}"/>
    <cellStyle name="Normal 2 3 5 3 4 2 2" xfId="30662" xr:uid="{00000000-0005-0000-0000-0000B8830000}"/>
    <cellStyle name="Normal 2 3 5 3 4 3" xfId="30663" xr:uid="{00000000-0005-0000-0000-0000B9830000}"/>
    <cellStyle name="Normal 2 3 5 3 4 4" xfId="30664" xr:uid="{00000000-0005-0000-0000-0000BA830000}"/>
    <cellStyle name="Normal 2 3 5 3 5" xfId="30665" xr:uid="{00000000-0005-0000-0000-0000BB830000}"/>
    <cellStyle name="Normal 2 3 5 3 5 2" xfId="30666" xr:uid="{00000000-0005-0000-0000-0000BC830000}"/>
    <cellStyle name="Normal 2 3 5 3 5 2 2" xfId="30667" xr:uid="{00000000-0005-0000-0000-0000BD830000}"/>
    <cellStyle name="Normal 2 3 5 3 5 3" xfId="30668" xr:uid="{00000000-0005-0000-0000-0000BE830000}"/>
    <cellStyle name="Normal 2 3 5 3 5 4" xfId="30669" xr:uid="{00000000-0005-0000-0000-0000BF830000}"/>
    <cellStyle name="Normal 2 3 5 3 6" xfId="30670" xr:uid="{00000000-0005-0000-0000-0000C0830000}"/>
    <cellStyle name="Normal 2 3 5 3 6 2" xfId="30671" xr:uid="{00000000-0005-0000-0000-0000C1830000}"/>
    <cellStyle name="Normal 2 3 5 3 6 2 2" xfId="30672" xr:uid="{00000000-0005-0000-0000-0000C2830000}"/>
    <cellStyle name="Normal 2 3 5 3 6 3" xfId="30673" xr:uid="{00000000-0005-0000-0000-0000C3830000}"/>
    <cellStyle name="Normal 2 3 5 3 7" xfId="30674" xr:uid="{00000000-0005-0000-0000-0000C4830000}"/>
    <cellStyle name="Normal 2 3 5 3 7 2" xfId="30675" xr:uid="{00000000-0005-0000-0000-0000C5830000}"/>
    <cellStyle name="Normal 2 3 5 3 8" xfId="30676" xr:uid="{00000000-0005-0000-0000-0000C6830000}"/>
    <cellStyle name="Normal 2 3 5 3 9" xfId="30677" xr:uid="{00000000-0005-0000-0000-0000C7830000}"/>
    <cellStyle name="Normal 2 3 5 4" xfId="30678" xr:uid="{00000000-0005-0000-0000-0000C8830000}"/>
    <cellStyle name="Normal 2 3 5 4 2" xfId="30679" xr:uid="{00000000-0005-0000-0000-0000C9830000}"/>
    <cellStyle name="Normal 2 3 5 4 2 2" xfId="30680" xr:uid="{00000000-0005-0000-0000-0000CA830000}"/>
    <cellStyle name="Normal 2 3 5 4 2 2 2" xfId="30681" xr:uid="{00000000-0005-0000-0000-0000CB830000}"/>
    <cellStyle name="Normal 2 3 5 4 2 3" xfId="30682" xr:uid="{00000000-0005-0000-0000-0000CC830000}"/>
    <cellStyle name="Normal 2 3 5 4 2 4" xfId="30683" xr:uid="{00000000-0005-0000-0000-0000CD830000}"/>
    <cellStyle name="Normal 2 3 5 4 3" xfId="30684" xr:uid="{00000000-0005-0000-0000-0000CE830000}"/>
    <cellStyle name="Normal 2 3 5 4 3 2" xfId="30685" xr:uid="{00000000-0005-0000-0000-0000CF830000}"/>
    <cellStyle name="Normal 2 3 5 4 3 2 2" xfId="30686" xr:uid="{00000000-0005-0000-0000-0000D0830000}"/>
    <cellStyle name="Normal 2 3 5 4 3 3" xfId="30687" xr:uid="{00000000-0005-0000-0000-0000D1830000}"/>
    <cellStyle name="Normal 2 3 5 4 3 4" xfId="30688" xr:uid="{00000000-0005-0000-0000-0000D2830000}"/>
    <cellStyle name="Normal 2 3 5 4 4" xfId="30689" xr:uid="{00000000-0005-0000-0000-0000D3830000}"/>
    <cellStyle name="Normal 2 3 5 4 4 2" xfId="30690" xr:uid="{00000000-0005-0000-0000-0000D4830000}"/>
    <cellStyle name="Normal 2 3 5 4 4 2 2" xfId="30691" xr:uid="{00000000-0005-0000-0000-0000D5830000}"/>
    <cellStyle name="Normal 2 3 5 4 4 3" xfId="30692" xr:uid="{00000000-0005-0000-0000-0000D6830000}"/>
    <cellStyle name="Normal 2 3 5 4 4 4" xfId="30693" xr:uid="{00000000-0005-0000-0000-0000D7830000}"/>
    <cellStyle name="Normal 2 3 5 4 5" xfId="30694" xr:uid="{00000000-0005-0000-0000-0000D8830000}"/>
    <cellStyle name="Normal 2 3 5 4 5 2" xfId="30695" xr:uid="{00000000-0005-0000-0000-0000D9830000}"/>
    <cellStyle name="Normal 2 3 5 4 5 2 2" xfId="30696" xr:uid="{00000000-0005-0000-0000-0000DA830000}"/>
    <cellStyle name="Normal 2 3 5 4 5 3" xfId="30697" xr:uid="{00000000-0005-0000-0000-0000DB830000}"/>
    <cellStyle name="Normal 2 3 5 4 5 4" xfId="30698" xr:uid="{00000000-0005-0000-0000-0000DC830000}"/>
    <cellStyle name="Normal 2 3 5 4 6" xfId="30699" xr:uid="{00000000-0005-0000-0000-0000DD830000}"/>
    <cellStyle name="Normal 2 3 5 4 6 2" xfId="30700" xr:uid="{00000000-0005-0000-0000-0000DE830000}"/>
    <cellStyle name="Normal 2 3 5 4 6 2 2" xfId="30701" xr:uid="{00000000-0005-0000-0000-0000DF830000}"/>
    <cellStyle name="Normal 2 3 5 4 6 3" xfId="30702" xr:uid="{00000000-0005-0000-0000-0000E0830000}"/>
    <cellStyle name="Normal 2 3 5 4 7" xfId="30703" xr:uid="{00000000-0005-0000-0000-0000E1830000}"/>
    <cellStyle name="Normal 2 3 5 4 7 2" xfId="30704" xr:uid="{00000000-0005-0000-0000-0000E2830000}"/>
    <cellStyle name="Normal 2 3 5 4 8" xfId="30705" xr:uid="{00000000-0005-0000-0000-0000E3830000}"/>
    <cellStyle name="Normal 2 3 5 4 9" xfId="30706" xr:uid="{00000000-0005-0000-0000-0000E4830000}"/>
    <cellStyle name="Normal 2 3 5 5" xfId="30707" xr:uid="{00000000-0005-0000-0000-0000E5830000}"/>
    <cellStyle name="Normal 2 3 5 5 2" xfId="30708" xr:uid="{00000000-0005-0000-0000-0000E6830000}"/>
    <cellStyle name="Normal 2 3 5 5 2 2" xfId="30709" xr:uid="{00000000-0005-0000-0000-0000E7830000}"/>
    <cellStyle name="Normal 2 3 5 5 2 2 2" xfId="30710" xr:uid="{00000000-0005-0000-0000-0000E8830000}"/>
    <cellStyle name="Normal 2 3 5 5 2 3" xfId="30711" xr:uid="{00000000-0005-0000-0000-0000E9830000}"/>
    <cellStyle name="Normal 2 3 5 5 2 4" xfId="30712" xr:uid="{00000000-0005-0000-0000-0000EA830000}"/>
    <cellStyle name="Normal 2 3 5 5 3" xfId="30713" xr:uid="{00000000-0005-0000-0000-0000EB830000}"/>
    <cellStyle name="Normal 2 3 5 5 3 2" xfId="30714" xr:uid="{00000000-0005-0000-0000-0000EC830000}"/>
    <cellStyle name="Normal 2 3 5 5 3 2 2" xfId="30715" xr:uid="{00000000-0005-0000-0000-0000ED830000}"/>
    <cellStyle name="Normal 2 3 5 5 3 3" xfId="30716" xr:uid="{00000000-0005-0000-0000-0000EE830000}"/>
    <cellStyle name="Normal 2 3 5 5 3 4" xfId="30717" xr:uid="{00000000-0005-0000-0000-0000EF830000}"/>
    <cellStyle name="Normal 2 3 5 5 4" xfId="30718" xr:uid="{00000000-0005-0000-0000-0000F0830000}"/>
    <cellStyle name="Normal 2 3 5 5 4 2" xfId="30719" xr:uid="{00000000-0005-0000-0000-0000F1830000}"/>
    <cellStyle name="Normal 2 3 5 5 4 2 2" xfId="30720" xr:uid="{00000000-0005-0000-0000-0000F2830000}"/>
    <cellStyle name="Normal 2 3 5 5 4 3" xfId="30721" xr:uid="{00000000-0005-0000-0000-0000F3830000}"/>
    <cellStyle name="Normal 2 3 5 5 4 4" xfId="30722" xr:uid="{00000000-0005-0000-0000-0000F4830000}"/>
    <cellStyle name="Normal 2 3 5 5 5" xfId="30723" xr:uid="{00000000-0005-0000-0000-0000F5830000}"/>
    <cellStyle name="Normal 2 3 5 5 5 2" xfId="30724" xr:uid="{00000000-0005-0000-0000-0000F6830000}"/>
    <cellStyle name="Normal 2 3 5 5 5 3" xfId="30725" xr:uid="{00000000-0005-0000-0000-0000F7830000}"/>
    <cellStyle name="Normal 2 3 5 5 6" xfId="30726" xr:uid="{00000000-0005-0000-0000-0000F8830000}"/>
    <cellStyle name="Normal 2 3 5 5 7" xfId="30727" xr:uid="{00000000-0005-0000-0000-0000F9830000}"/>
    <cellStyle name="Normal 2 3 5 5 8" xfId="30728" xr:uid="{00000000-0005-0000-0000-0000FA830000}"/>
    <cellStyle name="Normal 2 3 5 6" xfId="30729" xr:uid="{00000000-0005-0000-0000-0000FB830000}"/>
    <cellStyle name="Normal 2 3 5 6 2" xfId="30730" xr:uid="{00000000-0005-0000-0000-0000FC830000}"/>
    <cellStyle name="Normal 2 3 5 6 2 2" xfId="30731" xr:uid="{00000000-0005-0000-0000-0000FD830000}"/>
    <cellStyle name="Normal 2 3 5 6 3" xfId="30732" xr:uid="{00000000-0005-0000-0000-0000FE830000}"/>
    <cellStyle name="Normal 2 3 5 6 4" xfId="30733" xr:uid="{00000000-0005-0000-0000-0000FF830000}"/>
    <cellStyle name="Normal 2 3 5 7" xfId="30734" xr:uid="{00000000-0005-0000-0000-000000840000}"/>
    <cellStyle name="Normal 2 3 5 7 2" xfId="30735" xr:uid="{00000000-0005-0000-0000-000001840000}"/>
    <cellStyle name="Normal 2 3 5 7 2 2" xfId="30736" xr:uid="{00000000-0005-0000-0000-000002840000}"/>
    <cellStyle name="Normal 2 3 5 7 3" xfId="30737" xr:uid="{00000000-0005-0000-0000-000003840000}"/>
    <cellStyle name="Normal 2 3 5 7 4" xfId="30738" xr:uid="{00000000-0005-0000-0000-000004840000}"/>
    <cellStyle name="Normal 2 3 5 8" xfId="30739" xr:uid="{00000000-0005-0000-0000-000005840000}"/>
    <cellStyle name="Normal 2 3 5 8 2" xfId="30740" xr:uid="{00000000-0005-0000-0000-000006840000}"/>
    <cellStyle name="Normal 2 3 5 8 2 2" xfId="30741" xr:uid="{00000000-0005-0000-0000-000007840000}"/>
    <cellStyle name="Normal 2 3 5 8 3" xfId="30742" xr:uid="{00000000-0005-0000-0000-000008840000}"/>
    <cellStyle name="Normal 2 3 5 8 4" xfId="30743" xr:uid="{00000000-0005-0000-0000-000009840000}"/>
    <cellStyle name="Normal 2 3 5 9" xfId="30744" xr:uid="{00000000-0005-0000-0000-00000A840000}"/>
    <cellStyle name="Normal 2 3 5 9 2" xfId="30745" xr:uid="{00000000-0005-0000-0000-00000B840000}"/>
    <cellStyle name="Normal 2 3 5 9 2 2" xfId="30746" xr:uid="{00000000-0005-0000-0000-00000C840000}"/>
    <cellStyle name="Normal 2 3 5 9 3" xfId="30747" xr:uid="{00000000-0005-0000-0000-00000D840000}"/>
    <cellStyle name="Normal 2 3 6" xfId="30748" xr:uid="{00000000-0005-0000-0000-00000E840000}"/>
    <cellStyle name="Normal 2 3 7" xfId="30749" xr:uid="{00000000-0005-0000-0000-00000F840000}"/>
    <cellStyle name="Normal 2 3 7 2" xfId="30750" xr:uid="{00000000-0005-0000-0000-000010840000}"/>
    <cellStyle name="Normal 2 3 7 2 2" xfId="30751" xr:uid="{00000000-0005-0000-0000-000011840000}"/>
    <cellStyle name="Normal 2 3 7 3" xfId="30752" xr:uid="{00000000-0005-0000-0000-000012840000}"/>
    <cellStyle name="Normal 2 3 7 4" xfId="30753" xr:uid="{00000000-0005-0000-0000-000013840000}"/>
    <cellStyle name="Normal 2 3 8" xfId="30754" xr:uid="{00000000-0005-0000-0000-000014840000}"/>
    <cellStyle name="Normal 2 3 8 2" xfId="30755" xr:uid="{00000000-0005-0000-0000-000015840000}"/>
    <cellStyle name="Normal 2 3 8 3" xfId="30756" xr:uid="{00000000-0005-0000-0000-000016840000}"/>
    <cellStyle name="Normal 2 3 9" xfId="30757" xr:uid="{00000000-0005-0000-0000-000017840000}"/>
    <cellStyle name="Normal 2 4" xfId="30758" xr:uid="{00000000-0005-0000-0000-000018840000}"/>
    <cellStyle name="Normal 2 4 10" xfId="30759" xr:uid="{00000000-0005-0000-0000-000019840000}"/>
    <cellStyle name="Normal 2 4 10 2" xfId="30760" xr:uid="{00000000-0005-0000-0000-00001A840000}"/>
    <cellStyle name="Normal 2 4 10 2 2" xfId="30761" xr:uid="{00000000-0005-0000-0000-00001B840000}"/>
    <cellStyle name="Normal 2 4 10 2 2 2" xfId="30762" xr:uid="{00000000-0005-0000-0000-00001C840000}"/>
    <cellStyle name="Normal 2 4 10 2 3" xfId="30763" xr:uid="{00000000-0005-0000-0000-00001D840000}"/>
    <cellStyle name="Normal 2 4 10 2 4" xfId="30764" xr:uid="{00000000-0005-0000-0000-00001E840000}"/>
    <cellStyle name="Normal 2 4 10 3" xfId="30765" xr:uid="{00000000-0005-0000-0000-00001F840000}"/>
    <cellStyle name="Normal 2 4 10 3 2" xfId="30766" xr:uid="{00000000-0005-0000-0000-000020840000}"/>
    <cellStyle name="Normal 2 4 10 3 2 2" xfId="30767" xr:uid="{00000000-0005-0000-0000-000021840000}"/>
    <cellStyle name="Normal 2 4 10 3 3" xfId="30768" xr:uid="{00000000-0005-0000-0000-000022840000}"/>
    <cellStyle name="Normal 2 4 10 3 4" xfId="30769" xr:uid="{00000000-0005-0000-0000-000023840000}"/>
    <cellStyle name="Normal 2 4 10 4" xfId="30770" xr:uid="{00000000-0005-0000-0000-000024840000}"/>
    <cellStyle name="Normal 2 4 10 4 2" xfId="30771" xr:uid="{00000000-0005-0000-0000-000025840000}"/>
    <cellStyle name="Normal 2 4 10 4 2 2" xfId="30772" xr:uid="{00000000-0005-0000-0000-000026840000}"/>
    <cellStyle name="Normal 2 4 10 4 3" xfId="30773" xr:uid="{00000000-0005-0000-0000-000027840000}"/>
    <cellStyle name="Normal 2 4 10 4 4" xfId="30774" xr:uid="{00000000-0005-0000-0000-000028840000}"/>
    <cellStyle name="Normal 2 4 10 5" xfId="30775" xr:uid="{00000000-0005-0000-0000-000029840000}"/>
    <cellStyle name="Normal 2 4 10 5 2" xfId="30776" xr:uid="{00000000-0005-0000-0000-00002A840000}"/>
    <cellStyle name="Normal 2 4 10 5 2 2" xfId="30777" xr:uid="{00000000-0005-0000-0000-00002B840000}"/>
    <cellStyle name="Normal 2 4 10 5 3" xfId="30778" xr:uid="{00000000-0005-0000-0000-00002C840000}"/>
    <cellStyle name="Normal 2 4 10 6" xfId="30779" xr:uid="{00000000-0005-0000-0000-00002D840000}"/>
    <cellStyle name="Normal 2 4 10 6 2" xfId="30780" xr:uid="{00000000-0005-0000-0000-00002E840000}"/>
    <cellStyle name="Normal 2 4 10 7" xfId="30781" xr:uid="{00000000-0005-0000-0000-00002F840000}"/>
    <cellStyle name="Normal 2 4 10 8" xfId="30782" xr:uid="{00000000-0005-0000-0000-000030840000}"/>
    <cellStyle name="Normal 2 4 11" xfId="30783" xr:uid="{00000000-0005-0000-0000-000031840000}"/>
    <cellStyle name="Normal 2 4 11 2" xfId="30784" xr:uid="{00000000-0005-0000-0000-000032840000}"/>
    <cellStyle name="Normal 2 4 11 2 2" xfId="30785" xr:uid="{00000000-0005-0000-0000-000033840000}"/>
    <cellStyle name="Normal 2 4 11 3" xfId="30786" xr:uid="{00000000-0005-0000-0000-000034840000}"/>
    <cellStyle name="Normal 2 4 11 4" xfId="30787" xr:uid="{00000000-0005-0000-0000-000035840000}"/>
    <cellStyle name="Normal 2 4 12" xfId="30788" xr:uid="{00000000-0005-0000-0000-000036840000}"/>
    <cellStyle name="Normal 2 4 12 2" xfId="30789" xr:uid="{00000000-0005-0000-0000-000037840000}"/>
    <cellStyle name="Normal 2 4 12 2 2" xfId="30790" xr:uid="{00000000-0005-0000-0000-000038840000}"/>
    <cellStyle name="Normal 2 4 12 3" xfId="30791" xr:uid="{00000000-0005-0000-0000-000039840000}"/>
    <cellStyle name="Normal 2 4 12 4" xfId="30792" xr:uid="{00000000-0005-0000-0000-00003A840000}"/>
    <cellStyle name="Normal 2 4 13" xfId="30793" xr:uid="{00000000-0005-0000-0000-00003B840000}"/>
    <cellStyle name="Normal 2 4 13 2" xfId="30794" xr:uid="{00000000-0005-0000-0000-00003C840000}"/>
    <cellStyle name="Normal 2 4 13 2 2" xfId="30795" xr:uid="{00000000-0005-0000-0000-00003D840000}"/>
    <cellStyle name="Normal 2 4 13 3" xfId="30796" xr:uid="{00000000-0005-0000-0000-00003E840000}"/>
    <cellStyle name="Normal 2 4 13 4" xfId="30797" xr:uid="{00000000-0005-0000-0000-00003F840000}"/>
    <cellStyle name="Normal 2 4 14" xfId="30798" xr:uid="{00000000-0005-0000-0000-000040840000}"/>
    <cellStyle name="Normal 2 4 14 2" xfId="30799" xr:uid="{00000000-0005-0000-0000-000041840000}"/>
    <cellStyle name="Normal 2 4 14 2 2" xfId="30800" xr:uid="{00000000-0005-0000-0000-000042840000}"/>
    <cellStyle name="Normal 2 4 14 3" xfId="30801" xr:uid="{00000000-0005-0000-0000-000043840000}"/>
    <cellStyle name="Normal 2 4 14 4" xfId="30802" xr:uid="{00000000-0005-0000-0000-000044840000}"/>
    <cellStyle name="Normal 2 4 15" xfId="30803" xr:uid="{00000000-0005-0000-0000-000045840000}"/>
    <cellStyle name="Normal 2 4 15 2" xfId="30804" xr:uid="{00000000-0005-0000-0000-000046840000}"/>
    <cellStyle name="Normal 2 4 15 2 2" xfId="30805" xr:uid="{00000000-0005-0000-0000-000047840000}"/>
    <cellStyle name="Normal 2 4 15 3" xfId="30806" xr:uid="{00000000-0005-0000-0000-000048840000}"/>
    <cellStyle name="Normal 2 4 16" xfId="30807" xr:uid="{00000000-0005-0000-0000-000049840000}"/>
    <cellStyle name="Normal 2 4 16 2" xfId="30808" xr:uid="{00000000-0005-0000-0000-00004A840000}"/>
    <cellStyle name="Normal 2 4 17" xfId="30809" xr:uid="{00000000-0005-0000-0000-00004B840000}"/>
    <cellStyle name="Normal 2 4 17 2" xfId="30810" xr:uid="{00000000-0005-0000-0000-00004C840000}"/>
    <cellStyle name="Normal 2 4 18" xfId="30811" xr:uid="{00000000-0005-0000-0000-00004D840000}"/>
    <cellStyle name="Normal 2 4 2" xfId="30812" xr:uid="{00000000-0005-0000-0000-00004E840000}"/>
    <cellStyle name="Normal 2 4 2 10" xfId="30813" xr:uid="{00000000-0005-0000-0000-00004F840000}"/>
    <cellStyle name="Normal 2 4 2 10 2" xfId="30814" xr:uid="{00000000-0005-0000-0000-000050840000}"/>
    <cellStyle name="Normal 2 4 2 10 2 2" xfId="30815" xr:uid="{00000000-0005-0000-0000-000051840000}"/>
    <cellStyle name="Normal 2 4 2 10 3" xfId="30816" xr:uid="{00000000-0005-0000-0000-000052840000}"/>
    <cellStyle name="Normal 2 4 2 10 4" xfId="30817" xr:uid="{00000000-0005-0000-0000-000053840000}"/>
    <cellStyle name="Normal 2 4 2 11" xfId="30818" xr:uid="{00000000-0005-0000-0000-000054840000}"/>
    <cellStyle name="Normal 2 4 2 11 2" xfId="30819" xr:uid="{00000000-0005-0000-0000-000055840000}"/>
    <cellStyle name="Normal 2 4 2 11 2 2" xfId="30820" xr:uid="{00000000-0005-0000-0000-000056840000}"/>
    <cellStyle name="Normal 2 4 2 11 3" xfId="30821" xr:uid="{00000000-0005-0000-0000-000057840000}"/>
    <cellStyle name="Normal 2 4 2 11 4" xfId="30822" xr:uid="{00000000-0005-0000-0000-000058840000}"/>
    <cellStyle name="Normal 2 4 2 12" xfId="30823" xr:uid="{00000000-0005-0000-0000-000059840000}"/>
    <cellStyle name="Normal 2 4 2 12 2" xfId="30824" xr:uid="{00000000-0005-0000-0000-00005A840000}"/>
    <cellStyle name="Normal 2 4 2 12 2 2" xfId="30825" xr:uid="{00000000-0005-0000-0000-00005B840000}"/>
    <cellStyle name="Normal 2 4 2 12 3" xfId="30826" xr:uid="{00000000-0005-0000-0000-00005C840000}"/>
    <cellStyle name="Normal 2 4 2 12 4" xfId="30827" xr:uid="{00000000-0005-0000-0000-00005D840000}"/>
    <cellStyle name="Normal 2 4 2 13" xfId="30828" xr:uid="{00000000-0005-0000-0000-00005E840000}"/>
    <cellStyle name="Normal 2 4 2 13 2" xfId="30829" xr:uid="{00000000-0005-0000-0000-00005F840000}"/>
    <cellStyle name="Normal 2 4 2 13 2 2" xfId="30830" xr:uid="{00000000-0005-0000-0000-000060840000}"/>
    <cellStyle name="Normal 2 4 2 13 3" xfId="30831" xr:uid="{00000000-0005-0000-0000-000061840000}"/>
    <cellStyle name="Normal 2 4 2 14" xfId="30832" xr:uid="{00000000-0005-0000-0000-000062840000}"/>
    <cellStyle name="Normal 2 4 2 14 2" xfId="30833" xr:uid="{00000000-0005-0000-0000-000063840000}"/>
    <cellStyle name="Normal 2 4 2 15" xfId="30834" xr:uid="{00000000-0005-0000-0000-000064840000}"/>
    <cellStyle name="Normal 2 4 2 15 2" xfId="30835" xr:uid="{00000000-0005-0000-0000-000065840000}"/>
    <cellStyle name="Normal 2 4 2 16" xfId="30836" xr:uid="{00000000-0005-0000-0000-000066840000}"/>
    <cellStyle name="Normal 2 4 2 2" xfId="30837" xr:uid="{00000000-0005-0000-0000-000067840000}"/>
    <cellStyle name="Normal 2 4 2 2 10" xfId="30838" xr:uid="{00000000-0005-0000-0000-000068840000}"/>
    <cellStyle name="Normal 2 4 2 2 10 2" xfId="30839" xr:uid="{00000000-0005-0000-0000-000069840000}"/>
    <cellStyle name="Normal 2 4 2 2 10 2 2" xfId="30840" xr:uid="{00000000-0005-0000-0000-00006A840000}"/>
    <cellStyle name="Normal 2 4 2 2 10 3" xfId="30841" xr:uid="{00000000-0005-0000-0000-00006B840000}"/>
    <cellStyle name="Normal 2 4 2 2 10 4" xfId="30842" xr:uid="{00000000-0005-0000-0000-00006C840000}"/>
    <cellStyle name="Normal 2 4 2 2 11" xfId="30843" xr:uid="{00000000-0005-0000-0000-00006D840000}"/>
    <cellStyle name="Normal 2 4 2 2 11 2" xfId="30844" xr:uid="{00000000-0005-0000-0000-00006E840000}"/>
    <cellStyle name="Normal 2 4 2 2 11 2 2" xfId="30845" xr:uid="{00000000-0005-0000-0000-00006F840000}"/>
    <cellStyle name="Normal 2 4 2 2 11 3" xfId="30846" xr:uid="{00000000-0005-0000-0000-000070840000}"/>
    <cellStyle name="Normal 2 4 2 2 12" xfId="30847" xr:uid="{00000000-0005-0000-0000-000071840000}"/>
    <cellStyle name="Normal 2 4 2 2 12 2" xfId="30848" xr:uid="{00000000-0005-0000-0000-000072840000}"/>
    <cellStyle name="Normal 2 4 2 2 13" xfId="30849" xr:uid="{00000000-0005-0000-0000-000073840000}"/>
    <cellStyle name="Normal 2 4 2 2 14" xfId="30850" xr:uid="{00000000-0005-0000-0000-000074840000}"/>
    <cellStyle name="Normal 2 4 2 2 2" xfId="30851" xr:uid="{00000000-0005-0000-0000-000075840000}"/>
    <cellStyle name="Normal 2 4 2 2 2 10" xfId="30852" xr:uid="{00000000-0005-0000-0000-000076840000}"/>
    <cellStyle name="Normal 2 4 2 2 2 10 2" xfId="30853" xr:uid="{00000000-0005-0000-0000-000077840000}"/>
    <cellStyle name="Normal 2 4 2 2 2 11" xfId="30854" xr:uid="{00000000-0005-0000-0000-000078840000}"/>
    <cellStyle name="Normal 2 4 2 2 2 12" xfId="30855" xr:uid="{00000000-0005-0000-0000-000079840000}"/>
    <cellStyle name="Normal 2 4 2 2 2 2" xfId="30856" xr:uid="{00000000-0005-0000-0000-00007A840000}"/>
    <cellStyle name="Normal 2 4 2 2 2 2 10" xfId="30857" xr:uid="{00000000-0005-0000-0000-00007B840000}"/>
    <cellStyle name="Normal 2 4 2 2 2 2 2" xfId="30858" xr:uid="{00000000-0005-0000-0000-00007C840000}"/>
    <cellStyle name="Normal 2 4 2 2 2 2 2 2" xfId="30859" xr:uid="{00000000-0005-0000-0000-00007D840000}"/>
    <cellStyle name="Normal 2 4 2 2 2 2 2 2 2" xfId="30860" xr:uid="{00000000-0005-0000-0000-00007E840000}"/>
    <cellStyle name="Normal 2 4 2 2 2 2 2 2 2 2" xfId="30861" xr:uid="{00000000-0005-0000-0000-00007F840000}"/>
    <cellStyle name="Normal 2 4 2 2 2 2 2 2 3" xfId="30862" xr:uid="{00000000-0005-0000-0000-000080840000}"/>
    <cellStyle name="Normal 2 4 2 2 2 2 2 2 4" xfId="30863" xr:uid="{00000000-0005-0000-0000-000081840000}"/>
    <cellStyle name="Normal 2 4 2 2 2 2 2 3" xfId="30864" xr:uid="{00000000-0005-0000-0000-000082840000}"/>
    <cellStyle name="Normal 2 4 2 2 2 2 2 3 2" xfId="30865" xr:uid="{00000000-0005-0000-0000-000083840000}"/>
    <cellStyle name="Normal 2 4 2 2 2 2 2 3 2 2" xfId="30866" xr:uid="{00000000-0005-0000-0000-000084840000}"/>
    <cellStyle name="Normal 2 4 2 2 2 2 2 3 3" xfId="30867" xr:uid="{00000000-0005-0000-0000-000085840000}"/>
    <cellStyle name="Normal 2 4 2 2 2 2 2 3 4" xfId="30868" xr:uid="{00000000-0005-0000-0000-000086840000}"/>
    <cellStyle name="Normal 2 4 2 2 2 2 2 4" xfId="30869" xr:uid="{00000000-0005-0000-0000-000087840000}"/>
    <cellStyle name="Normal 2 4 2 2 2 2 2 4 2" xfId="30870" xr:uid="{00000000-0005-0000-0000-000088840000}"/>
    <cellStyle name="Normal 2 4 2 2 2 2 2 4 2 2" xfId="30871" xr:uid="{00000000-0005-0000-0000-000089840000}"/>
    <cellStyle name="Normal 2 4 2 2 2 2 2 4 3" xfId="30872" xr:uid="{00000000-0005-0000-0000-00008A840000}"/>
    <cellStyle name="Normal 2 4 2 2 2 2 2 4 4" xfId="30873" xr:uid="{00000000-0005-0000-0000-00008B840000}"/>
    <cellStyle name="Normal 2 4 2 2 2 2 2 5" xfId="30874" xr:uid="{00000000-0005-0000-0000-00008C840000}"/>
    <cellStyle name="Normal 2 4 2 2 2 2 2 5 2" xfId="30875" xr:uid="{00000000-0005-0000-0000-00008D840000}"/>
    <cellStyle name="Normal 2 4 2 2 2 2 2 5 2 2" xfId="30876" xr:uid="{00000000-0005-0000-0000-00008E840000}"/>
    <cellStyle name="Normal 2 4 2 2 2 2 2 5 3" xfId="30877" xr:uid="{00000000-0005-0000-0000-00008F840000}"/>
    <cellStyle name="Normal 2 4 2 2 2 2 2 5 4" xfId="30878" xr:uid="{00000000-0005-0000-0000-000090840000}"/>
    <cellStyle name="Normal 2 4 2 2 2 2 2 6" xfId="30879" xr:uid="{00000000-0005-0000-0000-000091840000}"/>
    <cellStyle name="Normal 2 4 2 2 2 2 2 6 2" xfId="30880" xr:uid="{00000000-0005-0000-0000-000092840000}"/>
    <cellStyle name="Normal 2 4 2 2 2 2 2 6 2 2" xfId="30881" xr:uid="{00000000-0005-0000-0000-000093840000}"/>
    <cellStyle name="Normal 2 4 2 2 2 2 2 6 3" xfId="30882" xr:uid="{00000000-0005-0000-0000-000094840000}"/>
    <cellStyle name="Normal 2 4 2 2 2 2 2 7" xfId="30883" xr:uid="{00000000-0005-0000-0000-000095840000}"/>
    <cellStyle name="Normal 2 4 2 2 2 2 2 7 2" xfId="30884" xr:uid="{00000000-0005-0000-0000-000096840000}"/>
    <cellStyle name="Normal 2 4 2 2 2 2 2 8" xfId="30885" xr:uid="{00000000-0005-0000-0000-000097840000}"/>
    <cellStyle name="Normal 2 4 2 2 2 2 2 9" xfId="30886" xr:uid="{00000000-0005-0000-0000-000098840000}"/>
    <cellStyle name="Normal 2 4 2 2 2 2 3" xfId="30887" xr:uid="{00000000-0005-0000-0000-000099840000}"/>
    <cellStyle name="Normal 2 4 2 2 2 2 3 2" xfId="30888" xr:uid="{00000000-0005-0000-0000-00009A840000}"/>
    <cellStyle name="Normal 2 4 2 2 2 2 3 2 2" xfId="30889" xr:uid="{00000000-0005-0000-0000-00009B840000}"/>
    <cellStyle name="Normal 2 4 2 2 2 2 3 2 2 2" xfId="30890" xr:uid="{00000000-0005-0000-0000-00009C840000}"/>
    <cellStyle name="Normal 2 4 2 2 2 2 3 2 3" xfId="30891" xr:uid="{00000000-0005-0000-0000-00009D840000}"/>
    <cellStyle name="Normal 2 4 2 2 2 2 3 2 4" xfId="30892" xr:uid="{00000000-0005-0000-0000-00009E840000}"/>
    <cellStyle name="Normal 2 4 2 2 2 2 3 3" xfId="30893" xr:uid="{00000000-0005-0000-0000-00009F840000}"/>
    <cellStyle name="Normal 2 4 2 2 2 2 3 3 2" xfId="30894" xr:uid="{00000000-0005-0000-0000-0000A0840000}"/>
    <cellStyle name="Normal 2 4 2 2 2 2 3 3 2 2" xfId="30895" xr:uid="{00000000-0005-0000-0000-0000A1840000}"/>
    <cellStyle name="Normal 2 4 2 2 2 2 3 3 3" xfId="30896" xr:uid="{00000000-0005-0000-0000-0000A2840000}"/>
    <cellStyle name="Normal 2 4 2 2 2 2 3 3 4" xfId="30897" xr:uid="{00000000-0005-0000-0000-0000A3840000}"/>
    <cellStyle name="Normal 2 4 2 2 2 2 3 4" xfId="30898" xr:uid="{00000000-0005-0000-0000-0000A4840000}"/>
    <cellStyle name="Normal 2 4 2 2 2 2 3 4 2" xfId="30899" xr:uid="{00000000-0005-0000-0000-0000A5840000}"/>
    <cellStyle name="Normal 2 4 2 2 2 2 3 4 2 2" xfId="30900" xr:uid="{00000000-0005-0000-0000-0000A6840000}"/>
    <cellStyle name="Normal 2 4 2 2 2 2 3 4 3" xfId="30901" xr:uid="{00000000-0005-0000-0000-0000A7840000}"/>
    <cellStyle name="Normal 2 4 2 2 2 2 3 4 4" xfId="30902" xr:uid="{00000000-0005-0000-0000-0000A8840000}"/>
    <cellStyle name="Normal 2 4 2 2 2 2 3 5" xfId="30903" xr:uid="{00000000-0005-0000-0000-0000A9840000}"/>
    <cellStyle name="Normal 2 4 2 2 2 2 3 5 2" xfId="30904" xr:uid="{00000000-0005-0000-0000-0000AA840000}"/>
    <cellStyle name="Normal 2 4 2 2 2 2 3 5 3" xfId="30905" xr:uid="{00000000-0005-0000-0000-0000AB840000}"/>
    <cellStyle name="Normal 2 4 2 2 2 2 3 6" xfId="30906" xr:uid="{00000000-0005-0000-0000-0000AC840000}"/>
    <cellStyle name="Normal 2 4 2 2 2 2 3 7" xfId="30907" xr:uid="{00000000-0005-0000-0000-0000AD840000}"/>
    <cellStyle name="Normal 2 4 2 2 2 2 3 8" xfId="30908" xr:uid="{00000000-0005-0000-0000-0000AE840000}"/>
    <cellStyle name="Normal 2 4 2 2 2 2 4" xfId="30909" xr:uid="{00000000-0005-0000-0000-0000AF840000}"/>
    <cellStyle name="Normal 2 4 2 2 2 2 4 2" xfId="30910" xr:uid="{00000000-0005-0000-0000-0000B0840000}"/>
    <cellStyle name="Normal 2 4 2 2 2 2 4 2 2" xfId="30911" xr:uid="{00000000-0005-0000-0000-0000B1840000}"/>
    <cellStyle name="Normal 2 4 2 2 2 2 4 3" xfId="30912" xr:uid="{00000000-0005-0000-0000-0000B2840000}"/>
    <cellStyle name="Normal 2 4 2 2 2 2 4 4" xfId="30913" xr:uid="{00000000-0005-0000-0000-0000B3840000}"/>
    <cellStyle name="Normal 2 4 2 2 2 2 5" xfId="30914" xr:uid="{00000000-0005-0000-0000-0000B4840000}"/>
    <cellStyle name="Normal 2 4 2 2 2 2 5 2" xfId="30915" xr:uid="{00000000-0005-0000-0000-0000B5840000}"/>
    <cellStyle name="Normal 2 4 2 2 2 2 5 2 2" xfId="30916" xr:uid="{00000000-0005-0000-0000-0000B6840000}"/>
    <cellStyle name="Normal 2 4 2 2 2 2 5 3" xfId="30917" xr:uid="{00000000-0005-0000-0000-0000B7840000}"/>
    <cellStyle name="Normal 2 4 2 2 2 2 5 4" xfId="30918" xr:uid="{00000000-0005-0000-0000-0000B8840000}"/>
    <cellStyle name="Normal 2 4 2 2 2 2 6" xfId="30919" xr:uid="{00000000-0005-0000-0000-0000B9840000}"/>
    <cellStyle name="Normal 2 4 2 2 2 2 6 2" xfId="30920" xr:uid="{00000000-0005-0000-0000-0000BA840000}"/>
    <cellStyle name="Normal 2 4 2 2 2 2 6 2 2" xfId="30921" xr:uid="{00000000-0005-0000-0000-0000BB840000}"/>
    <cellStyle name="Normal 2 4 2 2 2 2 6 3" xfId="30922" xr:uid="{00000000-0005-0000-0000-0000BC840000}"/>
    <cellStyle name="Normal 2 4 2 2 2 2 6 4" xfId="30923" xr:uid="{00000000-0005-0000-0000-0000BD840000}"/>
    <cellStyle name="Normal 2 4 2 2 2 2 7" xfId="30924" xr:uid="{00000000-0005-0000-0000-0000BE840000}"/>
    <cellStyle name="Normal 2 4 2 2 2 2 7 2" xfId="30925" xr:uid="{00000000-0005-0000-0000-0000BF840000}"/>
    <cellStyle name="Normal 2 4 2 2 2 2 7 2 2" xfId="30926" xr:uid="{00000000-0005-0000-0000-0000C0840000}"/>
    <cellStyle name="Normal 2 4 2 2 2 2 7 3" xfId="30927" xr:uid="{00000000-0005-0000-0000-0000C1840000}"/>
    <cellStyle name="Normal 2 4 2 2 2 2 8" xfId="30928" xr:uid="{00000000-0005-0000-0000-0000C2840000}"/>
    <cellStyle name="Normal 2 4 2 2 2 2 8 2" xfId="30929" xr:uid="{00000000-0005-0000-0000-0000C3840000}"/>
    <cellStyle name="Normal 2 4 2 2 2 2 9" xfId="30930" xr:uid="{00000000-0005-0000-0000-0000C4840000}"/>
    <cellStyle name="Normal 2 4 2 2 2 3" xfId="30931" xr:uid="{00000000-0005-0000-0000-0000C5840000}"/>
    <cellStyle name="Normal 2 4 2 2 2 3 2" xfId="30932" xr:uid="{00000000-0005-0000-0000-0000C6840000}"/>
    <cellStyle name="Normal 2 4 2 2 2 3 2 2" xfId="30933" xr:uid="{00000000-0005-0000-0000-0000C7840000}"/>
    <cellStyle name="Normal 2 4 2 2 2 3 2 2 2" xfId="30934" xr:uid="{00000000-0005-0000-0000-0000C8840000}"/>
    <cellStyle name="Normal 2 4 2 2 2 3 2 2 2 2" xfId="30935" xr:uid="{00000000-0005-0000-0000-0000C9840000}"/>
    <cellStyle name="Normal 2 4 2 2 2 3 2 2 3" xfId="30936" xr:uid="{00000000-0005-0000-0000-0000CA840000}"/>
    <cellStyle name="Normal 2 4 2 2 2 3 2 2 4" xfId="30937" xr:uid="{00000000-0005-0000-0000-0000CB840000}"/>
    <cellStyle name="Normal 2 4 2 2 2 3 2 3" xfId="30938" xr:uid="{00000000-0005-0000-0000-0000CC840000}"/>
    <cellStyle name="Normal 2 4 2 2 2 3 2 3 2" xfId="30939" xr:uid="{00000000-0005-0000-0000-0000CD840000}"/>
    <cellStyle name="Normal 2 4 2 2 2 3 2 3 2 2" xfId="30940" xr:uid="{00000000-0005-0000-0000-0000CE840000}"/>
    <cellStyle name="Normal 2 4 2 2 2 3 2 3 3" xfId="30941" xr:uid="{00000000-0005-0000-0000-0000CF840000}"/>
    <cellStyle name="Normal 2 4 2 2 2 3 2 3 4" xfId="30942" xr:uid="{00000000-0005-0000-0000-0000D0840000}"/>
    <cellStyle name="Normal 2 4 2 2 2 3 2 4" xfId="30943" xr:uid="{00000000-0005-0000-0000-0000D1840000}"/>
    <cellStyle name="Normal 2 4 2 2 2 3 2 4 2" xfId="30944" xr:uid="{00000000-0005-0000-0000-0000D2840000}"/>
    <cellStyle name="Normal 2 4 2 2 2 3 2 4 2 2" xfId="30945" xr:uid="{00000000-0005-0000-0000-0000D3840000}"/>
    <cellStyle name="Normal 2 4 2 2 2 3 2 4 3" xfId="30946" xr:uid="{00000000-0005-0000-0000-0000D4840000}"/>
    <cellStyle name="Normal 2 4 2 2 2 3 2 4 4" xfId="30947" xr:uid="{00000000-0005-0000-0000-0000D5840000}"/>
    <cellStyle name="Normal 2 4 2 2 2 3 2 5" xfId="30948" xr:uid="{00000000-0005-0000-0000-0000D6840000}"/>
    <cellStyle name="Normal 2 4 2 2 2 3 2 5 2" xfId="30949" xr:uid="{00000000-0005-0000-0000-0000D7840000}"/>
    <cellStyle name="Normal 2 4 2 2 2 3 2 5 3" xfId="30950" xr:uid="{00000000-0005-0000-0000-0000D8840000}"/>
    <cellStyle name="Normal 2 4 2 2 2 3 2 6" xfId="30951" xr:uid="{00000000-0005-0000-0000-0000D9840000}"/>
    <cellStyle name="Normal 2 4 2 2 2 3 2 7" xfId="30952" xr:uid="{00000000-0005-0000-0000-0000DA840000}"/>
    <cellStyle name="Normal 2 4 2 2 2 3 2 8" xfId="30953" xr:uid="{00000000-0005-0000-0000-0000DB840000}"/>
    <cellStyle name="Normal 2 4 2 2 2 3 3" xfId="30954" xr:uid="{00000000-0005-0000-0000-0000DC840000}"/>
    <cellStyle name="Normal 2 4 2 2 2 3 3 2" xfId="30955" xr:uid="{00000000-0005-0000-0000-0000DD840000}"/>
    <cellStyle name="Normal 2 4 2 2 2 3 3 2 2" xfId="30956" xr:uid="{00000000-0005-0000-0000-0000DE840000}"/>
    <cellStyle name="Normal 2 4 2 2 2 3 3 3" xfId="30957" xr:uid="{00000000-0005-0000-0000-0000DF840000}"/>
    <cellStyle name="Normal 2 4 2 2 2 3 3 4" xfId="30958" xr:uid="{00000000-0005-0000-0000-0000E0840000}"/>
    <cellStyle name="Normal 2 4 2 2 2 3 4" xfId="30959" xr:uid="{00000000-0005-0000-0000-0000E1840000}"/>
    <cellStyle name="Normal 2 4 2 2 2 3 4 2" xfId="30960" xr:uid="{00000000-0005-0000-0000-0000E2840000}"/>
    <cellStyle name="Normal 2 4 2 2 2 3 4 2 2" xfId="30961" xr:uid="{00000000-0005-0000-0000-0000E3840000}"/>
    <cellStyle name="Normal 2 4 2 2 2 3 4 3" xfId="30962" xr:uid="{00000000-0005-0000-0000-0000E4840000}"/>
    <cellStyle name="Normal 2 4 2 2 2 3 4 4" xfId="30963" xr:uid="{00000000-0005-0000-0000-0000E5840000}"/>
    <cellStyle name="Normal 2 4 2 2 2 3 5" xfId="30964" xr:uid="{00000000-0005-0000-0000-0000E6840000}"/>
    <cellStyle name="Normal 2 4 2 2 2 3 5 2" xfId="30965" xr:uid="{00000000-0005-0000-0000-0000E7840000}"/>
    <cellStyle name="Normal 2 4 2 2 2 3 5 2 2" xfId="30966" xr:uid="{00000000-0005-0000-0000-0000E8840000}"/>
    <cellStyle name="Normal 2 4 2 2 2 3 5 3" xfId="30967" xr:uid="{00000000-0005-0000-0000-0000E9840000}"/>
    <cellStyle name="Normal 2 4 2 2 2 3 5 4" xfId="30968" xr:uid="{00000000-0005-0000-0000-0000EA840000}"/>
    <cellStyle name="Normal 2 4 2 2 2 3 6" xfId="30969" xr:uid="{00000000-0005-0000-0000-0000EB840000}"/>
    <cellStyle name="Normal 2 4 2 2 2 3 6 2" xfId="30970" xr:uid="{00000000-0005-0000-0000-0000EC840000}"/>
    <cellStyle name="Normal 2 4 2 2 2 3 6 2 2" xfId="30971" xr:uid="{00000000-0005-0000-0000-0000ED840000}"/>
    <cellStyle name="Normal 2 4 2 2 2 3 6 3" xfId="30972" xr:uid="{00000000-0005-0000-0000-0000EE840000}"/>
    <cellStyle name="Normal 2 4 2 2 2 3 7" xfId="30973" xr:uid="{00000000-0005-0000-0000-0000EF840000}"/>
    <cellStyle name="Normal 2 4 2 2 2 3 7 2" xfId="30974" xr:uid="{00000000-0005-0000-0000-0000F0840000}"/>
    <cellStyle name="Normal 2 4 2 2 2 3 8" xfId="30975" xr:uid="{00000000-0005-0000-0000-0000F1840000}"/>
    <cellStyle name="Normal 2 4 2 2 2 3 9" xfId="30976" xr:uid="{00000000-0005-0000-0000-0000F2840000}"/>
    <cellStyle name="Normal 2 4 2 2 2 4" xfId="30977" xr:uid="{00000000-0005-0000-0000-0000F3840000}"/>
    <cellStyle name="Normal 2 4 2 2 2 4 2" xfId="30978" xr:uid="{00000000-0005-0000-0000-0000F4840000}"/>
    <cellStyle name="Normal 2 4 2 2 2 4 2 2" xfId="30979" xr:uid="{00000000-0005-0000-0000-0000F5840000}"/>
    <cellStyle name="Normal 2 4 2 2 2 4 2 2 2" xfId="30980" xr:uid="{00000000-0005-0000-0000-0000F6840000}"/>
    <cellStyle name="Normal 2 4 2 2 2 4 2 3" xfId="30981" xr:uid="{00000000-0005-0000-0000-0000F7840000}"/>
    <cellStyle name="Normal 2 4 2 2 2 4 2 4" xfId="30982" xr:uid="{00000000-0005-0000-0000-0000F8840000}"/>
    <cellStyle name="Normal 2 4 2 2 2 4 3" xfId="30983" xr:uid="{00000000-0005-0000-0000-0000F9840000}"/>
    <cellStyle name="Normal 2 4 2 2 2 4 3 2" xfId="30984" xr:uid="{00000000-0005-0000-0000-0000FA840000}"/>
    <cellStyle name="Normal 2 4 2 2 2 4 3 2 2" xfId="30985" xr:uid="{00000000-0005-0000-0000-0000FB840000}"/>
    <cellStyle name="Normal 2 4 2 2 2 4 3 3" xfId="30986" xr:uid="{00000000-0005-0000-0000-0000FC840000}"/>
    <cellStyle name="Normal 2 4 2 2 2 4 3 4" xfId="30987" xr:uid="{00000000-0005-0000-0000-0000FD840000}"/>
    <cellStyle name="Normal 2 4 2 2 2 4 4" xfId="30988" xr:uid="{00000000-0005-0000-0000-0000FE840000}"/>
    <cellStyle name="Normal 2 4 2 2 2 4 4 2" xfId="30989" xr:uid="{00000000-0005-0000-0000-0000FF840000}"/>
    <cellStyle name="Normal 2 4 2 2 2 4 4 2 2" xfId="30990" xr:uid="{00000000-0005-0000-0000-000000850000}"/>
    <cellStyle name="Normal 2 4 2 2 2 4 4 3" xfId="30991" xr:uid="{00000000-0005-0000-0000-000001850000}"/>
    <cellStyle name="Normal 2 4 2 2 2 4 4 4" xfId="30992" xr:uid="{00000000-0005-0000-0000-000002850000}"/>
    <cellStyle name="Normal 2 4 2 2 2 4 5" xfId="30993" xr:uid="{00000000-0005-0000-0000-000003850000}"/>
    <cellStyle name="Normal 2 4 2 2 2 4 5 2" xfId="30994" xr:uid="{00000000-0005-0000-0000-000004850000}"/>
    <cellStyle name="Normal 2 4 2 2 2 4 5 2 2" xfId="30995" xr:uid="{00000000-0005-0000-0000-000005850000}"/>
    <cellStyle name="Normal 2 4 2 2 2 4 5 3" xfId="30996" xr:uid="{00000000-0005-0000-0000-000006850000}"/>
    <cellStyle name="Normal 2 4 2 2 2 4 5 4" xfId="30997" xr:uid="{00000000-0005-0000-0000-000007850000}"/>
    <cellStyle name="Normal 2 4 2 2 2 4 6" xfId="30998" xr:uid="{00000000-0005-0000-0000-000008850000}"/>
    <cellStyle name="Normal 2 4 2 2 2 4 6 2" xfId="30999" xr:uid="{00000000-0005-0000-0000-000009850000}"/>
    <cellStyle name="Normal 2 4 2 2 2 4 6 2 2" xfId="31000" xr:uid="{00000000-0005-0000-0000-00000A850000}"/>
    <cellStyle name="Normal 2 4 2 2 2 4 6 3" xfId="31001" xr:uid="{00000000-0005-0000-0000-00000B850000}"/>
    <cellStyle name="Normal 2 4 2 2 2 4 7" xfId="31002" xr:uid="{00000000-0005-0000-0000-00000C850000}"/>
    <cellStyle name="Normal 2 4 2 2 2 4 7 2" xfId="31003" xr:uid="{00000000-0005-0000-0000-00000D850000}"/>
    <cellStyle name="Normal 2 4 2 2 2 4 8" xfId="31004" xr:uid="{00000000-0005-0000-0000-00000E850000}"/>
    <cellStyle name="Normal 2 4 2 2 2 4 9" xfId="31005" xr:uid="{00000000-0005-0000-0000-00000F850000}"/>
    <cellStyle name="Normal 2 4 2 2 2 5" xfId="31006" xr:uid="{00000000-0005-0000-0000-000010850000}"/>
    <cellStyle name="Normal 2 4 2 2 2 5 2" xfId="31007" xr:uid="{00000000-0005-0000-0000-000011850000}"/>
    <cellStyle name="Normal 2 4 2 2 2 5 2 2" xfId="31008" xr:uid="{00000000-0005-0000-0000-000012850000}"/>
    <cellStyle name="Normal 2 4 2 2 2 5 2 2 2" xfId="31009" xr:uid="{00000000-0005-0000-0000-000013850000}"/>
    <cellStyle name="Normal 2 4 2 2 2 5 2 3" xfId="31010" xr:uid="{00000000-0005-0000-0000-000014850000}"/>
    <cellStyle name="Normal 2 4 2 2 2 5 2 4" xfId="31011" xr:uid="{00000000-0005-0000-0000-000015850000}"/>
    <cellStyle name="Normal 2 4 2 2 2 5 3" xfId="31012" xr:uid="{00000000-0005-0000-0000-000016850000}"/>
    <cellStyle name="Normal 2 4 2 2 2 5 3 2" xfId="31013" xr:uid="{00000000-0005-0000-0000-000017850000}"/>
    <cellStyle name="Normal 2 4 2 2 2 5 3 2 2" xfId="31014" xr:uid="{00000000-0005-0000-0000-000018850000}"/>
    <cellStyle name="Normal 2 4 2 2 2 5 3 3" xfId="31015" xr:uid="{00000000-0005-0000-0000-000019850000}"/>
    <cellStyle name="Normal 2 4 2 2 2 5 3 4" xfId="31016" xr:uid="{00000000-0005-0000-0000-00001A850000}"/>
    <cellStyle name="Normal 2 4 2 2 2 5 4" xfId="31017" xr:uid="{00000000-0005-0000-0000-00001B850000}"/>
    <cellStyle name="Normal 2 4 2 2 2 5 4 2" xfId="31018" xr:uid="{00000000-0005-0000-0000-00001C850000}"/>
    <cellStyle name="Normal 2 4 2 2 2 5 4 2 2" xfId="31019" xr:uid="{00000000-0005-0000-0000-00001D850000}"/>
    <cellStyle name="Normal 2 4 2 2 2 5 4 3" xfId="31020" xr:uid="{00000000-0005-0000-0000-00001E850000}"/>
    <cellStyle name="Normal 2 4 2 2 2 5 4 4" xfId="31021" xr:uid="{00000000-0005-0000-0000-00001F850000}"/>
    <cellStyle name="Normal 2 4 2 2 2 5 5" xfId="31022" xr:uid="{00000000-0005-0000-0000-000020850000}"/>
    <cellStyle name="Normal 2 4 2 2 2 5 5 2" xfId="31023" xr:uid="{00000000-0005-0000-0000-000021850000}"/>
    <cellStyle name="Normal 2 4 2 2 2 5 5 3" xfId="31024" xr:uid="{00000000-0005-0000-0000-000022850000}"/>
    <cellStyle name="Normal 2 4 2 2 2 5 6" xfId="31025" xr:uid="{00000000-0005-0000-0000-000023850000}"/>
    <cellStyle name="Normal 2 4 2 2 2 5 7" xfId="31026" xr:uid="{00000000-0005-0000-0000-000024850000}"/>
    <cellStyle name="Normal 2 4 2 2 2 5 8" xfId="31027" xr:uid="{00000000-0005-0000-0000-000025850000}"/>
    <cellStyle name="Normal 2 4 2 2 2 6" xfId="31028" xr:uid="{00000000-0005-0000-0000-000026850000}"/>
    <cellStyle name="Normal 2 4 2 2 2 6 2" xfId="31029" xr:uid="{00000000-0005-0000-0000-000027850000}"/>
    <cellStyle name="Normal 2 4 2 2 2 6 2 2" xfId="31030" xr:uid="{00000000-0005-0000-0000-000028850000}"/>
    <cellStyle name="Normal 2 4 2 2 2 6 3" xfId="31031" xr:uid="{00000000-0005-0000-0000-000029850000}"/>
    <cellStyle name="Normal 2 4 2 2 2 6 4" xfId="31032" xr:uid="{00000000-0005-0000-0000-00002A850000}"/>
    <cellStyle name="Normal 2 4 2 2 2 7" xfId="31033" xr:uid="{00000000-0005-0000-0000-00002B850000}"/>
    <cellStyle name="Normal 2 4 2 2 2 7 2" xfId="31034" xr:uid="{00000000-0005-0000-0000-00002C850000}"/>
    <cellStyle name="Normal 2 4 2 2 2 7 2 2" xfId="31035" xr:uid="{00000000-0005-0000-0000-00002D850000}"/>
    <cellStyle name="Normal 2 4 2 2 2 7 3" xfId="31036" xr:uid="{00000000-0005-0000-0000-00002E850000}"/>
    <cellStyle name="Normal 2 4 2 2 2 7 4" xfId="31037" xr:uid="{00000000-0005-0000-0000-00002F850000}"/>
    <cellStyle name="Normal 2 4 2 2 2 8" xfId="31038" xr:uid="{00000000-0005-0000-0000-000030850000}"/>
    <cellStyle name="Normal 2 4 2 2 2 8 2" xfId="31039" xr:uid="{00000000-0005-0000-0000-000031850000}"/>
    <cellStyle name="Normal 2 4 2 2 2 8 2 2" xfId="31040" xr:uid="{00000000-0005-0000-0000-000032850000}"/>
    <cellStyle name="Normal 2 4 2 2 2 8 3" xfId="31041" xr:uid="{00000000-0005-0000-0000-000033850000}"/>
    <cellStyle name="Normal 2 4 2 2 2 8 4" xfId="31042" xr:uid="{00000000-0005-0000-0000-000034850000}"/>
    <cellStyle name="Normal 2 4 2 2 2 9" xfId="31043" xr:uid="{00000000-0005-0000-0000-000035850000}"/>
    <cellStyle name="Normal 2 4 2 2 2 9 2" xfId="31044" xr:uid="{00000000-0005-0000-0000-000036850000}"/>
    <cellStyle name="Normal 2 4 2 2 2 9 2 2" xfId="31045" xr:uid="{00000000-0005-0000-0000-000037850000}"/>
    <cellStyle name="Normal 2 4 2 2 2 9 3" xfId="31046" xr:uid="{00000000-0005-0000-0000-000038850000}"/>
    <cellStyle name="Normal 2 4 2 2 3" xfId="31047" xr:uid="{00000000-0005-0000-0000-000039850000}"/>
    <cellStyle name="Normal 2 4 2 2 3 10" xfId="31048" xr:uid="{00000000-0005-0000-0000-00003A850000}"/>
    <cellStyle name="Normal 2 4 2 2 3 11" xfId="31049" xr:uid="{00000000-0005-0000-0000-00003B850000}"/>
    <cellStyle name="Normal 2 4 2 2 3 2" xfId="31050" xr:uid="{00000000-0005-0000-0000-00003C850000}"/>
    <cellStyle name="Normal 2 4 2 2 3 2 2" xfId="31051" xr:uid="{00000000-0005-0000-0000-00003D850000}"/>
    <cellStyle name="Normal 2 4 2 2 3 2 2 2" xfId="31052" xr:uid="{00000000-0005-0000-0000-00003E850000}"/>
    <cellStyle name="Normal 2 4 2 2 3 2 2 2 2" xfId="31053" xr:uid="{00000000-0005-0000-0000-00003F850000}"/>
    <cellStyle name="Normal 2 4 2 2 3 2 2 2 2 2" xfId="31054" xr:uid="{00000000-0005-0000-0000-000040850000}"/>
    <cellStyle name="Normal 2 4 2 2 3 2 2 2 3" xfId="31055" xr:uid="{00000000-0005-0000-0000-000041850000}"/>
    <cellStyle name="Normal 2 4 2 2 3 2 2 2 4" xfId="31056" xr:uid="{00000000-0005-0000-0000-000042850000}"/>
    <cellStyle name="Normal 2 4 2 2 3 2 2 3" xfId="31057" xr:uid="{00000000-0005-0000-0000-000043850000}"/>
    <cellStyle name="Normal 2 4 2 2 3 2 2 3 2" xfId="31058" xr:uid="{00000000-0005-0000-0000-000044850000}"/>
    <cellStyle name="Normal 2 4 2 2 3 2 2 3 2 2" xfId="31059" xr:uid="{00000000-0005-0000-0000-000045850000}"/>
    <cellStyle name="Normal 2 4 2 2 3 2 2 3 3" xfId="31060" xr:uid="{00000000-0005-0000-0000-000046850000}"/>
    <cellStyle name="Normal 2 4 2 2 3 2 2 3 4" xfId="31061" xr:uid="{00000000-0005-0000-0000-000047850000}"/>
    <cellStyle name="Normal 2 4 2 2 3 2 2 4" xfId="31062" xr:uid="{00000000-0005-0000-0000-000048850000}"/>
    <cellStyle name="Normal 2 4 2 2 3 2 2 4 2" xfId="31063" xr:uid="{00000000-0005-0000-0000-000049850000}"/>
    <cellStyle name="Normal 2 4 2 2 3 2 2 4 2 2" xfId="31064" xr:uid="{00000000-0005-0000-0000-00004A850000}"/>
    <cellStyle name="Normal 2 4 2 2 3 2 2 4 3" xfId="31065" xr:uid="{00000000-0005-0000-0000-00004B850000}"/>
    <cellStyle name="Normal 2 4 2 2 3 2 2 4 4" xfId="31066" xr:uid="{00000000-0005-0000-0000-00004C850000}"/>
    <cellStyle name="Normal 2 4 2 2 3 2 2 5" xfId="31067" xr:uid="{00000000-0005-0000-0000-00004D850000}"/>
    <cellStyle name="Normal 2 4 2 2 3 2 2 5 2" xfId="31068" xr:uid="{00000000-0005-0000-0000-00004E850000}"/>
    <cellStyle name="Normal 2 4 2 2 3 2 2 5 3" xfId="31069" xr:uid="{00000000-0005-0000-0000-00004F850000}"/>
    <cellStyle name="Normal 2 4 2 2 3 2 2 6" xfId="31070" xr:uid="{00000000-0005-0000-0000-000050850000}"/>
    <cellStyle name="Normal 2 4 2 2 3 2 2 7" xfId="31071" xr:uid="{00000000-0005-0000-0000-000051850000}"/>
    <cellStyle name="Normal 2 4 2 2 3 2 2 8" xfId="31072" xr:uid="{00000000-0005-0000-0000-000052850000}"/>
    <cellStyle name="Normal 2 4 2 2 3 2 3" xfId="31073" xr:uid="{00000000-0005-0000-0000-000053850000}"/>
    <cellStyle name="Normal 2 4 2 2 3 2 3 2" xfId="31074" xr:uid="{00000000-0005-0000-0000-000054850000}"/>
    <cellStyle name="Normal 2 4 2 2 3 2 3 2 2" xfId="31075" xr:uid="{00000000-0005-0000-0000-000055850000}"/>
    <cellStyle name="Normal 2 4 2 2 3 2 3 3" xfId="31076" xr:uid="{00000000-0005-0000-0000-000056850000}"/>
    <cellStyle name="Normal 2 4 2 2 3 2 3 4" xfId="31077" xr:uid="{00000000-0005-0000-0000-000057850000}"/>
    <cellStyle name="Normal 2 4 2 2 3 2 4" xfId="31078" xr:uid="{00000000-0005-0000-0000-000058850000}"/>
    <cellStyle name="Normal 2 4 2 2 3 2 4 2" xfId="31079" xr:uid="{00000000-0005-0000-0000-000059850000}"/>
    <cellStyle name="Normal 2 4 2 2 3 2 4 2 2" xfId="31080" xr:uid="{00000000-0005-0000-0000-00005A850000}"/>
    <cellStyle name="Normal 2 4 2 2 3 2 4 3" xfId="31081" xr:uid="{00000000-0005-0000-0000-00005B850000}"/>
    <cellStyle name="Normal 2 4 2 2 3 2 4 4" xfId="31082" xr:uid="{00000000-0005-0000-0000-00005C850000}"/>
    <cellStyle name="Normal 2 4 2 2 3 2 5" xfId="31083" xr:uid="{00000000-0005-0000-0000-00005D850000}"/>
    <cellStyle name="Normal 2 4 2 2 3 2 5 2" xfId="31084" xr:uid="{00000000-0005-0000-0000-00005E850000}"/>
    <cellStyle name="Normal 2 4 2 2 3 2 5 2 2" xfId="31085" xr:uid="{00000000-0005-0000-0000-00005F850000}"/>
    <cellStyle name="Normal 2 4 2 2 3 2 5 3" xfId="31086" xr:uid="{00000000-0005-0000-0000-000060850000}"/>
    <cellStyle name="Normal 2 4 2 2 3 2 5 4" xfId="31087" xr:uid="{00000000-0005-0000-0000-000061850000}"/>
    <cellStyle name="Normal 2 4 2 2 3 2 6" xfId="31088" xr:uid="{00000000-0005-0000-0000-000062850000}"/>
    <cellStyle name="Normal 2 4 2 2 3 2 6 2" xfId="31089" xr:uid="{00000000-0005-0000-0000-000063850000}"/>
    <cellStyle name="Normal 2 4 2 2 3 2 6 2 2" xfId="31090" xr:uid="{00000000-0005-0000-0000-000064850000}"/>
    <cellStyle name="Normal 2 4 2 2 3 2 6 3" xfId="31091" xr:uid="{00000000-0005-0000-0000-000065850000}"/>
    <cellStyle name="Normal 2 4 2 2 3 2 7" xfId="31092" xr:uid="{00000000-0005-0000-0000-000066850000}"/>
    <cellStyle name="Normal 2 4 2 2 3 2 7 2" xfId="31093" xr:uid="{00000000-0005-0000-0000-000067850000}"/>
    <cellStyle name="Normal 2 4 2 2 3 2 8" xfId="31094" xr:uid="{00000000-0005-0000-0000-000068850000}"/>
    <cellStyle name="Normal 2 4 2 2 3 2 9" xfId="31095" xr:uid="{00000000-0005-0000-0000-000069850000}"/>
    <cellStyle name="Normal 2 4 2 2 3 3" xfId="31096" xr:uid="{00000000-0005-0000-0000-00006A850000}"/>
    <cellStyle name="Normal 2 4 2 2 3 3 2" xfId="31097" xr:uid="{00000000-0005-0000-0000-00006B850000}"/>
    <cellStyle name="Normal 2 4 2 2 3 3 2 2" xfId="31098" xr:uid="{00000000-0005-0000-0000-00006C850000}"/>
    <cellStyle name="Normal 2 4 2 2 3 3 2 2 2" xfId="31099" xr:uid="{00000000-0005-0000-0000-00006D850000}"/>
    <cellStyle name="Normal 2 4 2 2 3 3 2 3" xfId="31100" xr:uid="{00000000-0005-0000-0000-00006E850000}"/>
    <cellStyle name="Normal 2 4 2 2 3 3 2 4" xfId="31101" xr:uid="{00000000-0005-0000-0000-00006F850000}"/>
    <cellStyle name="Normal 2 4 2 2 3 3 3" xfId="31102" xr:uid="{00000000-0005-0000-0000-000070850000}"/>
    <cellStyle name="Normal 2 4 2 2 3 3 3 2" xfId="31103" xr:uid="{00000000-0005-0000-0000-000071850000}"/>
    <cellStyle name="Normal 2 4 2 2 3 3 3 2 2" xfId="31104" xr:uid="{00000000-0005-0000-0000-000072850000}"/>
    <cellStyle name="Normal 2 4 2 2 3 3 3 3" xfId="31105" xr:uid="{00000000-0005-0000-0000-000073850000}"/>
    <cellStyle name="Normal 2 4 2 2 3 3 3 4" xfId="31106" xr:uid="{00000000-0005-0000-0000-000074850000}"/>
    <cellStyle name="Normal 2 4 2 2 3 3 4" xfId="31107" xr:uid="{00000000-0005-0000-0000-000075850000}"/>
    <cellStyle name="Normal 2 4 2 2 3 3 4 2" xfId="31108" xr:uid="{00000000-0005-0000-0000-000076850000}"/>
    <cellStyle name="Normal 2 4 2 2 3 3 4 2 2" xfId="31109" xr:uid="{00000000-0005-0000-0000-000077850000}"/>
    <cellStyle name="Normal 2 4 2 2 3 3 4 3" xfId="31110" xr:uid="{00000000-0005-0000-0000-000078850000}"/>
    <cellStyle name="Normal 2 4 2 2 3 3 4 4" xfId="31111" xr:uid="{00000000-0005-0000-0000-000079850000}"/>
    <cellStyle name="Normal 2 4 2 2 3 3 5" xfId="31112" xr:uid="{00000000-0005-0000-0000-00007A850000}"/>
    <cellStyle name="Normal 2 4 2 2 3 3 5 2" xfId="31113" xr:uid="{00000000-0005-0000-0000-00007B850000}"/>
    <cellStyle name="Normal 2 4 2 2 3 3 5 2 2" xfId="31114" xr:uid="{00000000-0005-0000-0000-00007C850000}"/>
    <cellStyle name="Normal 2 4 2 2 3 3 5 3" xfId="31115" xr:uid="{00000000-0005-0000-0000-00007D850000}"/>
    <cellStyle name="Normal 2 4 2 2 3 3 5 4" xfId="31116" xr:uid="{00000000-0005-0000-0000-00007E850000}"/>
    <cellStyle name="Normal 2 4 2 2 3 3 6" xfId="31117" xr:uid="{00000000-0005-0000-0000-00007F850000}"/>
    <cellStyle name="Normal 2 4 2 2 3 3 6 2" xfId="31118" xr:uid="{00000000-0005-0000-0000-000080850000}"/>
    <cellStyle name="Normal 2 4 2 2 3 3 6 2 2" xfId="31119" xr:uid="{00000000-0005-0000-0000-000081850000}"/>
    <cellStyle name="Normal 2 4 2 2 3 3 6 3" xfId="31120" xr:uid="{00000000-0005-0000-0000-000082850000}"/>
    <cellStyle name="Normal 2 4 2 2 3 3 7" xfId="31121" xr:uid="{00000000-0005-0000-0000-000083850000}"/>
    <cellStyle name="Normal 2 4 2 2 3 3 7 2" xfId="31122" xr:uid="{00000000-0005-0000-0000-000084850000}"/>
    <cellStyle name="Normal 2 4 2 2 3 3 8" xfId="31123" xr:uid="{00000000-0005-0000-0000-000085850000}"/>
    <cellStyle name="Normal 2 4 2 2 3 3 9" xfId="31124" xr:uid="{00000000-0005-0000-0000-000086850000}"/>
    <cellStyle name="Normal 2 4 2 2 3 4" xfId="31125" xr:uid="{00000000-0005-0000-0000-000087850000}"/>
    <cellStyle name="Normal 2 4 2 2 3 4 2" xfId="31126" xr:uid="{00000000-0005-0000-0000-000088850000}"/>
    <cellStyle name="Normal 2 4 2 2 3 4 2 2" xfId="31127" xr:uid="{00000000-0005-0000-0000-000089850000}"/>
    <cellStyle name="Normal 2 4 2 2 3 4 2 2 2" xfId="31128" xr:uid="{00000000-0005-0000-0000-00008A850000}"/>
    <cellStyle name="Normal 2 4 2 2 3 4 2 3" xfId="31129" xr:uid="{00000000-0005-0000-0000-00008B850000}"/>
    <cellStyle name="Normal 2 4 2 2 3 4 2 4" xfId="31130" xr:uid="{00000000-0005-0000-0000-00008C850000}"/>
    <cellStyle name="Normal 2 4 2 2 3 4 3" xfId="31131" xr:uid="{00000000-0005-0000-0000-00008D850000}"/>
    <cellStyle name="Normal 2 4 2 2 3 4 3 2" xfId="31132" xr:uid="{00000000-0005-0000-0000-00008E850000}"/>
    <cellStyle name="Normal 2 4 2 2 3 4 3 2 2" xfId="31133" xr:uid="{00000000-0005-0000-0000-00008F850000}"/>
    <cellStyle name="Normal 2 4 2 2 3 4 3 3" xfId="31134" xr:uid="{00000000-0005-0000-0000-000090850000}"/>
    <cellStyle name="Normal 2 4 2 2 3 4 3 4" xfId="31135" xr:uid="{00000000-0005-0000-0000-000091850000}"/>
    <cellStyle name="Normal 2 4 2 2 3 4 4" xfId="31136" xr:uid="{00000000-0005-0000-0000-000092850000}"/>
    <cellStyle name="Normal 2 4 2 2 3 4 4 2" xfId="31137" xr:uid="{00000000-0005-0000-0000-000093850000}"/>
    <cellStyle name="Normal 2 4 2 2 3 4 4 2 2" xfId="31138" xr:uid="{00000000-0005-0000-0000-000094850000}"/>
    <cellStyle name="Normal 2 4 2 2 3 4 4 3" xfId="31139" xr:uid="{00000000-0005-0000-0000-000095850000}"/>
    <cellStyle name="Normal 2 4 2 2 3 4 4 4" xfId="31140" xr:uid="{00000000-0005-0000-0000-000096850000}"/>
    <cellStyle name="Normal 2 4 2 2 3 4 5" xfId="31141" xr:uid="{00000000-0005-0000-0000-000097850000}"/>
    <cellStyle name="Normal 2 4 2 2 3 4 5 2" xfId="31142" xr:uid="{00000000-0005-0000-0000-000098850000}"/>
    <cellStyle name="Normal 2 4 2 2 3 4 5 3" xfId="31143" xr:uid="{00000000-0005-0000-0000-000099850000}"/>
    <cellStyle name="Normal 2 4 2 2 3 4 6" xfId="31144" xr:uid="{00000000-0005-0000-0000-00009A850000}"/>
    <cellStyle name="Normal 2 4 2 2 3 4 7" xfId="31145" xr:uid="{00000000-0005-0000-0000-00009B850000}"/>
    <cellStyle name="Normal 2 4 2 2 3 4 8" xfId="31146" xr:uid="{00000000-0005-0000-0000-00009C850000}"/>
    <cellStyle name="Normal 2 4 2 2 3 5" xfId="31147" xr:uid="{00000000-0005-0000-0000-00009D850000}"/>
    <cellStyle name="Normal 2 4 2 2 3 5 2" xfId="31148" xr:uid="{00000000-0005-0000-0000-00009E850000}"/>
    <cellStyle name="Normal 2 4 2 2 3 5 2 2" xfId="31149" xr:uid="{00000000-0005-0000-0000-00009F850000}"/>
    <cellStyle name="Normal 2 4 2 2 3 5 3" xfId="31150" xr:uid="{00000000-0005-0000-0000-0000A0850000}"/>
    <cellStyle name="Normal 2 4 2 2 3 5 4" xfId="31151" xr:uid="{00000000-0005-0000-0000-0000A1850000}"/>
    <cellStyle name="Normal 2 4 2 2 3 6" xfId="31152" xr:uid="{00000000-0005-0000-0000-0000A2850000}"/>
    <cellStyle name="Normal 2 4 2 2 3 6 2" xfId="31153" xr:uid="{00000000-0005-0000-0000-0000A3850000}"/>
    <cellStyle name="Normal 2 4 2 2 3 6 2 2" xfId="31154" xr:uid="{00000000-0005-0000-0000-0000A4850000}"/>
    <cellStyle name="Normal 2 4 2 2 3 6 3" xfId="31155" xr:uid="{00000000-0005-0000-0000-0000A5850000}"/>
    <cellStyle name="Normal 2 4 2 2 3 6 4" xfId="31156" xr:uid="{00000000-0005-0000-0000-0000A6850000}"/>
    <cellStyle name="Normal 2 4 2 2 3 7" xfId="31157" xr:uid="{00000000-0005-0000-0000-0000A7850000}"/>
    <cellStyle name="Normal 2 4 2 2 3 7 2" xfId="31158" xr:uid="{00000000-0005-0000-0000-0000A8850000}"/>
    <cellStyle name="Normal 2 4 2 2 3 7 2 2" xfId="31159" xr:uid="{00000000-0005-0000-0000-0000A9850000}"/>
    <cellStyle name="Normal 2 4 2 2 3 7 3" xfId="31160" xr:uid="{00000000-0005-0000-0000-0000AA850000}"/>
    <cellStyle name="Normal 2 4 2 2 3 7 4" xfId="31161" xr:uid="{00000000-0005-0000-0000-0000AB850000}"/>
    <cellStyle name="Normal 2 4 2 2 3 8" xfId="31162" xr:uid="{00000000-0005-0000-0000-0000AC850000}"/>
    <cellStyle name="Normal 2 4 2 2 3 8 2" xfId="31163" xr:uid="{00000000-0005-0000-0000-0000AD850000}"/>
    <cellStyle name="Normal 2 4 2 2 3 8 2 2" xfId="31164" xr:uid="{00000000-0005-0000-0000-0000AE850000}"/>
    <cellStyle name="Normal 2 4 2 2 3 8 3" xfId="31165" xr:uid="{00000000-0005-0000-0000-0000AF850000}"/>
    <cellStyle name="Normal 2 4 2 2 3 9" xfId="31166" xr:uid="{00000000-0005-0000-0000-0000B0850000}"/>
    <cellStyle name="Normal 2 4 2 2 3 9 2" xfId="31167" xr:uid="{00000000-0005-0000-0000-0000B1850000}"/>
    <cellStyle name="Normal 2 4 2 2 4" xfId="31168" xr:uid="{00000000-0005-0000-0000-0000B2850000}"/>
    <cellStyle name="Normal 2 4 2 2 4 2" xfId="31169" xr:uid="{00000000-0005-0000-0000-0000B3850000}"/>
    <cellStyle name="Normal 2 4 2 2 4 2 2" xfId="31170" xr:uid="{00000000-0005-0000-0000-0000B4850000}"/>
    <cellStyle name="Normal 2 4 2 2 4 2 2 2" xfId="31171" xr:uid="{00000000-0005-0000-0000-0000B5850000}"/>
    <cellStyle name="Normal 2 4 2 2 4 2 2 2 2" xfId="31172" xr:uid="{00000000-0005-0000-0000-0000B6850000}"/>
    <cellStyle name="Normal 2 4 2 2 4 2 2 3" xfId="31173" xr:uid="{00000000-0005-0000-0000-0000B7850000}"/>
    <cellStyle name="Normal 2 4 2 2 4 2 2 4" xfId="31174" xr:uid="{00000000-0005-0000-0000-0000B8850000}"/>
    <cellStyle name="Normal 2 4 2 2 4 2 3" xfId="31175" xr:uid="{00000000-0005-0000-0000-0000B9850000}"/>
    <cellStyle name="Normal 2 4 2 2 4 2 3 2" xfId="31176" xr:uid="{00000000-0005-0000-0000-0000BA850000}"/>
    <cellStyle name="Normal 2 4 2 2 4 2 3 2 2" xfId="31177" xr:uid="{00000000-0005-0000-0000-0000BB850000}"/>
    <cellStyle name="Normal 2 4 2 2 4 2 3 3" xfId="31178" xr:uid="{00000000-0005-0000-0000-0000BC850000}"/>
    <cellStyle name="Normal 2 4 2 2 4 2 3 4" xfId="31179" xr:uid="{00000000-0005-0000-0000-0000BD850000}"/>
    <cellStyle name="Normal 2 4 2 2 4 2 4" xfId="31180" xr:uid="{00000000-0005-0000-0000-0000BE850000}"/>
    <cellStyle name="Normal 2 4 2 2 4 2 4 2" xfId="31181" xr:uid="{00000000-0005-0000-0000-0000BF850000}"/>
    <cellStyle name="Normal 2 4 2 2 4 2 4 2 2" xfId="31182" xr:uid="{00000000-0005-0000-0000-0000C0850000}"/>
    <cellStyle name="Normal 2 4 2 2 4 2 4 3" xfId="31183" xr:uid="{00000000-0005-0000-0000-0000C1850000}"/>
    <cellStyle name="Normal 2 4 2 2 4 2 4 4" xfId="31184" xr:uid="{00000000-0005-0000-0000-0000C2850000}"/>
    <cellStyle name="Normal 2 4 2 2 4 2 5" xfId="31185" xr:uid="{00000000-0005-0000-0000-0000C3850000}"/>
    <cellStyle name="Normal 2 4 2 2 4 2 5 2" xfId="31186" xr:uid="{00000000-0005-0000-0000-0000C4850000}"/>
    <cellStyle name="Normal 2 4 2 2 4 2 5 3" xfId="31187" xr:uid="{00000000-0005-0000-0000-0000C5850000}"/>
    <cellStyle name="Normal 2 4 2 2 4 2 6" xfId="31188" xr:uid="{00000000-0005-0000-0000-0000C6850000}"/>
    <cellStyle name="Normal 2 4 2 2 4 2 7" xfId="31189" xr:uid="{00000000-0005-0000-0000-0000C7850000}"/>
    <cellStyle name="Normal 2 4 2 2 4 2 8" xfId="31190" xr:uid="{00000000-0005-0000-0000-0000C8850000}"/>
    <cellStyle name="Normal 2 4 2 2 4 3" xfId="31191" xr:uid="{00000000-0005-0000-0000-0000C9850000}"/>
    <cellStyle name="Normal 2 4 2 2 4 3 2" xfId="31192" xr:uid="{00000000-0005-0000-0000-0000CA850000}"/>
    <cellStyle name="Normal 2 4 2 2 4 3 2 2" xfId="31193" xr:uid="{00000000-0005-0000-0000-0000CB850000}"/>
    <cellStyle name="Normal 2 4 2 2 4 3 3" xfId="31194" xr:uid="{00000000-0005-0000-0000-0000CC850000}"/>
    <cellStyle name="Normal 2 4 2 2 4 3 4" xfId="31195" xr:uid="{00000000-0005-0000-0000-0000CD850000}"/>
    <cellStyle name="Normal 2 4 2 2 4 4" xfId="31196" xr:uid="{00000000-0005-0000-0000-0000CE850000}"/>
    <cellStyle name="Normal 2 4 2 2 4 4 2" xfId="31197" xr:uid="{00000000-0005-0000-0000-0000CF850000}"/>
    <cellStyle name="Normal 2 4 2 2 4 4 2 2" xfId="31198" xr:uid="{00000000-0005-0000-0000-0000D0850000}"/>
    <cellStyle name="Normal 2 4 2 2 4 4 3" xfId="31199" xr:uid="{00000000-0005-0000-0000-0000D1850000}"/>
    <cellStyle name="Normal 2 4 2 2 4 4 4" xfId="31200" xr:uid="{00000000-0005-0000-0000-0000D2850000}"/>
    <cellStyle name="Normal 2 4 2 2 4 5" xfId="31201" xr:uid="{00000000-0005-0000-0000-0000D3850000}"/>
    <cellStyle name="Normal 2 4 2 2 4 5 2" xfId="31202" xr:uid="{00000000-0005-0000-0000-0000D4850000}"/>
    <cellStyle name="Normal 2 4 2 2 4 5 2 2" xfId="31203" xr:uid="{00000000-0005-0000-0000-0000D5850000}"/>
    <cellStyle name="Normal 2 4 2 2 4 5 3" xfId="31204" xr:uid="{00000000-0005-0000-0000-0000D6850000}"/>
    <cellStyle name="Normal 2 4 2 2 4 5 4" xfId="31205" xr:uid="{00000000-0005-0000-0000-0000D7850000}"/>
    <cellStyle name="Normal 2 4 2 2 4 6" xfId="31206" xr:uid="{00000000-0005-0000-0000-0000D8850000}"/>
    <cellStyle name="Normal 2 4 2 2 4 6 2" xfId="31207" xr:uid="{00000000-0005-0000-0000-0000D9850000}"/>
    <cellStyle name="Normal 2 4 2 2 4 6 2 2" xfId="31208" xr:uid="{00000000-0005-0000-0000-0000DA850000}"/>
    <cellStyle name="Normal 2 4 2 2 4 6 3" xfId="31209" xr:uid="{00000000-0005-0000-0000-0000DB850000}"/>
    <cellStyle name="Normal 2 4 2 2 4 7" xfId="31210" xr:uid="{00000000-0005-0000-0000-0000DC850000}"/>
    <cellStyle name="Normal 2 4 2 2 4 7 2" xfId="31211" xr:uid="{00000000-0005-0000-0000-0000DD850000}"/>
    <cellStyle name="Normal 2 4 2 2 4 8" xfId="31212" xr:uid="{00000000-0005-0000-0000-0000DE850000}"/>
    <cellStyle name="Normal 2 4 2 2 4 9" xfId="31213" xr:uid="{00000000-0005-0000-0000-0000DF850000}"/>
    <cellStyle name="Normal 2 4 2 2 5" xfId="31214" xr:uid="{00000000-0005-0000-0000-0000E0850000}"/>
    <cellStyle name="Normal 2 4 2 2 5 2" xfId="31215" xr:uid="{00000000-0005-0000-0000-0000E1850000}"/>
    <cellStyle name="Normal 2 4 2 2 5 2 2" xfId="31216" xr:uid="{00000000-0005-0000-0000-0000E2850000}"/>
    <cellStyle name="Normal 2 4 2 2 5 2 2 2" xfId="31217" xr:uid="{00000000-0005-0000-0000-0000E3850000}"/>
    <cellStyle name="Normal 2 4 2 2 5 2 3" xfId="31218" xr:uid="{00000000-0005-0000-0000-0000E4850000}"/>
    <cellStyle name="Normal 2 4 2 2 5 2 4" xfId="31219" xr:uid="{00000000-0005-0000-0000-0000E5850000}"/>
    <cellStyle name="Normal 2 4 2 2 5 3" xfId="31220" xr:uid="{00000000-0005-0000-0000-0000E6850000}"/>
    <cellStyle name="Normal 2 4 2 2 5 3 2" xfId="31221" xr:uid="{00000000-0005-0000-0000-0000E7850000}"/>
    <cellStyle name="Normal 2 4 2 2 5 3 2 2" xfId="31222" xr:uid="{00000000-0005-0000-0000-0000E8850000}"/>
    <cellStyle name="Normal 2 4 2 2 5 3 3" xfId="31223" xr:uid="{00000000-0005-0000-0000-0000E9850000}"/>
    <cellStyle name="Normal 2 4 2 2 5 3 4" xfId="31224" xr:uid="{00000000-0005-0000-0000-0000EA850000}"/>
    <cellStyle name="Normal 2 4 2 2 5 4" xfId="31225" xr:uid="{00000000-0005-0000-0000-0000EB850000}"/>
    <cellStyle name="Normal 2 4 2 2 5 4 2" xfId="31226" xr:uid="{00000000-0005-0000-0000-0000EC850000}"/>
    <cellStyle name="Normal 2 4 2 2 5 4 2 2" xfId="31227" xr:uid="{00000000-0005-0000-0000-0000ED850000}"/>
    <cellStyle name="Normal 2 4 2 2 5 4 3" xfId="31228" xr:uid="{00000000-0005-0000-0000-0000EE850000}"/>
    <cellStyle name="Normal 2 4 2 2 5 4 4" xfId="31229" xr:uid="{00000000-0005-0000-0000-0000EF850000}"/>
    <cellStyle name="Normal 2 4 2 2 5 5" xfId="31230" xr:uid="{00000000-0005-0000-0000-0000F0850000}"/>
    <cellStyle name="Normal 2 4 2 2 5 5 2" xfId="31231" xr:uid="{00000000-0005-0000-0000-0000F1850000}"/>
    <cellStyle name="Normal 2 4 2 2 5 5 2 2" xfId="31232" xr:uid="{00000000-0005-0000-0000-0000F2850000}"/>
    <cellStyle name="Normal 2 4 2 2 5 5 3" xfId="31233" xr:uid="{00000000-0005-0000-0000-0000F3850000}"/>
    <cellStyle name="Normal 2 4 2 2 5 5 4" xfId="31234" xr:uid="{00000000-0005-0000-0000-0000F4850000}"/>
    <cellStyle name="Normal 2 4 2 2 5 6" xfId="31235" xr:uid="{00000000-0005-0000-0000-0000F5850000}"/>
    <cellStyle name="Normal 2 4 2 2 5 6 2" xfId="31236" xr:uid="{00000000-0005-0000-0000-0000F6850000}"/>
    <cellStyle name="Normal 2 4 2 2 5 6 2 2" xfId="31237" xr:uid="{00000000-0005-0000-0000-0000F7850000}"/>
    <cellStyle name="Normal 2 4 2 2 5 6 3" xfId="31238" xr:uid="{00000000-0005-0000-0000-0000F8850000}"/>
    <cellStyle name="Normal 2 4 2 2 5 7" xfId="31239" xr:uid="{00000000-0005-0000-0000-0000F9850000}"/>
    <cellStyle name="Normal 2 4 2 2 5 7 2" xfId="31240" xr:uid="{00000000-0005-0000-0000-0000FA850000}"/>
    <cellStyle name="Normal 2 4 2 2 5 8" xfId="31241" xr:uid="{00000000-0005-0000-0000-0000FB850000}"/>
    <cellStyle name="Normal 2 4 2 2 5 9" xfId="31242" xr:uid="{00000000-0005-0000-0000-0000FC850000}"/>
    <cellStyle name="Normal 2 4 2 2 6" xfId="31243" xr:uid="{00000000-0005-0000-0000-0000FD850000}"/>
    <cellStyle name="Normal 2 4 2 2 6 2" xfId="31244" xr:uid="{00000000-0005-0000-0000-0000FE850000}"/>
    <cellStyle name="Normal 2 4 2 2 6 2 2" xfId="31245" xr:uid="{00000000-0005-0000-0000-0000FF850000}"/>
    <cellStyle name="Normal 2 4 2 2 6 2 2 2" xfId="31246" xr:uid="{00000000-0005-0000-0000-000000860000}"/>
    <cellStyle name="Normal 2 4 2 2 6 2 3" xfId="31247" xr:uid="{00000000-0005-0000-0000-000001860000}"/>
    <cellStyle name="Normal 2 4 2 2 6 2 4" xfId="31248" xr:uid="{00000000-0005-0000-0000-000002860000}"/>
    <cellStyle name="Normal 2 4 2 2 6 3" xfId="31249" xr:uid="{00000000-0005-0000-0000-000003860000}"/>
    <cellStyle name="Normal 2 4 2 2 6 3 2" xfId="31250" xr:uid="{00000000-0005-0000-0000-000004860000}"/>
    <cellStyle name="Normal 2 4 2 2 6 3 2 2" xfId="31251" xr:uid="{00000000-0005-0000-0000-000005860000}"/>
    <cellStyle name="Normal 2 4 2 2 6 3 3" xfId="31252" xr:uid="{00000000-0005-0000-0000-000006860000}"/>
    <cellStyle name="Normal 2 4 2 2 6 3 4" xfId="31253" xr:uid="{00000000-0005-0000-0000-000007860000}"/>
    <cellStyle name="Normal 2 4 2 2 6 4" xfId="31254" xr:uid="{00000000-0005-0000-0000-000008860000}"/>
    <cellStyle name="Normal 2 4 2 2 6 4 2" xfId="31255" xr:uid="{00000000-0005-0000-0000-000009860000}"/>
    <cellStyle name="Normal 2 4 2 2 6 4 2 2" xfId="31256" xr:uid="{00000000-0005-0000-0000-00000A860000}"/>
    <cellStyle name="Normal 2 4 2 2 6 4 3" xfId="31257" xr:uid="{00000000-0005-0000-0000-00000B860000}"/>
    <cellStyle name="Normal 2 4 2 2 6 4 4" xfId="31258" xr:uid="{00000000-0005-0000-0000-00000C860000}"/>
    <cellStyle name="Normal 2 4 2 2 6 5" xfId="31259" xr:uid="{00000000-0005-0000-0000-00000D860000}"/>
    <cellStyle name="Normal 2 4 2 2 6 5 2" xfId="31260" xr:uid="{00000000-0005-0000-0000-00000E860000}"/>
    <cellStyle name="Normal 2 4 2 2 6 5 2 2" xfId="31261" xr:uid="{00000000-0005-0000-0000-00000F860000}"/>
    <cellStyle name="Normal 2 4 2 2 6 5 3" xfId="31262" xr:uid="{00000000-0005-0000-0000-000010860000}"/>
    <cellStyle name="Normal 2 4 2 2 6 6" xfId="31263" xr:uid="{00000000-0005-0000-0000-000011860000}"/>
    <cellStyle name="Normal 2 4 2 2 6 6 2" xfId="31264" xr:uid="{00000000-0005-0000-0000-000012860000}"/>
    <cellStyle name="Normal 2 4 2 2 6 7" xfId="31265" xr:uid="{00000000-0005-0000-0000-000013860000}"/>
    <cellStyle name="Normal 2 4 2 2 6 8" xfId="31266" xr:uid="{00000000-0005-0000-0000-000014860000}"/>
    <cellStyle name="Normal 2 4 2 2 7" xfId="31267" xr:uid="{00000000-0005-0000-0000-000015860000}"/>
    <cellStyle name="Normal 2 4 2 2 7 2" xfId="31268" xr:uid="{00000000-0005-0000-0000-000016860000}"/>
    <cellStyle name="Normal 2 4 2 2 7 2 2" xfId="31269" xr:uid="{00000000-0005-0000-0000-000017860000}"/>
    <cellStyle name="Normal 2 4 2 2 7 3" xfId="31270" xr:uid="{00000000-0005-0000-0000-000018860000}"/>
    <cellStyle name="Normal 2 4 2 2 7 4" xfId="31271" xr:uid="{00000000-0005-0000-0000-000019860000}"/>
    <cellStyle name="Normal 2 4 2 2 8" xfId="31272" xr:uid="{00000000-0005-0000-0000-00001A860000}"/>
    <cellStyle name="Normal 2 4 2 2 8 2" xfId="31273" xr:uid="{00000000-0005-0000-0000-00001B860000}"/>
    <cellStyle name="Normal 2 4 2 2 8 2 2" xfId="31274" xr:uid="{00000000-0005-0000-0000-00001C860000}"/>
    <cellStyle name="Normal 2 4 2 2 8 3" xfId="31275" xr:uid="{00000000-0005-0000-0000-00001D860000}"/>
    <cellStyle name="Normal 2 4 2 2 8 4" xfId="31276" xr:uid="{00000000-0005-0000-0000-00001E860000}"/>
    <cellStyle name="Normal 2 4 2 2 9" xfId="31277" xr:uid="{00000000-0005-0000-0000-00001F860000}"/>
    <cellStyle name="Normal 2 4 2 2 9 2" xfId="31278" xr:uid="{00000000-0005-0000-0000-000020860000}"/>
    <cellStyle name="Normal 2 4 2 2 9 2 2" xfId="31279" xr:uid="{00000000-0005-0000-0000-000021860000}"/>
    <cellStyle name="Normal 2 4 2 2 9 3" xfId="31280" xr:uid="{00000000-0005-0000-0000-000022860000}"/>
    <cellStyle name="Normal 2 4 2 2 9 4" xfId="31281" xr:uid="{00000000-0005-0000-0000-000023860000}"/>
    <cellStyle name="Normal 2 4 2 3" xfId="31282" xr:uid="{00000000-0005-0000-0000-000024860000}"/>
    <cellStyle name="Normal 2 4 2 3 10" xfId="31283" xr:uid="{00000000-0005-0000-0000-000025860000}"/>
    <cellStyle name="Normal 2 4 2 3 10 2" xfId="31284" xr:uid="{00000000-0005-0000-0000-000026860000}"/>
    <cellStyle name="Normal 2 4 2 3 11" xfId="31285" xr:uid="{00000000-0005-0000-0000-000027860000}"/>
    <cellStyle name="Normal 2 4 2 3 12" xfId="31286" xr:uid="{00000000-0005-0000-0000-000028860000}"/>
    <cellStyle name="Normal 2 4 2 3 2" xfId="31287" xr:uid="{00000000-0005-0000-0000-000029860000}"/>
    <cellStyle name="Normal 2 4 2 3 2 10" xfId="31288" xr:uid="{00000000-0005-0000-0000-00002A860000}"/>
    <cellStyle name="Normal 2 4 2 3 2 11" xfId="31289" xr:uid="{00000000-0005-0000-0000-00002B860000}"/>
    <cellStyle name="Normal 2 4 2 3 2 2" xfId="31290" xr:uid="{00000000-0005-0000-0000-00002C860000}"/>
    <cellStyle name="Normal 2 4 2 3 2 2 2" xfId="31291" xr:uid="{00000000-0005-0000-0000-00002D860000}"/>
    <cellStyle name="Normal 2 4 2 3 2 2 2 2" xfId="31292" xr:uid="{00000000-0005-0000-0000-00002E860000}"/>
    <cellStyle name="Normal 2 4 2 3 2 2 2 2 2" xfId="31293" xr:uid="{00000000-0005-0000-0000-00002F860000}"/>
    <cellStyle name="Normal 2 4 2 3 2 2 2 2 2 2" xfId="31294" xr:uid="{00000000-0005-0000-0000-000030860000}"/>
    <cellStyle name="Normal 2 4 2 3 2 2 2 2 3" xfId="31295" xr:uid="{00000000-0005-0000-0000-000031860000}"/>
    <cellStyle name="Normal 2 4 2 3 2 2 2 2 4" xfId="31296" xr:uid="{00000000-0005-0000-0000-000032860000}"/>
    <cellStyle name="Normal 2 4 2 3 2 2 2 3" xfId="31297" xr:uid="{00000000-0005-0000-0000-000033860000}"/>
    <cellStyle name="Normal 2 4 2 3 2 2 2 3 2" xfId="31298" xr:uid="{00000000-0005-0000-0000-000034860000}"/>
    <cellStyle name="Normal 2 4 2 3 2 2 2 3 2 2" xfId="31299" xr:uid="{00000000-0005-0000-0000-000035860000}"/>
    <cellStyle name="Normal 2 4 2 3 2 2 2 3 3" xfId="31300" xr:uid="{00000000-0005-0000-0000-000036860000}"/>
    <cellStyle name="Normal 2 4 2 3 2 2 2 3 4" xfId="31301" xr:uid="{00000000-0005-0000-0000-000037860000}"/>
    <cellStyle name="Normal 2 4 2 3 2 2 2 4" xfId="31302" xr:uid="{00000000-0005-0000-0000-000038860000}"/>
    <cellStyle name="Normal 2 4 2 3 2 2 2 4 2" xfId="31303" xr:uid="{00000000-0005-0000-0000-000039860000}"/>
    <cellStyle name="Normal 2 4 2 3 2 2 2 4 2 2" xfId="31304" xr:uid="{00000000-0005-0000-0000-00003A860000}"/>
    <cellStyle name="Normal 2 4 2 3 2 2 2 4 3" xfId="31305" xr:uid="{00000000-0005-0000-0000-00003B860000}"/>
    <cellStyle name="Normal 2 4 2 3 2 2 2 4 4" xfId="31306" xr:uid="{00000000-0005-0000-0000-00003C860000}"/>
    <cellStyle name="Normal 2 4 2 3 2 2 2 5" xfId="31307" xr:uid="{00000000-0005-0000-0000-00003D860000}"/>
    <cellStyle name="Normal 2 4 2 3 2 2 2 5 2" xfId="31308" xr:uid="{00000000-0005-0000-0000-00003E860000}"/>
    <cellStyle name="Normal 2 4 2 3 2 2 2 5 3" xfId="31309" xr:uid="{00000000-0005-0000-0000-00003F860000}"/>
    <cellStyle name="Normal 2 4 2 3 2 2 2 6" xfId="31310" xr:uid="{00000000-0005-0000-0000-000040860000}"/>
    <cellStyle name="Normal 2 4 2 3 2 2 2 7" xfId="31311" xr:uid="{00000000-0005-0000-0000-000041860000}"/>
    <cellStyle name="Normal 2 4 2 3 2 2 2 8" xfId="31312" xr:uid="{00000000-0005-0000-0000-000042860000}"/>
    <cellStyle name="Normal 2 4 2 3 2 2 3" xfId="31313" xr:uid="{00000000-0005-0000-0000-000043860000}"/>
    <cellStyle name="Normal 2 4 2 3 2 2 3 2" xfId="31314" xr:uid="{00000000-0005-0000-0000-000044860000}"/>
    <cellStyle name="Normal 2 4 2 3 2 2 3 2 2" xfId="31315" xr:uid="{00000000-0005-0000-0000-000045860000}"/>
    <cellStyle name="Normal 2 4 2 3 2 2 3 3" xfId="31316" xr:uid="{00000000-0005-0000-0000-000046860000}"/>
    <cellStyle name="Normal 2 4 2 3 2 2 3 4" xfId="31317" xr:uid="{00000000-0005-0000-0000-000047860000}"/>
    <cellStyle name="Normal 2 4 2 3 2 2 4" xfId="31318" xr:uid="{00000000-0005-0000-0000-000048860000}"/>
    <cellStyle name="Normal 2 4 2 3 2 2 4 2" xfId="31319" xr:uid="{00000000-0005-0000-0000-000049860000}"/>
    <cellStyle name="Normal 2 4 2 3 2 2 4 2 2" xfId="31320" xr:uid="{00000000-0005-0000-0000-00004A860000}"/>
    <cellStyle name="Normal 2 4 2 3 2 2 4 3" xfId="31321" xr:uid="{00000000-0005-0000-0000-00004B860000}"/>
    <cellStyle name="Normal 2 4 2 3 2 2 4 4" xfId="31322" xr:uid="{00000000-0005-0000-0000-00004C860000}"/>
    <cellStyle name="Normal 2 4 2 3 2 2 5" xfId="31323" xr:uid="{00000000-0005-0000-0000-00004D860000}"/>
    <cellStyle name="Normal 2 4 2 3 2 2 5 2" xfId="31324" xr:uid="{00000000-0005-0000-0000-00004E860000}"/>
    <cellStyle name="Normal 2 4 2 3 2 2 5 2 2" xfId="31325" xr:uid="{00000000-0005-0000-0000-00004F860000}"/>
    <cellStyle name="Normal 2 4 2 3 2 2 5 3" xfId="31326" xr:uid="{00000000-0005-0000-0000-000050860000}"/>
    <cellStyle name="Normal 2 4 2 3 2 2 5 4" xfId="31327" xr:uid="{00000000-0005-0000-0000-000051860000}"/>
    <cellStyle name="Normal 2 4 2 3 2 2 6" xfId="31328" xr:uid="{00000000-0005-0000-0000-000052860000}"/>
    <cellStyle name="Normal 2 4 2 3 2 2 6 2" xfId="31329" xr:uid="{00000000-0005-0000-0000-000053860000}"/>
    <cellStyle name="Normal 2 4 2 3 2 2 6 2 2" xfId="31330" xr:uid="{00000000-0005-0000-0000-000054860000}"/>
    <cellStyle name="Normal 2 4 2 3 2 2 6 3" xfId="31331" xr:uid="{00000000-0005-0000-0000-000055860000}"/>
    <cellStyle name="Normal 2 4 2 3 2 2 7" xfId="31332" xr:uid="{00000000-0005-0000-0000-000056860000}"/>
    <cellStyle name="Normal 2 4 2 3 2 2 7 2" xfId="31333" xr:uid="{00000000-0005-0000-0000-000057860000}"/>
    <cellStyle name="Normal 2 4 2 3 2 2 8" xfId="31334" xr:uid="{00000000-0005-0000-0000-000058860000}"/>
    <cellStyle name="Normal 2 4 2 3 2 2 9" xfId="31335" xr:uid="{00000000-0005-0000-0000-000059860000}"/>
    <cellStyle name="Normal 2 4 2 3 2 3" xfId="31336" xr:uid="{00000000-0005-0000-0000-00005A860000}"/>
    <cellStyle name="Normal 2 4 2 3 2 3 2" xfId="31337" xr:uid="{00000000-0005-0000-0000-00005B860000}"/>
    <cellStyle name="Normal 2 4 2 3 2 3 2 2" xfId="31338" xr:uid="{00000000-0005-0000-0000-00005C860000}"/>
    <cellStyle name="Normal 2 4 2 3 2 3 2 2 2" xfId="31339" xr:uid="{00000000-0005-0000-0000-00005D860000}"/>
    <cellStyle name="Normal 2 4 2 3 2 3 2 3" xfId="31340" xr:uid="{00000000-0005-0000-0000-00005E860000}"/>
    <cellStyle name="Normal 2 4 2 3 2 3 2 4" xfId="31341" xr:uid="{00000000-0005-0000-0000-00005F860000}"/>
    <cellStyle name="Normal 2 4 2 3 2 3 3" xfId="31342" xr:uid="{00000000-0005-0000-0000-000060860000}"/>
    <cellStyle name="Normal 2 4 2 3 2 3 3 2" xfId="31343" xr:uid="{00000000-0005-0000-0000-000061860000}"/>
    <cellStyle name="Normal 2 4 2 3 2 3 3 2 2" xfId="31344" xr:uid="{00000000-0005-0000-0000-000062860000}"/>
    <cellStyle name="Normal 2 4 2 3 2 3 3 3" xfId="31345" xr:uid="{00000000-0005-0000-0000-000063860000}"/>
    <cellStyle name="Normal 2 4 2 3 2 3 3 4" xfId="31346" xr:uid="{00000000-0005-0000-0000-000064860000}"/>
    <cellStyle name="Normal 2 4 2 3 2 3 4" xfId="31347" xr:uid="{00000000-0005-0000-0000-000065860000}"/>
    <cellStyle name="Normal 2 4 2 3 2 3 4 2" xfId="31348" xr:uid="{00000000-0005-0000-0000-000066860000}"/>
    <cellStyle name="Normal 2 4 2 3 2 3 4 2 2" xfId="31349" xr:uid="{00000000-0005-0000-0000-000067860000}"/>
    <cellStyle name="Normal 2 4 2 3 2 3 4 3" xfId="31350" xr:uid="{00000000-0005-0000-0000-000068860000}"/>
    <cellStyle name="Normal 2 4 2 3 2 3 4 4" xfId="31351" xr:uid="{00000000-0005-0000-0000-000069860000}"/>
    <cellStyle name="Normal 2 4 2 3 2 3 5" xfId="31352" xr:uid="{00000000-0005-0000-0000-00006A860000}"/>
    <cellStyle name="Normal 2 4 2 3 2 3 5 2" xfId="31353" xr:uid="{00000000-0005-0000-0000-00006B860000}"/>
    <cellStyle name="Normal 2 4 2 3 2 3 5 2 2" xfId="31354" xr:uid="{00000000-0005-0000-0000-00006C860000}"/>
    <cellStyle name="Normal 2 4 2 3 2 3 5 3" xfId="31355" xr:uid="{00000000-0005-0000-0000-00006D860000}"/>
    <cellStyle name="Normal 2 4 2 3 2 3 5 4" xfId="31356" xr:uid="{00000000-0005-0000-0000-00006E860000}"/>
    <cellStyle name="Normal 2 4 2 3 2 3 6" xfId="31357" xr:uid="{00000000-0005-0000-0000-00006F860000}"/>
    <cellStyle name="Normal 2 4 2 3 2 3 6 2" xfId="31358" xr:uid="{00000000-0005-0000-0000-000070860000}"/>
    <cellStyle name="Normal 2 4 2 3 2 3 6 2 2" xfId="31359" xr:uid="{00000000-0005-0000-0000-000071860000}"/>
    <cellStyle name="Normal 2 4 2 3 2 3 6 3" xfId="31360" xr:uid="{00000000-0005-0000-0000-000072860000}"/>
    <cellStyle name="Normal 2 4 2 3 2 3 7" xfId="31361" xr:uid="{00000000-0005-0000-0000-000073860000}"/>
    <cellStyle name="Normal 2 4 2 3 2 3 7 2" xfId="31362" xr:uid="{00000000-0005-0000-0000-000074860000}"/>
    <cellStyle name="Normal 2 4 2 3 2 3 8" xfId="31363" xr:uid="{00000000-0005-0000-0000-000075860000}"/>
    <cellStyle name="Normal 2 4 2 3 2 3 9" xfId="31364" xr:uid="{00000000-0005-0000-0000-000076860000}"/>
    <cellStyle name="Normal 2 4 2 3 2 4" xfId="31365" xr:uid="{00000000-0005-0000-0000-000077860000}"/>
    <cellStyle name="Normal 2 4 2 3 2 4 2" xfId="31366" xr:uid="{00000000-0005-0000-0000-000078860000}"/>
    <cellStyle name="Normal 2 4 2 3 2 4 2 2" xfId="31367" xr:uid="{00000000-0005-0000-0000-000079860000}"/>
    <cellStyle name="Normal 2 4 2 3 2 4 2 2 2" xfId="31368" xr:uid="{00000000-0005-0000-0000-00007A860000}"/>
    <cellStyle name="Normal 2 4 2 3 2 4 2 3" xfId="31369" xr:uid="{00000000-0005-0000-0000-00007B860000}"/>
    <cellStyle name="Normal 2 4 2 3 2 4 2 4" xfId="31370" xr:uid="{00000000-0005-0000-0000-00007C860000}"/>
    <cellStyle name="Normal 2 4 2 3 2 4 3" xfId="31371" xr:uid="{00000000-0005-0000-0000-00007D860000}"/>
    <cellStyle name="Normal 2 4 2 3 2 4 3 2" xfId="31372" xr:uid="{00000000-0005-0000-0000-00007E860000}"/>
    <cellStyle name="Normal 2 4 2 3 2 4 3 2 2" xfId="31373" xr:uid="{00000000-0005-0000-0000-00007F860000}"/>
    <cellStyle name="Normal 2 4 2 3 2 4 3 3" xfId="31374" xr:uid="{00000000-0005-0000-0000-000080860000}"/>
    <cellStyle name="Normal 2 4 2 3 2 4 3 4" xfId="31375" xr:uid="{00000000-0005-0000-0000-000081860000}"/>
    <cellStyle name="Normal 2 4 2 3 2 4 4" xfId="31376" xr:uid="{00000000-0005-0000-0000-000082860000}"/>
    <cellStyle name="Normal 2 4 2 3 2 4 4 2" xfId="31377" xr:uid="{00000000-0005-0000-0000-000083860000}"/>
    <cellStyle name="Normal 2 4 2 3 2 4 4 2 2" xfId="31378" xr:uid="{00000000-0005-0000-0000-000084860000}"/>
    <cellStyle name="Normal 2 4 2 3 2 4 4 3" xfId="31379" xr:uid="{00000000-0005-0000-0000-000085860000}"/>
    <cellStyle name="Normal 2 4 2 3 2 4 4 4" xfId="31380" xr:uid="{00000000-0005-0000-0000-000086860000}"/>
    <cellStyle name="Normal 2 4 2 3 2 4 5" xfId="31381" xr:uid="{00000000-0005-0000-0000-000087860000}"/>
    <cellStyle name="Normal 2 4 2 3 2 4 5 2" xfId="31382" xr:uid="{00000000-0005-0000-0000-000088860000}"/>
    <cellStyle name="Normal 2 4 2 3 2 4 5 3" xfId="31383" xr:uid="{00000000-0005-0000-0000-000089860000}"/>
    <cellStyle name="Normal 2 4 2 3 2 4 6" xfId="31384" xr:uid="{00000000-0005-0000-0000-00008A860000}"/>
    <cellStyle name="Normal 2 4 2 3 2 4 7" xfId="31385" xr:uid="{00000000-0005-0000-0000-00008B860000}"/>
    <cellStyle name="Normal 2 4 2 3 2 4 8" xfId="31386" xr:uid="{00000000-0005-0000-0000-00008C860000}"/>
    <cellStyle name="Normal 2 4 2 3 2 5" xfId="31387" xr:uid="{00000000-0005-0000-0000-00008D860000}"/>
    <cellStyle name="Normal 2 4 2 3 2 5 2" xfId="31388" xr:uid="{00000000-0005-0000-0000-00008E860000}"/>
    <cellStyle name="Normal 2 4 2 3 2 5 2 2" xfId="31389" xr:uid="{00000000-0005-0000-0000-00008F860000}"/>
    <cellStyle name="Normal 2 4 2 3 2 5 3" xfId="31390" xr:uid="{00000000-0005-0000-0000-000090860000}"/>
    <cellStyle name="Normal 2 4 2 3 2 5 4" xfId="31391" xr:uid="{00000000-0005-0000-0000-000091860000}"/>
    <cellStyle name="Normal 2 4 2 3 2 6" xfId="31392" xr:uid="{00000000-0005-0000-0000-000092860000}"/>
    <cellStyle name="Normal 2 4 2 3 2 6 2" xfId="31393" xr:uid="{00000000-0005-0000-0000-000093860000}"/>
    <cellStyle name="Normal 2 4 2 3 2 6 2 2" xfId="31394" xr:uid="{00000000-0005-0000-0000-000094860000}"/>
    <cellStyle name="Normal 2 4 2 3 2 6 3" xfId="31395" xr:uid="{00000000-0005-0000-0000-000095860000}"/>
    <cellStyle name="Normal 2 4 2 3 2 6 4" xfId="31396" xr:uid="{00000000-0005-0000-0000-000096860000}"/>
    <cellStyle name="Normal 2 4 2 3 2 7" xfId="31397" xr:uid="{00000000-0005-0000-0000-000097860000}"/>
    <cellStyle name="Normal 2 4 2 3 2 7 2" xfId="31398" xr:uid="{00000000-0005-0000-0000-000098860000}"/>
    <cellStyle name="Normal 2 4 2 3 2 7 2 2" xfId="31399" xr:uid="{00000000-0005-0000-0000-000099860000}"/>
    <cellStyle name="Normal 2 4 2 3 2 7 3" xfId="31400" xr:uid="{00000000-0005-0000-0000-00009A860000}"/>
    <cellStyle name="Normal 2 4 2 3 2 7 4" xfId="31401" xr:uid="{00000000-0005-0000-0000-00009B860000}"/>
    <cellStyle name="Normal 2 4 2 3 2 8" xfId="31402" xr:uid="{00000000-0005-0000-0000-00009C860000}"/>
    <cellStyle name="Normal 2 4 2 3 2 8 2" xfId="31403" xr:uid="{00000000-0005-0000-0000-00009D860000}"/>
    <cellStyle name="Normal 2 4 2 3 2 8 2 2" xfId="31404" xr:uid="{00000000-0005-0000-0000-00009E860000}"/>
    <cellStyle name="Normal 2 4 2 3 2 8 3" xfId="31405" xr:uid="{00000000-0005-0000-0000-00009F860000}"/>
    <cellStyle name="Normal 2 4 2 3 2 9" xfId="31406" xr:uid="{00000000-0005-0000-0000-0000A0860000}"/>
    <cellStyle name="Normal 2 4 2 3 2 9 2" xfId="31407" xr:uid="{00000000-0005-0000-0000-0000A1860000}"/>
    <cellStyle name="Normal 2 4 2 3 3" xfId="31408" xr:uid="{00000000-0005-0000-0000-0000A2860000}"/>
    <cellStyle name="Normal 2 4 2 3 3 2" xfId="31409" xr:uid="{00000000-0005-0000-0000-0000A3860000}"/>
    <cellStyle name="Normal 2 4 2 3 3 2 2" xfId="31410" xr:uid="{00000000-0005-0000-0000-0000A4860000}"/>
    <cellStyle name="Normal 2 4 2 3 3 2 2 2" xfId="31411" xr:uid="{00000000-0005-0000-0000-0000A5860000}"/>
    <cellStyle name="Normal 2 4 2 3 3 2 2 2 2" xfId="31412" xr:uid="{00000000-0005-0000-0000-0000A6860000}"/>
    <cellStyle name="Normal 2 4 2 3 3 2 2 3" xfId="31413" xr:uid="{00000000-0005-0000-0000-0000A7860000}"/>
    <cellStyle name="Normal 2 4 2 3 3 2 2 4" xfId="31414" xr:uid="{00000000-0005-0000-0000-0000A8860000}"/>
    <cellStyle name="Normal 2 4 2 3 3 2 3" xfId="31415" xr:uid="{00000000-0005-0000-0000-0000A9860000}"/>
    <cellStyle name="Normal 2 4 2 3 3 2 3 2" xfId="31416" xr:uid="{00000000-0005-0000-0000-0000AA860000}"/>
    <cellStyle name="Normal 2 4 2 3 3 2 3 2 2" xfId="31417" xr:uid="{00000000-0005-0000-0000-0000AB860000}"/>
    <cellStyle name="Normal 2 4 2 3 3 2 3 3" xfId="31418" xr:uid="{00000000-0005-0000-0000-0000AC860000}"/>
    <cellStyle name="Normal 2 4 2 3 3 2 3 4" xfId="31419" xr:uid="{00000000-0005-0000-0000-0000AD860000}"/>
    <cellStyle name="Normal 2 4 2 3 3 2 4" xfId="31420" xr:uid="{00000000-0005-0000-0000-0000AE860000}"/>
    <cellStyle name="Normal 2 4 2 3 3 2 4 2" xfId="31421" xr:uid="{00000000-0005-0000-0000-0000AF860000}"/>
    <cellStyle name="Normal 2 4 2 3 3 2 4 2 2" xfId="31422" xr:uid="{00000000-0005-0000-0000-0000B0860000}"/>
    <cellStyle name="Normal 2 4 2 3 3 2 4 3" xfId="31423" xr:uid="{00000000-0005-0000-0000-0000B1860000}"/>
    <cellStyle name="Normal 2 4 2 3 3 2 4 4" xfId="31424" xr:uid="{00000000-0005-0000-0000-0000B2860000}"/>
    <cellStyle name="Normal 2 4 2 3 3 2 5" xfId="31425" xr:uid="{00000000-0005-0000-0000-0000B3860000}"/>
    <cellStyle name="Normal 2 4 2 3 3 2 5 2" xfId="31426" xr:uid="{00000000-0005-0000-0000-0000B4860000}"/>
    <cellStyle name="Normal 2 4 2 3 3 2 5 3" xfId="31427" xr:uid="{00000000-0005-0000-0000-0000B5860000}"/>
    <cellStyle name="Normal 2 4 2 3 3 2 6" xfId="31428" xr:uid="{00000000-0005-0000-0000-0000B6860000}"/>
    <cellStyle name="Normal 2 4 2 3 3 2 7" xfId="31429" xr:uid="{00000000-0005-0000-0000-0000B7860000}"/>
    <cellStyle name="Normal 2 4 2 3 3 2 8" xfId="31430" xr:uid="{00000000-0005-0000-0000-0000B8860000}"/>
    <cellStyle name="Normal 2 4 2 3 3 3" xfId="31431" xr:uid="{00000000-0005-0000-0000-0000B9860000}"/>
    <cellStyle name="Normal 2 4 2 3 3 3 2" xfId="31432" xr:uid="{00000000-0005-0000-0000-0000BA860000}"/>
    <cellStyle name="Normal 2 4 2 3 3 3 2 2" xfId="31433" xr:uid="{00000000-0005-0000-0000-0000BB860000}"/>
    <cellStyle name="Normal 2 4 2 3 3 3 3" xfId="31434" xr:uid="{00000000-0005-0000-0000-0000BC860000}"/>
    <cellStyle name="Normal 2 4 2 3 3 3 4" xfId="31435" xr:uid="{00000000-0005-0000-0000-0000BD860000}"/>
    <cellStyle name="Normal 2 4 2 3 3 4" xfId="31436" xr:uid="{00000000-0005-0000-0000-0000BE860000}"/>
    <cellStyle name="Normal 2 4 2 3 3 4 2" xfId="31437" xr:uid="{00000000-0005-0000-0000-0000BF860000}"/>
    <cellStyle name="Normal 2 4 2 3 3 4 2 2" xfId="31438" xr:uid="{00000000-0005-0000-0000-0000C0860000}"/>
    <cellStyle name="Normal 2 4 2 3 3 4 3" xfId="31439" xr:uid="{00000000-0005-0000-0000-0000C1860000}"/>
    <cellStyle name="Normal 2 4 2 3 3 4 4" xfId="31440" xr:uid="{00000000-0005-0000-0000-0000C2860000}"/>
    <cellStyle name="Normal 2 4 2 3 3 5" xfId="31441" xr:uid="{00000000-0005-0000-0000-0000C3860000}"/>
    <cellStyle name="Normal 2 4 2 3 3 5 2" xfId="31442" xr:uid="{00000000-0005-0000-0000-0000C4860000}"/>
    <cellStyle name="Normal 2 4 2 3 3 5 2 2" xfId="31443" xr:uid="{00000000-0005-0000-0000-0000C5860000}"/>
    <cellStyle name="Normal 2 4 2 3 3 5 3" xfId="31444" xr:uid="{00000000-0005-0000-0000-0000C6860000}"/>
    <cellStyle name="Normal 2 4 2 3 3 5 4" xfId="31445" xr:uid="{00000000-0005-0000-0000-0000C7860000}"/>
    <cellStyle name="Normal 2 4 2 3 3 6" xfId="31446" xr:uid="{00000000-0005-0000-0000-0000C8860000}"/>
    <cellStyle name="Normal 2 4 2 3 3 6 2" xfId="31447" xr:uid="{00000000-0005-0000-0000-0000C9860000}"/>
    <cellStyle name="Normal 2 4 2 3 3 6 2 2" xfId="31448" xr:uid="{00000000-0005-0000-0000-0000CA860000}"/>
    <cellStyle name="Normal 2 4 2 3 3 6 3" xfId="31449" xr:uid="{00000000-0005-0000-0000-0000CB860000}"/>
    <cellStyle name="Normal 2 4 2 3 3 7" xfId="31450" xr:uid="{00000000-0005-0000-0000-0000CC860000}"/>
    <cellStyle name="Normal 2 4 2 3 3 7 2" xfId="31451" xr:uid="{00000000-0005-0000-0000-0000CD860000}"/>
    <cellStyle name="Normal 2 4 2 3 3 8" xfId="31452" xr:uid="{00000000-0005-0000-0000-0000CE860000}"/>
    <cellStyle name="Normal 2 4 2 3 3 9" xfId="31453" xr:uid="{00000000-0005-0000-0000-0000CF860000}"/>
    <cellStyle name="Normal 2 4 2 3 4" xfId="31454" xr:uid="{00000000-0005-0000-0000-0000D0860000}"/>
    <cellStyle name="Normal 2 4 2 3 4 2" xfId="31455" xr:uid="{00000000-0005-0000-0000-0000D1860000}"/>
    <cellStyle name="Normal 2 4 2 3 4 2 2" xfId="31456" xr:uid="{00000000-0005-0000-0000-0000D2860000}"/>
    <cellStyle name="Normal 2 4 2 3 4 2 2 2" xfId="31457" xr:uid="{00000000-0005-0000-0000-0000D3860000}"/>
    <cellStyle name="Normal 2 4 2 3 4 2 3" xfId="31458" xr:uid="{00000000-0005-0000-0000-0000D4860000}"/>
    <cellStyle name="Normal 2 4 2 3 4 2 4" xfId="31459" xr:uid="{00000000-0005-0000-0000-0000D5860000}"/>
    <cellStyle name="Normal 2 4 2 3 4 3" xfId="31460" xr:uid="{00000000-0005-0000-0000-0000D6860000}"/>
    <cellStyle name="Normal 2 4 2 3 4 3 2" xfId="31461" xr:uid="{00000000-0005-0000-0000-0000D7860000}"/>
    <cellStyle name="Normal 2 4 2 3 4 3 2 2" xfId="31462" xr:uid="{00000000-0005-0000-0000-0000D8860000}"/>
    <cellStyle name="Normal 2 4 2 3 4 3 3" xfId="31463" xr:uid="{00000000-0005-0000-0000-0000D9860000}"/>
    <cellStyle name="Normal 2 4 2 3 4 3 4" xfId="31464" xr:uid="{00000000-0005-0000-0000-0000DA860000}"/>
    <cellStyle name="Normal 2 4 2 3 4 4" xfId="31465" xr:uid="{00000000-0005-0000-0000-0000DB860000}"/>
    <cellStyle name="Normal 2 4 2 3 4 4 2" xfId="31466" xr:uid="{00000000-0005-0000-0000-0000DC860000}"/>
    <cellStyle name="Normal 2 4 2 3 4 4 2 2" xfId="31467" xr:uid="{00000000-0005-0000-0000-0000DD860000}"/>
    <cellStyle name="Normal 2 4 2 3 4 4 3" xfId="31468" xr:uid="{00000000-0005-0000-0000-0000DE860000}"/>
    <cellStyle name="Normal 2 4 2 3 4 4 4" xfId="31469" xr:uid="{00000000-0005-0000-0000-0000DF860000}"/>
    <cellStyle name="Normal 2 4 2 3 4 5" xfId="31470" xr:uid="{00000000-0005-0000-0000-0000E0860000}"/>
    <cellStyle name="Normal 2 4 2 3 4 5 2" xfId="31471" xr:uid="{00000000-0005-0000-0000-0000E1860000}"/>
    <cellStyle name="Normal 2 4 2 3 4 5 2 2" xfId="31472" xr:uid="{00000000-0005-0000-0000-0000E2860000}"/>
    <cellStyle name="Normal 2 4 2 3 4 5 3" xfId="31473" xr:uid="{00000000-0005-0000-0000-0000E3860000}"/>
    <cellStyle name="Normal 2 4 2 3 4 5 4" xfId="31474" xr:uid="{00000000-0005-0000-0000-0000E4860000}"/>
    <cellStyle name="Normal 2 4 2 3 4 6" xfId="31475" xr:uid="{00000000-0005-0000-0000-0000E5860000}"/>
    <cellStyle name="Normal 2 4 2 3 4 6 2" xfId="31476" xr:uid="{00000000-0005-0000-0000-0000E6860000}"/>
    <cellStyle name="Normal 2 4 2 3 4 6 2 2" xfId="31477" xr:uid="{00000000-0005-0000-0000-0000E7860000}"/>
    <cellStyle name="Normal 2 4 2 3 4 6 3" xfId="31478" xr:uid="{00000000-0005-0000-0000-0000E8860000}"/>
    <cellStyle name="Normal 2 4 2 3 4 7" xfId="31479" xr:uid="{00000000-0005-0000-0000-0000E9860000}"/>
    <cellStyle name="Normal 2 4 2 3 4 7 2" xfId="31480" xr:uid="{00000000-0005-0000-0000-0000EA860000}"/>
    <cellStyle name="Normal 2 4 2 3 4 8" xfId="31481" xr:uid="{00000000-0005-0000-0000-0000EB860000}"/>
    <cellStyle name="Normal 2 4 2 3 4 9" xfId="31482" xr:uid="{00000000-0005-0000-0000-0000EC860000}"/>
    <cellStyle name="Normal 2 4 2 3 5" xfId="31483" xr:uid="{00000000-0005-0000-0000-0000ED860000}"/>
    <cellStyle name="Normal 2 4 2 3 5 2" xfId="31484" xr:uid="{00000000-0005-0000-0000-0000EE860000}"/>
    <cellStyle name="Normal 2 4 2 3 5 2 2" xfId="31485" xr:uid="{00000000-0005-0000-0000-0000EF860000}"/>
    <cellStyle name="Normal 2 4 2 3 5 2 2 2" xfId="31486" xr:uid="{00000000-0005-0000-0000-0000F0860000}"/>
    <cellStyle name="Normal 2 4 2 3 5 2 3" xfId="31487" xr:uid="{00000000-0005-0000-0000-0000F1860000}"/>
    <cellStyle name="Normal 2 4 2 3 5 2 4" xfId="31488" xr:uid="{00000000-0005-0000-0000-0000F2860000}"/>
    <cellStyle name="Normal 2 4 2 3 5 3" xfId="31489" xr:uid="{00000000-0005-0000-0000-0000F3860000}"/>
    <cellStyle name="Normal 2 4 2 3 5 3 2" xfId="31490" xr:uid="{00000000-0005-0000-0000-0000F4860000}"/>
    <cellStyle name="Normal 2 4 2 3 5 3 2 2" xfId="31491" xr:uid="{00000000-0005-0000-0000-0000F5860000}"/>
    <cellStyle name="Normal 2 4 2 3 5 3 3" xfId="31492" xr:uid="{00000000-0005-0000-0000-0000F6860000}"/>
    <cellStyle name="Normal 2 4 2 3 5 3 4" xfId="31493" xr:uid="{00000000-0005-0000-0000-0000F7860000}"/>
    <cellStyle name="Normal 2 4 2 3 5 4" xfId="31494" xr:uid="{00000000-0005-0000-0000-0000F8860000}"/>
    <cellStyle name="Normal 2 4 2 3 5 4 2" xfId="31495" xr:uid="{00000000-0005-0000-0000-0000F9860000}"/>
    <cellStyle name="Normal 2 4 2 3 5 4 2 2" xfId="31496" xr:uid="{00000000-0005-0000-0000-0000FA860000}"/>
    <cellStyle name="Normal 2 4 2 3 5 4 3" xfId="31497" xr:uid="{00000000-0005-0000-0000-0000FB860000}"/>
    <cellStyle name="Normal 2 4 2 3 5 4 4" xfId="31498" xr:uid="{00000000-0005-0000-0000-0000FC860000}"/>
    <cellStyle name="Normal 2 4 2 3 5 5" xfId="31499" xr:uid="{00000000-0005-0000-0000-0000FD860000}"/>
    <cellStyle name="Normal 2 4 2 3 5 5 2" xfId="31500" xr:uid="{00000000-0005-0000-0000-0000FE860000}"/>
    <cellStyle name="Normal 2 4 2 3 5 5 3" xfId="31501" xr:uid="{00000000-0005-0000-0000-0000FF860000}"/>
    <cellStyle name="Normal 2 4 2 3 5 6" xfId="31502" xr:uid="{00000000-0005-0000-0000-000000870000}"/>
    <cellStyle name="Normal 2 4 2 3 5 7" xfId="31503" xr:uid="{00000000-0005-0000-0000-000001870000}"/>
    <cellStyle name="Normal 2 4 2 3 5 8" xfId="31504" xr:uid="{00000000-0005-0000-0000-000002870000}"/>
    <cellStyle name="Normal 2 4 2 3 6" xfId="31505" xr:uid="{00000000-0005-0000-0000-000003870000}"/>
    <cellStyle name="Normal 2 4 2 3 6 2" xfId="31506" xr:uid="{00000000-0005-0000-0000-000004870000}"/>
    <cellStyle name="Normal 2 4 2 3 6 2 2" xfId="31507" xr:uid="{00000000-0005-0000-0000-000005870000}"/>
    <cellStyle name="Normal 2 4 2 3 6 3" xfId="31508" xr:uid="{00000000-0005-0000-0000-000006870000}"/>
    <cellStyle name="Normal 2 4 2 3 6 4" xfId="31509" xr:uid="{00000000-0005-0000-0000-000007870000}"/>
    <cellStyle name="Normal 2 4 2 3 7" xfId="31510" xr:uid="{00000000-0005-0000-0000-000008870000}"/>
    <cellStyle name="Normal 2 4 2 3 7 2" xfId="31511" xr:uid="{00000000-0005-0000-0000-000009870000}"/>
    <cellStyle name="Normal 2 4 2 3 7 2 2" xfId="31512" xr:uid="{00000000-0005-0000-0000-00000A870000}"/>
    <cellStyle name="Normal 2 4 2 3 7 3" xfId="31513" xr:uid="{00000000-0005-0000-0000-00000B870000}"/>
    <cellStyle name="Normal 2 4 2 3 7 4" xfId="31514" xr:uid="{00000000-0005-0000-0000-00000C870000}"/>
    <cellStyle name="Normal 2 4 2 3 8" xfId="31515" xr:uid="{00000000-0005-0000-0000-00000D870000}"/>
    <cellStyle name="Normal 2 4 2 3 8 2" xfId="31516" xr:uid="{00000000-0005-0000-0000-00000E870000}"/>
    <cellStyle name="Normal 2 4 2 3 8 2 2" xfId="31517" xr:uid="{00000000-0005-0000-0000-00000F870000}"/>
    <cellStyle name="Normal 2 4 2 3 8 3" xfId="31518" xr:uid="{00000000-0005-0000-0000-000010870000}"/>
    <cellStyle name="Normal 2 4 2 3 8 4" xfId="31519" xr:uid="{00000000-0005-0000-0000-000011870000}"/>
    <cellStyle name="Normal 2 4 2 3 9" xfId="31520" xr:uid="{00000000-0005-0000-0000-000012870000}"/>
    <cellStyle name="Normal 2 4 2 3 9 2" xfId="31521" xr:uid="{00000000-0005-0000-0000-000013870000}"/>
    <cellStyle name="Normal 2 4 2 3 9 2 2" xfId="31522" xr:uid="{00000000-0005-0000-0000-000014870000}"/>
    <cellStyle name="Normal 2 4 2 3 9 3" xfId="31523" xr:uid="{00000000-0005-0000-0000-000015870000}"/>
    <cellStyle name="Normal 2 4 2 4" xfId="31524" xr:uid="{00000000-0005-0000-0000-000016870000}"/>
    <cellStyle name="Normal 2 4 2 4 10" xfId="31525" xr:uid="{00000000-0005-0000-0000-000017870000}"/>
    <cellStyle name="Normal 2 4 2 4 10 2" xfId="31526" xr:uid="{00000000-0005-0000-0000-000018870000}"/>
    <cellStyle name="Normal 2 4 2 4 11" xfId="31527" xr:uid="{00000000-0005-0000-0000-000019870000}"/>
    <cellStyle name="Normal 2 4 2 4 12" xfId="31528" xr:uid="{00000000-0005-0000-0000-00001A870000}"/>
    <cellStyle name="Normal 2 4 2 4 2" xfId="31529" xr:uid="{00000000-0005-0000-0000-00001B870000}"/>
    <cellStyle name="Normal 2 4 2 4 2 10" xfId="31530" xr:uid="{00000000-0005-0000-0000-00001C870000}"/>
    <cellStyle name="Normal 2 4 2 4 2 2" xfId="31531" xr:uid="{00000000-0005-0000-0000-00001D870000}"/>
    <cellStyle name="Normal 2 4 2 4 2 2 2" xfId="31532" xr:uid="{00000000-0005-0000-0000-00001E870000}"/>
    <cellStyle name="Normal 2 4 2 4 2 2 2 2" xfId="31533" xr:uid="{00000000-0005-0000-0000-00001F870000}"/>
    <cellStyle name="Normal 2 4 2 4 2 2 2 2 2" xfId="31534" xr:uid="{00000000-0005-0000-0000-000020870000}"/>
    <cellStyle name="Normal 2 4 2 4 2 2 2 3" xfId="31535" xr:uid="{00000000-0005-0000-0000-000021870000}"/>
    <cellStyle name="Normal 2 4 2 4 2 2 2 4" xfId="31536" xr:uid="{00000000-0005-0000-0000-000022870000}"/>
    <cellStyle name="Normal 2 4 2 4 2 2 3" xfId="31537" xr:uid="{00000000-0005-0000-0000-000023870000}"/>
    <cellStyle name="Normal 2 4 2 4 2 2 3 2" xfId="31538" xr:uid="{00000000-0005-0000-0000-000024870000}"/>
    <cellStyle name="Normal 2 4 2 4 2 2 3 2 2" xfId="31539" xr:uid="{00000000-0005-0000-0000-000025870000}"/>
    <cellStyle name="Normal 2 4 2 4 2 2 3 3" xfId="31540" xr:uid="{00000000-0005-0000-0000-000026870000}"/>
    <cellStyle name="Normal 2 4 2 4 2 2 3 4" xfId="31541" xr:uid="{00000000-0005-0000-0000-000027870000}"/>
    <cellStyle name="Normal 2 4 2 4 2 2 4" xfId="31542" xr:uid="{00000000-0005-0000-0000-000028870000}"/>
    <cellStyle name="Normal 2 4 2 4 2 2 4 2" xfId="31543" xr:uid="{00000000-0005-0000-0000-000029870000}"/>
    <cellStyle name="Normal 2 4 2 4 2 2 4 2 2" xfId="31544" xr:uid="{00000000-0005-0000-0000-00002A870000}"/>
    <cellStyle name="Normal 2 4 2 4 2 2 4 3" xfId="31545" xr:uid="{00000000-0005-0000-0000-00002B870000}"/>
    <cellStyle name="Normal 2 4 2 4 2 2 4 4" xfId="31546" xr:uid="{00000000-0005-0000-0000-00002C870000}"/>
    <cellStyle name="Normal 2 4 2 4 2 2 5" xfId="31547" xr:uid="{00000000-0005-0000-0000-00002D870000}"/>
    <cellStyle name="Normal 2 4 2 4 2 2 5 2" xfId="31548" xr:uid="{00000000-0005-0000-0000-00002E870000}"/>
    <cellStyle name="Normal 2 4 2 4 2 2 5 2 2" xfId="31549" xr:uid="{00000000-0005-0000-0000-00002F870000}"/>
    <cellStyle name="Normal 2 4 2 4 2 2 5 3" xfId="31550" xr:uid="{00000000-0005-0000-0000-000030870000}"/>
    <cellStyle name="Normal 2 4 2 4 2 2 5 4" xfId="31551" xr:uid="{00000000-0005-0000-0000-000031870000}"/>
    <cellStyle name="Normal 2 4 2 4 2 2 6" xfId="31552" xr:uid="{00000000-0005-0000-0000-000032870000}"/>
    <cellStyle name="Normal 2 4 2 4 2 2 6 2" xfId="31553" xr:uid="{00000000-0005-0000-0000-000033870000}"/>
    <cellStyle name="Normal 2 4 2 4 2 2 6 2 2" xfId="31554" xr:uid="{00000000-0005-0000-0000-000034870000}"/>
    <cellStyle name="Normal 2 4 2 4 2 2 6 3" xfId="31555" xr:uid="{00000000-0005-0000-0000-000035870000}"/>
    <cellStyle name="Normal 2 4 2 4 2 2 7" xfId="31556" xr:uid="{00000000-0005-0000-0000-000036870000}"/>
    <cellStyle name="Normal 2 4 2 4 2 2 7 2" xfId="31557" xr:uid="{00000000-0005-0000-0000-000037870000}"/>
    <cellStyle name="Normal 2 4 2 4 2 2 8" xfId="31558" xr:uid="{00000000-0005-0000-0000-000038870000}"/>
    <cellStyle name="Normal 2 4 2 4 2 2 9" xfId="31559" xr:uid="{00000000-0005-0000-0000-000039870000}"/>
    <cellStyle name="Normal 2 4 2 4 2 3" xfId="31560" xr:uid="{00000000-0005-0000-0000-00003A870000}"/>
    <cellStyle name="Normal 2 4 2 4 2 3 2" xfId="31561" xr:uid="{00000000-0005-0000-0000-00003B870000}"/>
    <cellStyle name="Normal 2 4 2 4 2 3 2 2" xfId="31562" xr:uid="{00000000-0005-0000-0000-00003C870000}"/>
    <cellStyle name="Normal 2 4 2 4 2 3 2 2 2" xfId="31563" xr:uid="{00000000-0005-0000-0000-00003D870000}"/>
    <cellStyle name="Normal 2 4 2 4 2 3 2 3" xfId="31564" xr:uid="{00000000-0005-0000-0000-00003E870000}"/>
    <cellStyle name="Normal 2 4 2 4 2 3 2 4" xfId="31565" xr:uid="{00000000-0005-0000-0000-00003F870000}"/>
    <cellStyle name="Normal 2 4 2 4 2 3 3" xfId="31566" xr:uid="{00000000-0005-0000-0000-000040870000}"/>
    <cellStyle name="Normal 2 4 2 4 2 3 3 2" xfId="31567" xr:uid="{00000000-0005-0000-0000-000041870000}"/>
    <cellStyle name="Normal 2 4 2 4 2 3 3 2 2" xfId="31568" xr:uid="{00000000-0005-0000-0000-000042870000}"/>
    <cellStyle name="Normal 2 4 2 4 2 3 3 3" xfId="31569" xr:uid="{00000000-0005-0000-0000-000043870000}"/>
    <cellStyle name="Normal 2 4 2 4 2 3 3 4" xfId="31570" xr:uid="{00000000-0005-0000-0000-000044870000}"/>
    <cellStyle name="Normal 2 4 2 4 2 3 4" xfId="31571" xr:uid="{00000000-0005-0000-0000-000045870000}"/>
    <cellStyle name="Normal 2 4 2 4 2 3 4 2" xfId="31572" xr:uid="{00000000-0005-0000-0000-000046870000}"/>
    <cellStyle name="Normal 2 4 2 4 2 3 4 2 2" xfId="31573" xr:uid="{00000000-0005-0000-0000-000047870000}"/>
    <cellStyle name="Normal 2 4 2 4 2 3 4 3" xfId="31574" xr:uid="{00000000-0005-0000-0000-000048870000}"/>
    <cellStyle name="Normal 2 4 2 4 2 3 4 4" xfId="31575" xr:uid="{00000000-0005-0000-0000-000049870000}"/>
    <cellStyle name="Normal 2 4 2 4 2 3 5" xfId="31576" xr:uid="{00000000-0005-0000-0000-00004A870000}"/>
    <cellStyle name="Normal 2 4 2 4 2 3 5 2" xfId="31577" xr:uid="{00000000-0005-0000-0000-00004B870000}"/>
    <cellStyle name="Normal 2 4 2 4 2 3 5 3" xfId="31578" xr:uid="{00000000-0005-0000-0000-00004C870000}"/>
    <cellStyle name="Normal 2 4 2 4 2 3 6" xfId="31579" xr:uid="{00000000-0005-0000-0000-00004D870000}"/>
    <cellStyle name="Normal 2 4 2 4 2 3 7" xfId="31580" xr:uid="{00000000-0005-0000-0000-00004E870000}"/>
    <cellStyle name="Normal 2 4 2 4 2 3 8" xfId="31581" xr:uid="{00000000-0005-0000-0000-00004F870000}"/>
    <cellStyle name="Normal 2 4 2 4 2 4" xfId="31582" xr:uid="{00000000-0005-0000-0000-000050870000}"/>
    <cellStyle name="Normal 2 4 2 4 2 4 2" xfId="31583" xr:uid="{00000000-0005-0000-0000-000051870000}"/>
    <cellStyle name="Normal 2 4 2 4 2 4 2 2" xfId="31584" xr:uid="{00000000-0005-0000-0000-000052870000}"/>
    <cellStyle name="Normal 2 4 2 4 2 4 3" xfId="31585" xr:uid="{00000000-0005-0000-0000-000053870000}"/>
    <cellStyle name="Normal 2 4 2 4 2 4 4" xfId="31586" xr:uid="{00000000-0005-0000-0000-000054870000}"/>
    <cellStyle name="Normal 2 4 2 4 2 5" xfId="31587" xr:uid="{00000000-0005-0000-0000-000055870000}"/>
    <cellStyle name="Normal 2 4 2 4 2 5 2" xfId="31588" xr:uid="{00000000-0005-0000-0000-000056870000}"/>
    <cellStyle name="Normal 2 4 2 4 2 5 2 2" xfId="31589" xr:uid="{00000000-0005-0000-0000-000057870000}"/>
    <cellStyle name="Normal 2 4 2 4 2 5 3" xfId="31590" xr:uid="{00000000-0005-0000-0000-000058870000}"/>
    <cellStyle name="Normal 2 4 2 4 2 5 4" xfId="31591" xr:uid="{00000000-0005-0000-0000-000059870000}"/>
    <cellStyle name="Normal 2 4 2 4 2 6" xfId="31592" xr:uid="{00000000-0005-0000-0000-00005A870000}"/>
    <cellStyle name="Normal 2 4 2 4 2 6 2" xfId="31593" xr:uid="{00000000-0005-0000-0000-00005B870000}"/>
    <cellStyle name="Normal 2 4 2 4 2 6 2 2" xfId="31594" xr:uid="{00000000-0005-0000-0000-00005C870000}"/>
    <cellStyle name="Normal 2 4 2 4 2 6 3" xfId="31595" xr:uid="{00000000-0005-0000-0000-00005D870000}"/>
    <cellStyle name="Normal 2 4 2 4 2 6 4" xfId="31596" xr:uid="{00000000-0005-0000-0000-00005E870000}"/>
    <cellStyle name="Normal 2 4 2 4 2 7" xfId="31597" xr:uid="{00000000-0005-0000-0000-00005F870000}"/>
    <cellStyle name="Normal 2 4 2 4 2 7 2" xfId="31598" xr:uid="{00000000-0005-0000-0000-000060870000}"/>
    <cellStyle name="Normal 2 4 2 4 2 7 2 2" xfId="31599" xr:uid="{00000000-0005-0000-0000-000061870000}"/>
    <cellStyle name="Normal 2 4 2 4 2 7 3" xfId="31600" xr:uid="{00000000-0005-0000-0000-000062870000}"/>
    <cellStyle name="Normal 2 4 2 4 2 8" xfId="31601" xr:uid="{00000000-0005-0000-0000-000063870000}"/>
    <cellStyle name="Normal 2 4 2 4 2 8 2" xfId="31602" xr:uid="{00000000-0005-0000-0000-000064870000}"/>
    <cellStyle name="Normal 2 4 2 4 2 9" xfId="31603" xr:uid="{00000000-0005-0000-0000-000065870000}"/>
    <cellStyle name="Normal 2 4 2 4 3" xfId="31604" xr:uid="{00000000-0005-0000-0000-000066870000}"/>
    <cellStyle name="Normal 2 4 2 4 3 2" xfId="31605" xr:uid="{00000000-0005-0000-0000-000067870000}"/>
    <cellStyle name="Normal 2 4 2 4 3 2 2" xfId="31606" xr:uid="{00000000-0005-0000-0000-000068870000}"/>
    <cellStyle name="Normal 2 4 2 4 3 2 2 2" xfId="31607" xr:uid="{00000000-0005-0000-0000-000069870000}"/>
    <cellStyle name="Normal 2 4 2 4 3 2 2 2 2" xfId="31608" xr:uid="{00000000-0005-0000-0000-00006A870000}"/>
    <cellStyle name="Normal 2 4 2 4 3 2 2 3" xfId="31609" xr:uid="{00000000-0005-0000-0000-00006B870000}"/>
    <cellStyle name="Normal 2 4 2 4 3 2 2 4" xfId="31610" xr:uid="{00000000-0005-0000-0000-00006C870000}"/>
    <cellStyle name="Normal 2 4 2 4 3 2 3" xfId="31611" xr:uid="{00000000-0005-0000-0000-00006D870000}"/>
    <cellStyle name="Normal 2 4 2 4 3 2 3 2" xfId="31612" xr:uid="{00000000-0005-0000-0000-00006E870000}"/>
    <cellStyle name="Normal 2 4 2 4 3 2 3 2 2" xfId="31613" xr:uid="{00000000-0005-0000-0000-00006F870000}"/>
    <cellStyle name="Normal 2 4 2 4 3 2 3 3" xfId="31614" xr:uid="{00000000-0005-0000-0000-000070870000}"/>
    <cellStyle name="Normal 2 4 2 4 3 2 3 4" xfId="31615" xr:uid="{00000000-0005-0000-0000-000071870000}"/>
    <cellStyle name="Normal 2 4 2 4 3 2 4" xfId="31616" xr:uid="{00000000-0005-0000-0000-000072870000}"/>
    <cellStyle name="Normal 2 4 2 4 3 2 4 2" xfId="31617" xr:uid="{00000000-0005-0000-0000-000073870000}"/>
    <cellStyle name="Normal 2 4 2 4 3 2 4 2 2" xfId="31618" xr:uid="{00000000-0005-0000-0000-000074870000}"/>
    <cellStyle name="Normal 2 4 2 4 3 2 4 3" xfId="31619" xr:uid="{00000000-0005-0000-0000-000075870000}"/>
    <cellStyle name="Normal 2 4 2 4 3 2 4 4" xfId="31620" xr:uid="{00000000-0005-0000-0000-000076870000}"/>
    <cellStyle name="Normal 2 4 2 4 3 2 5" xfId="31621" xr:uid="{00000000-0005-0000-0000-000077870000}"/>
    <cellStyle name="Normal 2 4 2 4 3 2 5 2" xfId="31622" xr:uid="{00000000-0005-0000-0000-000078870000}"/>
    <cellStyle name="Normal 2 4 2 4 3 2 5 3" xfId="31623" xr:uid="{00000000-0005-0000-0000-000079870000}"/>
    <cellStyle name="Normal 2 4 2 4 3 2 6" xfId="31624" xr:uid="{00000000-0005-0000-0000-00007A870000}"/>
    <cellStyle name="Normal 2 4 2 4 3 2 7" xfId="31625" xr:uid="{00000000-0005-0000-0000-00007B870000}"/>
    <cellStyle name="Normal 2 4 2 4 3 2 8" xfId="31626" xr:uid="{00000000-0005-0000-0000-00007C870000}"/>
    <cellStyle name="Normal 2 4 2 4 3 3" xfId="31627" xr:uid="{00000000-0005-0000-0000-00007D870000}"/>
    <cellStyle name="Normal 2 4 2 4 3 3 2" xfId="31628" xr:uid="{00000000-0005-0000-0000-00007E870000}"/>
    <cellStyle name="Normal 2 4 2 4 3 3 2 2" xfId="31629" xr:uid="{00000000-0005-0000-0000-00007F870000}"/>
    <cellStyle name="Normal 2 4 2 4 3 3 3" xfId="31630" xr:uid="{00000000-0005-0000-0000-000080870000}"/>
    <cellStyle name="Normal 2 4 2 4 3 3 4" xfId="31631" xr:uid="{00000000-0005-0000-0000-000081870000}"/>
    <cellStyle name="Normal 2 4 2 4 3 4" xfId="31632" xr:uid="{00000000-0005-0000-0000-000082870000}"/>
    <cellStyle name="Normal 2 4 2 4 3 4 2" xfId="31633" xr:uid="{00000000-0005-0000-0000-000083870000}"/>
    <cellStyle name="Normal 2 4 2 4 3 4 2 2" xfId="31634" xr:uid="{00000000-0005-0000-0000-000084870000}"/>
    <cellStyle name="Normal 2 4 2 4 3 4 3" xfId="31635" xr:uid="{00000000-0005-0000-0000-000085870000}"/>
    <cellStyle name="Normal 2 4 2 4 3 4 4" xfId="31636" xr:uid="{00000000-0005-0000-0000-000086870000}"/>
    <cellStyle name="Normal 2 4 2 4 3 5" xfId="31637" xr:uid="{00000000-0005-0000-0000-000087870000}"/>
    <cellStyle name="Normal 2 4 2 4 3 5 2" xfId="31638" xr:uid="{00000000-0005-0000-0000-000088870000}"/>
    <cellStyle name="Normal 2 4 2 4 3 5 2 2" xfId="31639" xr:uid="{00000000-0005-0000-0000-000089870000}"/>
    <cellStyle name="Normal 2 4 2 4 3 5 3" xfId="31640" xr:uid="{00000000-0005-0000-0000-00008A870000}"/>
    <cellStyle name="Normal 2 4 2 4 3 5 4" xfId="31641" xr:uid="{00000000-0005-0000-0000-00008B870000}"/>
    <cellStyle name="Normal 2 4 2 4 3 6" xfId="31642" xr:uid="{00000000-0005-0000-0000-00008C870000}"/>
    <cellStyle name="Normal 2 4 2 4 3 6 2" xfId="31643" xr:uid="{00000000-0005-0000-0000-00008D870000}"/>
    <cellStyle name="Normal 2 4 2 4 3 6 2 2" xfId="31644" xr:uid="{00000000-0005-0000-0000-00008E870000}"/>
    <cellStyle name="Normal 2 4 2 4 3 6 3" xfId="31645" xr:uid="{00000000-0005-0000-0000-00008F870000}"/>
    <cellStyle name="Normal 2 4 2 4 3 7" xfId="31646" xr:uid="{00000000-0005-0000-0000-000090870000}"/>
    <cellStyle name="Normal 2 4 2 4 3 7 2" xfId="31647" xr:uid="{00000000-0005-0000-0000-000091870000}"/>
    <cellStyle name="Normal 2 4 2 4 3 8" xfId="31648" xr:uid="{00000000-0005-0000-0000-000092870000}"/>
    <cellStyle name="Normal 2 4 2 4 3 9" xfId="31649" xr:uid="{00000000-0005-0000-0000-000093870000}"/>
    <cellStyle name="Normal 2 4 2 4 4" xfId="31650" xr:uid="{00000000-0005-0000-0000-000094870000}"/>
    <cellStyle name="Normal 2 4 2 4 4 2" xfId="31651" xr:uid="{00000000-0005-0000-0000-000095870000}"/>
    <cellStyle name="Normal 2 4 2 4 4 2 2" xfId="31652" xr:uid="{00000000-0005-0000-0000-000096870000}"/>
    <cellStyle name="Normal 2 4 2 4 4 2 2 2" xfId="31653" xr:uid="{00000000-0005-0000-0000-000097870000}"/>
    <cellStyle name="Normal 2 4 2 4 4 2 3" xfId="31654" xr:uid="{00000000-0005-0000-0000-000098870000}"/>
    <cellStyle name="Normal 2 4 2 4 4 2 4" xfId="31655" xr:uid="{00000000-0005-0000-0000-000099870000}"/>
    <cellStyle name="Normal 2 4 2 4 4 3" xfId="31656" xr:uid="{00000000-0005-0000-0000-00009A870000}"/>
    <cellStyle name="Normal 2 4 2 4 4 3 2" xfId="31657" xr:uid="{00000000-0005-0000-0000-00009B870000}"/>
    <cellStyle name="Normal 2 4 2 4 4 3 2 2" xfId="31658" xr:uid="{00000000-0005-0000-0000-00009C870000}"/>
    <cellStyle name="Normal 2 4 2 4 4 3 3" xfId="31659" xr:uid="{00000000-0005-0000-0000-00009D870000}"/>
    <cellStyle name="Normal 2 4 2 4 4 3 4" xfId="31660" xr:uid="{00000000-0005-0000-0000-00009E870000}"/>
    <cellStyle name="Normal 2 4 2 4 4 4" xfId="31661" xr:uid="{00000000-0005-0000-0000-00009F870000}"/>
    <cellStyle name="Normal 2 4 2 4 4 4 2" xfId="31662" xr:uid="{00000000-0005-0000-0000-0000A0870000}"/>
    <cellStyle name="Normal 2 4 2 4 4 4 2 2" xfId="31663" xr:uid="{00000000-0005-0000-0000-0000A1870000}"/>
    <cellStyle name="Normal 2 4 2 4 4 4 3" xfId="31664" xr:uid="{00000000-0005-0000-0000-0000A2870000}"/>
    <cellStyle name="Normal 2 4 2 4 4 4 4" xfId="31665" xr:uid="{00000000-0005-0000-0000-0000A3870000}"/>
    <cellStyle name="Normal 2 4 2 4 4 5" xfId="31666" xr:uid="{00000000-0005-0000-0000-0000A4870000}"/>
    <cellStyle name="Normal 2 4 2 4 4 5 2" xfId="31667" xr:uid="{00000000-0005-0000-0000-0000A5870000}"/>
    <cellStyle name="Normal 2 4 2 4 4 5 2 2" xfId="31668" xr:uid="{00000000-0005-0000-0000-0000A6870000}"/>
    <cellStyle name="Normal 2 4 2 4 4 5 3" xfId="31669" xr:uid="{00000000-0005-0000-0000-0000A7870000}"/>
    <cellStyle name="Normal 2 4 2 4 4 5 4" xfId="31670" xr:uid="{00000000-0005-0000-0000-0000A8870000}"/>
    <cellStyle name="Normal 2 4 2 4 4 6" xfId="31671" xr:uid="{00000000-0005-0000-0000-0000A9870000}"/>
    <cellStyle name="Normal 2 4 2 4 4 6 2" xfId="31672" xr:uid="{00000000-0005-0000-0000-0000AA870000}"/>
    <cellStyle name="Normal 2 4 2 4 4 6 2 2" xfId="31673" xr:uid="{00000000-0005-0000-0000-0000AB870000}"/>
    <cellStyle name="Normal 2 4 2 4 4 6 3" xfId="31674" xr:uid="{00000000-0005-0000-0000-0000AC870000}"/>
    <cellStyle name="Normal 2 4 2 4 4 7" xfId="31675" xr:uid="{00000000-0005-0000-0000-0000AD870000}"/>
    <cellStyle name="Normal 2 4 2 4 4 7 2" xfId="31676" xr:uid="{00000000-0005-0000-0000-0000AE870000}"/>
    <cellStyle name="Normal 2 4 2 4 4 8" xfId="31677" xr:uid="{00000000-0005-0000-0000-0000AF870000}"/>
    <cellStyle name="Normal 2 4 2 4 4 9" xfId="31678" xr:uid="{00000000-0005-0000-0000-0000B0870000}"/>
    <cellStyle name="Normal 2 4 2 4 5" xfId="31679" xr:uid="{00000000-0005-0000-0000-0000B1870000}"/>
    <cellStyle name="Normal 2 4 2 4 5 2" xfId="31680" xr:uid="{00000000-0005-0000-0000-0000B2870000}"/>
    <cellStyle name="Normal 2 4 2 4 5 2 2" xfId="31681" xr:uid="{00000000-0005-0000-0000-0000B3870000}"/>
    <cellStyle name="Normal 2 4 2 4 5 2 2 2" xfId="31682" xr:uid="{00000000-0005-0000-0000-0000B4870000}"/>
    <cellStyle name="Normal 2 4 2 4 5 2 3" xfId="31683" xr:uid="{00000000-0005-0000-0000-0000B5870000}"/>
    <cellStyle name="Normal 2 4 2 4 5 2 4" xfId="31684" xr:uid="{00000000-0005-0000-0000-0000B6870000}"/>
    <cellStyle name="Normal 2 4 2 4 5 3" xfId="31685" xr:uid="{00000000-0005-0000-0000-0000B7870000}"/>
    <cellStyle name="Normal 2 4 2 4 5 3 2" xfId="31686" xr:uid="{00000000-0005-0000-0000-0000B8870000}"/>
    <cellStyle name="Normal 2 4 2 4 5 3 2 2" xfId="31687" xr:uid="{00000000-0005-0000-0000-0000B9870000}"/>
    <cellStyle name="Normal 2 4 2 4 5 3 3" xfId="31688" xr:uid="{00000000-0005-0000-0000-0000BA870000}"/>
    <cellStyle name="Normal 2 4 2 4 5 3 4" xfId="31689" xr:uid="{00000000-0005-0000-0000-0000BB870000}"/>
    <cellStyle name="Normal 2 4 2 4 5 4" xfId="31690" xr:uid="{00000000-0005-0000-0000-0000BC870000}"/>
    <cellStyle name="Normal 2 4 2 4 5 4 2" xfId="31691" xr:uid="{00000000-0005-0000-0000-0000BD870000}"/>
    <cellStyle name="Normal 2 4 2 4 5 4 2 2" xfId="31692" xr:uid="{00000000-0005-0000-0000-0000BE870000}"/>
    <cellStyle name="Normal 2 4 2 4 5 4 3" xfId="31693" xr:uid="{00000000-0005-0000-0000-0000BF870000}"/>
    <cellStyle name="Normal 2 4 2 4 5 4 4" xfId="31694" xr:uid="{00000000-0005-0000-0000-0000C0870000}"/>
    <cellStyle name="Normal 2 4 2 4 5 5" xfId="31695" xr:uid="{00000000-0005-0000-0000-0000C1870000}"/>
    <cellStyle name="Normal 2 4 2 4 5 5 2" xfId="31696" xr:uid="{00000000-0005-0000-0000-0000C2870000}"/>
    <cellStyle name="Normal 2 4 2 4 5 5 3" xfId="31697" xr:uid="{00000000-0005-0000-0000-0000C3870000}"/>
    <cellStyle name="Normal 2 4 2 4 5 6" xfId="31698" xr:uid="{00000000-0005-0000-0000-0000C4870000}"/>
    <cellStyle name="Normal 2 4 2 4 5 7" xfId="31699" xr:uid="{00000000-0005-0000-0000-0000C5870000}"/>
    <cellStyle name="Normal 2 4 2 4 5 8" xfId="31700" xr:uid="{00000000-0005-0000-0000-0000C6870000}"/>
    <cellStyle name="Normal 2 4 2 4 6" xfId="31701" xr:uid="{00000000-0005-0000-0000-0000C7870000}"/>
    <cellStyle name="Normal 2 4 2 4 6 2" xfId="31702" xr:uid="{00000000-0005-0000-0000-0000C8870000}"/>
    <cellStyle name="Normal 2 4 2 4 6 2 2" xfId="31703" xr:uid="{00000000-0005-0000-0000-0000C9870000}"/>
    <cellStyle name="Normal 2 4 2 4 6 3" xfId="31704" xr:uid="{00000000-0005-0000-0000-0000CA870000}"/>
    <cellStyle name="Normal 2 4 2 4 6 4" xfId="31705" xr:uid="{00000000-0005-0000-0000-0000CB870000}"/>
    <cellStyle name="Normal 2 4 2 4 7" xfId="31706" xr:uid="{00000000-0005-0000-0000-0000CC870000}"/>
    <cellStyle name="Normal 2 4 2 4 7 2" xfId="31707" xr:uid="{00000000-0005-0000-0000-0000CD870000}"/>
    <cellStyle name="Normal 2 4 2 4 7 2 2" xfId="31708" xr:uid="{00000000-0005-0000-0000-0000CE870000}"/>
    <cellStyle name="Normal 2 4 2 4 7 3" xfId="31709" xr:uid="{00000000-0005-0000-0000-0000CF870000}"/>
    <cellStyle name="Normal 2 4 2 4 7 4" xfId="31710" xr:uid="{00000000-0005-0000-0000-0000D0870000}"/>
    <cellStyle name="Normal 2 4 2 4 8" xfId="31711" xr:uid="{00000000-0005-0000-0000-0000D1870000}"/>
    <cellStyle name="Normal 2 4 2 4 8 2" xfId="31712" xr:uid="{00000000-0005-0000-0000-0000D2870000}"/>
    <cellStyle name="Normal 2 4 2 4 8 2 2" xfId="31713" xr:uid="{00000000-0005-0000-0000-0000D3870000}"/>
    <cellStyle name="Normal 2 4 2 4 8 3" xfId="31714" xr:uid="{00000000-0005-0000-0000-0000D4870000}"/>
    <cellStyle name="Normal 2 4 2 4 8 4" xfId="31715" xr:uid="{00000000-0005-0000-0000-0000D5870000}"/>
    <cellStyle name="Normal 2 4 2 4 9" xfId="31716" xr:uid="{00000000-0005-0000-0000-0000D6870000}"/>
    <cellStyle name="Normal 2 4 2 4 9 2" xfId="31717" xr:uid="{00000000-0005-0000-0000-0000D7870000}"/>
    <cellStyle name="Normal 2 4 2 4 9 2 2" xfId="31718" xr:uid="{00000000-0005-0000-0000-0000D8870000}"/>
    <cellStyle name="Normal 2 4 2 4 9 3" xfId="31719" xr:uid="{00000000-0005-0000-0000-0000D9870000}"/>
    <cellStyle name="Normal 2 4 2 5" xfId="31720" xr:uid="{00000000-0005-0000-0000-0000DA870000}"/>
    <cellStyle name="Normal 2 4 2 5 10" xfId="31721" xr:uid="{00000000-0005-0000-0000-0000DB870000}"/>
    <cellStyle name="Normal 2 4 2 5 11" xfId="31722" xr:uid="{00000000-0005-0000-0000-0000DC870000}"/>
    <cellStyle name="Normal 2 4 2 5 2" xfId="31723" xr:uid="{00000000-0005-0000-0000-0000DD870000}"/>
    <cellStyle name="Normal 2 4 2 5 2 2" xfId="31724" xr:uid="{00000000-0005-0000-0000-0000DE870000}"/>
    <cellStyle name="Normal 2 4 2 5 2 2 2" xfId="31725" xr:uid="{00000000-0005-0000-0000-0000DF870000}"/>
    <cellStyle name="Normal 2 4 2 5 2 2 2 2" xfId="31726" xr:uid="{00000000-0005-0000-0000-0000E0870000}"/>
    <cellStyle name="Normal 2 4 2 5 2 2 2 2 2" xfId="31727" xr:uid="{00000000-0005-0000-0000-0000E1870000}"/>
    <cellStyle name="Normal 2 4 2 5 2 2 2 3" xfId="31728" xr:uid="{00000000-0005-0000-0000-0000E2870000}"/>
    <cellStyle name="Normal 2 4 2 5 2 2 2 4" xfId="31729" xr:uid="{00000000-0005-0000-0000-0000E3870000}"/>
    <cellStyle name="Normal 2 4 2 5 2 2 3" xfId="31730" xr:uid="{00000000-0005-0000-0000-0000E4870000}"/>
    <cellStyle name="Normal 2 4 2 5 2 2 3 2" xfId="31731" xr:uid="{00000000-0005-0000-0000-0000E5870000}"/>
    <cellStyle name="Normal 2 4 2 5 2 2 3 2 2" xfId="31732" xr:uid="{00000000-0005-0000-0000-0000E6870000}"/>
    <cellStyle name="Normal 2 4 2 5 2 2 3 3" xfId="31733" xr:uid="{00000000-0005-0000-0000-0000E7870000}"/>
    <cellStyle name="Normal 2 4 2 5 2 2 3 4" xfId="31734" xr:uid="{00000000-0005-0000-0000-0000E8870000}"/>
    <cellStyle name="Normal 2 4 2 5 2 2 4" xfId="31735" xr:uid="{00000000-0005-0000-0000-0000E9870000}"/>
    <cellStyle name="Normal 2 4 2 5 2 2 4 2" xfId="31736" xr:uid="{00000000-0005-0000-0000-0000EA870000}"/>
    <cellStyle name="Normal 2 4 2 5 2 2 4 2 2" xfId="31737" xr:uid="{00000000-0005-0000-0000-0000EB870000}"/>
    <cellStyle name="Normal 2 4 2 5 2 2 4 3" xfId="31738" xr:uid="{00000000-0005-0000-0000-0000EC870000}"/>
    <cellStyle name="Normal 2 4 2 5 2 2 4 4" xfId="31739" xr:uid="{00000000-0005-0000-0000-0000ED870000}"/>
    <cellStyle name="Normal 2 4 2 5 2 2 5" xfId="31740" xr:uid="{00000000-0005-0000-0000-0000EE870000}"/>
    <cellStyle name="Normal 2 4 2 5 2 2 5 2" xfId="31741" xr:uid="{00000000-0005-0000-0000-0000EF870000}"/>
    <cellStyle name="Normal 2 4 2 5 2 2 5 3" xfId="31742" xr:uid="{00000000-0005-0000-0000-0000F0870000}"/>
    <cellStyle name="Normal 2 4 2 5 2 2 6" xfId="31743" xr:uid="{00000000-0005-0000-0000-0000F1870000}"/>
    <cellStyle name="Normal 2 4 2 5 2 2 7" xfId="31744" xr:uid="{00000000-0005-0000-0000-0000F2870000}"/>
    <cellStyle name="Normal 2 4 2 5 2 2 8" xfId="31745" xr:uid="{00000000-0005-0000-0000-0000F3870000}"/>
    <cellStyle name="Normal 2 4 2 5 2 3" xfId="31746" xr:uid="{00000000-0005-0000-0000-0000F4870000}"/>
    <cellStyle name="Normal 2 4 2 5 2 3 2" xfId="31747" xr:uid="{00000000-0005-0000-0000-0000F5870000}"/>
    <cellStyle name="Normal 2 4 2 5 2 3 2 2" xfId="31748" xr:uid="{00000000-0005-0000-0000-0000F6870000}"/>
    <cellStyle name="Normal 2 4 2 5 2 3 3" xfId="31749" xr:uid="{00000000-0005-0000-0000-0000F7870000}"/>
    <cellStyle name="Normal 2 4 2 5 2 3 4" xfId="31750" xr:uid="{00000000-0005-0000-0000-0000F8870000}"/>
    <cellStyle name="Normal 2 4 2 5 2 4" xfId="31751" xr:uid="{00000000-0005-0000-0000-0000F9870000}"/>
    <cellStyle name="Normal 2 4 2 5 2 4 2" xfId="31752" xr:uid="{00000000-0005-0000-0000-0000FA870000}"/>
    <cellStyle name="Normal 2 4 2 5 2 4 2 2" xfId="31753" xr:uid="{00000000-0005-0000-0000-0000FB870000}"/>
    <cellStyle name="Normal 2 4 2 5 2 4 3" xfId="31754" xr:uid="{00000000-0005-0000-0000-0000FC870000}"/>
    <cellStyle name="Normal 2 4 2 5 2 4 4" xfId="31755" xr:uid="{00000000-0005-0000-0000-0000FD870000}"/>
    <cellStyle name="Normal 2 4 2 5 2 5" xfId="31756" xr:uid="{00000000-0005-0000-0000-0000FE870000}"/>
    <cellStyle name="Normal 2 4 2 5 2 5 2" xfId="31757" xr:uid="{00000000-0005-0000-0000-0000FF870000}"/>
    <cellStyle name="Normal 2 4 2 5 2 5 2 2" xfId="31758" xr:uid="{00000000-0005-0000-0000-000000880000}"/>
    <cellStyle name="Normal 2 4 2 5 2 5 3" xfId="31759" xr:uid="{00000000-0005-0000-0000-000001880000}"/>
    <cellStyle name="Normal 2 4 2 5 2 5 4" xfId="31760" xr:uid="{00000000-0005-0000-0000-000002880000}"/>
    <cellStyle name="Normal 2 4 2 5 2 6" xfId="31761" xr:uid="{00000000-0005-0000-0000-000003880000}"/>
    <cellStyle name="Normal 2 4 2 5 2 6 2" xfId="31762" xr:uid="{00000000-0005-0000-0000-000004880000}"/>
    <cellStyle name="Normal 2 4 2 5 2 6 2 2" xfId="31763" xr:uid="{00000000-0005-0000-0000-000005880000}"/>
    <cellStyle name="Normal 2 4 2 5 2 6 3" xfId="31764" xr:uid="{00000000-0005-0000-0000-000006880000}"/>
    <cellStyle name="Normal 2 4 2 5 2 7" xfId="31765" xr:uid="{00000000-0005-0000-0000-000007880000}"/>
    <cellStyle name="Normal 2 4 2 5 2 7 2" xfId="31766" xr:uid="{00000000-0005-0000-0000-000008880000}"/>
    <cellStyle name="Normal 2 4 2 5 2 8" xfId="31767" xr:uid="{00000000-0005-0000-0000-000009880000}"/>
    <cellStyle name="Normal 2 4 2 5 2 9" xfId="31768" xr:uid="{00000000-0005-0000-0000-00000A880000}"/>
    <cellStyle name="Normal 2 4 2 5 3" xfId="31769" xr:uid="{00000000-0005-0000-0000-00000B880000}"/>
    <cellStyle name="Normal 2 4 2 5 3 2" xfId="31770" xr:uid="{00000000-0005-0000-0000-00000C880000}"/>
    <cellStyle name="Normal 2 4 2 5 3 2 2" xfId="31771" xr:uid="{00000000-0005-0000-0000-00000D880000}"/>
    <cellStyle name="Normal 2 4 2 5 3 2 2 2" xfId="31772" xr:uid="{00000000-0005-0000-0000-00000E880000}"/>
    <cellStyle name="Normal 2 4 2 5 3 2 3" xfId="31773" xr:uid="{00000000-0005-0000-0000-00000F880000}"/>
    <cellStyle name="Normal 2 4 2 5 3 2 4" xfId="31774" xr:uid="{00000000-0005-0000-0000-000010880000}"/>
    <cellStyle name="Normal 2 4 2 5 3 3" xfId="31775" xr:uid="{00000000-0005-0000-0000-000011880000}"/>
    <cellStyle name="Normal 2 4 2 5 3 3 2" xfId="31776" xr:uid="{00000000-0005-0000-0000-000012880000}"/>
    <cellStyle name="Normal 2 4 2 5 3 3 2 2" xfId="31777" xr:uid="{00000000-0005-0000-0000-000013880000}"/>
    <cellStyle name="Normal 2 4 2 5 3 3 3" xfId="31778" xr:uid="{00000000-0005-0000-0000-000014880000}"/>
    <cellStyle name="Normal 2 4 2 5 3 3 4" xfId="31779" xr:uid="{00000000-0005-0000-0000-000015880000}"/>
    <cellStyle name="Normal 2 4 2 5 3 4" xfId="31780" xr:uid="{00000000-0005-0000-0000-000016880000}"/>
    <cellStyle name="Normal 2 4 2 5 3 4 2" xfId="31781" xr:uid="{00000000-0005-0000-0000-000017880000}"/>
    <cellStyle name="Normal 2 4 2 5 3 4 2 2" xfId="31782" xr:uid="{00000000-0005-0000-0000-000018880000}"/>
    <cellStyle name="Normal 2 4 2 5 3 4 3" xfId="31783" xr:uid="{00000000-0005-0000-0000-000019880000}"/>
    <cellStyle name="Normal 2 4 2 5 3 4 4" xfId="31784" xr:uid="{00000000-0005-0000-0000-00001A880000}"/>
    <cellStyle name="Normal 2 4 2 5 3 5" xfId="31785" xr:uid="{00000000-0005-0000-0000-00001B880000}"/>
    <cellStyle name="Normal 2 4 2 5 3 5 2" xfId="31786" xr:uid="{00000000-0005-0000-0000-00001C880000}"/>
    <cellStyle name="Normal 2 4 2 5 3 5 2 2" xfId="31787" xr:uid="{00000000-0005-0000-0000-00001D880000}"/>
    <cellStyle name="Normal 2 4 2 5 3 5 3" xfId="31788" xr:uid="{00000000-0005-0000-0000-00001E880000}"/>
    <cellStyle name="Normal 2 4 2 5 3 5 4" xfId="31789" xr:uid="{00000000-0005-0000-0000-00001F880000}"/>
    <cellStyle name="Normal 2 4 2 5 3 6" xfId="31790" xr:uid="{00000000-0005-0000-0000-000020880000}"/>
    <cellStyle name="Normal 2 4 2 5 3 6 2" xfId="31791" xr:uid="{00000000-0005-0000-0000-000021880000}"/>
    <cellStyle name="Normal 2 4 2 5 3 6 2 2" xfId="31792" xr:uid="{00000000-0005-0000-0000-000022880000}"/>
    <cellStyle name="Normal 2 4 2 5 3 6 3" xfId="31793" xr:uid="{00000000-0005-0000-0000-000023880000}"/>
    <cellStyle name="Normal 2 4 2 5 3 7" xfId="31794" xr:uid="{00000000-0005-0000-0000-000024880000}"/>
    <cellStyle name="Normal 2 4 2 5 3 7 2" xfId="31795" xr:uid="{00000000-0005-0000-0000-000025880000}"/>
    <cellStyle name="Normal 2 4 2 5 3 8" xfId="31796" xr:uid="{00000000-0005-0000-0000-000026880000}"/>
    <cellStyle name="Normal 2 4 2 5 3 9" xfId="31797" xr:uid="{00000000-0005-0000-0000-000027880000}"/>
    <cellStyle name="Normal 2 4 2 5 4" xfId="31798" xr:uid="{00000000-0005-0000-0000-000028880000}"/>
    <cellStyle name="Normal 2 4 2 5 4 2" xfId="31799" xr:uid="{00000000-0005-0000-0000-000029880000}"/>
    <cellStyle name="Normal 2 4 2 5 4 2 2" xfId="31800" xr:uid="{00000000-0005-0000-0000-00002A880000}"/>
    <cellStyle name="Normal 2 4 2 5 4 2 2 2" xfId="31801" xr:uid="{00000000-0005-0000-0000-00002B880000}"/>
    <cellStyle name="Normal 2 4 2 5 4 2 3" xfId="31802" xr:uid="{00000000-0005-0000-0000-00002C880000}"/>
    <cellStyle name="Normal 2 4 2 5 4 2 4" xfId="31803" xr:uid="{00000000-0005-0000-0000-00002D880000}"/>
    <cellStyle name="Normal 2 4 2 5 4 3" xfId="31804" xr:uid="{00000000-0005-0000-0000-00002E880000}"/>
    <cellStyle name="Normal 2 4 2 5 4 3 2" xfId="31805" xr:uid="{00000000-0005-0000-0000-00002F880000}"/>
    <cellStyle name="Normal 2 4 2 5 4 3 2 2" xfId="31806" xr:uid="{00000000-0005-0000-0000-000030880000}"/>
    <cellStyle name="Normal 2 4 2 5 4 3 3" xfId="31807" xr:uid="{00000000-0005-0000-0000-000031880000}"/>
    <cellStyle name="Normal 2 4 2 5 4 3 4" xfId="31808" xr:uid="{00000000-0005-0000-0000-000032880000}"/>
    <cellStyle name="Normal 2 4 2 5 4 4" xfId="31809" xr:uid="{00000000-0005-0000-0000-000033880000}"/>
    <cellStyle name="Normal 2 4 2 5 4 4 2" xfId="31810" xr:uid="{00000000-0005-0000-0000-000034880000}"/>
    <cellStyle name="Normal 2 4 2 5 4 4 2 2" xfId="31811" xr:uid="{00000000-0005-0000-0000-000035880000}"/>
    <cellStyle name="Normal 2 4 2 5 4 4 3" xfId="31812" xr:uid="{00000000-0005-0000-0000-000036880000}"/>
    <cellStyle name="Normal 2 4 2 5 4 4 4" xfId="31813" xr:uid="{00000000-0005-0000-0000-000037880000}"/>
    <cellStyle name="Normal 2 4 2 5 4 5" xfId="31814" xr:uid="{00000000-0005-0000-0000-000038880000}"/>
    <cellStyle name="Normal 2 4 2 5 4 5 2" xfId="31815" xr:uid="{00000000-0005-0000-0000-000039880000}"/>
    <cellStyle name="Normal 2 4 2 5 4 5 3" xfId="31816" xr:uid="{00000000-0005-0000-0000-00003A880000}"/>
    <cellStyle name="Normal 2 4 2 5 4 6" xfId="31817" xr:uid="{00000000-0005-0000-0000-00003B880000}"/>
    <cellStyle name="Normal 2 4 2 5 4 7" xfId="31818" xr:uid="{00000000-0005-0000-0000-00003C880000}"/>
    <cellStyle name="Normal 2 4 2 5 4 8" xfId="31819" xr:uid="{00000000-0005-0000-0000-00003D880000}"/>
    <cellStyle name="Normal 2 4 2 5 5" xfId="31820" xr:uid="{00000000-0005-0000-0000-00003E880000}"/>
    <cellStyle name="Normal 2 4 2 5 5 2" xfId="31821" xr:uid="{00000000-0005-0000-0000-00003F880000}"/>
    <cellStyle name="Normal 2 4 2 5 5 2 2" xfId="31822" xr:uid="{00000000-0005-0000-0000-000040880000}"/>
    <cellStyle name="Normal 2 4 2 5 5 3" xfId="31823" xr:uid="{00000000-0005-0000-0000-000041880000}"/>
    <cellStyle name="Normal 2 4 2 5 5 4" xfId="31824" xr:uid="{00000000-0005-0000-0000-000042880000}"/>
    <cellStyle name="Normal 2 4 2 5 6" xfId="31825" xr:uid="{00000000-0005-0000-0000-000043880000}"/>
    <cellStyle name="Normal 2 4 2 5 6 2" xfId="31826" xr:uid="{00000000-0005-0000-0000-000044880000}"/>
    <cellStyle name="Normal 2 4 2 5 6 2 2" xfId="31827" xr:uid="{00000000-0005-0000-0000-000045880000}"/>
    <cellStyle name="Normal 2 4 2 5 6 3" xfId="31828" xr:uid="{00000000-0005-0000-0000-000046880000}"/>
    <cellStyle name="Normal 2 4 2 5 6 4" xfId="31829" xr:uid="{00000000-0005-0000-0000-000047880000}"/>
    <cellStyle name="Normal 2 4 2 5 7" xfId="31830" xr:uid="{00000000-0005-0000-0000-000048880000}"/>
    <cellStyle name="Normal 2 4 2 5 7 2" xfId="31831" xr:uid="{00000000-0005-0000-0000-000049880000}"/>
    <cellStyle name="Normal 2 4 2 5 7 2 2" xfId="31832" xr:uid="{00000000-0005-0000-0000-00004A880000}"/>
    <cellStyle name="Normal 2 4 2 5 7 3" xfId="31833" xr:uid="{00000000-0005-0000-0000-00004B880000}"/>
    <cellStyle name="Normal 2 4 2 5 7 4" xfId="31834" xr:uid="{00000000-0005-0000-0000-00004C880000}"/>
    <cellStyle name="Normal 2 4 2 5 8" xfId="31835" xr:uid="{00000000-0005-0000-0000-00004D880000}"/>
    <cellStyle name="Normal 2 4 2 5 8 2" xfId="31836" xr:uid="{00000000-0005-0000-0000-00004E880000}"/>
    <cellStyle name="Normal 2 4 2 5 8 2 2" xfId="31837" xr:uid="{00000000-0005-0000-0000-00004F880000}"/>
    <cellStyle name="Normal 2 4 2 5 8 3" xfId="31838" xr:uid="{00000000-0005-0000-0000-000050880000}"/>
    <cellStyle name="Normal 2 4 2 5 9" xfId="31839" xr:uid="{00000000-0005-0000-0000-000051880000}"/>
    <cellStyle name="Normal 2 4 2 5 9 2" xfId="31840" xr:uid="{00000000-0005-0000-0000-000052880000}"/>
    <cellStyle name="Normal 2 4 2 6" xfId="31841" xr:uid="{00000000-0005-0000-0000-000053880000}"/>
    <cellStyle name="Normal 2 4 2 6 2" xfId="31842" xr:uid="{00000000-0005-0000-0000-000054880000}"/>
    <cellStyle name="Normal 2 4 2 6 2 2" xfId="31843" xr:uid="{00000000-0005-0000-0000-000055880000}"/>
    <cellStyle name="Normal 2 4 2 6 2 2 2" xfId="31844" xr:uid="{00000000-0005-0000-0000-000056880000}"/>
    <cellStyle name="Normal 2 4 2 6 2 2 2 2" xfId="31845" xr:uid="{00000000-0005-0000-0000-000057880000}"/>
    <cellStyle name="Normal 2 4 2 6 2 2 3" xfId="31846" xr:uid="{00000000-0005-0000-0000-000058880000}"/>
    <cellStyle name="Normal 2 4 2 6 2 2 4" xfId="31847" xr:uid="{00000000-0005-0000-0000-000059880000}"/>
    <cellStyle name="Normal 2 4 2 6 2 3" xfId="31848" xr:uid="{00000000-0005-0000-0000-00005A880000}"/>
    <cellStyle name="Normal 2 4 2 6 2 3 2" xfId="31849" xr:uid="{00000000-0005-0000-0000-00005B880000}"/>
    <cellStyle name="Normal 2 4 2 6 2 3 2 2" xfId="31850" xr:uid="{00000000-0005-0000-0000-00005C880000}"/>
    <cellStyle name="Normal 2 4 2 6 2 3 3" xfId="31851" xr:uid="{00000000-0005-0000-0000-00005D880000}"/>
    <cellStyle name="Normal 2 4 2 6 2 3 4" xfId="31852" xr:uid="{00000000-0005-0000-0000-00005E880000}"/>
    <cellStyle name="Normal 2 4 2 6 2 4" xfId="31853" xr:uid="{00000000-0005-0000-0000-00005F880000}"/>
    <cellStyle name="Normal 2 4 2 6 2 4 2" xfId="31854" xr:uid="{00000000-0005-0000-0000-000060880000}"/>
    <cellStyle name="Normal 2 4 2 6 2 4 2 2" xfId="31855" xr:uid="{00000000-0005-0000-0000-000061880000}"/>
    <cellStyle name="Normal 2 4 2 6 2 4 3" xfId="31856" xr:uid="{00000000-0005-0000-0000-000062880000}"/>
    <cellStyle name="Normal 2 4 2 6 2 4 4" xfId="31857" xr:uid="{00000000-0005-0000-0000-000063880000}"/>
    <cellStyle name="Normal 2 4 2 6 2 5" xfId="31858" xr:uid="{00000000-0005-0000-0000-000064880000}"/>
    <cellStyle name="Normal 2 4 2 6 2 5 2" xfId="31859" xr:uid="{00000000-0005-0000-0000-000065880000}"/>
    <cellStyle name="Normal 2 4 2 6 2 5 3" xfId="31860" xr:uid="{00000000-0005-0000-0000-000066880000}"/>
    <cellStyle name="Normal 2 4 2 6 2 6" xfId="31861" xr:uid="{00000000-0005-0000-0000-000067880000}"/>
    <cellStyle name="Normal 2 4 2 6 2 7" xfId="31862" xr:uid="{00000000-0005-0000-0000-000068880000}"/>
    <cellStyle name="Normal 2 4 2 6 2 8" xfId="31863" xr:uid="{00000000-0005-0000-0000-000069880000}"/>
    <cellStyle name="Normal 2 4 2 6 3" xfId="31864" xr:uid="{00000000-0005-0000-0000-00006A880000}"/>
    <cellStyle name="Normal 2 4 2 6 3 2" xfId="31865" xr:uid="{00000000-0005-0000-0000-00006B880000}"/>
    <cellStyle name="Normal 2 4 2 6 3 2 2" xfId="31866" xr:uid="{00000000-0005-0000-0000-00006C880000}"/>
    <cellStyle name="Normal 2 4 2 6 3 3" xfId="31867" xr:uid="{00000000-0005-0000-0000-00006D880000}"/>
    <cellStyle name="Normal 2 4 2 6 3 4" xfId="31868" xr:uid="{00000000-0005-0000-0000-00006E880000}"/>
    <cellStyle name="Normal 2 4 2 6 4" xfId="31869" xr:uid="{00000000-0005-0000-0000-00006F880000}"/>
    <cellStyle name="Normal 2 4 2 6 4 2" xfId="31870" xr:uid="{00000000-0005-0000-0000-000070880000}"/>
    <cellStyle name="Normal 2 4 2 6 4 2 2" xfId="31871" xr:uid="{00000000-0005-0000-0000-000071880000}"/>
    <cellStyle name="Normal 2 4 2 6 4 3" xfId="31872" xr:uid="{00000000-0005-0000-0000-000072880000}"/>
    <cellStyle name="Normal 2 4 2 6 4 4" xfId="31873" xr:uid="{00000000-0005-0000-0000-000073880000}"/>
    <cellStyle name="Normal 2 4 2 6 5" xfId="31874" xr:uid="{00000000-0005-0000-0000-000074880000}"/>
    <cellStyle name="Normal 2 4 2 6 5 2" xfId="31875" xr:uid="{00000000-0005-0000-0000-000075880000}"/>
    <cellStyle name="Normal 2 4 2 6 5 2 2" xfId="31876" xr:uid="{00000000-0005-0000-0000-000076880000}"/>
    <cellStyle name="Normal 2 4 2 6 5 3" xfId="31877" xr:uid="{00000000-0005-0000-0000-000077880000}"/>
    <cellStyle name="Normal 2 4 2 6 5 4" xfId="31878" xr:uid="{00000000-0005-0000-0000-000078880000}"/>
    <cellStyle name="Normal 2 4 2 6 6" xfId="31879" xr:uid="{00000000-0005-0000-0000-000079880000}"/>
    <cellStyle name="Normal 2 4 2 6 6 2" xfId="31880" xr:uid="{00000000-0005-0000-0000-00007A880000}"/>
    <cellStyle name="Normal 2 4 2 6 6 2 2" xfId="31881" xr:uid="{00000000-0005-0000-0000-00007B880000}"/>
    <cellStyle name="Normal 2 4 2 6 6 3" xfId="31882" xr:uid="{00000000-0005-0000-0000-00007C880000}"/>
    <cellStyle name="Normal 2 4 2 6 7" xfId="31883" xr:uid="{00000000-0005-0000-0000-00007D880000}"/>
    <cellStyle name="Normal 2 4 2 6 7 2" xfId="31884" xr:uid="{00000000-0005-0000-0000-00007E880000}"/>
    <cellStyle name="Normal 2 4 2 6 8" xfId="31885" xr:uid="{00000000-0005-0000-0000-00007F880000}"/>
    <cellStyle name="Normal 2 4 2 6 9" xfId="31886" xr:uid="{00000000-0005-0000-0000-000080880000}"/>
    <cellStyle name="Normal 2 4 2 7" xfId="31887" xr:uid="{00000000-0005-0000-0000-000081880000}"/>
    <cellStyle name="Normal 2 4 2 7 2" xfId="31888" xr:uid="{00000000-0005-0000-0000-000082880000}"/>
    <cellStyle name="Normal 2 4 2 7 2 2" xfId="31889" xr:uid="{00000000-0005-0000-0000-000083880000}"/>
    <cellStyle name="Normal 2 4 2 7 2 2 2" xfId="31890" xr:uid="{00000000-0005-0000-0000-000084880000}"/>
    <cellStyle name="Normal 2 4 2 7 2 3" xfId="31891" xr:uid="{00000000-0005-0000-0000-000085880000}"/>
    <cellStyle name="Normal 2 4 2 7 2 4" xfId="31892" xr:uid="{00000000-0005-0000-0000-000086880000}"/>
    <cellStyle name="Normal 2 4 2 7 3" xfId="31893" xr:uid="{00000000-0005-0000-0000-000087880000}"/>
    <cellStyle name="Normal 2 4 2 7 3 2" xfId="31894" xr:uid="{00000000-0005-0000-0000-000088880000}"/>
    <cellStyle name="Normal 2 4 2 7 3 2 2" xfId="31895" xr:uid="{00000000-0005-0000-0000-000089880000}"/>
    <cellStyle name="Normal 2 4 2 7 3 3" xfId="31896" xr:uid="{00000000-0005-0000-0000-00008A880000}"/>
    <cellStyle name="Normal 2 4 2 7 3 4" xfId="31897" xr:uid="{00000000-0005-0000-0000-00008B880000}"/>
    <cellStyle name="Normal 2 4 2 7 4" xfId="31898" xr:uid="{00000000-0005-0000-0000-00008C880000}"/>
    <cellStyle name="Normal 2 4 2 7 4 2" xfId="31899" xr:uid="{00000000-0005-0000-0000-00008D880000}"/>
    <cellStyle name="Normal 2 4 2 7 4 2 2" xfId="31900" xr:uid="{00000000-0005-0000-0000-00008E880000}"/>
    <cellStyle name="Normal 2 4 2 7 4 3" xfId="31901" xr:uid="{00000000-0005-0000-0000-00008F880000}"/>
    <cellStyle name="Normal 2 4 2 7 4 4" xfId="31902" xr:uid="{00000000-0005-0000-0000-000090880000}"/>
    <cellStyle name="Normal 2 4 2 7 5" xfId="31903" xr:uid="{00000000-0005-0000-0000-000091880000}"/>
    <cellStyle name="Normal 2 4 2 7 5 2" xfId="31904" xr:uid="{00000000-0005-0000-0000-000092880000}"/>
    <cellStyle name="Normal 2 4 2 7 5 2 2" xfId="31905" xr:uid="{00000000-0005-0000-0000-000093880000}"/>
    <cellStyle name="Normal 2 4 2 7 5 3" xfId="31906" xr:uid="{00000000-0005-0000-0000-000094880000}"/>
    <cellStyle name="Normal 2 4 2 7 5 4" xfId="31907" xr:uid="{00000000-0005-0000-0000-000095880000}"/>
    <cellStyle name="Normal 2 4 2 7 6" xfId="31908" xr:uid="{00000000-0005-0000-0000-000096880000}"/>
    <cellStyle name="Normal 2 4 2 7 6 2" xfId="31909" xr:uid="{00000000-0005-0000-0000-000097880000}"/>
    <cellStyle name="Normal 2 4 2 7 6 2 2" xfId="31910" xr:uid="{00000000-0005-0000-0000-000098880000}"/>
    <cellStyle name="Normal 2 4 2 7 6 3" xfId="31911" xr:uid="{00000000-0005-0000-0000-000099880000}"/>
    <cellStyle name="Normal 2 4 2 7 7" xfId="31912" xr:uid="{00000000-0005-0000-0000-00009A880000}"/>
    <cellStyle name="Normal 2 4 2 7 7 2" xfId="31913" xr:uid="{00000000-0005-0000-0000-00009B880000}"/>
    <cellStyle name="Normal 2 4 2 7 8" xfId="31914" xr:uid="{00000000-0005-0000-0000-00009C880000}"/>
    <cellStyle name="Normal 2 4 2 7 9" xfId="31915" xr:uid="{00000000-0005-0000-0000-00009D880000}"/>
    <cellStyle name="Normal 2 4 2 8" xfId="31916" xr:uid="{00000000-0005-0000-0000-00009E880000}"/>
    <cellStyle name="Normal 2 4 2 8 2" xfId="31917" xr:uid="{00000000-0005-0000-0000-00009F880000}"/>
    <cellStyle name="Normal 2 4 2 8 2 2" xfId="31918" xr:uid="{00000000-0005-0000-0000-0000A0880000}"/>
    <cellStyle name="Normal 2 4 2 8 2 2 2" xfId="31919" xr:uid="{00000000-0005-0000-0000-0000A1880000}"/>
    <cellStyle name="Normal 2 4 2 8 2 3" xfId="31920" xr:uid="{00000000-0005-0000-0000-0000A2880000}"/>
    <cellStyle name="Normal 2 4 2 8 2 4" xfId="31921" xr:uid="{00000000-0005-0000-0000-0000A3880000}"/>
    <cellStyle name="Normal 2 4 2 8 3" xfId="31922" xr:uid="{00000000-0005-0000-0000-0000A4880000}"/>
    <cellStyle name="Normal 2 4 2 8 3 2" xfId="31923" xr:uid="{00000000-0005-0000-0000-0000A5880000}"/>
    <cellStyle name="Normal 2 4 2 8 3 2 2" xfId="31924" xr:uid="{00000000-0005-0000-0000-0000A6880000}"/>
    <cellStyle name="Normal 2 4 2 8 3 3" xfId="31925" xr:uid="{00000000-0005-0000-0000-0000A7880000}"/>
    <cellStyle name="Normal 2 4 2 8 3 4" xfId="31926" xr:uid="{00000000-0005-0000-0000-0000A8880000}"/>
    <cellStyle name="Normal 2 4 2 8 4" xfId="31927" xr:uid="{00000000-0005-0000-0000-0000A9880000}"/>
    <cellStyle name="Normal 2 4 2 8 4 2" xfId="31928" xr:uid="{00000000-0005-0000-0000-0000AA880000}"/>
    <cellStyle name="Normal 2 4 2 8 4 2 2" xfId="31929" xr:uid="{00000000-0005-0000-0000-0000AB880000}"/>
    <cellStyle name="Normal 2 4 2 8 4 3" xfId="31930" xr:uid="{00000000-0005-0000-0000-0000AC880000}"/>
    <cellStyle name="Normal 2 4 2 8 4 4" xfId="31931" xr:uid="{00000000-0005-0000-0000-0000AD880000}"/>
    <cellStyle name="Normal 2 4 2 8 5" xfId="31932" xr:uid="{00000000-0005-0000-0000-0000AE880000}"/>
    <cellStyle name="Normal 2 4 2 8 5 2" xfId="31933" xr:uid="{00000000-0005-0000-0000-0000AF880000}"/>
    <cellStyle name="Normal 2 4 2 8 5 2 2" xfId="31934" xr:uid="{00000000-0005-0000-0000-0000B0880000}"/>
    <cellStyle name="Normal 2 4 2 8 5 3" xfId="31935" xr:uid="{00000000-0005-0000-0000-0000B1880000}"/>
    <cellStyle name="Normal 2 4 2 8 6" xfId="31936" xr:uid="{00000000-0005-0000-0000-0000B2880000}"/>
    <cellStyle name="Normal 2 4 2 8 6 2" xfId="31937" xr:uid="{00000000-0005-0000-0000-0000B3880000}"/>
    <cellStyle name="Normal 2 4 2 8 7" xfId="31938" xr:uid="{00000000-0005-0000-0000-0000B4880000}"/>
    <cellStyle name="Normal 2 4 2 8 8" xfId="31939" xr:uid="{00000000-0005-0000-0000-0000B5880000}"/>
    <cellStyle name="Normal 2 4 2 9" xfId="31940" xr:uid="{00000000-0005-0000-0000-0000B6880000}"/>
    <cellStyle name="Normal 2 4 2 9 2" xfId="31941" xr:uid="{00000000-0005-0000-0000-0000B7880000}"/>
    <cellStyle name="Normal 2 4 2 9 2 2" xfId="31942" xr:uid="{00000000-0005-0000-0000-0000B8880000}"/>
    <cellStyle name="Normal 2 4 2 9 3" xfId="31943" xr:uid="{00000000-0005-0000-0000-0000B9880000}"/>
    <cellStyle name="Normal 2 4 2 9 4" xfId="31944" xr:uid="{00000000-0005-0000-0000-0000BA880000}"/>
    <cellStyle name="Normal 2 4 3" xfId="31945" xr:uid="{00000000-0005-0000-0000-0000BB880000}"/>
    <cellStyle name="Normal 2 4 3 10" xfId="31946" xr:uid="{00000000-0005-0000-0000-0000BC880000}"/>
    <cellStyle name="Normal 2 4 3 10 2" xfId="31947" xr:uid="{00000000-0005-0000-0000-0000BD880000}"/>
    <cellStyle name="Normal 2 4 3 10 2 2" xfId="31948" xr:uid="{00000000-0005-0000-0000-0000BE880000}"/>
    <cellStyle name="Normal 2 4 3 10 3" xfId="31949" xr:uid="{00000000-0005-0000-0000-0000BF880000}"/>
    <cellStyle name="Normal 2 4 3 10 4" xfId="31950" xr:uid="{00000000-0005-0000-0000-0000C0880000}"/>
    <cellStyle name="Normal 2 4 3 11" xfId="31951" xr:uid="{00000000-0005-0000-0000-0000C1880000}"/>
    <cellStyle name="Normal 2 4 3 11 2" xfId="31952" xr:uid="{00000000-0005-0000-0000-0000C2880000}"/>
    <cellStyle name="Normal 2 4 3 11 2 2" xfId="31953" xr:uid="{00000000-0005-0000-0000-0000C3880000}"/>
    <cellStyle name="Normal 2 4 3 11 3" xfId="31954" xr:uid="{00000000-0005-0000-0000-0000C4880000}"/>
    <cellStyle name="Normal 2 4 3 11 4" xfId="31955" xr:uid="{00000000-0005-0000-0000-0000C5880000}"/>
    <cellStyle name="Normal 2 4 3 12" xfId="31956" xr:uid="{00000000-0005-0000-0000-0000C6880000}"/>
    <cellStyle name="Normal 2 4 3 12 2" xfId="31957" xr:uid="{00000000-0005-0000-0000-0000C7880000}"/>
    <cellStyle name="Normal 2 4 3 12 2 2" xfId="31958" xr:uid="{00000000-0005-0000-0000-0000C8880000}"/>
    <cellStyle name="Normal 2 4 3 12 3" xfId="31959" xr:uid="{00000000-0005-0000-0000-0000C9880000}"/>
    <cellStyle name="Normal 2 4 3 13" xfId="31960" xr:uid="{00000000-0005-0000-0000-0000CA880000}"/>
    <cellStyle name="Normal 2 4 3 13 2" xfId="31961" xr:uid="{00000000-0005-0000-0000-0000CB880000}"/>
    <cellStyle name="Normal 2 4 3 14" xfId="31962" xr:uid="{00000000-0005-0000-0000-0000CC880000}"/>
    <cellStyle name="Normal 2 4 3 15" xfId="31963" xr:uid="{00000000-0005-0000-0000-0000CD880000}"/>
    <cellStyle name="Normal 2 4 3 2" xfId="31964" xr:uid="{00000000-0005-0000-0000-0000CE880000}"/>
    <cellStyle name="Normal 2 4 3 2 10" xfId="31965" xr:uid="{00000000-0005-0000-0000-0000CF880000}"/>
    <cellStyle name="Normal 2 4 3 2 10 2" xfId="31966" xr:uid="{00000000-0005-0000-0000-0000D0880000}"/>
    <cellStyle name="Normal 2 4 3 2 10 2 2" xfId="31967" xr:uid="{00000000-0005-0000-0000-0000D1880000}"/>
    <cellStyle name="Normal 2 4 3 2 10 3" xfId="31968" xr:uid="{00000000-0005-0000-0000-0000D2880000}"/>
    <cellStyle name="Normal 2 4 3 2 11" xfId="31969" xr:uid="{00000000-0005-0000-0000-0000D3880000}"/>
    <cellStyle name="Normal 2 4 3 2 11 2" xfId="31970" xr:uid="{00000000-0005-0000-0000-0000D4880000}"/>
    <cellStyle name="Normal 2 4 3 2 12" xfId="31971" xr:uid="{00000000-0005-0000-0000-0000D5880000}"/>
    <cellStyle name="Normal 2 4 3 2 13" xfId="31972" xr:uid="{00000000-0005-0000-0000-0000D6880000}"/>
    <cellStyle name="Normal 2 4 3 2 2" xfId="31973" xr:uid="{00000000-0005-0000-0000-0000D7880000}"/>
    <cellStyle name="Normal 2 4 3 2 2 10" xfId="31974" xr:uid="{00000000-0005-0000-0000-0000D8880000}"/>
    <cellStyle name="Normal 2 4 3 2 2 10 2" xfId="31975" xr:uid="{00000000-0005-0000-0000-0000D9880000}"/>
    <cellStyle name="Normal 2 4 3 2 2 11" xfId="31976" xr:uid="{00000000-0005-0000-0000-0000DA880000}"/>
    <cellStyle name="Normal 2 4 3 2 2 12" xfId="31977" xr:uid="{00000000-0005-0000-0000-0000DB880000}"/>
    <cellStyle name="Normal 2 4 3 2 2 2" xfId="31978" xr:uid="{00000000-0005-0000-0000-0000DC880000}"/>
    <cellStyle name="Normal 2 4 3 2 2 2 10" xfId="31979" xr:uid="{00000000-0005-0000-0000-0000DD880000}"/>
    <cellStyle name="Normal 2 4 3 2 2 2 2" xfId="31980" xr:uid="{00000000-0005-0000-0000-0000DE880000}"/>
    <cellStyle name="Normal 2 4 3 2 2 2 2 2" xfId="31981" xr:uid="{00000000-0005-0000-0000-0000DF880000}"/>
    <cellStyle name="Normal 2 4 3 2 2 2 2 2 2" xfId="31982" xr:uid="{00000000-0005-0000-0000-0000E0880000}"/>
    <cellStyle name="Normal 2 4 3 2 2 2 2 2 2 2" xfId="31983" xr:uid="{00000000-0005-0000-0000-0000E1880000}"/>
    <cellStyle name="Normal 2 4 3 2 2 2 2 2 3" xfId="31984" xr:uid="{00000000-0005-0000-0000-0000E2880000}"/>
    <cellStyle name="Normal 2 4 3 2 2 2 2 2 4" xfId="31985" xr:uid="{00000000-0005-0000-0000-0000E3880000}"/>
    <cellStyle name="Normal 2 4 3 2 2 2 2 3" xfId="31986" xr:uid="{00000000-0005-0000-0000-0000E4880000}"/>
    <cellStyle name="Normal 2 4 3 2 2 2 2 3 2" xfId="31987" xr:uid="{00000000-0005-0000-0000-0000E5880000}"/>
    <cellStyle name="Normal 2 4 3 2 2 2 2 3 2 2" xfId="31988" xr:uid="{00000000-0005-0000-0000-0000E6880000}"/>
    <cellStyle name="Normal 2 4 3 2 2 2 2 3 3" xfId="31989" xr:uid="{00000000-0005-0000-0000-0000E7880000}"/>
    <cellStyle name="Normal 2 4 3 2 2 2 2 3 4" xfId="31990" xr:uid="{00000000-0005-0000-0000-0000E8880000}"/>
    <cellStyle name="Normal 2 4 3 2 2 2 2 4" xfId="31991" xr:uid="{00000000-0005-0000-0000-0000E9880000}"/>
    <cellStyle name="Normal 2 4 3 2 2 2 2 4 2" xfId="31992" xr:uid="{00000000-0005-0000-0000-0000EA880000}"/>
    <cellStyle name="Normal 2 4 3 2 2 2 2 4 2 2" xfId="31993" xr:uid="{00000000-0005-0000-0000-0000EB880000}"/>
    <cellStyle name="Normal 2 4 3 2 2 2 2 4 3" xfId="31994" xr:uid="{00000000-0005-0000-0000-0000EC880000}"/>
    <cellStyle name="Normal 2 4 3 2 2 2 2 4 4" xfId="31995" xr:uid="{00000000-0005-0000-0000-0000ED880000}"/>
    <cellStyle name="Normal 2 4 3 2 2 2 2 5" xfId="31996" xr:uid="{00000000-0005-0000-0000-0000EE880000}"/>
    <cellStyle name="Normal 2 4 3 2 2 2 2 5 2" xfId="31997" xr:uid="{00000000-0005-0000-0000-0000EF880000}"/>
    <cellStyle name="Normal 2 4 3 2 2 2 2 5 2 2" xfId="31998" xr:uid="{00000000-0005-0000-0000-0000F0880000}"/>
    <cellStyle name="Normal 2 4 3 2 2 2 2 5 3" xfId="31999" xr:uid="{00000000-0005-0000-0000-0000F1880000}"/>
    <cellStyle name="Normal 2 4 3 2 2 2 2 5 4" xfId="32000" xr:uid="{00000000-0005-0000-0000-0000F2880000}"/>
    <cellStyle name="Normal 2 4 3 2 2 2 2 6" xfId="32001" xr:uid="{00000000-0005-0000-0000-0000F3880000}"/>
    <cellStyle name="Normal 2 4 3 2 2 2 2 6 2" xfId="32002" xr:uid="{00000000-0005-0000-0000-0000F4880000}"/>
    <cellStyle name="Normal 2 4 3 2 2 2 2 6 2 2" xfId="32003" xr:uid="{00000000-0005-0000-0000-0000F5880000}"/>
    <cellStyle name="Normal 2 4 3 2 2 2 2 6 3" xfId="32004" xr:uid="{00000000-0005-0000-0000-0000F6880000}"/>
    <cellStyle name="Normal 2 4 3 2 2 2 2 7" xfId="32005" xr:uid="{00000000-0005-0000-0000-0000F7880000}"/>
    <cellStyle name="Normal 2 4 3 2 2 2 2 7 2" xfId="32006" xr:uid="{00000000-0005-0000-0000-0000F8880000}"/>
    <cellStyle name="Normal 2 4 3 2 2 2 2 8" xfId="32007" xr:uid="{00000000-0005-0000-0000-0000F9880000}"/>
    <cellStyle name="Normal 2 4 3 2 2 2 2 9" xfId="32008" xr:uid="{00000000-0005-0000-0000-0000FA880000}"/>
    <cellStyle name="Normal 2 4 3 2 2 2 3" xfId="32009" xr:uid="{00000000-0005-0000-0000-0000FB880000}"/>
    <cellStyle name="Normal 2 4 3 2 2 2 3 2" xfId="32010" xr:uid="{00000000-0005-0000-0000-0000FC880000}"/>
    <cellStyle name="Normal 2 4 3 2 2 2 3 2 2" xfId="32011" xr:uid="{00000000-0005-0000-0000-0000FD880000}"/>
    <cellStyle name="Normal 2 4 3 2 2 2 3 2 2 2" xfId="32012" xr:uid="{00000000-0005-0000-0000-0000FE880000}"/>
    <cellStyle name="Normal 2 4 3 2 2 2 3 2 3" xfId="32013" xr:uid="{00000000-0005-0000-0000-0000FF880000}"/>
    <cellStyle name="Normal 2 4 3 2 2 2 3 2 4" xfId="32014" xr:uid="{00000000-0005-0000-0000-000000890000}"/>
    <cellStyle name="Normal 2 4 3 2 2 2 3 3" xfId="32015" xr:uid="{00000000-0005-0000-0000-000001890000}"/>
    <cellStyle name="Normal 2 4 3 2 2 2 3 3 2" xfId="32016" xr:uid="{00000000-0005-0000-0000-000002890000}"/>
    <cellStyle name="Normal 2 4 3 2 2 2 3 3 2 2" xfId="32017" xr:uid="{00000000-0005-0000-0000-000003890000}"/>
    <cellStyle name="Normal 2 4 3 2 2 2 3 3 3" xfId="32018" xr:uid="{00000000-0005-0000-0000-000004890000}"/>
    <cellStyle name="Normal 2 4 3 2 2 2 3 3 4" xfId="32019" xr:uid="{00000000-0005-0000-0000-000005890000}"/>
    <cellStyle name="Normal 2 4 3 2 2 2 3 4" xfId="32020" xr:uid="{00000000-0005-0000-0000-000006890000}"/>
    <cellStyle name="Normal 2 4 3 2 2 2 3 4 2" xfId="32021" xr:uid="{00000000-0005-0000-0000-000007890000}"/>
    <cellStyle name="Normal 2 4 3 2 2 2 3 4 2 2" xfId="32022" xr:uid="{00000000-0005-0000-0000-000008890000}"/>
    <cellStyle name="Normal 2 4 3 2 2 2 3 4 3" xfId="32023" xr:uid="{00000000-0005-0000-0000-000009890000}"/>
    <cellStyle name="Normal 2 4 3 2 2 2 3 4 4" xfId="32024" xr:uid="{00000000-0005-0000-0000-00000A890000}"/>
    <cellStyle name="Normal 2 4 3 2 2 2 3 5" xfId="32025" xr:uid="{00000000-0005-0000-0000-00000B890000}"/>
    <cellStyle name="Normal 2 4 3 2 2 2 3 5 2" xfId="32026" xr:uid="{00000000-0005-0000-0000-00000C890000}"/>
    <cellStyle name="Normal 2 4 3 2 2 2 3 5 3" xfId="32027" xr:uid="{00000000-0005-0000-0000-00000D890000}"/>
    <cellStyle name="Normal 2 4 3 2 2 2 3 6" xfId="32028" xr:uid="{00000000-0005-0000-0000-00000E890000}"/>
    <cellStyle name="Normal 2 4 3 2 2 2 3 7" xfId="32029" xr:uid="{00000000-0005-0000-0000-00000F890000}"/>
    <cellStyle name="Normal 2 4 3 2 2 2 3 8" xfId="32030" xr:uid="{00000000-0005-0000-0000-000010890000}"/>
    <cellStyle name="Normal 2 4 3 2 2 2 4" xfId="32031" xr:uid="{00000000-0005-0000-0000-000011890000}"/>
    <cellStyle name="Normal 2 4 3 2 2 2 4 2" xfId="32032" xr:uid="{00000000-0005-0000-0000-000012890000}"/>
    <cellStyle name="Normal 2 4 3 2 2 2 4 2 2" xfId="32033" xr:uid="{00000000-0005-0000-0000-000013890000}"/>
    <cellStyle name="Normal 2 4 3 2 2 2 4 3" xfId="32034" xr:uid="{00000000-0005-0000-0000-000014890000}"/>
    <cellStyle name="Normal 2 4 3 2 2 2 4 4" xfId="32035" xr:uid="{00000000-0005-0000-0000-000015890000}"/>
    <cellStyle name="Normal 2 4 3 2 2 2 5" xfId="32036" xr:uid="{00000000-0005-0000-0000-000016890000}"/>
    <cellStyle name="Normal 2 4 3 2 2 2 5 2" xfId="32037" xr:uid="{00000000-0005-0000-0000-000017890000}"/>
    <cellStyle name="Normal 2 4 3 2 2 2 5 2 2" xfId="32038" xr:uid="{00000000-0005-0000-0000-000018890000}"/>
    <cellStyle name="Normal 2 4 3 2 2 2 5 3" xfId="32039" xr:uid="{00000000-0005-0000-0000-000019890000}"/>
    <cellStyle name="Normal 2 4 3 2 2 2 5 4" xfId="32040" xr:uid="{00000000-0005-0000-0000-00001A890000}"/>
    <cellStyle name="Normal 2 4 3 2 2 2 6" xfId="32041" xr:uid="{00000000-0005-0000-0000-00001B890000}"/>
    <cellStyle name="Normal 2 4 3 2 2 2 6 2" xfId="32042" xr:uid="{00000000-0005-0000-0000-00001C890000}"/>
    <cellStyle name="Normal 2 4 3 2 2 2 6 2 2" xfId="32043" xr:uid="{00000000-0005-0000-0000-00001D890000}"/>
    <cellStyle name="Normal 2 4 3 2 2 2 6 3" xfId="32044" xr:uid="{00000000-0005-0000-0000-00001E890000}"/>
    <cellStyle name="Normal 2 4 3 2 2 2 6 4" xfId="32045" xr:uid="{00000000-0005-0000-0000-00001F890000}"/>
    <cellStyle name="Normal 2 4 3 2 2 2 7" xfId="32046" xr:uid="{00000000-0005-0000-0000-000020890000}"/>
    <cellStyle name="Normal 2 4 3 2 2 2 7 2" xfId="32047" xr:uid="{00000000-0005-0000-0000-000021890000}"/>
    <cellStyle name="Normal 2 4 3 2 2 2 7 2 2" xfId="32048" xr:uid="{00000000-0005-0000-0000-000022890000}"/>
    <cellStyle name="Normal 2 4 3 2 2 2 7 3" xfId="32049" xr:uid="{00000000-0005-0000-0000-000023890000}"/>
    <cellStyle name="Normal 2 4 3 2 2 2 8" xfId="32050" xr:uid="{00000000-0005-0000-0000-000024890000}"/>
    <cellStyle name="Normal 2 4 3 2 2 2 8 2" xfId="32051" xr:uid="{00000000-0005-0000-0000-000025890000}"/>
    <cellStyle name="Normal 2 4 3 2 2 2 9" xfId="32052" xr:uid="{00000000-0005-0000-0000-000026890000}"/>
    <cellStyle name="Normal 2 4 3 2 2 3" xfId="32053" xr:uid="{00000000-0005-0000-0000-000027890000}"/>
    <cellStyle name="Normal 2 4 3 2 2 3 2" xfId="32054" xr:uid="{00000000-0005-0000-0000-000028890000}"/>
    <cellStyle name="Normal 2 4 3 2 2 3 2 2" xfId="32055" xr:uid="{00000000-0005-0000-0000-000029890000}"/>
    <cellStyle name="Normal 2 4 3 2 2 3 2 2 2" xfId="32056" xr:uid="{00000000-0005-0000-0000-00002A890000}"/>
    <cellStyle name="Normal 2 4 3 2 2 3 2 2 2 2" xfId="32057" xr:uid="{00000000-0005-0000-0000-00002B890000}"/>
    <cellStyle name="Normal 2 4 3 2 2 3 2 2 3" xfId="32058" xr:uid="{00000000-0005-0000-0000-00002C890000}"/>
    <cellStyle name="Normal 2 4 3 2 2 3 2 2 4" xfId="32059" xr:uid="{00000000-0005-0000-0000-00002D890000}"/>
    <cellStyle name="Normal 2 4 3 2 2 3 2 3" xfId="32060" xr:uid="{00000000-0005-0000-0000-00002E890000}"/>
    <cellStyle name="Normal 2 4 3 2 2 3 2 3 2" xfId="32061" xr:uid="{00000000-0005-0000-0000-00002F890000}"/>
    <cellStyle name="Normal 2 4 3 2 2 3 2 3 2 2" xfId="32062" xr:uid="{00000000-0005-0000-0000-000030890000}"/>
    <cellStyle name="Normal 2 4 3 2 2 3 2 3 3" xfId="32063" xr:uid="{00000000-0005-0000-0000-000031890000}"/>
    <cellStyle name="Normal 2 4 3 2 2 3 2 3 4" xfId="32064" xr:uid="{00000000-0005-0000-0000-000032890000}"/>
    <cellStyle name="Normal 2 4 3 2 2 3 2 4" xfId="32065" xr:uid="{00000000-0005-0000-0000-000033890000}"/>
    <cellStyle name="Normal 2 4 3 2 2 3 2 4 2" xfId="32066" xr:uid="{00000000-0005-0000-0000-000034890000}"/>
    <cellStyle name="Normal 2 4 3 2 2 3 2 4 2 2" xfId="32067" xr:uid="{00000000-0005-0000-0000-000035890000}"/>
    <cellStyle name="Normal 2 4 3 2 2 3 2 4 3" xfId="32068" xr:uid="{00000000-0005-0000-0000-000036890000}"/>
    <cellStyle name="Normal 2 4 3 2 2 3 2 4 4" xfId="32069" xr:uid="{00000000-0005-0000-0000-000037890000}"/>
    <cellStyle name="Normal 2 4 3 2 2 3 2 5" xfId="32070" xr:uid="{00000000-0005-0000-0000-000038890000}"/>
    <cellStyle name="Normal 2 4 3 2 2 3 2 5 2" xfId="32071" xr:uid="{00000000-0005-0000-0000-000039890000}"/>
    <cellStyle name="Normal 2 4 3 2 2 3 2 5 3" xfId="32072" xr:uid="{00000000-0005-0000-0000-00003A890000}"/>
    <cellStyle name="Normal 2 4 3 2 2 3 2 6" xfId="32073" xr:uid="{00000000-0005-0000-0000-00003B890000}"/>
    <cellStyle name="Normal 2 4 3 2 2 3 2 7" xfId="32074" xr:uid="{00000000-0005-0000-0000-00003C890000}"/>
    <cellStyle name="Normal 2 4 3 2 2 3 2 8" xfId="32075" xr:uid="{00000000-0005-0000-0000-00003D890000}"/>
    <cellStyle name="Normal 2 4 3 2 2 3 3" xfId="32076" xr:uid="{00000000-0005-0000-0000-00003E890000}"/>
    <cellStyle name="Normal 2 4 3 2 2 3 3 2" xfId="32077" xr:uid="{00000000-0005-0000-0000-00003F890000}"/>
    <cellStyle name="Normal 2 4 3 2 2 3 3 2 2" xfId="32078" xr:uid="{00000000-0005-0000-0000-000040890000}"/>
    <cellStyle name="Normal 2 4 3 2 2 3 3 3" xfId="32079" xr:uid="{00000000-0005-0000-0000-000041890000}"/>
    <cellStyle name="Normal 2 4 3 2 2 3 3 4" xfId="32080" xr:uid="{00000000-0005-0000-0000-000042890000}"/>
    <cellStyle name="Normal 2 4 3 2 2 3 4" xfId="32081" xr:uid="{00000000-0005-0000-0000-000043890000}"/>
    <cellStyle name="Normal 2 4 3 2 2 3 4 2" xfId="32082" xr:uid="{00000000-0005-0000-0000-000044890000}"/>
    <cellStyle name="Normal 2 4 3 2 2 3 4 2 2" xfId="32083" xr:uid="{00000000-0005-0000-0000-000045890000}"/>
    <cellStyle name="Normal 2 4 3 2 2 3 4 3" xfId="32084" xr:uid="{00000000-0005-0000-0000-000046890000}"/>
    <cellStyle name="Normal 2 4 3 2 2 3 4 4" xfId="32085" xr:uid="{00000000-0005-0000-0000-000047890000}"/>
    <cellStyle name="Normal 2 4 3 2 2 3 5" xfId="32086" xr:uid="{00000000-0005-0000-0000-000048890000}"/>
    <cellStyle name="Normal 2 4 3 2 2 3 5 2" xfId="32087" xr:uid="{00000000-0005-0000-0000-000049890000}"/>
    <cellStyle name="Normal 2 4 3 2 2 3 5 2 2" xfId="32088" xr:uid="{00000000-0005-0000-0000-00004A890000}"/>
    <cellStyle name="Normal 2 4 3 2 2 3 5 3" xfId="32089" xr:uid="{00000000-0005-0000-0000-00004B890000}"/>
    <cellStyle name="Normal 2 4 3 2 2 3 5 4" xfId="32090" xr:uid="{00000000-0005-0000-0000-00004C890000}"/>
    <cellStyle name="Normal 2 4 3 2 2 3 6" xfId="32091" xr:uid="{00000000-0005-0000-0000-00004D890000}"/>
    <cellStyle name="Normal 2 4 3 2 2 3 6 2" xfId="32092" xr:uid="{00000000-0005-0000-0000-00004E890000}"/>
    <cellStyle name="Normal 2 4 3 2 2 3 6 2 2" xfId="32093" xr:uid="{00000000-0005-0000-0000-00004F890000}"/>
    <cellStyle name="Normal 2 4 3 2 2 3 6 3" xfId="32094" xr:uid="{00000000-0005-0000-0000-000050890000}"/>
    <cellStyle name="Normal 2 4 3 2 2 3 7" xfId="32095" xr:uid="{00000000-0005-0000-0000-000051890000}"/>
    <cellStyle name="Normal 2 4 3 2 2 3 7 2" xfId="32096" xr:uid="{00000000-0005-0000-0000-000052890000}"/>
    <cellStyle name="Normal 2 4 3 2 2 3 8" xfId="32097" xr:uid="{00000000-0005-0000-0000-000053890000}"/>
    <cellStyle name="Normal 2 4 3 2 2 3 9" xfId="32098" xr:uid="{00000000-0005-0000-0000-000054890000}"/>
    <cellStyle name="Normal 2 4 3 2 2 4" xfId="32099" xr:uid="{00000000-0005-0000-0000-000055890000}"/>
    <cellStyle name="Normal 2 4 3 2 2 4 2" xfId="32100" xr:uid="{00000000-0005-0000-0000-000056890000}"/>
    <cellStyle name="Normal 2 4 3 2 2 4 2 2" xfId="32101" xr:uid="{00000000-0005-0000-0000-000057890000}"/>
    <cellStyle name="Normal 2 4 3 2 2 4 2 2 2" xfId="32102" xr:uid="{00000000-0005-0000-0000-000058890000}"/>
    <cellStyle name="Normal 2 4 3 2 2 4 2 3" xfId="32103" xr:uid="{00000000-0005-0000-0000-000059890000}"/>
    <cellStyle name="Normal 2 4 3 2 2 4 2 4" xfId="32104" xr:uid="{00000000-0005-0000-0000-00005A890000}"/>
    <cellStyle name="Normal 2 4 3 2 2 4 3" xfId="32105" xr:uid="{00000000-0005-0000-0000-00005B890000}"/>
    <cellStyle name="Normal 2 4 3 2 2 4 3 2" xfId="32106" xr:uid="{00000000-0005-0000-0000-00005C890000}"/>
    <cellStyle name="Normal 2 4 3 2 2 4 3 2 2" xfId="32107" xr:uid="{00000000-0005-0000-0000-00005D890000}"/>
    <cellStyle name="Normal 2 4 3 2 2 4 3 3" xfId="32108" xr:uid="{00000000-0005-0000-0000-00005E890000}"/>
    <cellStyle name="Normal 2 4 3 2 2 4 3 4" xfId="32109" xr:uid="{00000000-0005-0000-0000-00005F890000}"/>
    <cellStyle name="Normal 2 4 3 2 2 4 4" xfId="32110" xr:uid="{00000000-0005-0000-0000-000060890000}"/>
    <cellStyle name="Normal 2 4 3 2 2 4 4 2" xfId="32111" xr:uid="{00000000-0005-0000-0000-000061890000}"/>
    <cellStyle name="Normal 2 4 3 2 2 4 4 2 2" xfId="32112" xr:uid="{00000000-0005-0000-0000-000062890000}"/>
    <cellStyle name="Normal 2 4 3 2 2 4 4 3" xfId="32113" xr:uid="{00000000-0005-0000-0000-000063890000}"/>
    <cellStyle name="Normal 2 4 3 2 2 4 4 4" xfId="32114" xr:uid="{00000000-0005-0000-0000-000064890000}"/>
    <cellStyle name="Normal 2 4 3 2 2 4 5" xfId="32115" xr:uid="{00000000-0005-0000-0000-000065890000}"/>
    <cellStyle name="Normal 2 4 3 2 2 4 5 2" xfId="32116" xr:uid="{00000000-0005-0000-0000-000066890000}"/>
    <cellStyle name="Normal 2 4 3 2 2 4 5 2 2" xfId="32117" xr:uid="{00000000-0005-0000-0000-000067890000}"/>
    <cellStyle name="Normal 2 4 3 2 2 4 5 3" xfId="32118" xr:uid="{00000000-0005-0000-0000-000068890000}"/>
    <cellStyle name="Normal 2 4 3 2 2 4 5 4" xfId="32119" xr:uid="{00000000-0005-0000-0000-000069890000}"/>
    <cellStyle name="Normal 2 4 3 2 2 4 6" xfId="32120" xr:uid="{00000000-0005-0000-0000-00006A890000}"/>
    <cellStyle name="Normal 2 4 3 2 2 4 6 2" xfId="32121" xr:uid="{00000000-0005-0000-0000-00006B890000}"/>
    <cellStyle name="Normal 2 4 3 2 2 4 6 2 2" xfId="32122" xr:uid="{00000000-0005-0000-0000-00006C890000}"/>
    <cellStyle name="Normal 2 4 3 2 2 4 6 3" xfId="32123" xr:uid="{00000000-0005-0000-0000-00006D890000}"/>
    <cellStyle name="Normal 2 4 3 2 2 4 7" xfId="32124" xr:uid="{00000000-0005-0000-0000-00006E890000}"/>
    <cellStyle name="Normal 2 4 3 2 2 4 7 2" xfId="32125" xr:uid="{00000000-0005-0000-0000-00006F890000}"/>
    <cellStyle name="Normal 2 4 3 2 2 4 8" xfId="32126" xr:uid="{00000000-0005-0000-0000-000070890000}"/>
    <cellStyle name="Normal 2 4 3 2 2 4 9" xfId="32127" xr:uid="{00000000-0005-0000-0000-000071890000}"/>
    <cellStyle name="Normal 2 4 3 2 2 5" xfId="32128" xr:uid="{00000000-0005-0000-0000-000072890000}"/>
    <cellStyle name="Normal 2 4 3 2 2 5 2" xfId="32129" xr:uid="{00000000-0005-0000-0000-000073890000}"/>
    <cellStyle name="Normal 2 4 3 2 2 5 2 2" xfId="32130" xr:uid="{00000000-0005-0000-0000-000074890000}"/>
    <cellStyle name="Normal 2 4 3 2 2 5 2 2 2" xfId="32131" xr:uid="{00000000-0005-0000-0000-000075890000}"/>
    <cellStyle name="Normal 2 4 3 2 2 5 2 3" xfId="32132" xr:uid="{00000000-0005-0000-0000-000076890000}"/>
    <cellStyle name="Normal 2 4 3 2 2 5 2 4" xfId="32133" xr:uid="{00000000-0005-0000-0000-000077890000}"/>
    <cellStyle name="Normal 2 4 3 2 2 5 3" xfId="32134" xr:uid="{00000000-0005-0000-0000-000078890000}"/>
    <cellStyle name="Normal 2 4 3 2 2 5 3 2" xfId="32135" xr:uid="{00000000-0005-0000-0000-000079890000}"/>
    <cellStyle name="Normal 2 4 3 2 2 5 3 2 2" xfId="32136" xr:uid="{00000000-0005-0000-0000-00007A890000}"/>
    <cellStyle name="Normal 2 4 3 2 2 5 3 3" xfId="32137" xr:uid="{00000000-0005-0000-0000-00007B890000}"/>
    <cellStyle name="Normal 2 4 3 2 2 5 3 4" xfId="32138" xr:uid="{00000000-0005-0000-0000-00007C890000}"/>
    <cellStyle name="Normal 2 4 3 2 2 5 4" xfId="32139" xr:uid="{00000000-0005-0000-0000-00007D890000}"/>
    <cellStyle name="Normal 2 4 3 2 2 5 4 2" xfId="32140" xr:uid="{00000000-0005-0000-0000-00007E890000}"/>
    <cellStyle name="Normal 2 4 3 2 2 5 4 2 2" xfId="32141" xr:uid="{00000000-0005-0000-0000-00007F890000}"/>
    <cellStyle name="Normal 2 4 3 2 2 5 4 3" xfId="32142" xr:uid="{00000000-0005-0000-0000-000080890000}"/>
    <cellStyle name="Normal 2 4 3 2 2 5 4 4" xfId="32143" xr:uid="{00000000-0005-0000-0000-000081890000}"/>
    <cellStyle name="Normal 2 4 3 2 2 5 5" xfId="32144" xr:uid="{00000000-0005-0000-0000-000082890000}"/>
    <cellStyle name="Normal 2 4 3 2 2 5 5 2" xfId="32145" xr:uid="{00000000-0005-0000-0000-000083890000}"/>
    <cellStyle name="Normal 2 4 3 2 2 5 5 3" xfId="32146" xr:uid="{00000000-0005-0000-0000-000084890000}"/>
    <cellStyle name="Normal 2 4 3 2 2 5 6" xfId="32147" xr:uid="{00000000-0005-0000-0000-000085890000}"/>
    <cellStyle name="Normal 2 4 3 2 2 5 7" xfId="32148" xr:uid="{00000000-0005-0000-0000-000086890000}"/>
    <cellStyle name="Normal 2 4 3 2 2 5 8" xfId="32149" xr:uid="{00000000-0005-0000-0000-000087890000}"/>
    <cellStyle name="Normal 2 4 3 2 2 6" xfId="32150" xr:uid="{00000000-0005-0000-0000-000088890000}"/>
    <cellStyle name="Normal 2 4 3 2 2 6 2" xfId="32151" xr:uid="{00000000-0005-0000-0000-000089890000}"/>
    <cellStyle name="Normal 2 4 3 2 2 6 2 2" xfId="32152" xr:uid="{00000000-0005-0000-0000-00008A890000}"/>
    <cellStyle name="Normal 2 4 3 2 2 6 3" xfId="32153" xr:uid="{00000000-0005-0000-0000-00008B890000}"/>
    <cellStyle name="Normal 2 4 3 2 2 6 4" xfId="32154" xr:uid="{00000000-0005-0000-0000-00008C890000}"/>
    <cellStyle name="Normal 2 4 3 2 2 7" xfId="32155" xr:uid="{00000000-0005-0000-0000-00008D890000}"/>
    <cellStyle name="Normal 2 4 3 2 2 7 2" xfId="32156" xr:uid="{00000000-0005-0000-0000-00008E890000}"/>
    <cellStyle name="Normal 2 4 3 2 2 7 2 2" xfId="32157" xr:uid="{00000000-0005-0000-0000-00008F890000}"/>
    <cellStyle name="Normal 2 4 3 2 2 7 3" xfId="32158" xr:uid="{00000000-0005-0000-0000-000090890000}"/>
    <cellStyle name="Normal 2 4 3 2 2 7 4" xfId="32159" xr:uid="{00000000-0005-0000-0000-000091890000}"/>
    <cellStyle name="Normal 2 4 3 2 2 8" xfId="32160" xr:uid="{00000000-0005-0000-0000-000092890000}"/>
    <cellStyle name="Normal 2 4 3 2 2 8 2" xfId="32161" xr:uid="{00000000-0005-0000-0000-000093890000}"/>
    <cellStyle name="Normal 2 4 3 2 2 8 2 2" xfId="32162" xr:uid="{00000000-0005-0000-0000-000094890000}"/>
    <cellStyle name="Normal 2 4 3 2 2 8 3" xfId="32163" xr:uid="{00000000-0005-0000-0000-000095890000}"/>
    <cellStyle name="Normal 2 4 3 2 2 8 4" xfId="32164" xr:uid="{00000000-0005-0000-0000-000096890000}"/>
    <cellStyle name="Normal 2 4 3 2 2 9" xfId="32165" xr:uid="{00000000-0005-0000-0000-000097890000}"/>
    <cellStyle name="Normal 2 4 3 2 2 9 2" xfId="32166" xr:uid="{00000000-0005-0000-0000-000098890000}"/>
    <cellStyle name="Normal 2 4 3 2 2 9 2 2" xfId="32167" xr:uid="{00000000-0005-0000-0000-000099890000}"/>
    <cellStyle name="Normal 2 4 3 2 2 9 3" xfId="32168" xr:uid="{00000000-0005-0000-0000-00009A890000}"/>
    <cellStyle name="Normal 2 4 3 2 3" xfId="32169" xr:uid="{00000000-0005-0000-0000-00009B890000}"/>
    <cellStyle name="Normal 2 4 3 2 3 10" xfId="32170" xr:uid="{00000000-0005-0000-0000-00009C890000}"/>
    <cellStyle name="Normal 2 4 3 2 3 11" xfId="32171" xr:uid="{00000000-0005-0000-0000-00009D890000}"/>
    <cellStyle name="Normal 2 4 3 2 3 2" xfId="32172" xr:uid="{00000000-0005-0000-0000-00009E890000}"/>
    <cellStyle name="Normal 2 4 3 2 3 2 2" xfId="32173" xr:uid="{00000000-0005-0000-0000-00009F890000}"/>
    <cellStyle name="Normal 2 4 3 2 3 2 2 2" xfId="32174" xr:uid="{00000000-0005-0000-0000-0000A0890000}"/>
    <cellStyle name="Normal 2 4 3 2 3 2 2 2 2" xfId="32175" xr:uid="{00000000-0005-0000-0000-0000A1890000}"/>
    <cellStyle name="Normal 2 4 3 2 3 2 2 2 2 2" xfId="32176" xr:uid="{00000000-0005-0000-0000-0000A2890000}"/>
    <cellStyle name="Normal 2 4 3 2 3 2 2 2 3" xfId="32177" xr:uid="{00000000-0005-0000-0000-0000A3890000}"/>
    <cellStyle name="Normal 2 4 3 2 3 2 2 2 4" xfId="32178" xr:uid="{00000000-0005-0000-0000-0000A4890000}"/>
    <cellStyle name="Normal 2 4 3 2 3 2 2 3" xfId="32179" xr:uid="{00000000-0005-0000-0000-0000A5890000}"/>
    <cellStyle name="Normal 2 4 3 2 3 2 2 3 2" xfId="32180" xr:uid="{00000000-0005-0000-0000-0000A6890000}"/>
    <cellStyle name="Normal 2 4 3 2 3 2 2 3 2 2" xfId="32181" xr:uid="{00000000-0005-0000-0000-0000A7890000}"/>
    <cellStyle name="Normal 2 4 3 2 3 2 2 3 3" xfId="32182" xr:uid="{00000000-0005-0000-0000-0000A8890000}"/>
    <cellStyle name="Normal 2 4 3 2 3 2 2 3 4" xfId="32183" xr:uid="{00000000-0005-0000-0000-0000A9890000}"/>
    <cellStyle name="Normal 2 4 3 2 3 2 2 4" xfId="32184" xr:uid="{00000000-0005-0000-0000-0000AA890000}"/>
    <cellStyle name="Normal 2 4 3 2 3 2 2 4 2" xfId="32185" xr:uid="{00000000-0005-0000-0000-0000AB890000}"/>
    <cellStyle name="Normal 2 4 3 2 3 2 2 4 2 2" xfId="32186" xr:uid="{00000000-0005-0000-0000-0000AC890000}"/>
    <cellStyle name="Normal 2 4 3 2 3 2 2 4 3" xfId="32187" xr:uid="{00000000-0005-0000-0000-0000AD890000}"/>
    <cellStyle name="Normal 2 4 3 2 3 2 2 4 4" xfId="32188" xr:uid="{00000000-0005-0000-0000-0000AE890000}"/>
    <cellStyle name="Normal 2 4 3 2 3 2 2 5" xfId="32189" xr:uid="{00000000-0005-0000-0000-0000AF890000}"/>
    <cellStyle name="Normal 2 4 3 2 3 2 2 5 2" xfId="32190" xr:uid="{00000000-0005-0000-0000-0000B0890000}"/>
    <cellStyle name="Normal 2 4 3 2 3 2 2 5 3" xfId="32191" xr:uid="{00000000-0005-0000-0000-0000B1890000}"/>
    <cellStyle name="Normal 2 4 3 2 3 2 2 6" xfId="32192" xr:uid="{00000000-0005-0000-0000-0000B2890000}"/>
    <cellStyle name="Normal 2 4 3 2 3 2 2 7" xfId="32193" xr:uid="{00000000-0005-0000-0000-0000B3890000}"/>
    <cellStyle name="Normal 2 4 3 2 3 2 2 8" xfId="32194" xr:uid="{00000000-0005-0000-0000-0000B4890000}"/>
    <cellStyle name="Normal 2 4 3 2 3 2 3" xfId="32195" xr:uid="{00000000-0005-0000-0000-0000B5890000}"/>
    <cellStyle name="Normal 2 4 3 2 3 2 3 2" xfId="32196" xr:uid="{00000000-0005-0000-0000-0000B6890000}"/>
    <cellStyle name="Normal 2 4 3 2 3 2 3 2 2" xfId="32197" xr:uid="{00000000-0005-0000-0000-0000B7890000}"/>
    <cellStyle name="Normal 2 4 3 2 3 2 3 3" xfId="32198" xr:uid="{00000000-0005-0000-0000-0000B8890000}"/>
    <cellStyle name="Normal 2 4 3 2 3 2 3 4" xfId="32199" xr:uid="{00000000-0005-0000-0000-0000B9890000}"/>
    <cellStyle name="Normal 2 4 3 2 3 2 4" xfId="32200" xr:uid="{00000000-0005-0000-0000-0000BA890000}"/>
    <cellStyle name="Normal 2 4 3 2 3 2 4 2" xfId="32201" xr:uid="{00000000-0005-0000-0000-0000BB890000}"/>
    <cellStyle name="Normal 2 4 3 2 3 2 4 2 2" xfId="32202" xr:uid="{00000000-0005-0000-0000-0000BC890000}"/>
    <cellStyle name="Normal 2 4 3 2 3 2 4 3" xfId="32203" xr:uid="{00000000-0005-0000-0000-0000BD890000}"/>
    <cellStyle name="Normal 2 4 3 2 3 2 4 4" xfId="32204" xr:uid="{00000000-0005-0000-0000-0000BE890000}"/>
    <cellStyle name="Normal 2 4 3 2 3 2 5" xfId="32205" xr:uid="{00000000-0005-0000-0000-0000BF890000}"/>
    <cellStyle name="Normal 2 4 3 2 3 2 5 2" xfId="32206" xr:uid="{00000000-0005-0000-0000-0000C0890000}"/>
    <cellStyle name="Normal 2 4 3 2 3 2 5 2 2" xfId="32207" xr:uid="{00000000-0005-0000-0000-0000C1890000}"/>
    <cellStyle name="Normal 2 4 3 2 3 2 5 3" xfId="32208" xr:uid="{00000000-0005-0000-0000-0000C2890000}"/>
    <cellStyle name="Normal 2 4 3 2 3 2 5 4" xfId="32209" xr:uid="{00000000-0005-0000-0000-0000C3890000}"/>
    <cellStyle name="Normal 2 4 3 2 3 2 6" xfId="32210" xr:uid="{00000000-0005-0000-0000-0000C4890000}"/>
    <cellStyle name="Normal 2 4 3 2 3 2 6 2" xfId="32211" xr:uid="{00000000-0005-0000-0000-0000C5890000}"/>
    <cellStyle name="Normal 2 4 3 2 3 2 6 2 2" xfId="32212" xr:uid="{00000000-0005-0000-0000-0000C6890000}"/>
    <cellStyle name="Normal 2 4 3 2 3 2 6 3" xfId="32213" xr:uid="{00000000-0005-0000-0000-0000C7890000}"/>
    <cellStyle name="Normal 2 4 3 2 3 2 7" xfId="32214" xr:uid="{00000000-0005-0000-0000-0000C8890000}"/>
    <cellStyle name="Normal 2 4 3 2 3 2 7 2" xfId="32215" xr:uid="{00000000-0005-0000-0000-0000C9890000}"/>
    <cellStyle name="Normal 2 4 3 2 3 2 8" xfId="32216" xr:uid="{00000000-0005-0000-0000-0000CA890000}"/>
    <cellStyle name="Normal 2 4 3 2 3 2 9" xfId="32217" xr:uid="{00000000-0005-0000-0000-0000CB890000}"/>
    <cellStyle name="Normal 2 4 3 2 3 3" xfId="32218" xr:uid="{00000000-0005-0000-0000-0000CC890000}"/>
    <cellStyle name="Normal 2 4 3 2 3 3 2" xfId="32219" xr:uid="{00000000-0005-0000-0000-0000CD890000}"/>
    <cellStyle name="Normal 2 4 3 2 3 3 2 2" xfId="32220" xr:uid="{00000000-0005-0000-0000-0000CE890000}"/>
    <cellStyle name="Normal 2 4 3 2 3 3 2 2 2" xfId="32221" xr:uid="{00000000-0005-0000-0000-0000CF890000}"/>
    <cellStyle name="Normal 2 4 3 2 3 3 2 3" xfId="32222" xr:uid="{00000000-0005-0000-0000-0000D0890000}"/>
    <cellStyle name="Normal 2 4 3 2 3 3 2 4" xfId="32223" xr:uid="{00000000-0005-0000-0000-0000D1890000}"/>
    <cellStyle name="Normal 2 4 3 2 3 3 3" xfId="32224" xr:uid="{00000000-0005-0000-0000-0000D2890000}"/>
    <cellStyle name="Normal 2 4 3 2 3 3 3 2" xfId="32225" xr:uid="{00000000-0005-0000-0000-0000D3890000}"/>
    <cellStyle name="Normal 2 4 3 2 3 3 3 2 2" xfId="32226" xr:uid="{00000000-0005-0000-0000-0000D4890000}"/>
    <cellStyle name="Normal 2 4 3 2 3 3 3 3" xfId="32227" xr:uid="{00000000-0005-0000-0000-0000D5890000}"/>
    <cellStyle name="Normal 2 4 3 2 3 3 3 4" xfId="32228" xr:uid="{00000000-0005-0000-0000-0000D6890000}"/>
    <cellStyle name="Normal 2 4 3 2 3 3 4" xfId="32229" xr:uid="{00000000-0005-0000-0000-0000D7890000}"/>
    <cellStyle name="Normal 2 4 3 2 3 3 4 2" xfId="32230" xr:uid="{00000000-0005-0000-0000-0000D8890000}"/>
    <cellStyle name="Normal 2 4 3 2 3 3 4 2 2" xfId="32231" xr:uid="{00000000-0005-0000-0000-0000D9890000}"/>
    <cellStyle name="Normal 2 4 3 2 3 3 4 3" xfId="32232" xr:uid="{00000000-0005-0000-0000-0000DA890000}"/>
    <cellStyle name="Normal 2 4 3 2 3 3 4 4" xfId="32233" xr:uid="{00000000-0005-0000-0000-0000DB890000}"/>
    <cellStyle name="Normal 2 4 3 2 3 3 5" xfId="32234" xr:uid="{00000000-0005-0000-0000-0000DC890000}"/>
    <cellStyle name="Normal 2 4 3 2 3 3 5 2" xfId="32235" xr:uid="{00000000-0005-0000-0000-0000DD890000}"/>
    <cellStyle name="Normal 2 4 3 2 3 3 5 2 2" xfId="32236" xr:uid="{00000000-0005-0000-0000-0000DE890000}"/>
    <cellStyle name="Normal 2 4 3 2 3 3 5 3" xfId="32237" xr:uid="{00000000-0005-0000-0000-0000DF890000}"/>
    <cellStyle name="Normal 2 4 3 2 3 3 5 4" xfId="32238" xr:uid="{00000000-0005-0000-0000-0000E0890000}"/>
    <cellStyle name="Normal 2 4 3 2 3 3 6" xfId="32239" xr:uid="{00000000-0005-0000-0000-0000E1890000}"/>
    <cellStyle name="Normal 2 4 3 2 3 3 6 2" xfId="32240" xr:uid="{00000000-0005-0000-0000-0000E2890000}"/>
    <cellStyle name="Normal 2 4 3 2 3 3 6 2 2" xfId="32241" xr:uid="{00000000-0005-0000-0000-0000E3890000}"/>
    <cellStyle name="Normal 2 4 3 2 3 3 6 3" xfId="32242" xr:uid="{00000000-0005-0000-0000-0000E4890000}"/>
    <cellStyle name="Normal 2 4 3 2 3 3 7" xfId="32243" xr:uid="{00000000-0005-0000-0000-0000E5890000}"/>
    <cellStyle name="Normal 2 4 3 2 3 3 7 2" xfId="32244" xr:uid="{00000000-0005-0000-0000-0000E6890000}"/>
    <cellStyle name="Normal 2 4 3 2 3 3 8" xfId="32245" xr:uid="{00000000-0005-0000-0000-0000E7890000}"/>
    <cellStyle name="Normal 2 4 3 2 3 3 9" xfId="32246" xr:uid="{00000000-0005-0000-0000-0000E8890000}"/>
    <cellStyle name="Normal 2 4 3 2 3 4" xfId="32247" xr:uid="{00000000-0005-0000-0000-0000E9890000}"/>
    <cellStyle name="Normal 2 4 3 2 3 4 2" xfId="32248" xr:uid="{00000000-0005-0000-0000-0000EA890000}"/>
    <cellStyle name="Normal 2 4 3 2 3 4 2 2" xfId="32249" xr:uid="{00000000-0005-0000-0000-0000EB890000}"/>
    <cellStyle name="Normal 2 4 3 2 3 4 2 2 2" xfId="32250" xr:uid="{00000000-0005-0000-0000-0000EC890000}"/>
    <cellStyle name="Normal 2 4 3 2 3 4 2 3" xfId="32251" xr:uid="{00000000-0005-0000-0000-0000ED890000}"/>
    <cellStyle name="Normal 2 4 3 2 3 4 2 4" xfId="32252" xr:uid="{00000000-0005-0000-0000-0000EE890000}"/>
    <cellStyle name="Normal 2 4 3 2 3 4 3" xfId="32253" xr:uid="{00000000-0005-0000-0000-0000EF890000}"/>
    <cellStyle name="Normal 2 4 3 2 3 4 3 2" xfId="32254" xr:uid="{00000000-0005-0000-0000-0000F0890000}"/>
    <cellStyle name="Normal 2 4 3 2 3 4 3 2 2" xfId="32255" xr:uid="{00000000-0005-0000-0000-0000F1890000}"/>
    <cellStyle name="Normal 2 4 3 2 3 4 3 3" xfId="32256" xr:uid="{00000000-0005-0000-0000-0000F2890000}"/>
    <cellStyle name="Normal 2 4 3 2 3 4 3 4" xfId="32257" xr:uid="{00000000-0005-0000-0000-0000F3890000}"/>
    <cellStyle name="Normal 2 4 3 2 3 4 4" xfId="32258" xr:uid="{00000000-0005-0000-0000-0000F4890000}"/>
    <cellStyle name="Normal 2 4 3 2 3 4 4 2" xfId="32259" xr:uid="{00000000-0005-0000-0000-0000F5890000}"/>
    <cellStyle name="Normal 2 4 3 2 3 4 4 2 2" xfId="32260" xr:uid="{00000000-0005-0000-0000-0000F6890000}"/>
    <cellStyle name="Normal 2 4 3 2 3 4 4 3" xfId="32261" xr:uid="{00000000-0005-0000-0000-0000F7890000}"/>
    <cellStyle name="Normal 2 4 3 2 3 4 4 4" xfId="32262" xr:uid="{00000000-0005-0000-0000-0000F8890000}"/>
    <cellStyle name="Normal 2 4 3 2 3 4 5" xfId="32263" xr:uid="{00000000-0005-0000-0000-0000F9890000}"/>
    <cellStyle name="Normal 2 4 3 2 3 4 5 2" xfId="32264" xr:uid="{00000000-0005-0000-0000-0000FA890000}"/>
    <cellStyle name="Normal 2 4 3 2 3 4 5 3" xfId="32265" xr:uid="{00000000-0005-0000-0000-0000FB890000}"/>
    <cellStyle name="Normal 2 4 3 2 3 4 6" xfId="32266" xr:uid="{00000000-0005-0000-0000-0000FC890000}"/>
    <cellStyle name="Normal 2 4 3 2 3 4 7" xfId="32267" xr:uid="{00000000-0005-0000-0000-0000FD890000}"/>
    <cellStyle name="Normal 2 4 3 2 3 4 8" xfId="32268" xr:uid="{00000000-0005-0000-0000-0000FE890000}"/>
    <cellStyle name="Normal 2 4 3 2 3 5" xfId="32269" xr:uid="{00000000-0005-0000-0000-0000FF890000}"/>
    <cellStyle name="Normal 2 4 3 2 3 5 2" xfId="32270" xr:uid="{00000000-0005-0000-0000-0000008A0000}"/>
    <cellStyle name="Normal 2 4 3 2 3 5 2 2" xfId="32271" xr:uid="{00000000-0005-0000-0000-0000018A0000}"/>
    <cellStyle name="Normal 2 4 3 2 3 5 3" xfId="32272" xr:uid="{00000000-0005-0000-0000-0000028A0000}"/>
    <cellStyle name="Normal 2 4 3 2 3 5 4" xfId="32273" xr:uid="{00000000-0005-0000-0000-0000038A0000}"/>
    <cellStyle name="Normal 2 4 3 2 3 6" xfId="32274" xr:uid="{00000000-0005-0000-0000-0000048A0000}"/>
    <cellStyle name="Normal 2 4 3 2 3 6 2" xfId="32275" xr:uid="{00000000-0005-0000-0000-0000058A0000}"/>
    <cellStyle name="Normal 2 4 3 2 3 6 2 2" xfId="32276" xr:uid="{00000000-0005-0000-0000-0000068A0000}"/>
    <cellStyle name="Normal 2 4 3 2 3 6 3" xfId="32277" xr:uid="{00000000-0005-0000-0000-0000078A0000}"/>
    <cellStyle name="Normal 2 4 3 2 3 6 4" xfId="32278" xr:uid="{00000000-0005-0000-0000-0000088A0000}"/>
    <cellStyle name="Normal 2 4 3 2 3 7" xfId="32279" xr:uid="{00000000-0005-0000-0000-0000098A0000}"/>
    <cellStyle name="Normal 2 4 3 2 3 7 2" xfId="32280" xr:uid="{00000000-0005-0000-0000-00000A8A0000}"/>
    <cellStyle name="Normal 2 4 3 2 3 7 2 2" xfId="32281" xr:uid="{00000000-0005-0000-0000-00000B8A0000}"/>
    <cellStyle name="Normal 2 4 3 2 3 7 3" xfId="32282" xr:uid="{00000000-0005-0000-0000-00000C8A0000}"/>
    <cellStyle name="Normal 2 4 3 2 3 7 4" xfId="32283" xr:uid="{00000000-0005-0000-0000-00000D8A0000}"/>
    <cellStyle name="Normal 2 4 3 2 3 8" xfId="32284" xr:uid="{00000000-0005-0000-0000-00000E8A0000}"/>
    <cellStyle name="Normal 2 4 3 2 3 8 2" xfId="32285" xr:uid="{00000000-0005-0000-0000-00000F8A0000}"/>
    <cellStyle name="Normal 2 4 3 2 3 8 2 2" xfId="32286" xr:uid="{00000000-0005-0000-0000-0000108A0000}"/>
    <cellStyle name="Normal 2 4 3 2 3 8 3" xfId="32287" xr:uid="{00000000-0005-0000-0000-0000118A0000}"/>
    <cellStyle name="Normal 2 4 3 2 3 9" xfId="32288" xr:uid="{00000000-0005-0000-0000-0000128A0000}"/>
    <cellStyle name="Normal 2 4 3 2 3 9 2" xfId="32289" xr:uid="{00000000-0005-0000-0000-0000138A0000}"/>
    <cellStyle name="Normal 2 4 3 2 4" xfId="32290" xr:uid="{00000000-0005-0000-0000-0000148A0000}"/>
    <cellStyle name="Normal 2 4 3 2 4 2" xfId="32291" xr:uid="{00000000-0005-0000-0000-0000158A0000}"/>
    <cellStyle name="Normal 2 4 3 2 4 2 2" xfId="32292" xr:uid="{00000000-0005-0000-0000-0000168A0000}"/>
    <cellStyle name="Normal 2 4 3 2 4 2 2 2" xfId="32293" xr:uid="{00000000-0005-0000-0000-0000178A0000}"/>
    <cellStyle name="Normal 2 4 3 2 4 2 2 2 2" xfId="32294" xr:uid="{00000000-0005-0000-0000-0000188A0000}"/>
    <cellStyle name="Normal 2 4 3 2 4 2 2 3" xfId="32295" xr:uid="{00000000-0005-0000-0000-0000198A0000}"/>
    <cellStyle name="Normal 2 4 3 2 4 2 2 4" xfId="32296" xr:uid="{00000000-0005-0000-0000-00001A8A0000}"/>
    <cellStyle name="Normal 2 4 3 2 4 2 3" xfId="32297" xr:uid="{00000000-0005-0000-0000-00001B8A0000}"/>
    <cellStyle name="Normal 2 4 3 2 4 2 3 2" xfId="32298" xr:uid="{00000000-0005-0000-0000-00001C8A0000}"/>
    <cellStyle name="Normal 2 4 3 2 4 2 3 2 2" xfId="32299" xr:uid="{00000000-0005-0000-0000-00001D8A0000}"/>
    <cellStyle name="Normal 2 4 3 2 4 2 3 3" xfId="32300" xr:uid="{00000000-0005-0000-0000-00001E8A0000}"/>
    <cellStyle name="Normal 2 4 3 2 4 2 3 4" xfId="32301" xr:uid="{00000000-0005-0000-0000-00001F8A0000}"/>
    <cellStyle name="Normal 2 4 3 2 4 2 4" xfId="32302" xr:uid="{00000000-0005-0000-0000-0000208A0000}"/>
    <cellStyle name="Normal 2 4 3 2 4 2 4 2" xfId="32303" xr:uid="{00000000-0005-0000-0000-0000218A0000}"/>
    <cellStyle name="Normal 2 4 3 2 4 2 4 2 2" xfId="32304" xr:uid="{00000000-0005-0000-0000-0000228A0000}"/>
    <cellStyle name="Normal 2 4 3 2 4 2 4 3" xfId="32305" xr:uid="{00000000-0005-0000-0000-0000238A0000}"/>
    <cellStyle name="Normal 2 4 3 2 4 2 4 4" xfId="32306" xr:uid="{00000000-0005-0000-0000-0000248A0000}"/>
    <cellStyle name="Normal 2 4 3 2 4 2 5" xfId="32307" xr:uid="{00000000-0005-0000-0000-0000258A0000}"/>
    <cellStyle name="Normal 2 4 3 2 4 2 5 2" xfId="32308" xr:uid="{00000000-0005-0000-0000-0000268A0000}"/>
    <cellStyle name="Normal 2 4 3 2 4 2 5 3" xfId="32309" xr:uid="{00000000-0005-0000-0000-0000278A0000}"/>
    <cellStyle name="Normal 2 4 3 2 4 2 6" xfId="32310" xr:uid="{00000000-0005-0000-0000-0000288A0000}"/>
    <cellStyle name="Normal 2 4 3 2 4 2 7" xfId="32311" xr:uid="{00000000-0005-0000-0000-0000298A0000}"/>
    <cellStyle name="Normal 2 4 3 2 4 2 8" xfId="32312" xr:uid="{00000000-0005-0000-0000-00002A8A0000}"/>
    <cellStyle name="Normal 2 4 3 2 4 3" xfId="32313" xr:uid="{00000000-0005-0000-0000-00002B8A0000}"/>
    <cellStyle name="Normal 2 4 3 2 4 3 2" xfId="32314" xr:uid="{00000000-0005-0000-0000-00002C8A0000}"/>
    <cellStyle name="Normal 2 4 3 2 4 3 2 2" xfId="32315" xr:uid="{00000000-0005-0000-0000-00002D8A0000}"/>
    <cellStyle name="Normal 2 4 3 2 4 3 3" xfId="32316" xr:uid="{00000000-0005-0000-0000-00002E8A0000}"/>
    <cellStyle name="Normal 2 4 3 2 4 3 4" xfId="32317" xr:uid="{00000000-0005-0000-0000-00002F8A0000}"/>
    <cellStyle name="Normal 2 4 3 2 4 4" xfId="32318" xr:uid="{00000000-0005-0000-0000-0000308A0000}"/>
    <cellStyle name="Normal 2 4 3 2 4 4 2" xfId="32319" xr:uid="{00000000-0005-0000-0000-0000318A0000}"/>
    <cellStyle name="Normal 2 4 3 2 4 4 2 2" xfId="32320" xr:uid="{00000000-0005-0000-0000-0000328A0000}"/>
    <cellStyle name="Normal 2 4 3 2 4 4 3" xfId="32321" xr:uid="{00000000-0005-0000-0000-0000338A0000}"/>
    <cellStyle name="Normal 2 4 3 2 4 4 4" xfId="32322" xr:uid="{00000000-0005-0000-0000-0000348A0000}"/>
    <cellStyle name="Normal 2 4 3 2 4 5" xfId="32323" xr:uid="{00000000-0005-0000-0000-0000358A0000}"/>
    <cellStyle name="Normal 2 4 3 2 4 5 2" xfId="32324" xr:uid="{00000000-0005-0000-0000-0000368A0000}"/>
    <cellStyle name="Normal 2 4 3 2 4 5 2 2" xfId="32325" xr:uid="{00000000-0005-0000-0000-0000378A0000}"/>
    <cellStyle name="Normal 2 4 3 2 4 5 3" xfId="32326" xr:uid="{00000000-0005-0000-0000-0000388A0000}"/>
    <cellStyle name="Normal 2 4 3 2 4 5 4" xfId="32327" xr:uid="{00000000-0005-0000-0000-0000398A0000}"/>
    <cellStyle name="Normal 2 4 3 2 4 6" xfId="32328" xr:uid="{00000000-0005-0000-0000-00003A8A0000}"/>
    <cellStyle name="Normal 2 4 3 2 4 6 2" xfId="32329" xr:uid="{00000000-0005-0000-0000-00003B8A0000}"/>
    <cellStyle name="Normal 2 4 3 2 4 6 2 2" xfId="32330" xr:uid="{00000000-0005-0000-0000-00003C8A0000}"/>
    <cellStyle name="Normal 2 4 3 2 4 6 3" xfId="32331" xr:uid="{00000000-0005-0000-0000-00003D8A0000}"/>
    <cellStyle name="Normal 2 4 3 2 4 7" xfId="32332" xr:uid="{00000000-0005-0000-0000-00003E8A0000}"/>
    <cellStyle name="Normal 2 4 3 2 4 7 2" xfId="32333" xr:uid="{00000000-0005-0000-0000-00003F8A0000}"/>
    <cellStyle name="Normal 2 4 3 2 4 8" xfId="32334" xr:uid="{00000000-0005-0000-0000-0000408A0000}"/>
    <cellStyle name="Normal 2 4 3 2 4 9" xfId="32335" xr:uid="{00000000-0005-0000-0000-0000418A0000}"/>
    <cellStyle name="Normal 2 4 3 2 5" xfId="32336" xr:uid="{00000000-0005-0000-0000-0000428A0000}"/>
    <cellStyle name="Normal 2 4 3 2 5 2" xfId="32337" xr:uid="{00000000-0005-0000-0000-0000438A0000}"/>
    <cellStyle name="Normal 2 4 3 2 5 2 2" xfId="32338" xr:uid="{00000000-0005-0000-0000-0000448A0000}"/>
    <cellStyle name="Normal 2 4 3 2 5 2 2 2" xfId="32339" xr:uid="{00000000-0005-0000-0000-0000458A0000}"/>
    <cellStyle name="Normal 2 4 3 2 5 2 3" xfId="32340" xr:uid="{00000000-0005-0000-0000-0000468A0000}"/>
    <cellStyle name="Normal 2 4 3 2 5 2 4" xfId="32341" xr:uid="{00000000-0005-0000-0000-0000478A0000}"/>
    <cellStyle name="Normal 2 4 3 2 5 3" xfId="32342" xr:uid="{00000000-0005-0000-0000-0000488A0000}"/>
    <cellStyle name="Normal 2 4 3 2 5 3 2" xfId="32343" xr:uid="{00000000-0005-0000-0000-0000498A0000}"/>
    <cellStyle name="Normal 2 4 3 2 5 3 2 2" xfId="32344" xr:uid="{00000000-0005-0000-0000-00004A8A0000}"/>
    <cellStyle name="Normal 2 4 3 2 5 3 3" xfId="32345" xr:uid="{00000000-0005-0000-0000-00004B8A0000}"/>
    <cellStyle name="Normal 2 4 3 2 5 3 4" xfId="32346" xr:uid="{00000000-0005-0000-0000-00004C8A0000}"/>
    <cellStyle name="Normal 2 4 3 2 5 4" xfId="32347" xr:uid="{00000000-0005-0000-0000-00004D8A0000}"/>
    <cellStyle name="Normal 2 4 3 2 5 4 2" xfId="32348" xr:uid="{00000000-0005-0000-0000-00004E8A0000}"/>
    <cellStyle name="Normal 2 4 3 2 5 4 2 2" xfId="32349" xr:uid="{00000000-0005-0000-0000-00004F8A0000}"/>
    <cellStyle name="Normal 2 4 3 2 5 4 3" xfId="32350" xr:uid="{00000000-0005-0000-0000-0000508A0000}"/>
    <cellStyle name="Normal 2 4 3 2 5 4 4" xfId="32351" xr:uid="{00000000-0005-0000-0000-0000518A0000}"/>
    <cellStyle name="Normal 2 4 3 2 5 5" xfId="32352" xr:uid="{00000000-0005-0000-0000-0000528A0000}"/>
    <cellStyle name="Normal 2 4 3 2 5 5 2" xfId="32353" xr:uid="{00000000-0005-0000-0000-0000538A0000}"/>
    <cellStyle name="Normal 2 4 3 2 5 5 2 2" xfId="32354" xr:uid="{00000000-0005-0000-0000-0000548A0000}"/>
    <cellStyle name="Normal 2 4 3 2 5 5 3" xfId="32355" xr:uid="{00000000-0005-0000-0000-0000558A0000}"/>
    <cellStyle name="Normal 2 4 3 2 5 5 4" xfId="32356" xr:uid="{00000000-0005-0000-0000-0000568A0000}"/>
    <cellStyle name="Normal 2 4 3 2 5 6" xfId="32357" xr:uid="{00000000-0005-0000-0000-0000578A0000}"/>
    <cellStyle name="Normal 2 4 3 2 5 6 2" xfId="32358" xr:uid="{00000000-0005-0000-0000-0000588A0000}"/>
    <cellStyle name="Normal 2 4 3 2 5 6 2 2" xfId="32359" xr:uid="{00000000-0005-0000-0000-0000598A0000}"/>
    <cellStyle name="Normal 2 4 3 2 5 6 3" xfId="32360" xr:uid="{00000000-0005-0000-0000-00005A8A0000}"/>
    <cellStyle name="Normal 2 4 3 2 5 7" xfId="32361" xr:uid="{00000000-0005-0000-0000-00005B8A0000}"/>
    <cellStyle name="Normal 2 4 3 2 5 7 2" xfId="32362" xr:uid="{00000000-0005-0000-0000-00005C8A0000}"/>
    <cellStyle name="Normal 2 4 3 2 5 8" xfId="32363" xr:uid="{00000000-0005-0000-0000-00005D8A0000}"/>
    <cellStyle name="Normal 2 4 3 2 5 9" xfId="32364" xr:uid="{00000000-0005-0000-0000-00005E8A0000}"/>
    <cellStyle name="Normal 2 4 3 2 6" xfId="32365" xr:uid="{00000000-0005-0000-0000-00005F8A0000}"/>
    <cellStyle name="Normal 2 4 3 2 6 2" xfId="32366" xr:uid="{00000000-0005-0000-0000-0000608A0000}"/>
    <cellStyle name="Normal 2 4 3 2 6 2 2" xfId="32367" xr:uid="{00000000-0005-0000-0000-0000618A0000}"/>
    <cellStyle name="Normal 2 4 3 2 6 2 2 2" xfId="32368" xr:uid="{00000000-0005-0000-0000-0000628A0000}"/>
    <cellStyle name="Normal 2 4 3 2 6 2 3" xfId="32369" xr:uid="{00000000-0005-0000-0000-0000638A0000}"/>
    <cellStyle name="Normal 2 4 3 2 6 2 4" xfId="32370" xr:uid="{00000000-0005-0000-0000-0000648A0000}"/>
    <cellStyle name="Normal 2 4 3 2 6 3" xfId="32371" xr:uid="{00000000-0005-0000-0000-0000658A0000}"/>
    <cellStyle name="Normal 2 4 3 2 6 3 2" xfId="32372" xr:uid="{00000000-0005-0000-0000-0000668A0000}"/>
    <cellStyle name="Normal 2 4 3 2 6 3 2 2" xfId="32373" xr:uid="{00000000-0005-0000-0000-0000678A0000}"/>
    <cellStyle name="Normal 2 4 3 2 6 3 3" xfId="32374" xr:uid="{00000000-0005-0000-0000-0000688A0000}"/>
    <cellStyle name="Normal 2 4 3 2 6 3 4" xfId="32375" xr:uid="{00000000-0005-0000-0000-0000698A0000}"/>
    <cellStyle name="Normal 2 4 3 2 6 4" xfId="32376" xr:uid="{00000000-0005-0000-0000-00006A8A0000}"/>
    <cellStyle name="Normal 2 4 3 2 6 4 2" xfId="32377" xr:uid="{00000000-0005-0000-0000-00006B8A0000}"/>
    <cellStyle name="Normal 2 4 3 2 6 4 2 2" xfId="32378" xr:uid="{00000000-0005-0000-0000-00006C8A0000}"/>
    <cellStyle name="Normal 2 4 3 2 6 4 3" xfId="32379" xr:uid="{00000000-0005-0000-0000-00006D8A0000}"/>
    <cellStyle name="Normal 2 4 3 2 6 4 4" xfId="32380" xr:uid="{00000000-0005-0000-0000-00006E8A0000}"/>
    <cellStyle name="Normal 2 4 3 2 6 5" xfId="32381" xr:uid="{00000000-0005-0000-0000-00006F8A0000}"/>
    <cellStyle name="Normal 2 4 3 2 6 5 2" xfId="32382" xr:uid="{00000000-0005-0000-0000-0000708A0000}"/>
    <cellStyle name="Normal 2 4 3 2 6 5 3" xfId="32383" xr:uid="{00000000-0005-0000-0000-0000718A0000}"/>
    <cellStyle name="Normal 2 4 3 2 6 6" xfId="32384" xr:uid="{00000000-0005-0000-0000-0000728A0000}"/>
    <cellStyle name="Normal 2 4 3 2 6 7" xfId="32385" xr:uid="{00000000-0005-0000-0000-0000738A0000}"/>
    <cellStyle name="Normal 2 4 3 2 6 8" xfId="32386" xr:uid="{00000000-0005-0000-0000-0000748A0000}"/>
    <cellStyle name="Normal 2 4 3 2 7" xfId="32387" xr:uid="{00000000-0005-0000-0000-0000758A0000}"/>
    <cellStyle name="Normal 2 4 3 2 7 2" xfId="32388" xr:uid="{00000000-0005-0000-0000-0000768A0000}"/>
    <cellStyle name="Normal 2 4 3 2 7 2 2" xfId="32389" xr:uid="{00000000-0005-0000-0000-0000778A0000}"/>
    <cellStyle name="Normal 2 4 3 2 7 3" xfId="32390" xr:uid="{00000000-0005-0000-0000-0000788A0000}"/>
    <cellStyle name="Normal 2 4 3 2 7 4" xfId="32391" xr:uid="{00000000-0005-0000-0000-0000798A0000}"/>
    <cellStyle name="Normal 2 4 3 2 8" xfId="32392" xr:uid="{00000000-0005-0000-0000-00007A8A0000}"/>
    <cellStyle name="Normal 2 4 3 2 8 2" xfId="32393" xr:uid="{00000000-0005-0000-0000-00007B8A0000}"/>
    <cellStyle name="Normal 2 4 3 2 8 2 2" xfId="32394" xr:uid="{00000000-0005-0000-0000-00007C8A0000}"/>
    <cellStyle name="Normal 2 4 3 2 8 3" xfId="32395" xr:uid="{00000000-0005-0000-0000-00007D8A0000}"/>
    <cellStyle name="Normal 2 4 3 2 8 4" xfId="32396" xr:uid="{00000000-0005-0000-0000-00007E8A0000}"/>
    <cellStyle name="Normal 2 4 3 2 9" xfId="32397" xr:uid="{00000000-0005-0000-0000-00007F8A0000}"/>
    <cellStyle name="Normal 2 4 3 2 9 2" xfId="32398" xr:uid="{00000000-0005-0000-0000-0000808A0000}"/>
    <cellStyle name="Normal 2 4 3 2 9 2 2" xfId="32399" xr:uid="{00000000-0005-0000-0000-0000818A0000}"/>
    <cellStyle name="Normal 2 4 3 2 9 3" xfId="32400" xr:uid="{00000000-0005-0000-0000-0000828A0000}"/>
    <cellStyle name="Normal 2 4 3 2 9 4" xfId="32401" xr:uid="{00000000-0005-0000-0000-0000838A0000}"/>
    <cellStyle name="Normal 2 4 3 3" xfId="32402" xr:uid="{00000000-0005-0000-0000-0000848A0000}"/>
    <cellStyle name="Normal 2 4 3 3 10" xfId="32403" xr:uid="{00000000-0005-0000-0000-0000858A0000}"/>
    <cellStyle name="Normal 2 4 3 3 10 2" xfId="32404" xr:uid="{00000000-0005-0000-0000-0000868A0000}"/>
    <cellStyle name="Normal 2 4 3 3 11" xfId="32405" xr:uid="{00000000-0005-0000-0000-0000878A0000}"/>
    <cellStyle name="Normal 2 4 3 3 12" xfId="32406" xr:uid="{00000000-0005-0000-0000-0000888A0000}"/>
    <cellStyle name="Normal 2 4 3 3 2" xfId="32407" xr:uid="{00000000-0005-0000-0000-0000898A0000}"/>
    <cellStyle name="Normal 2 4 3 3 2 10" xfId="32408" xr:uid="{00000000-0005-0000-0000-00008A8A0000}"/>
    <cellStyle name="Normal 2 4 3 3 2 2" xfId="32409" xr:uid="{00000000-0005-0000-0000-00008B8A0000}"/>
    <cellStyle name="Normal 2 4 3 3 2 2 2" xfId="32410" xr:uid="{00000000-0005-0000-0000-00008C8A0000}"/>
    <cellStyle name="Normal 2 4 3 3 2 2 2 2" xfId="32411" xr:uid="{00000000-0005-0000-0000-00008D8A0000}"/>
    <cellStyle name="Normal 2 4 3 3 2 2 2 2 2" xfId="32412" xr:uid="{00000000-0005-0000-0000-00008E8A0000}"/>
    <cellStyle name="Normal 2 4 3 3 2 2 2 3" xfId="32413" xr:uid="{00000000-0005-0000-0000-00008F8A0000}"/>
    <cellStyle name="Normal 2 4 3 3 2 2 2 4" xfId="32414" xr:uid="{00000000-0005-0000-0000-0000908A0000}"/>
    <cellStyle name="Normal 2 4 3 3 2 2 3" xfId="32415" xr:uid="{00000000-0005-0000-0000-0000918A0000}"/>
    <cellStyle name="Normal 2 4 3 3 2 2 3 2" xfId="32416" xr:uid="{00000000-0005-0000-0000-0000928A0000}"/>
    <cellStyle name="Normal 2 4 3 3 2 2 3 2 2" xfId="32417" xr:uid="{00000000-0005-0000-0000-0000938A0000}"/>
    <cellStyle name="Normal 2 4 3 3 2 2 3 3" xfId="32418" xr:uid="{00000000-0005-0000-0000-0000948A0000}"/>
    <cellStyle name="Normal 2 4 3 3 2 2 3 4" xfId="32419" xr:uid="{00000000-0005-0000-0000-0000958A0000}"/>
    <cellStyle name="Normal 2 4 3 3 2 2 4" xfId="32420" xr:uid="{00000000-0005-0000-0000-0000968A0000}"/>
    <cellStyle name="Normal 2 4 3 3 2 2 4 2" xfId="32421" xr:uid="{00000000-0005-0000-0000-0000978A0000}"/>
    <cellStyle name="Normal 2 4 3 3 2 2 4 2 2" xfId="32422" xr:uid="{00000000-0005-0000-0000-0000988A0000}"/>
    <cellStyle name="Normal 2 4 3 3 2 2 4 3" xfId="32423" xr:uid="{00000000-0005-0000-0000-0000998A0000}"/>
    <cellStyle name="Normal 2 4 3 3 2 2 4 4" xfId="32424" xr:uid="{00000000-0005-0000-0000-00009A8A0000}"/>
    <cellStyle name="Normal 2 4 3 3 2 2 5" xfId="32425" xr:uid="{00000000-0005-0000-0000-00009B8A0000}"/>
    <cellStyle name="Normal 2 4 3 3 2 2 5 2" xfId="32426" xr:uid="{00000000-0005-0000-0000-00009C8A0000}"/>
    <cellStyle name="Normal 2 4 3 3 2 2 5 2 2" xfId="32427" xr:uid="{00000000-0005-0000-0000-00009D8A0000}"/>
    <cellStyle name="Normal 2 4 3 3 2 2 5 3" xfId="32428" xr:uid="{00000000-0005-0000-0000-00009E8A0000}"/>
    <cellStyle name="Normal 2 4 3 3 2 2 5 4" xfId="32429" xr:uid="{00000000-0005-0000-0000-00009F8A0000}"/>
    <cellStyle name="Normal 2 4 3 3 2 2 6" xfId="32430" xr:uid="{00000000-0005-0000-0000-0000A08A0000}"/>
    <cellStyle name="Normal 2 4 3 3 2 2 6 2" xfId="32431" xr:uid="{00000000-0005-0000-0000-0000A18A0000}"/>
    <cellStyle name="Normal 2 4 3 3 2 2 6 2 2" xfId="32432" xr:uid="{00000000-0005-0000-0000-0000A28A0000}"/>
    <cellStyle name="Normal 2 4 3 3 2 2 6 3" xfId="32433" xr:uid="{00000000-0005-0000-0000-0000A38A0000}"/>
    <cellStyle name="Normal 2 4 3 3 2 2 7" xfId="32434" xr:uid="{00000000-0005-0000-0000-0000A48A0000}"/>
    <cellStyle name="Normal 2 4 3 3 2 2 7 2" xfId="32435" xr:uid="{00000000-0005-0000-0000-0000A58A0000}"/>
    <cellStyle name="Normal 2 4 3 3 2 2 8" xfId="32436" xr:uid="{00000000-0005-0000-0000-0000A68A0000}"/>
    <cellStyle name="Normal 2 4 3 3 2 2 9" xfId="32437" xr:uid="{00000000-0005-0000-0000-0000A78A0000}"/>
    <cellStyle name="Normal 2 4 3 3 2 3" xfId="32438" xr:uid="{00000000-0005-0000-0000-0000A88A0000}"/>
    <cellStyle name="Normal 2 4 3 3 2 3 2" xfId="32439" xr:uid="{00000000-0005-0000-0000-0000A98A0000}"/>
    <cellStyle name="Normal 2 4 3 3 2 3 2 2" xfId="32440" xr:uid="{00000000-0005-0000-0000-0000AA8A0000}"/>
    <cellStyle name="Normal 2 4 3 3 2 3 2 2 2" xfId="32441" xr:uid="{00000000-0005-0000-0000-0000AB8A0000}"/>
    <cellStyle name="Normal 2 4 3 3 2 3 2 3" xfId="32442" xr:uid="{00000000-0005-0000-0000-0000AC8A0000}"/>
    <cellStyle name="Normal 2 4 3 3 2 3 2 4" xfId="32443" xr:uid="{00000000-0005-0000-0000-0000AD8A0000}"/>
    <cellStyle name="Normal 2 4 3 3 2 3 3" xfId="32444" xr:uid="{00000000-0005-0000-0000-0000AE8A0000}"/>
    <cellStyle name="Normal 2 4 3 3 2 3 3 2" xfId="32445" xr:uid="{00000000-0005-0000-0000-0000AF8A0000}"/>
    <cellStyle name="Normal 2 4 3 3 2 3 3 2 2" xfId="32446" xr:uid="{00000000-0005-0000-0000-0000B08A0000}"/>
    <cellStyle name="Normal 2 4 3 3 2 3 3 3" xfId="32447" xr:uid="{00000000-0005-0000-0000-0000B18A0000}"/>
    <cellStyle name="Normal 2 4 3 3 2 3 3 4" xfId="32448" xr:uid="{00000000-0005-0000-0000-0000B28A0000}"/>
    <cellStyle name="Normal 2 4 3 3 2 3 4" xfId="32449" xr:uid="{00000000-0005-0000-0000-0000B38A0000}"/>
    <cellStyle name="Normal 2 4 3 3 2 3 4 2" xfId="32450" xr:uid="{00000000-0005-0000-0000-0000B48A0000}"/>
    <cellStyle name="Normal 2 4 3 3 2 3 4 2 2" xfId="32451" xr:uid="{00000000-0005-0000-0000-0000B58A0000}"/>
    <cellStyle name="Normal 2 4 3 3 2 3 4 3" xfId="32452" xr:uid="{00000000-0005-0000-0000-0000B68A0000}"/>
    <cellStyle name="Normal 2 4 3 3 2 3 4 4" xfId="32453" xr:uid="{00000000-0005-0000-0000-0000B78A0000}"/>
    <cellStyle name="Normal 2 4 3 3 2 3 5" xfId="32454" xr:uid="{00000000-0005-0000-0000-0000B88A0000}"/>
    <cellStyle name="Normal 2 4 3 3 2 3 5 2" xfId="32455" xr:uid="{00000000-0005-0000-0000-0000B98A0000}"/>
    <cellStyle name="Normal 2 4 3 3 2 3 5 3" xfId="32456" xr:uid="{00000000-0005-0000-0000-0000BA8A0000}"/>
    <cellStyle name="Normal 2 4 3 3 2 3 6" xfId="32457" xr:uid="{00000000-0005-0000-0000-0000BB8A0000}"/>
    <cellStyle name="Normal 2 4 3 3 2 3 7" xfId="32458" xr:uid="{00000000-0005-0000-0000-0000BC8A0000}"/>
    <cellStyle name="Normal 2 4 3 3 2 3 8" xfId="32459" xr:uid="{00000000-0005-0000-0000-0000BD8A0000}"/>
    <cellStyle name="Normal 2 4 3 3 2 4" xfId="32460" xr:uid="{00000000-0005-0000-0000-0000BE8A0000}"/>
    <cellStyle name="Normal 2 4 3 3 2 4 2" xfId="32461" xr:uid="{00000000-0005-0000-0000-0000BF8A0000}"/>
    <cellStyle name="Normal 2 4 3 3 2 4 2 2" xfId="32462" xr:uid="{00000000-0005-0000-0000-0000C08A0000}"/>
    <cellStyle name="Normal 2 4 3 3 2 4 3" xfId="32463" xr:uid="{00000000-0005-0000-0000-0000C18A0000}"/>
    <cellStyle name="Normal 2 4 3 3 2 4 4" xfId="32464" xr:uid="{00000000-0005-0000-0000-0000C28A0000}"/>
    <cellStyle name="Normal 2 4 3 3 2 5" xfId="32465" xr:uid="{00000000-0005-0000-0000-0000C38A0000}"/>
    <cellStyle name="Normal 2 4 3 3 2 5 2" xfId="32466" xr:uid="{00000000-0005-0000-0000-0000C48A0000}"/>
    <cellStyle name="Normal 2 4 3 3 2 5 2 2" xfId="32467" xr:uid="{00000000-0005-0000-0000-0000C58A0000}"/>
    <cellStyle name="Normal 2 4 3 3 2 5 3" xfId="32468" xr:uid="{00000000-0005-0000-0000-0000C68A0000}"/>
    <cellStyle name="Normal 2 4 3 3 2 5 4" xfId="32469" xr:uid="{00000000-0005-0000-0000-0000C78A0000}"/>
    <cellStyle name="Normal 2 4 3 3 2 6" xfId="32470" xr:uid="{00000000-0005-0000-0000-0000C88A0000}"/>
    <cellStyle name="Normal 2 4 3 3 2 6 2" xfId="32471" xr:uid="{00000000-0005-0000-0000-0000C98A0000}"/>
    <cellStyle name="Normal 2 4 3 3 2 6 2 2" xfId="32472" xr:uid="{00000000-0005-0000-0000-0000CA8A0000}"/>
    <cellStyle name="Normal 2 4 3 3 2 6 3" xfId="32473" xr:uid="{00000000-0005-0000-0000-0000CB8A0000}"/>
    <cellStyle name="Normal 2 4 3 3 2 6 4" xfId="32474" xr:uid="{00000000-0005-0000-0000-0000CC8A0000}"/>
    <cellStyle name="Normal 2 4 3 3 2 7" xfId="32475" xr:uid="{00000000-0005-0000-0000-0000CD8A0000}"/>
    <cellStyle name="Normal 2 4 3 3 2 7 2" xfId="32476" xr:uid="{00000000-0005-0000-0000-0000CE8A0000}"/>
    <cellStyle name="Normal 2 4 3 3 2 7 2 2" xfId="32477" xr:uid="{00000000-0005-0000-0000-0000CF8A0000}"/>
    <cellStyle name="Normal 2 4 3 3 2 7 3" xfId="32478" xr:uid="{00000000-0005-0000-0000-0000D08A0000}"/>
    <cellStyle name="Normal 2 4 3 3 2 8" xfId="32479" xr:uid="{00000000-0005-0000-0000-0000D18A0000}"/>
    <cellStyle name="Normal 2 4 3 3 2 8 2" xfId="32480" xr:uid="{00000000-0005-0000-0000-0000D28A0000}"/>
    <cellStyle name="Normal 2 4 3 3 2 9" xfId="32481" xr:uid="{00000000-0005-0000-0000-0000D38A0000}"/>
    <cellStyle name="Normal 2 4 3 3 3" xfId="32482" xr:uid="{00000000-0005-0000-0000-0000D48A0000}"/>
    <cellStyle name="Normal 2 4 3 3 3 2" xfId="32483" xr:uid="{00000000-0005-0000-0000-0000D58A0000}"/>
    <cellStyle name="Normal 2 4 3 3 3 2 2" xfId="32484" xr:uid="{00000000-0005-0000-0000-0000D68A0000}"/>
    <cellStyle name="Normal 2 4 3 3 3 2 2 2" xfId="32485" xr:uid="{00000000-0005-0000-0000-0000D78A0000}"/>
    <cellStyle name="Normal 2 4 3 3 3 2 2 2 2" xfId="32486" xr:uid="{00000000-0005-0000-0000-0000D88A0000}"/>
    <cellStyle name="Normal 2 4 3 3 3 2 2 3" xfId="32487" xr:uid="{00000000-0005-0000-0000-0000D98A0000}"/>
    <cellStyle name="Normal 2 4 3 3 3 2 2 4" xfId="32488" xr:uid="{00000000-0005-0000-0000-0000DA8A0000}"/>
    <cellStyle name="Normal 2 4 3 3 3 2 3" xfId="32489" xr:uid="{00000000-0005-0000-0000-0000DB8A0000}"/>
    <cellStyle name="Normal 2 4 3 3 3 2 3 2" xfId="32490" xr:uid="{00000000-0005-0000-0000-0000DC8A0000}"/>
    <cellStyle name="Normal 2 4 3 3 3 2 3 2 2" xfId="32491" xr:uid="{00000000-0005-0000-0000-0000DD8A0000}"/>
    <cellStyle name="Normal 2 4 3 3 3 2 3 3" xfId="32492" xr:uid="{00000000-0005-0000-0000-0000DE8A0000}"/>
    <cellStyle name="Normal 2 4 3 3 3 2 3 4" xfId="32493" xr:uid="{00000000-0005-0000-0000-0000DF8A0000}"/>
    <cellStyle name="Normal 2 4 3 3 3 2 4" xfId="32494" xr:uid="{00000000-0005-0000-0000-0000E08A0000}"/>
    <cellStyle name="Normal 2 4 3 3 3 2 4 2" xfId="32495" xr:uid="{00000000-0005-0000-0000-0000E18A0000}"/>
    <cellStyle name="Normal 2 4 3 3 3 2 4 2 2" xfId="32496" xr:uid="{00000000-0005-0000-0000-0000E28A0000}"/>
    <cellStyle name="Normal 2 4 3 3 3 2 4 3" xfId="32497" xr:uid="{00000000-0005-0000-0000-0000E38A0000}"/>
    <cellStyle name="Normal 2 4 3 3 3 2 4 4" xfId="32498" xr:uid="{00000000-0005-0000-0000-0000E48A0000}"/>
    <cellStyle name="Normal 2 4 3 3 3 2 5" xfId="32499" xr:uid="{00000000-0005-0000-0000-0000E58A0000}"/>
    <cellStyle name="Normal 2 4 3 3 3 2 5 2" xfId="32500" xr:uid="{00000000-0005-0000-0000-0000E68A0000}"/>
    <cellStyle name="Normal 2 4 3 3 3 2 5 3" xfId="32501" xr:uid="{00000000-0005-0000-0000-0000E78A0000}"/>
    <cellStyle name="Normal 2 4 3 3 3 2 6" xfId="32502" xr:uid="{00000000-0005-0000-0000-0000E88A0000}"/>
    <cellStyle name="Normal 2 4 3 3 3 2 7" xfId="32503" xr:uid="{00000000-0005-0000-0000-0000E98A0000}"/>
    <cellStyle name="Normal 2 4 3 3 3 2 8" xfId="32504" xr:uid="{00000000-0005-0000-0000-0000EA8A0000}"/>
    <cellStyle name="Normal 2 4 3 3 3 3" xfId="32505" xr:uid="{00000000-0005-0000-0000-0000EB8A0000}"/>
    <cellStyle name="Normal 2 4 3 3 3 3 2" xfId="32506" xr:uid="{00000000-0005-0000-0000-0000EC8A0000}"/>
    <cellStyle name="Normal 2 4 3 3 3 3 2 2" xfId="32507" xr:uid="{00000000-0005-0000-0000-0000ED8A0000}"/>
    <cellStyle name="Normal 2 4 3 3 3 3 3" xfId="32508" xr:uid="{00000000-0005-0000-0000-0000EE8A0000}"/>
    <cellStyle name="Normal 2 4 3 3 3 3 4" xfId="32509" xr:uid="{00000000-0005-0000-0000-0000EF8A0000}"/>
    <cellStyle name="Normal 2 4 3 3 3 4" xfId="32510" xr:uid="{00000000-0005-0000-0000-0000F08A0000}"/>
    <cellStyle name="Normal 2 4 3 3 3 4 2" xfId="32511" xr:uid="{00000000-0005-0000-0000-0000F18A0000}"/>
    <cellStyle name="Normal 2 4 3 3 3 4 2 2" xfId="32512" xr:uid="{00000000-0005-0000-0000-0000F28A0000}"/>
    <cellStyle name="Normal 2 4 3 3 3 4 3" xfId="32513" xr:uid="{00000000-0005-0000-0000-0000F38A0000}"/>
    <cellStyle name="Normal 2 4 3 3 3 4 4" xfId="32514" xr:uid="{00000000-0005-0000-0000-0000F48A0000}"/>
    <cellStyle name="Normal 2 4 3 3 3 5" xfId="32515" xr:uid="{00000000-0005-0000-0000-0000F58A0000}"/>
    <cellStyle name="Normal 2 4 3 3 3 5 2" xfId="32516" xr:uid="{00000000-0005-0000-0000-0000F68A0000}"/>
    <cellStyle name="Normal 2 4 3 3 3 5 2 2" xfId="32517" xr:uid="{00000000-0005-0000-0000-0000F78A0000}"/>
    <cellStyle name="Normal 2 4 3 3 3 5 3" xfId="32518" xr:uid="{00000000-0005-0000-0000-0000F88A0000}"/>
    <cellStyle name="Normal 2 4 3 3 3 5 4" xfId="32519" xr:uid="{00000000-0005-0000-0000-0000F98A0000}"/>
    <cellStyle name="Normal 2 4 3 3 3 6" xfId="32520" xr:uid="{00000000-0005-0000-0000-0000FA8A0000}"/>
    <cellStyle name="Normal 2 4 3 3 3 6 2" xfId="32521" xr:uid="{00000000-0005-0000-0000-0000FB8A0000}"/>
    <cellStyle name="Normal 2 4 3 3 3 6 2 2" xfId="32522" xr:uid="{00000000-0005-0000-0000-0000FC8A0000}"/>
    <cellStyle name="Normal 2 4 3 3 3 6 3" xfId="32523" xr:uid="{00000000-0005-0000-0000-0000FD8A0000}"/>
    <cellStyle name="Normal 2 4 3 3 3 7" xfId="32524" xr:uid="{00000000-0005-0000-0000-0000FE8A0000}"/>
    <cellStyle name="Normal 2 4 3 3 3 7 2" xfId="32525" xr:uid="{00000000-0005-0000-0000-0000FF8A0000}"/>
    <cellStyle name="Normal 2 4 3 3 3 8" xfId="32526" xr:uid="{00000000-0005-0000-0000-0000008B0000}"/>
    <cellStyle name="Normal 2 4 3 3 3 9" xfId="32527" xr:uid="{00000000-0005-0000-0000-0000018B0000}"/>
    <cellStyle name="Normal 2 4 3 3 4" xfId="32528" xr:uid="{00000000-0005-0000-0000-0000028B0000}"/>
    <cellStyle name="Normal 2 4 3 3 4 2" xfId="32529" xr:uid="{00000000-0005-0000-0000-0000038B0000}"/>
    <cellStyle name="Normal 2 4 3 3 4 2 2" xfId="32530" xr:uid="{00000000-0005-0000-0000-0000048B0000}"/>
    <cellStyle name="Normal 2 4 3 3 4 2 2 2" xfId="32531" xr:uid="{00000000-0005-0000-0000-0000058B0000}"/>
    <cellStyle name="Normal 2 4 3 3 4 2 3" xfId="32532" xr:uid="{00000000-0005-0000-0000-0000068B0000}"/>
    <cellStyle name="Normal 2 4 3 3 4 2 4" xfId="32533" xr:uid="{00000000-0005-0000-0000-0000078B0000}"/>
    <cellStyle name="Normal 2 4 3 3 4 3" xfId="32534" xr:uid="{00000000-0005-0000-0000-0000088B0000}"/>
    <cellStyle name="Normal 2 4 3 3 4 3 2" xfId="32535" xr:uid="{00000000-0005-0000-0000-0000098B0000}"/>
    <cellStyle name="Normal 2 4 3 3 4 3 2 2" xfId="32536" xr:uid="{00000000-0005-0000-0000-00000A8B0000}"/>
    <cellStyle name="Normal 2 4 3 3 4 3 3" xfId="32537" xr:uid="{00000000-0005-0000-0000-00000B8B0000}"/>
    <cellStyle name="Normal 2 4 3 3 4 3 4" xfId="32538" xr:uid="{00000000-0005-0000-0000-00000C8B0000}"/>
    <cellStyle name="Normal 2 4 3 3 4 4" xfId="32539" xr:uid="{00000000-0005-0000-0000-00000D8B0000}"/>
    <cellStyle name="Normal 2 4 3 3 4 4 2" xfId="32540" xr:uid="{00000000-0005-0000-0000-00000E8B0000}"/>
    <cellStyle name="Normal 2 4 3 3 4 4 2 2" xfId="32541" xr:uid="{00000000-0005-0000-0000-00000F8B0000}"/>
    <cellStyle name="Normal 2 4 3 3 4 4 3" xfId="32542" xr:uid="{00000000-0005-0000-0000-0000108B0000}"/>
    <cellStyle name="Normal 2 4 3 3 4 4 4" xfId="32543" xr:uid="{00000000-0005-0000-0000-0000118B0000}"/>
    <cellStyle name="Normal 2 4 3 3 4 5" xfId="32544" xr:uid="{00000000-0005-0000-0000-0000128B0000}"/>
    <cellStyle name="Normal 2 4 3 3 4 5 2" xfId="32545" xr:uid="{00000000-0005-0000-0000-0000138B0000}"/>
    <cellStyle name="Normal 2 4 3 3 4 5 2 2" xfId="32546" xr:uid="{00000000-0005-0000-0000-0000148B0000}"/>
    <cellStyle name="Normal 2 4 3 3 4 5 3" xfId="32547" xr:uid="{00000000-0005-0000-0000-0000158B0000}"/>
    <cellStyle name="Normal 2 4 3 3 4 5 4" xfId="32548" xr:uid="{00000000-0005-0000-0000-0000168B0000}"/>
    <cellStyle name="Normal 2 4 3 3 4 6" xfId="32549" xr:uid="{00000000-0005-0000-0000-0000178B0000}"/>
    <cellStyle name="Normal 2 4 3 3 4 6 2" xfId="32550" xr:uid="{00000000-0005-0000-0000-0000188B0000}"/>
    <cellStyle name="Normal 2 4 3 3 4 6 2 2" xfId="32551" xr:uid="{00000000-0005-0000-0000-0000198B0000}"/>
    <cellStyle name="Normal 2 4 3 3 4 6 3" xfId="32552" xr:uid="{00000000-0005-0000-0000-00001A8B0000}"/>
    <cellStyle name="Normal 2 4 3 3 4 7" xfId="32553" xr:uid="{00000000-0005-0000-0000-00001B8B0000}"/>
    <cellStyle name="Normal 2 4 3 3 4 7 2" xfId="32554" xr:uid="{00000000-0005-0000-0000-00001C8B0000}"/>
    <cellStyle name="Normal 2 4 3 3 4 8" xfId="32555" xr:uid="{00000000-0005-0000-0000-00001D8B0000}"/>
    <cellStyle name="Normal 2 4 3 3 4 9" xfId="32556" xr:uid="{00000000-0005-0000-0000-00001E8B0000}"/>
    <cellStyle name="Normal 2 4 3 3 5" xfId="32557" xr:uid="{00000000-0005-0000-0000-00001F8B0000}"/>
    <cellStyle name="Normal 2 4 3 3 5 2" xfId="32558" xr:uid="{00000000-0005-0000-0000-0000208B0000}"/>
    <cellStyle name="Normal 2 4 3 3 5 2 2" xfId="32559" xr:uid="{00000000-0005-0000-0000-0000218B0000}"/>
    <cellStyle name="Normal 2 4 3 3 5 2 2 2" xfId="32560" xr:uid="{00000000-0005-0000-0000-0000228B0000}"/>
    <cellStyle name="Normal 2 4 3 3 5 2 3" xfId="32561" xr:uid="{00000000-0005-0000-0000-0000238B0000}"/>
    <cellStyle name="Normal 2 4 3 3 5 2 4" xfId="32562" xr:uid="{00000000-0005-0000-0000-0000248B0000}"/>
    <cellStyle name="Normal 2 4 3 3 5 3" xfId="32563" xr:uid="{00000000-0005-0000-0000-0000258B0000}"/>
    <cellStyle name="Normal 2 4 3 3 5 3 2" xfId="32564" xr:uid="{00000000-0005-0000-0000-0000268B0000}"/>
    <cellStyle name="Normal 2 4 3 3 5 3 2 2" xfId="32565" xr:uid="{00000000-0005-0000-0000-0000278B0000}"/>
    <cellStyle name="Normal 2 4 3 3 5 3 3" xfId="32566" xr:uid="{00000000-0005-0000-0000-0000288B0000}"/>
    <cellStyle name="Normal 2 4 3 3 5 3 4" xfId="32567" xr:uid="{00000000-0005-0000-0000-0000298B0000}"/>
    <cellStyle name="Normal 2 4 3 3 5 4" xfId="32568" xr:uid="{00000000-0005-0000-0000-00002A8B0000}"/>
    <cellStyle name="Normal 2 4 3 3 5 4 2" xfId="32569" xr:uid="{00000000-0005-0000-0000-00002B8B0000}"/>
    <cellStyle name="Normal 2 4 3 3 5 4 2 2" xfId="32570" xr:uid="{00000000-0005-0000-0000-00002C8B0000}"/>
    <cellStyle name="Normal 2 4 3 3 5 4 3" xfId="32571" xr:uid="{00000000-0005-0000-0000-00002D8B0000}"/>
    <cellStyle name="Normal 2 4 3 3 5 4 4" xfId="32572" xr:uid="{00000000-0005-0000-0000-00002E8B0000}"/>
    <cellStyle name="Normal 2 4 3 3 5 5" xfId="32573" xr:uid="{00000000-0005-0000-0000-00002F8B0000}"/>
    <cellStyle name="Normal 2 4 3 3 5 5 2" xfId="32574" xr:uid="{00000000-0005-0000-0000-0000308B0000}"/>
    <cellStyle name="Normal 2 4 3 3 5 5 3" xfId="32575" xr:uid="{00000000-0005-0000-0000-0000318B0000}"/>
    <cellStyle name="Normal 2 4 3 3 5 6" xfId="32576" xr:uid="{00000000-0005-0000-0000-0000328B0000}"/>
    <cellStyle name="Normal 2 4 3 3 5 7" xfId="32577" xr:uid="{00000000-0005-0000-0000-0000338B0000}"/>
    <cellStyle name="Normal 2 4 3 3 5 8" xfId="32578" xr:uid="{00000000-0005-0000-0000-0000348B0000}"/>
    <cellStyle name="Normal 2 4 3 3 6" xfId="32579" xr:uid="{00000000-0005-0000-0000-0000358B0000}"/>
    <cellStyle name="Normal 2 4 3 3 6 2" xfId="32580" xr:uid="{00000000-0005-0000-0000-0000368B0000}"/>
    <cellStyle name="Normal 2 4 3 3 6 2 2" xfId="32581" xr:uid="{00000000-0005-0000-0000-0000378B0000}"/>
    <cellStyle name="Normal 2 4 3 3 6 3" xfId="32582" xr:uid="{00000000-0005-0000-0000-0000388B0000}"/>
    <cellStyle name="Normal 2 4 3 3 6 4" xfId="32583" xr:uid="{00000000-0005-0000-0000-0000398B0000}"/>
    <cellStyle name="Normal 2 4 3 3 7" xfId="32584" xr:uid="{00000000-0005-0000-0000-00003A8B0000}"/>
    <cellStyle name="Normal 2 4 3 3 7 2" xfId="32585" xr:uid="{00000000-0005-0000-0000-00003B8B0000}"/>
    <cellStyle name="Normal 2 4 3 3 7 2 2" xfId="32586" xr:uid="{00000000-0005-0000-0000-00003C8B0000}"/>
    <cellStyle name="Normal 2 4 3 3 7 3" xfId="32587" xr:uid="{00000000-0005-0000-0000-00003D8B0000}"/>
    <cellStyle name="Normal 2 4 3 3 7 4" xfId="32588" xr:uid="{00000000-0005-0000-0000-00003E8B0000}"/>
    <cellStyle name="Normal 2 4 3 3 8" xfId="32589" xr:uid="{00000000-0005-0000-0000-00003F8B0000}"/>
    <cellStyle name="Normal 2 4 3 3 8 2" xfId="32590" xr:uid="{00000000-0005-0000-0000-0000408B0000}"/>
    <cellStyle name="Normal 2 4 3 3 8 2 2" xfId="32591" xr:uid="{00000000-0005-0000-0000-0000418B0000}"/>
    <cellStyle name="Normal 2 4 3 3 8 3" xfId="32592" xr:uid="{00000000-0005-0000-0000-0000428B0000}"/>
    <cellStyle name="Normal 2 4 3 3 8 4" xfId="32593" xr:uid="{00000000-0005-0000-0000-0000438B0000}"/>
    <cellStyle name="Normal 2 4 3 3 9" xfId="32594" xr:uid="{00000000-0005-0000-0000-0000448B0000}"/>
    <cellStyle name="Normal 2 4 3 3 9 2" xfId="32595" xr:uid="{00000000-0005-0000-0000-0000458B0000}"/>
    <cellStyle name="Normal 2 4 3 3 9 2 2" xfId="32596" xr:uid="{00000000-0005-0000-0000-0000468B0000}"/>
    <cellStyle name="Normal 2 4 3 3 9 3" xfId="32597" xr:uid="{00000000-0005-0000-0000-0000478B0000}"/>
    <cellStyle name="Normal 2 4 3 4" xfId="32598" xr:uid="{00000000-0005-0000-0000-0000488B0000}"/>
    <cellStyle name="Normal 2 4 3 4 10" xfId="32599" xr:uid="{00000000-0005-0000-0000-0000498B0000}"/>
    <cellStyle name="Normal 2 4 3 4 11" xfId="32600" xr:uid="{00000000-0005-0000-0000-00004A8B0000}"/>
    <cellStyle name="Normal 2 4 3 4 2" xfId="32601" xr:uid="{00000000-0005-0000-0000-00004B8B0000}"/>
    <cellStyle name="Normal 2 4 3 4 2 2" xfId="32602" xr:uid="{00000000-0005-0000-0000-00004C8B0000}"/>
    <cellStyle name="Normal 2 4 3 4 2 2 2" xfId="32603" xr:uid="{00000000-0005-0000-0000-00004D8B0000}"/>
    <cellStyle name="Normal 2 4 3 4 2 2 2 2" xfId="32604" xr:uid="{00000000-0005-0000-0000-00004E8B0000}"/>
    <cellStyle name="Normal 2 4 3 4 2 2 2 2 2" xfId="32605" xr:uid="{00000000-0005-0000-0000-00004F8B0000}"/>
    <cellStyle name="Normal 2 4 3 4 2 2 2 3" xfId="32606" xr:uid="{00000000-0005-0000-0000-0000508B0000}"/>
    <cellStyle name="Normal 2 4 3 4 2 2 2 4" xfId="32607" xr:uid="{00000000-0005-0000-0000-0000518B0000}"/>
    <cellStyle name="Normal 2 4 3 4 2 2 3" xfId="32608" xr:uid="{00000000-0005-0000-0000-0000528B0000}"/>
    <cellStyle name="Normal 2 4 3 4 2 2 3 2" xfId="32609" xr:uid="{00000000-0005-0000-0000-0000538B0000}"/>
    <cellStyle name="Normal 2 4 3 4 2 2 3 2 2" xfId="32610" xr:uid="{00000000-0005-0000-0000-0000548B0000}"/>
    <cellStyle name="Normal 2 4 3 4 2 2 3 3" xfId="32611" xr:uid="{00000000-0005-0000-0000-0000558B0000}"/>
    <cellStyle name="Normal 2 4 3 4 2 2 3 4" xfId="32612" xr:uid="{00000000-0005-0000-0000-0000568B0000}"/>
    <cellStyle name="Normal 2 4 3 4 2 2 4" xfId="32613" xr:uid="{00000000-0005-0000-0000-0000578B0000}"/>
    <cellStyle name="Normal 2 4 3 4 2 2 4 2" xfId="32614" xr:uid="{00000000-0005-0000-0000-0000588B0000}"/>
    <cellStyle name="Normal 2 4 3 4 2 2 4 2 2" xfId="32615" xr:uid="{00000000-0005-0000-0000-0000598B0000}"/>
    <cellStyle name="Normal 2 4 3 4 2 2 4 3" xfId="32616" xr:uid="{00000000-0005-0000-0000-00005A8B0000}"/>
    <cellStyle name="Normal 2 4 3 4 2 2 4 4" xfId="32617" xr:uid="{00000000-0005-0000-0000-00005B8B0000}"/>
    <cellStyle name="Normal 2 4 3 4 2 2 5" xfId="32618" xr:uid="{00000000-0005-0000-0000-00005C8B0000}"/>
    <cellStyle name="Normal 2 4 3 4 2 2 5 2" xfId="32619" xr:uid="{00000000-0005-0000-0000-00005D8B0000}"/>
    <cellStyle name="Normal 2 4 3 4 2 2 5 3" xfId="32620" xr:uid="{00000000-0005-0000-0000-00005E8B0000}"/>
    <cellStyle name="Normal 2 4 3 4 2 2 6" xfId="32621" xr:uid="{00000000-0005-0000-0000-00005F8B0000}"/>
    <cellStyle name="Normal 2 4 3 4 2 2 7" xfId="32622" xr:uid="{00000000-0005-0000-0000-0000608B0000}"/>
    <cellStyle name="Normal 2 4 3 4 2 2 8" xfId="32623" xr:uid="{00000000-0005-0000-0000-0000618B0000}"/>
    <cellStyle name="Normal 2 4 3 4 2 3" xfId="32624" xr:uid="{00000000-0005-0000-0000-0000628B0000}"/>
    <cellStyle name="Normal 2 4 3 4 2 3 2" xfId="32625" xr:uid="{00000000-0005-0000-0000-0000638B0000}"/>
    <cellStyle name="Normal 2 4 3 4 2 3 2 2" xfId="32626" xr:uid="{00000000-0005-0000-0000-0000648B0000}"/>
    <cellStyle name="Normal 2 4 3 4 2 3 3" xfId="32627" xr:uid="{00000000-0005-0000-0000-0000658B0000}"/>
    <cellStyle name="Normal 2 4 3 4 2 3 4" xfId="32628" xr:uid="{00000000-0005-0000-0000-0000668B0000}"/>
    <cellStyle name="Normal 2 4 3 4 2 4" xfId="32629" xr:uid="{00000000-0005-0000-0000-0000678B0000}"/>
    <cellStyle name="Normal 2 4 3 4 2 4 2" xfId="32630" xr:uid="{00000000-0005-0000-0000-0000688B0000}"/>
    <cellStyle name="Normal 2 4 3 4 2 4 2 2" xfId="32631" xr:uid="{00000000-0005-0000-0000-0000698B0000}"/>
    <cellStyle name="Normal 2 4 3 4 2 4 3" xfId="32632" xr:uid="{00000000-0005-0000-0000-00006A8B0000}"/>
    <cellStyle name="Normal 2 4 3 4 2 4 4" xfId="32633" xr:uid="{00000000-0005-0000-0000-00006B8B0000}"/>
    <cellStyle name="Normal 2 4 3 4 2 5" xfId="32634" xr:uid="{00000000-0005-0000-0000-00006C8B0000}"/>
    <cellStyle name="Normal 2 4 3 4 2 5 2" xfId="32635" xr:uid="{00000000-0005-0000-0000-00006D8B0000}"/>
    <cellStyle name="Normal 2 4 3 4 2 5 2 2" xfId="32636" xr:uid="{00000000-0005-0000-0000-00006E8B0000}"/>
    <cellStyle name="Normal 2 4 3 4 2 5 3" xfId="32637" xr:uid="{00000000-0005-0000-0000-00006F8B0000}"/>
    <cellStyle name="Normal 2 4 3 4 2 5 4" xfId="32638" xr:uid="{00000000-0005-0000-0000-0000708B0000}"/>
    <cellStyle name="Normal 2 4 3 4 2 6" xfId="32639" xr:uid="{00000000-0005-0000-0000-0000718B0000}"/>
    <cellStyle name="Normal 2 4 3 4 2 6 2" xfId="32640" xr:uid="{00000000-0005-0000-0000-0000728B0000}"/>
    <cellStyle name="Normal 2 4 3 4 2 6 2 2" xfId="32641" xr:uid="{00000000-0005-0000-0000-0000738B0000}"/>
    <cellStyle name="Normal 2 4 3 4 2 6 3" xfId="32642" xr:uid="{00000000-0005-0000-0000-0000748B0000}"/>
    <cellStyle name="Normal 2 4 3 4 2 7" xfId="32643" xr:uid="{00000000-0005-0000-0000-0000758B0000}"/>
    <cellStyle name="Normal 2 4 3 4 2 7 2" xfId="32644" xr:uid="{00000000-0005-0000-0000-0000768B0000}"/>
    <cellStyle name="Normal 2 4 3 4 2 8" xfId="32645" xr:uid="{00000000-0005-0000-0000-0000778B0000}"/>
    <cellStyle name="Normal 2 4 3 4 2 9" xfId="32646" xr:uid="{00000000-0005-0000-0000-0000788B0000}"/>
    <cellStyle name="Normal 2 4 3 4 3" xfId="32647" xr:uid="{00000000-0005-0000-0000-0000798B0000}"/>
    <cellStyle name="Normal 2 4 3 4 3 2" xfId="32648" xr:uid="{00000000-0005-0000-0000-00007A8B0000}"/>
    <cellStyle name="Normal 2 4 3 4 3 2 2" xfId="32649" xr:uid="{00000000-0005-0000-0000-00007B8B0000}"/>
    <cellStyle name="Normal 2 4 3 4 3 2 2 2" xfId="32650" xr:uid="{00000000-0005-0000-0000-00007C8B0000}"/>
    <cellStyle name="Normal 2 4 3 4 3 2 3" xfId="32651" xr:uid="{00000000-0005-0000-0000-00007D8B0000}"/>
    <cellStyle name="Normal 2 4 3 4 3 2 4" xfId="32652" xr:uid="{00000000-0005-0000-0000-00007E8B0000}"/>
    <cellStyle name="Normal 2 4 3 4 3 3" xfId="32653" xr:uid="{00000000-0005-0000-0000-00007F8B0000}"/>
    <cellStyle name="Normal 2 4 3 4 3 3 2" xfId="32654" xr:uid="{00000000-0005-0000-0000-0000808B0000}"/>
    <cellStyle name="Normal 2 4 3 4 3 3 2 2" xfId="32655" xr:uid="{00000000-0005-0000-0000-0000818B0000}"/>
    <cellStyle name="Normal 2 4 3 4 3 3 3" xfId="32656" xr:uid="{00000000-0005-0000-0000-0000828B0000}"/>
    <cellStyle name="Normal 2 4 3 4 3 3 4" xfId="32657" xr:uid="{00000000-0005-0000-0000-0000838B0000}"/>
    <cellStyle name="Normal 2 4 3 4 3 4" xfId="32658" xr:uid="{00000000-0005-0000-0000-0000848B0000}"/>
    <cellStyle name="Normal 2 4 3 4 3 4 2" xfId="32659" xr:uid="{00000000-0005-0000-0000-0000858B0000}"/>
    <cellStyle name="Normal 2 4 3 4 3 4 2 2" xfId="32660" xr:uid="{00000000-0005-0000-0000-0000868B0000}"/>
    <cellStyle name="Normal 2 4 3 4 3 4 3" xfId="32661" xr:uid="{00000000-0005-0000-0000-0000878B0000}"/>
    <cellStyle name="Normal 2 4 3 4 3 4 4" xfId="32662" xr:uid="{00000000-0005-0000-0000-0000888B0000}"/>
    <cellStyle name="Normal 2 4 3 4 3 5" xfId="32663" xr:uid="{00000000-0005-0000-0000-0000898B0000}"/>
    <cellStyle name="Normal 2 4 3 4 3 5 2" xfId="32664" xr:uid="{00000000-0005-0000-0000-00008A8B0000}"/>
    <cellStyle name="Normal 2 4 3 4 3 5 2 2" xfId="32665" xr:uid="{00000000-0005-0000-0000-00008B8B0000}"/>
    <cellStyle name="Normal 2 4 3 4 3 5 3" xfId="32666" xr:uid="{00000000-0005-0000-0000-00008C8B0000}"/>
    <cellStyle name="Normal 2 4 3 4 3 5 4" xfId="32667" xr:uid="{00000000-0005-0000-0000-00008D8B0000}"/>
    <cellStyle name="Normal 2 4 3 4 3 6" xfId="32668" xr:uid="{00000000-0005-0000-0000-00008E8B0000}"/>
    <cellStyle name="Normal 2 4 3 4 3 6 2" xfId="32669" xr:uid="{00000000-0005-0000-0000-00008F8B0000}"/>
    <cellStyle name="Normal 2 4 3 4 3 6 2 2" xfId="32670" xr:uid="{00000000-0005-0000-0000-0000908B0000}"/>
    <cellStyle name="Normal 2 4 3 4 3 6 3" xfId="32671" xr:uid="{00000000-0005-0000-0000-0000918B0000}"/>
    <cellStyle name="Normal 2 4 3 4 3 7" xfId="32672" xr:uid="{00000000-0005-0000-0000-0000928B0000}"/>
    <cellStyle name="Normal 2 4 3 4 3 7 2" xfId="32673" xr:uid="{00000000-0005-0000-0000-0000938B0000}"/>
    <cellStyle name="Normal 2 4 3 4 3 8" xfId="32674" xr:uid="{00000000-0005-0000-0000-0000948B0000}"/>
    <cellStyle name="Normal 2 4 3 4 3 9" xfId="32675" xr:uid="{00000000-0005-0000-0000-0000958B0000}"/>
    <cellStyle name="Normal 2 4 3 4 4" xfId="32676" xr:uid="{00000000-0005-0000-0000-0000968B0000}"/>
    <cellStyle name="Normal 2 4 3 4 4 2" xfId="32677" xr:uid="{00000000-0005-0000-0000-0000978B0000}"/>
    <cellStyle name="Normal 2 4 3 4 4 2 2" xfId="32678" xr:uid="{00000000-0005-0000-0000-0000988B0000}"/>
    <cellStyle name="Normal 2 4 3 4 4 2 2 2" xfId="32679" xr:uid="{00000000-0005-0000-0000-0000998B0000}"/>
    <cellStyle name="Normal 2 4 3 4 4 2 3" xfId="32680" xr:uid="{00000000-0005-0000-0000-00009A8B0000}"/>
    <cellStyle name="Normal 2 4 3 4 4 2 4" xfId="32681" xr:uid="{00000000-0005-0000-0000-00009B8B0000}"/>
    <cellStyle name="Normal 2 4 3 4 4 3" xfId="32682" xr:uid="{00000000-0005-0000-0000-00009C8B0000}"/>
    <cellStyle name="Normal 2 4 3 4 4 3 2" xfId="32683" xr:uid="{00000000-0005-0000-0000-00009D8B0000}"/>
    <cellStyle name="Normal 2 4 3 4 4 3 2 2" xfId="32684" xr:uid="{00000000-0005-0000-0000-00009E8B0000}"/>
    <cellStyle name="Normal 2 4 3 4 4 3 3" xfId="32685" xr:uid="{00000000-0005-0000-0000-00009F8B0000}"/>
    <cellStyle name="Normal 2 4 3 4 4 3 4" xfId="32686" xr:uid="{00000000-0005-0000-0000-0000A08B0000}"/>
    <cellStyle name="Normal 2 4 3 4 4 4" xfId="32687" xr:uid="{00000000-0005-0000-0000-0000A18B0000}"/>
    <cellStyle name="Normal 2 4 3 4 4 4 2" xfId="32688" xr:uid="{00000000-0005-0000-0000-0000A28B0000}"/>
    <cellStyle name="Normal 2 4 3 4 4 4 2 2" xfId="32689" xr:uid="{00000000-0005-0000-0000-0000A38B0000}"/>
    <cellStyle name="Normal 2 4 3 4 4 4 3" xfId="32690" xr:uid="{00000000-0005-0000-0000-0000A48B0000}"/>
    <cellStyle name="Normal 2 4 3 4 4 4 4" xfId="32691" xr:uid="{00000000-0005-0000-0000-0000A58B0000}"/>
    <cellStyle name="Normal 2 4 3 4 4 5" xfId="32692" xr:uid="{00000000-0005-0000-0000-0000A68B0000}"/>
    <cellStyle name="Normal 2 4 3 4 4 5 2" xfId="32693" xr:uid="{00000000-0005-0000-0000-0000A78B0000}"/>
    <cellStyle name="Normal 2 4 3 4 4 5 3" xfId="32694" xr:uid="{00000000-0005-0000-0000-0000A88B0000}"/>
    <cellStyle name="Normal 2 4 3 4 4 6" xfId="32695" xr:uid="{00000000-0005-0000-0000-0000A98B0000}"/>
    <cellStyle name="Normal 2 4 3 4 4 7" xfId="32696" xr:uid="{00000000-0005-0000-0000-0000AA8B0000}"/>
    <cellStyle name="Normal 2 4 3 4 4 8" xfId="32697" xr:uid="{00000000-0005-0000-0000-0000AB8B0000}"/>
    <cellStyle name="Normal 2 4 3 4 5" xfId="32698" xr:uid="{00000000-0005-0000-0000-0000AC8B0000}"/>
    <cellStyle name="Normal 2 4 3 4 5 2" xfId="32699" xr:uid="{00000000-0005-0000-0000-0000AD8B0000}"/>
    <cellStyle name="Normal 2 4 3 4 5 2 2" xfId="32700" xr:uid="{00000000-0005-0000-0000-0000AE8B0000}"/>
    <cellStyle name="Normal 2 4 3 4 5 3" xfId="32701" xr:uid="{00000000-0005-0000-0000-0000AF8B0000}"/>
    <cellStyle name="Normal 2 4 3 4 5 4" xfId="32702" xr:uid="{00000000-0005-0000-0000-0000B08B0000}"/>
    <cellStyle name="Normal 2 4 3 4 6" xfId="32703" xr:uid="{00000000-0005-0000-0000-0000B18B0000}"/>
    <cellStyle name="Normal 2 4 3 4 6 2" xfId="32704" xr:uid="{00000000-0005-0000-0000-0000B28B0000}"/>
    <cellStyle name="Normal 2 4 3 4 6 2 2" xfId="32705" xr:uid="{00000000-0005-0000-0000-0000B38B0000}"/>
    <cellStyle name="Normal 2 4 3 4 6 3" xfId="32706" xr:uid="{00000000-0005-0000-0000-0000B48B0000}"/>
    <cellStyle name="Normal 2 4 3 4 6 4" xfId="32707" xr:uid="{00000000-0005-0000-0000-0000B58B0000}"/>
    <cellStyle name="Normal 2 4 3 4 7" xfId="32708" xr:uid="{00000000-0005-0000-0000-0000B68B0000}"/>
    <cellStyle name="Normal 2 4 3 4 7 2" xfId="32709" xr:uid="{00000000-0005-0000-0000-0000B78B0000}"/>
    <cellStyle name="Normal 2 4 3 4 7 2 2" xfId="32710" xr:uid="{00000000-0005-0000-0000-0000B88B0000}"/>
    <cellStyle name="Normal 2 4 3 4 7 3" xfId="32711" xr:uid="{00000000-0005-0000-0000-0000B98B0000}"/>
    <cellStyle name="Normal 2 4 3 4 7 4" xfId="32712" xr:uid="{00000000-0005-0000-0000-0000BA8B0000}"/>
    <cellStyle name="Normal 2 4 3 4 8" xfId="32713" xr:uid="{00000000-0005-0000-0000-0000BB8B0000}"/>
    <cellStyle name="Normal 2 4 3 4 8 2" xfId="32714" xr:uid="{00000000-0005-0000-0000-0000BC8B0000}"/>
    <cellStyle name="Normal 2 4 3 4 8 2 2" xfId="32715" xr:uid="{00000000-0005-0000-0000-0000BD8B0000}"/>
    <cellStyle name="Normal 2 4 3 4 8 3" xfId="32716" xr:uid="{00000000-0005-0000-0000-0000BE8B0000}"/>
    <cellStyle name="Normal 2 4 3 4 9" xfId="32717" xr:uid="{00000000-0005-0000-0000-0000BF8B0000}"/>
    <cellStyle name="Normal 2 4 3 4 9 2" xfId="32718" xr:uid="{00000000-0005-0000-0000-0000C08B0000}"/>
    <cellStyle name="Normal 2 4 3 5" xfId="32719" xr:uid="{00000000-0005-0000-0000-0000C18B0000}"/>
    <cellStyle name="Normal 2 4 3 5 2" xfId="32720" xr:uid="{00000000-0005-0000-0000-0000C28B0000}"/>
    <cellStyle name="Normal 2 4 3 5 2 2" xfId="32721" xr:uid="{00000000-0005-0000-0000-0000C38B0000}"/>
    <cellStyle name="Normal 2 4 3 5 2 2 2" xfId="32722" xr:uid="{00000000-0005-0000-0000-0000C48B0000}"/>
    <cellStyle name="Normal 2 4 3 5 2 2 2 2" xfId="32723" xr:uid="{00000000-0005-0000-0000-0000C58B0000}"/>
    <cellStyle name="Normal 2 4 3 5 2 2 3" xfId="32724" xr:uid="{00000000-0005-0000-0000-0000C68B0000}"/>
    <cellStyle name="Normal 2 4 3 5 2 2 4" xfId="32725" xr:uid="{00000000-0005-0000-0000-0000C78B0000}"/>
    <cellStyle name="Normal 2 4 3 5 2 3" xfId="32726" xr:uid="{00000000-0005-0000-0000-0000C88B0000}"/>
    <cellStyle name="Normal 2 4 3 5 2 3 2" xfId="32727" xr:uid="{00000000-0005-0000-0000-0000C98B0000}"/>
    <cellStyle name="Normal 2 4 3 5 2 3 2 2" xfId="32728" xr:uid="{00000000-0005-0000-0000-0000CA8B0000}"/>
    <cellStyle name="Normal 2 4 3 5 2 3 3" xfId="32729" xr:uid="{00000000-0005-0000-0000-0000CB8B0000}"/>
    <cellStyle name="Normal 2 4 3 5 2 3 4" xfId="32730" xr:uid="{00000000-0005-0000-0000-0000CC8B0000}"/>
    <cellStyle name="Normal 2 4 3 5 2 4" xfId="32731" xr:uid="{00000000-0005-0000-0000-0000CD8B0000}"/>
    <cellStyle name="Normal 2 4 3 5 2 4 2" xfId="32732" xr:uid="{00000000-0005-0000-0000-0000CE8B0000}"/>
    <cellStyle name="Normal 2 4 3 5 2 4 2 2" xfId="32733" xr:uid="{00000000-0005-0000-0000-0000CF8B0000}"/>
    <cellStyle name="Normal 2 4 3 5 2 4 3" xfId="32734" xr:uid="{00000000-0005-0000-0000-0000D08B0000}"/>
    <cellStyle name="Normal 2 4 3 5 2 4 4" xfId="32735" xr:uid="{00000000-0005-0000-0000-0000D18B0000}"/>
    <cellStyle name="Normal 2 4 3 5 2 5" xfId="32736" xr:uid="{00000000-0005-0000-0000-0000D28B0000}"/>
    <cellStyle name="Normal 2 4 3 5 2 5 2" xfId="32737" xr:uid="{00000000-0005-0000-0000-0000D38B0000}"/>
    <cellStyle name="Normal 2 4 3 5 2 5 3" xfId="32738" xr:uid="{00000000-0005-0000-0000-0000D48B0000}"/>
    <cellStyle name="Normal 2 4 3 5 2 6" xfId="32739" xr:uid="{00000000-0005-0000-0000-0000D58B0000}"/>
    <cellStyle name="Normal 2 4 3 5 2 7" xfId="32740" xr:uid="{00000000-0005-0000-0000-0000D68B0000}"/>
    <cellStyle name="Normal 2 4 3 5 2 8" xfId="32741" xr:uid="{00000000-0005-0000-0000-0000D78B0000}"/>
    <cellStyle name="Normal 2 4 3 5 3" xfId="32742" xr:uid="{00000000-0005-0000-0000-0000D88B0000}"/>
    <cellStyle name="Normal 2 4 3 5 3 2" xfId="32743" xr:uid="{00000000-0005-0000-0000-0000D98B0000}"/>
    <cellStyle name="Normal 2 4 3 5 3 2 2" xfId="32744" xr:uid="{00000000-0005-0000-0000-0000DA8B0000}"/>
    <cellStyle name="Normal 2 4 3 5 3 3" xfId="32745" xr:uid="{00000000-0005-0000-0000-0000DB8B0000}"/>
    <cellStyle name="Normal 2 4 3 5 3 4" xfId="32746" xr:uid="{00000000-0005-0000-0000-0000DC8B0000}"/>
    <cellStyle name="Normal 2 4 3 5 4" xfId="32747" xr:uid="{00000000-0005-0000-0000-0000DD8B0000}"/>
    <cellStyle name="Normal 2 4 3 5 4 2" xfId="32748" xr:uid="{00000000-0005-0000-0000-0000DE8B0000}"/>
    <cellStyle name="Normal 2 4 3 5 4 2 2" xfId="32749" xr:uid="{00000000-0005-0000-0000-0000DF8B0000}"/>
    <cellStyle name="Normal 2 4 3 5 4 3" xfId="32750" xr:uid="{00000000-0005-0000-0000-0000E08B0000}"/>
    <cellStyle name="Normal 2 4 3 5 4 4" xfId="32751" xr:uid="{00000000-0005-0000-0000-0000E18B0000}"/>
    <cellStyle name="Normal 2 4 3 5 5" xfId="32752" xr:uid="{00000000-0005-0000-0000-0000E28B0000}"/>
    <cellStyle name="Normal 2 4 3 5 5 2" xfId="32753" xr:uid="{00000000-0005-0000-0000-0000E38B0000}"/>
    <cellStyle name="Normal 2 4 3 5 5 2 2" xfId="32754" xr:uid="{00000000-0005-0000-0000-0000E48B0000}"/>
    <cellStyle name="Normal 2 4 3 5 5 3" xfId="32755" xr:uid="{00000000-0005-0000-0000-0000E58B0000}"/>
    <cellStyle name="Normal 2 4 3 5 5 4" xfId="32756" xr:uid="{00000000-0005-0000-0000-0000E68B0000}"/>
    <cellStyle name="Normal 2 4 3 5 6" xfId="32757" xr:uid="{00000000-0005-0000-0000-0000E78B0000}"/>
    <cellStyle name="Normal 2 4 3 5 6 2" xfId="32758" xr:uid="{00000000-0005-0000-0000-0000E88B0000}"/>
    <cellStyle name="Normal 2 4 3 5 6 2 2" xfId="32759" xr:uid="{00000000-0005-0000-0000-0000E98B0000}"/>
    <cellStyle name="Normal 2 4 3 5 6 3" xfId="32760" xr:uid="{00000000-0005-0000-0000-0000EA8B0000}"/>
    <cellStyle name="Normal 2 4 3 5 7" xfId="32761" xr:uid="{00000000-0005-0000-0000-0000EB8B0000}"/>
    <cellStyle name="Normal 2 4 3 5 7 2" xfId="32762" xr:uid="{00000000-0005-0000-0000-0000EC8B0000}"/>
    <cellStyle name="Normal 2 4 3 5 8" xfId="32763" xr:uid="{00000000-0005-0000-0000-0000ED8B0000}"/>
    <cellStyle name="Normal 2 4 3 5 9" xfId="32764" xr:uid="{00000000-0005-0000-0000-0000EE8B0000}"/>
    <cellStyle name="Normal 2 4 3 6" xfId="32765" xr:uid="{00000000-0005-0000-0000-0000EF8B0000}"/>
    <cellStyle name="Normal 2 4 3 6 2" xfId="32766" xr:uid="{00000000-0005-0000-0000-0000F08B0000}"/>
    <cellStyle name="Normal 2 4 3 6 2 2" xfId="32767" xr:uid="{00000000-0005-0000-0000-0000F18B0000}"/>
    <cellStyle name="Normal 2 4 3 6 2 2 2" xfId="32768" xr:uid="{00000000-0005-0000-0000-0000F28B0000}"/>
    <cellStyle name="Normal 2 4 3 6 2 3" xfId="32769" xr:uid="{00000000-0005-0000-0000-0000F38B0000}"/>
    <cellStyle name="Normal 2 4 3 6 2 4" xfId="32770" xr:uid="{00000000-0005-0000-0000-0000F48B0000}"/>
    <cellStyle name="Normal 2 4 3 6 3" xfId="32771" xr:uid="{00000000-0005-0000-0000-0000F58B0000}"/>
    <cellStyle name="Normal 2 4 3 6 3 2" xfId="32772" xr:uid="{00000000-0005-0000-0000-0000F68B0000}"/>
    <cellStyle name="Normal 2 4 3 6 3 2 2" xfId="32773" xr:uid="{00000000-0005-0000-0000-0000F78B0000}"/>
    <cellStyle name="Normal 2 4 3 6 3 3" xfId="32774" xr:uid="{00000000-0005-0000-0000-0000F88B0000}"/>
    <cellStyle name="Normal 2 4 3 6 3 4" xfId="32775" xr:uid="{00000000-0005-0000-0000-0000F98B0000}"/>
    <cellStyle name="Normal 2 4 3 6 4" xfId="32776" xr:uid="{00000000-0005-0000-0000-0000FA8B0000}"/>
    <cellStyle name="Normal 2 4 3 6 4 2" xfId="32777" xr:uid="{00000000-0005-0000-0000-0000FB8B0000}"/>
    <cellStyle name="Normal 2 4 3 6 4 2 2" xfId="32778" xr:uid="{00000000-0005-0000-0000-0000FC8B0000}"/>
    <cellStyle name="Normal 2 4 3 6 4 3" xfId="32779" xr:uid="{00000000-0005-0000-0000-0000FD8B0000}"/>
    <cellStyle name="Normal 2 4 3 6 4 4" xfId="32780" xr:uid="{00000000-0005-0000-0000-0000FE8B0000}"/>
    <cellStyle name="Normal 2 4 3 6 5" xfId="32781" xr:uid="{00000000-0005-0000-0000-0000FF8B0000}"/>
    <cellStyle name="Normal 2 4 3 6 5 2" xfId="32782" xr:uid="{00000000-0005-0000-0000-0000008C0000}"/>
    <cellStyle name="Normal 2 4 3 6 5 2 2" xfId="32783" xr:uid="{00000000-0005-0000-0000-0000018C0000}"/>
    <cellStyle name="Normal 2 4 3 6 5 3" xfId="32784" xr:uid="{00000000-0005-0000-0000-0000028C0000}"/>
    <cellStyle name="Normal 2 4 3 6 5 4" xfId="32785" xr:uid="{00000000-0005-0000-0000-0000038C0000}"/>
    <cellStyle name="Normal 2 4 3 6 6" xfId="32786" xr:uid="{00000000-0005-0000-0000-0000048C0000}"/>
    <cellStyle name="Normal 2 4 3 6 6 2" xfId="32787" xr:uid="{00000000-0005-0000-0000-0000058C0000}"/>
    <cellStyle name="Normal 2 4 3 6 6 2 2" xfId="32788" xr:uid="{00000000-0005-0000-0000-0000068C0000}"/>
    <cellStyle name="Normal 2 4 3 6 6 3" xfId="32789" xr:uid="{00000000-0005-0000-0000-0000078C0000}"/>
    <cellStyle name="Normal 2 4 3 6 7" xfId="32790" xr:uid="{00000000-0005-0000-0000-0000088C0000}"/>
    <cellStyle name="Normal 2 4 3 6 7 2" xfId="32791" xr:uid="{00000000-0005-0000-0000-0000098C0000}"/>
    <cellStyle name="Normal 2 4 3 6 8" xfId="32792" xr:uid="{00000000-0005-0000-0000-00000A8C0000}"/>
    <cellStyle name="Normal 2 4 3 6 9" xfId="32793" xr:uid="{00000000-0005-0000-0000-00000B8C0000}"/>
    <cellStyle name="Normal 2 4 3 7" xfId="32794" xr:uid="{00000000-0005-0000-0000-00000C8C0000}"/>
    <cellStyle name="Normal 2 4 3 7 2" xfId="32795" xr:uid="{00000000-0005-0000-0000-00000D8C0000}"/>
    <cellStyle name="Normal 2 4 3 7 2 2" xfId="32796" xr:uid="{00000000-0005-0000-0000-00000E8C0000}"/>
    <cellStyle name="Normal 2 4 3 7 2 2 2" xfId="32797" xr:uid="{00000000-0005-0000-0000-00000F8C0000}"/>
    <cellStyle name="Normal 2 4 3 7 2 3" xfId="32798" xr:uid="{00000000-0005-0000-0000-0000108C0000}"/>
    <cellStyle name="Normal 2 4 3 7 2 4" xfId="32799" xr:uid="{00000000-0005-0000-0000-0000118C0000}"/>
    <cellStyle name="Normal 2 4 3 7 3" xfId="32800" xr:uid="{00000000-0005-0000-0000-0000128C0000}"/>
    <cellStyle name="Normal 2 4 3 7 3 2" xfId="32801" xr:uid="{00000000-0005-0000-0000-0000138C0000}"/>
    <cellStyle name="Normal 2 4 3 7 3 2 2" xfId="32802" xr:uid="{00000000-0005-0000-0000-0000148C0000}"/>
    <cellStyle name="Normal 2 4 3 7 3 3" xfId="32803" xr:uid="{00000000-0005-0000-0000-0000158C0000}"/>
    <cellStyle name="Normal 2 4 3 7 3 4" xfId="32804" xr:uid="{00000000-0005-0000-0000-0000168C0000}"/>
    <cellStyle name="Normal 2 4 3 7 4" xfId="32805" xr:uid="{00000000-0005-0000-0000-0000178C0000}"/>
    <cellStyle name="Normal 2 4 3 7 4 2" xfId="32806" xr:uid="{00000000-0005-0000-0000-0000188C0000}"/>
    <cellStyle name="Normal 2 4 3 7 4 2 2" xfId="32807" xr:uid="{00000000-0005-0000-0000-0000198C0000}"/>
    <cellStyle name="Normal 2 4 3 7 4 3" xfId="32808" xr:uid="{00000000-0005-0000-0000-00001A8C0000}"/>
    <cellStyle name="Normal 2 4 3 7 4 4" xfId="32809" xr:uid="{00000000-0005-0000-0000-00001B8C0000}"/>
    <cellStyle name="Normal 2 4 3 7 5" xfId="32810" xr:uid="{00000000-0005-0000-0000-00001C8C0000}"/>
    <cellStyle name="Normal 2 4 3 7 5 2" xfId="32811" xr:uid="{00000000-0005-0000-0000-00001D8C0000}"/>
    <cellStyle name="Normal 2 4 3 7 5 2 2" xfId="32812" xr:uid="{00000000-0005-0000-0000-00001E8C0000}"/>
    <cellStyle name="Normal 2 4 3 7 5 3" xfId="32813" xr:uid="{00000000-0005-0000-0000-00001F8C0000}"/>
    <cellStyle name="Normal 2 4 3 7 6" xfId="32814" xr:uid="{00000000-0005-0000-0000-0000208C0000}"/>
    <cellStyle name="Normal 2 4 3 7 6 2" xfId="32815" xr:uid="{00000000-0005-0000-0000-0000218C0000}"/>
    <cellStyle name="Normal 2 4 3 7 7" xfId="32816" xr:uid="{00000000-0005-0000-0000-0000228C0000}"/>
    <cellStyle name="Normal 2 4 3 7 8" xfId="32817" xr:uid="{00000000-0005-0000-0000-0000238C0000}"/>
    <cellStyle name="Normal 2 4 3 8" xfId="32818" xr:uid="{00000000-0005-0000-0000-0000248C0000}"/>
    <cellStyle name="Normal 2 4 3 8 2" xfId="32819" xr:uid="{00000000-0005-0000-0000-0000258C0000}"/>
    <cellStyle name="Normal 2 4 3 8 2 2" xfId="32820" xr:uid="{00000000-0005-0000-0000-0000268C0000}"/>
    <cellStyle name="Normal 2 4 3 8 3" xfId="32821" xr:uid="{00000000-0005-0000-0000-0000278C0000}"/>
    <cellStyle name="Normal 2 4 3 8 4" xfId="32822" xr:uid="{00000000-0005-0000-0000-0000288C0000}"/>
    <cellStyle name="Normal 2 4 3 9" xfId="32823" xr:uid="{00000000-0005-0000-0000-0000298C0000}"/>
    <cellStyle name="Normal 2 4 3 9 2" xfId="32824" xr:uid="{00000000-0005-0000-0000-00002A8C0000}"/>
    <cellStyle name="Normal 2 4 3 9 2 2" xfId="32825" xr:uid="{00000000-0005-0000-0000-00002B8C0000}"/>
    <cellStyle name="Normal 2 4 3 9 3" xfId="32826" xr:uid="{00000000-0005-0000-0000-00002C8C0000}"/>
    <cellStyle name="Normal 2 4 3 9 4" xfId="32827" xr:uid="{00000000-0005-0000-0000-00002D8C0000}"/>
    <cellStyle name="Normal 2 4 4" xfId="32828" xr:uid="{00000000-0005-0000-0000-00002E8C0000}"/>
    <cellStyle name="Normal 2 4 4 10" xfId="32829" xr:uid="{00000000-0005-0000-0000-00002F8C0000}"/>
    <cellStyle name="Normal 2 4 4 10 2" xfId="32830" xr:uid="{00000000-0005-0000-0000-0000308C0000}"/>
    <cellStyle name="Normal 2 4 4 10 2 2" xfId="32831" xr:uid="{00000000-0005-0000-0000-0000318C0000}"/>
    <cellStyle name="Normal 2 4 4 10 3" xfId="32832" xr:uid="{00000000-0005-0000-0000-0000328C0000}"/>
    <cellStyle name="Normal 2 4 4 11" xfId="32833" xr:uid="{00000000-0005-0000-0000-0000338C0000}"/>
    <cellStyle name="Normal 2 4 4 11 2" xfId="32834" xr:uid="{00000000-0005-0000-0000-0000348C0000}"/>
    <cellStyle name="Normal 2 4 4 12" xfId="32835" xr:uid="{00000000-0005-0000-0000-0000358C0000}"/>
    <cellStyle name="Normal 2 4 4 13" xfId="32836" xr:uid="{00000000-0005-0000-0000-0000368C0000}"/>
    <cellStyle name="Normal 2 4 4 2" xfId="32837" xr:uid="{00000000-0005-0000-0000-0000378C0000}"/>
    <cellStyle name="Normal 2 4 4 2 10" xfId="32838" xr:uid="{00000000-0005-0000-0000-0000388C0000}"/>
    <cellStyle name="Normal 2 4 4 2 10 2" xfId="32839" xr:uid="{00000000-0005-0000-0000-0000398C0000}"/>
    <cellStyle name="Normal 2 4 4 2 11" xfId="32840" xr:uid="{00000000-0005-0000-0000-00003A8C0000}"/>
    <cellStyle name="Normal 2 4 4 2 12" xfId="32841" xr:uid="{00000000-0005-0000-0000-00003B8C0000}"/>
    <cellStyle name="Normal 2 4 4 2 2" xfId="32842" xr:uid="{00000000-0005-0000-0000-00003C8C0000}"/>
    <cellStyle name="Normal 2 4 4 2 2 10" xfId="32843" xr:uid="{00000000-0005-0000-0000-00003D8C0000}"/>
    <cellStyle name="Normal 2 4 4 2 2 2" xfId="32844" xr:uid="{00000000-0005-0000-0000-00003E8C0000}"/>
    <cellStyle name="Normal 2 4 4 2 2 2 2" xfId="32845" xr:uid="{00000000-0005-0000-0000-00003F8C0000}"/>
    <cellStyle name="Normal 2 4 4 2 2 2 2 2" xfId="32846" xr:uid="{00000000-0005-0000-0000-0000408C0000}"/>
    <cellStyle name="Normal 2 4 4 2 2 2 2 2 2" xfId="32847" xr:uid="{00000000-0005-0000-0000-0000418C0000}"/>
    <cellStyle name="Normal 2 4 4 2 2 2 2 3" xfId="32848" xr:uid="{00000000-0005-0000-0000-0000428C0000}"/>
    <cellStyle name="Normal 2 4 4 2 2 2 2 4" xfId="32849" xr:uid="{00000000-0005-0000-0000-0000438C0000}"/>
    <cellStyle name="Normal 2 4 4 2 2 2 3" xfId="32850" xr:uid="{00000000-0005-0000-0000-0000448C0000}"/>
    <cellStyle name="Normal 2 4 4 2 2 2 3 2" xfId="32851" xr:uid="{00000000-0005-0000-0000-0000458C0000}"/>
    <cellStyle name="Normal 2 4 4 2 2 2 3 2 2" xfId="32852" xr:uid="{00000000-0005-0000-0000-0000468C0000}"/>
    <cellStyle name="Normal 2 4 4 2 2 2 3 3" xfId="32853" xr:uid="{00000000-0005-0000-0000-0000478C0000}"/>
    <cellStyle name="Normal 2 4 4 2 2 2 3 4" xfId="32854" xr:uid="{00000000-0005-0000-0000-0000488C0000}"/>
    <cellStyle name="Normal 2 4 4 2 2 2 4" xfId="32855" xr:uid="{00000000-0005-0000-0000-0000498C0000}"/>
    <cellStyle name="Normal 2 4 4 2 2 2 4 2" xfId="32856" xr:uid="{00000000-0005-0000-0000-00004A8C0000}"/>
    <cellStyle name="Normal 2 4 4 2 2 2 4 2 2" xfId="32857" xr:uid="{00000000-0005-0000-0000-00004B8C0000}"/>
    <cellStyle name="Normal 2 4 4 2 2 2 4 3" xfId="32858" xr:uid="{00000000-0005-0000-0000-00004C8C0000}"/>
    <cellStyle name="Normal 2 4 4 2 2 2 4 4" xfId="32859" xr:uid="{00000000-0005-0000-0000-00004D8C0000}"/>
    <cellStyle name="Normal 2 4 4 2 2 2 5" xfId="32860" xr:uid="{00000000-0005-0000-0000-00004E8C0000}"/>
    <cellStyle name="Normal 2 4 4 2 2 2 5 2" xfId="32861" xr:uid="{00000000-0005-0000-0000-00004F8C0000}"/>
    <cellStyle name="Normal 2 4 4 2 2 2 5 2 2" xfId="32862" xr:uid="{00000000-0005-0000-0000-0000508C0000}"/>
    <cellStyle name="Normal 2 4 4 2 2 2 5 3" xfId="32863" xr:uid="{00000000-0005-0000-0000-0000518C0000}"/>
    <cellStyle name="Normal 2 4 4 2 2 2 5 4" xfId="32864" xr:uid="{00000000-0005-0000-0000-0000528C0000}"/>
    <cellStyle name="Normal 2 4 4 2 2 2 6" xfId="32865" xr:uid="{00000000-0005-0000-0000-0000538C0000}"/>
    <cellStyle name="Normal 2 4 4 2 2 2 6 2" xfId="32866" xr:uid="{00000000-0005-0000-0000-0000548C0000}"/>
    <cellStyle name="Normal 2 4 4 2 2 2 6 2 2" xfId="32867" xr:uid="{00000000-0005-0000-0000-0000558C0000}"/>
    <cellStyle name="Normal 2 4 4 2 2 2 6 3" xfId="32868" xr:uid="{00000000-0005-0000-0000-0000568C0000}"/>
    <cellStyle name="Normal 2 4 4 2 2 2 7" xfId="32869" xr:uid="{00000000-0005-0000-0000-0000578C0000}"/>
    <cellStyle name="Normal 2 4 4 2 2 2 7 2" xfId="32870" xr:uid="{00000000-0005-0000-0000-0000588C0000}"/>
    <cellStyle name="Normal 2 4 4 2 2 2 8" xfId="32871" xr:uid="{00000000-0005-0000-0000-0000598C0000}"/>
    <cellStyle name="Normal 2 4 4 2 2 2 9" xfId="32872" xr:uid="{00000000-0005-0000-0000-00005A8C0000}"/>
    <cellStyle name="Normal 2 4 4 2 2 3" xfId="32873" xr:uid="{00000000-0005-0000-0000-00005B8C0000}"/>
    <cellStyle name="Normal 2 4 4 2 2 3 2" xfId="32874" xr:uid="{00000000-0005-0000-0000-00005C8C0000}"/>
    <cellStyle name="Normal 2 4 4 2 2 3 2 2" xfId="32875" xr:uid="{00000000-0005-0000-0000-00005D8C0000}"/>
    <cellStyle name="Normal 2 4 4 2 2 3 2 2 2" xfId="32876" xr:uid="{00000000-0005-0000-0000-00005E8C0000}"/>
    <cellStyle name="Normal 2 4 4 2 2 3 2 3" xfId="32877" xr:uid="{00000000-0005-0000-0000-00005F8C0000}"/>
    <cellStyle name="Normal 2 4 4 2 2 3 2 4" xfId="32878" xr:uid="{00000000-0005-0000-0000-0000608C0000}"/>
    <cellStyle name="Normal 2 4 4 2 2 3 3" xfId="32879" xr:uid="{00000000-0005-0000-0000-0000618C0000}"/>
    <cellStyle name="Normal 2 4 4 2 2 3 3 2" xfId="32880" xr:uid="{00000000-0005-0000-0000-0000628C0000}"/>
    <cellStyle name="Normal 2 4 4 2 2 3 3 2 2" xfId="32881" xr:uid="{00000000-0005-0000-0000-0000638C0000}"/>
    <cellStyle name="Normal 2 4 4 2 2 3 3 3" xfId="32882" xr:uid="{00000000-0005-0000-0000-0000648C0000}"/>
    <cellStyle name="Normal 2 4 4 2 2 3 3 4" xfId="32883" xr:uid="{00000000-0005-0000-0000-0000658C0000}"/>
    <cellStyle name="Normal 2 4 4 2 2 3 4" xfId="32884" xr:uid="{00000000-0005-0000-0000-0000668C0000}"/>
    <cellStyle name="Normal 2 4 4 2 2 3 4 2" xfId="32885" xr:uid="{00000000-0005-0000-0000-0000678C0000}"/>
    <cellStyle name="Normal 2 4 4 2 2 3 4 2 2" xfId="32886" xr:uid="{00000000-0005-0000-0000-0000688C0000}"/>
    <cellStyle name="Normal 2 4 4 2 2 3 4 3" xfId="32887" xr:uid="{00000000-0005-0000-0000-0000698C0000}"/>
    <cellStyle name="Normal 2 4 4 2 2 3 4 4" xfId="32888" xr:uid="{00000000-0005-0000-0000-00006A8C0000}"/>
    <cellStyle name="Normal 2 4 4 2 2 3 5" xfId="32889" xr:uid="{00000000-0005-0000-0000-00006B8C0000}"/>
    <cellStyle name="Normal 2 4 4 2 2 3 5 2" xfId="32890" xr:uid="{00000000-0005-0000-0000-00006C8C0000}"/>
    <cellStyle name="Normal 2 4 4 2 2 3 5 3" xfId="32891" xr:uid="{00000000-0005-0000-0000-00006D8C0000}"/>
    <cellStyle name="Normal 2 4 4 2 2 3 6" xfId="32892" xr:uid="{00000000-0005-0000-0000-00006E8C0000}"/>
    <cellStyle name="Normal 2 4 4 2 2 3 7" xfId="32893" xr:uid="{00000000-0005-0000-0000-00006F8C0000}"/>
    <cellStyle name="Normal 2 4 4 2 2 3 8" xfId="32894" xr:uid="{00000000-0005-0000-0000-0000708C0000}"/>
    <cellStyle name="Normal 2 4 4 2 2 4" xfId="32895" xr:uid="{00000000-0005-0000-0000-0000718C0000}"/>
    <cellStyle name="Normal 2 4 4 2 2 4 2" xfId="32896" xr:uid="{00000000-0005-0000-0000-0000728C0000}"/>
    <cellStyle name="Normal 2 4 4 2 2 4 2 2" xfId="32897" xr:uid="{00000000-0005-0000-0000-0000738C0000}"/>
    <cellStyle name="Normal 2 4 4 2 2 4 3" xfId="32898" xr:uid="{00000000-0005-0000-0000-0000748C0000}"/>
    <cellStyle name="Normal 2 4 4 2 2 4 4" xfId="32899" xr:uid="{00000000-0005-0000-0000-0000758C0000}"/>
    <cellStyle name="Normal 2 4 4 2 2 5" xfId="32900" xr:uid="{00000000-0005-0000-0000-0000768C0000}"/>
    <cellStyle name="Normal 2 4 4 2 2 5 2" xfId="32901" xr:uid="{00000000-0005-0000-0000-0000778C0000}"/>
    <cellStyle name="Normal 2 4 4 2 2 5 2 2" xfId="32902" xr:uid="{00000000-0005-0000-0000-0000788C0000}"/>
    <cellStyle name="Normal 2 4 4 2 2 5 3" xfId="32903" xr:uid="{00000000-0005-0000-0000-0000798C0000}"/>
    <cellStyle name="Normal 2 4 4 2 2 5 4" xfId="32904" xr:uid="{00000000-0005-0000-0000-00007A8C0000}"/>
    <cellStyle name="Normal 2 4 4 2 2 6" xfId="32905" xr:uid="{00000000-0005-0000-0000-00007B8C0000}"/>
    <cellStyle name="Normal 2 4 4 2 2 6 2" xfId="32906" xr:uid="{00000000-0005-0000-0000-00007C8C0000}"/>
    <cellStyle name="Normal 2 4 4 2 2 6 2 2" xfId="32907" xr:uid="{00000000-0005-0000-0000-00007D8C0000}"/>
    <cellStyle name="Normal 2 4 4 2 2 6 3" xfId="32908" xr:uid="{00000000-0005-0000-0000-00007E8C0000}"/>
    <cellStyle name="Normal 2 4 4 2 2 6 4" xfId="32909" xr:uid="{00000000-0005-0000-0000-00007F8C0000}"/>
    <cellStyle name="Normal 2 4 4 2 2 7" xfId="32910" xr:uid="{00000000-0005-0000-0000-0000808C0000}"/>
    <cellStyle name="Normal 2 4 4 2 2 7 2" xfId="32911" xr:uid="{00000000-0005-0000-0000-0000818C0000}"/>
    <cellStyle name="Normal 2 4 4 2 2 7 2 2" xfId="32912" xr:uid="{00000000-0005-0000-0000-0000828C0000}"/>
    <cellStyle name="Normal 2 4 4 2 2 7 3" xfId="32913" xr:uid="{00000000-0005-0000-0000-0000838C0000}"/>
    <cellStyle name="Normal 2 4 4 2 2 8" xfId="32914" xr:uid="{00000000-0005-0000-0000-0000848C0000}"/>
    <cellStyle name="Normal 2 4 4 2 2 8 2" xfId="32915" xr:uid="{00000000-0005-0000-0000-0000858C0000}"/>
    <cellStyle name="Normal 2 4 4 2 2 9" xfId="32916" xr:uid="{00000000-0005-0000-0000-0000868C0000}"/>
    <cellStyle name="Normal 2 4 4 2 3" xfId="32917" xr:uid="{00000000-0005-0000-0000-0000878C0000}"/>
    <cellStyle name="Normal 2 4 4 2 3 2" xfId="32918" xr:uid="{00000000-0005-0000-0000-0000888C0000}"/>
    <cellStyle name="Normal 2 4 4 2 3 2 2" xfId="32919" xr:uid="{00000000-0005-0000-0000-0000898C0000}"/>
    <cellStyle name="Normal 2 4 4 2 3 2 2 2" xfId="32920" xr:uid="{00000000-0005-0000-0000-00008A8C0000}"/>
    <cellStyle name="Normal 2 4 4 2 3 2 2 2 2" xfId="32921" xr:uid="{00000000-0005-0000-0000-00008B8C0000}"/>
    <cellStyle name="Normal 2 4 4 2 3 2 2 3" xfId="32922" xr:uid="{00000000-0005-0000-0000-00008C8C0000}"/>
    <cellStyle name="Normal 2 4 4 2 3 2 2 4" xfId="32923" xr:uid="{00000000-0005-0000-0000-00008D8C0000}"/>
    <cellStyle name="Normal 2 4 4 2 3 2 3" xfId="32924" xr:uid="{00000000-0005-0000-0000-00008E8C0000}"/>
    <cellStyle name="Normal 2 4 4 2 3 2 3 2" xfId="32925" xr:uid="{00000000-0005-0000-0000-00008F8C0000}"/>
    <cellStyle name="Normal 2 4 4 2 3 2 3 2 2" xfId="32926" xr:uid="{00000000-0005-0000-0000-0000908C0000}"/>
    <cellStyle name="Normal 2 4 4 2 3 2 3 3" xfId="32927" xr:uid="{00000000-0005-0000-0000-0000918C0000}"/>
    <cellStyle name="Normal 2 4 4 2 3 2 3 4" xfId="32928" xr:uid="{00000000-0005-0000-0000-0000928C0000}"/>
    <cellStyle name="Normal 2 4 4 2 3 2 4" xfId="32929" xr:uid="{00000000-0005-0000-0000-0000938C0000}"/>
    <cellStyle name="Normal 2 4 4 2 3 2 4 2" xfId="32930" xr:uid="{00000000-0005-0000-0000-0000948C0000}"/>
    <cellStyle name="Normal 2 4 4 2 3 2 4 2 2" xfId="32931" xr:uid="{00000000-0005-0000-0000-0000958C0000}"/>
    <cellStyle name="Normal 2 4 4 2 3 2 4 3" xfId="32932" xr:uid="{00000000-0005-0000-0000-0000968C0000}"/>
    <cellStyle name="Normal 2 4 4 2 3 2 4 4" xfId="32933" xr:uid="{00000000-0005-0000-0000-0000978C0000}"/>
    <cellStyle name="Normal 2 4 4 2 3 2 5" xfId="32934" xr:uid="{00000000-0005-0000-0000-0000988C0000}"/>
    <cellStyle name="Normal 2 4 4 2 3 2 5 2" xfId="32935" xr:uid="{00000000-0005-0000-0000-0000998C0000}"/>
    <cellStyle name="Normal 2 4 4 2 3 2 5 3" xfId="32936" xr:uid="{00000000-0005-0000-0000-00009A8C0000}"/>
    <cellStyle name="Normal 2 4 4 2 3 2 6" xfId="32937" xr:uid="{00000000-0005-0000-0000-00009B8C0000}"/>
    <cellStyle name="Normal 2 4 4 2 3 2 7" xfId="32938" xr:uid="{00000000-0005-0000-0000-00009C8C0000}"/>
    <cellStyle name="Normal 2 4 4 2 3 2 8" xfId="32939" xr:uid="{00000000-0005-0000-0000-00009D8C0000}"/>
    <cellStyle name="Normal 2 4 4 2 3 3" xfId="32940" xr:uid="{00000000-0005-0000-0000-00009E8C0000}"/>
    <cellStyle name="Normal 2 4 4 2 3 3 2" xfId="32941" xr:uid="{00000000-0005-0000-0000-00009F8C0000}"/>
    <cellStyle name="Normal 2 4 4 2 3 3 2 2" xfId="32942" xr:uid="{00000000-0005-0000-0000-0000A08C0000}"/>
    <cellStyle name="Normal 2 4 4 2 3 3 3" xfId="32943" xr:uid="{00000000-0005-0000-0000-0000A18C0000}"/>
    <cellStyle name="Normal 2 4 4 2 3 3 4" xfId="32944" xr:uid="{00000000-0005-0000-0000-0000A28C0000}"/>
    <cellStyle name="Normal 2 4 4 2 3 4" xfId="32945" xr:uid="{00000000-0005-0000-0000-0000A38C0000}"/>
    <cellStyle name="Normal 2 4 4 2 3 4 2" xfId="32946" xr:uid="{00000000-0005-0000-0000-0000A48C0000}"/>
    <cellStyle name="Normal 2 4 4 2 3 4 2 2" xfId="32947" xr:uid="{00000000-0005-0000-0000-0000A58C0000}"/>
    <cellStyle name="Normal 2 4 4 2 3 4 3" xfId="32948" xr:uid="{00000000-0005-0000-0000-0000A68C0000}"/>
    <cellStyle name="Normal 2 4 4 2 3 4 4" xfId="32949" xr:uid="{00000000-0005-0000-0000-0000A78C0000}"/>
    <cellStyle name="Normal 2 4 4 2 3 5" xfId="32950" xr:uid="{00000000-0005-0000-0000-0000A88C0000}"/>
    <cellStyle name="Normal 2 4 4 2 3 5 2" xfId="32951" xr:uid="{00000000-0005-0000-0000-0000A98C0000}"/>
    <cellStyle name="Normal 2 4 4 2 3 5 2 2" xfId="32952" xr:uid="{00000000-0005-0000-0000-0000AA8C0000}"/>
    <cellStyle name="Normal 2 4 4 2 3 5 3" xfId="32953" xr:uid="{00000000-0005-0000-0000-0000AB8C0000}"/>
    <cellStyle name="Normal 2 4 4 2 3 5 4" xfId="32954" xr:uid="{00000000-0005-0000-0000-0000AC8C0000}"/>
    <cellStyle name="Normal 2 4 4 2 3 6" xfId="32955" xr:uid="{00000000-0005-0000-0000-0000AD8C0000}"/>
    <cellStyle name="Normal 2 4 4 2 3 6 2" xfId="32956" xr:uid="{00000000-0005-0000-0000-0000AE8C0000}"/>
    <cellStyle name="Normal 2 4 4 2 3 6 2 2" xfId="32957" xr:uid="{00000000-0005-0000-0000-0000AF8C0000}"/>
    <cellStyle name="Normal 2 4 4 2 3 6 3" xfId="32958" xr:uid="{00000000-0005-0000-0000-0000B08C0000}"/>
    <cellStyle name="Normal 2 4 4 2 3 7" xfId="32959" xr:uid="{00000000-0005-0000-0000-0000B18C0000}"/>
    <cellStyle name="Normal 2 4 4 2 3 7 2" xfId="32960" xr:uid="{00000000-0005-0000-0000-0000B28C0000}"/>
    <cellStyle name="Normal 2 4 4 2 3 8" xfId="32961" xr:uid="{00000000-0005-0000-0000-0000B38C0000}"/>
    <cellStyle name="Normal 2 4 4 2 3 9" xfId="32962" xr:uid="{00000000-0005-0000-0000-0000B48C0000}"/>
    <cellStyle name="Normal 2 4 4 2 4" xfId="32963" xr:uid="{00000000-0005-0000-0000-0000B58C0000}"/>
    <cellStyle name="Normal 2 4 4 2 4 2" xfId="32964" xr:uid="{00000000-0005-0000-0000-0000B68C0000}"/>
    <cellStyle name="Normal 2 4 4 2 4 2 2" xfId="32965" xr:uid="{00000000-0005-0000-0000-0000B78C0000}"/>
    <cellStyle name="Normal 2 4 4 2 4 2 2 2" xfId="32966" xr:uid="{00000000-0005-0000-0000-0000B88C0000}"/>
    <cellStyle name="Normal 2 4 4 2 4 2 3" xfId="32967" xr:uid="{00000000-0005-0000-0000-0000B98C0000}"/>
    <cellStyle name="Normal 2 4 4 2 4 2 4" xfId="32968" xr:uid="{00000000-0005-0000-0000-0000BA8C0000}"/>
    <cellStyle name="Normal 2 4 4 2 4 3" xfId="32969" xr:uid="{00000000-0005-0000-0000-0000BB8C0000}"/>
    <cellStyle name="Normal 2 4 4 2 4 3 2" xfId="32970" xr:uid="{00000000-0005-0000-0000-0000BC8C0000}"/>
    <cellStyle name="Normal 2 4 4 2 4 3 2 2" xfId="32971" xr:uid="{00000000-0005-0000-0000-0000BD8C0000}"/>
    <cellStyle name="Normal 2 4 4 2 4 3 3" xfId="32972" xr:uid="{00000000-0005-0000-0000-0000BE8C0000}"/>
    <cellStyle name="Normal 2 4 4 2 4 3 4" xfId="32973" xr:uid="{00000000-0005-0000-0000-0000BF8C0000}"/>
    <cellStyle name="Normal 2 4 4 2 4 4" xfId="32974" xr:uid="{00000000-0005-0000-0000-0000C08C0000}"/>
    <cellStyle name="Normal 2 4 4 2 4 4 2" xfId="32975" xr:uid="{00000000-0005-0000-0000-0000C18C0000}"/>
    <cellStyle name="Normal 2 4 4 2 4 4 2 2" xfId="32976" xr:uid="{00000000-0005-0000-0000-0000C28C0000}"/>
    <cellStyle name="Normal 2 4 4 2 4 4 3" xfId="32977" xr:uid="{00000000-0005-0000-0000-0000C38C0000}"/>
    <cellStyle name="Normal 2 4 4 2 4 4 4" xfId="32978" xr:uid="{00000000-0005-0000-0000-0000C48C0000}"/>
    <cellStyle name="Normal 2 4 4 2 4 5" xfId="32979" xr:uid="{00000000-0005-0000-0000-0000C58C0000}"/>
    <cellStyle name="Normal 2 4 4 2 4 5 2" xfId="32980" xr:uid="{00000000-0005-0000-0000-0000C68C0000}"/>
    <cellStyle name="Normal 2 4 4 2 4 5 2 2" xfId="32981" xr:uid="{00000000-0005-0000-0000-0000C78C0000}"/>
    <cellStyle name="Normal 2 4 4 2 4 5 3" xfId="32982" xr:uid="{00000000-0005-0000-0000-0000C88C0000}"/>
    <cellStyle name="Normal 2 4 4 2 4 5 4" xfId="32983" xr:uid="{00000000-0005-0000-0000-0000C98C0000}"/>
    <cellStyle name="Normal 2 4 4 2 4 6" xfId="32984" xr:uid="{00000000-0005-0000-0000-0000CA8C0000}"/>
    <cellStyle name="Normal 2 4 4 2 4 6 2" xfId="32985" xr:uid="{00000000-0005-0000-0000-0000CB8C0000}"/>
    <cellStyle name="Normal 2 4 4 2 4 6 2 2" xfId="32986" xr:uid="{00000000-0005-0000-0000-0000CC8C0000}"/>
    <cellStyle name="Normal 2 4 4 2 4 6 3" xfId="32987" xr:uid="{00000000-0005-0000-0000-0000CD8C0000}"/>
    <cellStyle name="Normal 2 4 4 2 4 7" xfId="32988" xr:uid="{00000000-0005-0000-0000-0000CE8C0000}"/>
    <cellStyle name="Normal 2 4 4 2 4 7 2" xfId="32989" xr:uid="{00000000-0005-0000-0000-0000CF8C0000}"/>
    <cellStyle name="Normal 2 4 4 2 4 8" xfId="32990" xr:uid="{00000000-0005-0000-0000-0000D08C0000}"/>
    <cellStyle name="Normal 2 4 4 2 4 9" xfId="32991" xr:uid="{00000000-0005-0000-0000-0000D18C0000}"/>
    <cellStyle name="Normal 2 4 4 2 5" xfId="32992" xr:uid="{00000000-0005-0000-0000-0000D28C0000}"/>
    <cellStyle name="Normal 2 4 4 2 5 2" xfId="32993" xr:uid="{00000000-0005-0000-0000-0000D38C0000}"/>
    <cellStyle name="Normal 2 4 4 2 5 2 2" xfId="32994" xr:uid="{00000000-0005-0000-0000-0000D48C0000}"/>
    <cellStyle name="Normal 2 4 4 2 5 2 2 2" xfId="32995" xr:uid="{00000000-0005-0000-0000-0000D58C0000}"/>
    <cellStyle name="Normal 2 4 4 2 5 2 3" xfId="32996" xr:uid="{00000000-0005-0000-0000-0000D68C0000}"/>
    <cellStyle name="Normal 2 4 4 2 5 2 4" xfId="32997" xr:uid="{00000000-0005-0000-0000-0000D78C0000}"/>
    <cellStyle name="Normal 2 4 4 2 5 3" xfId="32998" xr:uid="{00000000-0005-0000-0000-0000D88C0000}"/>
    <cellStyle name="Normal 2 4 4 2 5 3 2" xfId="32999" xr:uid="{00000000-0005-0000-0000-0000D98C0000}"/>
    <cellStyle name="Normal 2 4 4 2 5 3 2 2" xfId="33000" xr:uid="{00000000-0005-0000-0000-0000DA8C0000}"/>
    <cellStyle name="Normal 2 4 4 2 5 3 3" xfId="33001" xr:uid="{00000000-0005-0000-0000-0000DB8C0000}"/>
    <cellStyle name="Normal 2 4 4 2 5 3 4" xfId="33002" xr:uid="{00000000-0005-0000-0000-0000DC8C0000}"/>
    <cellStyle name="Normal 2 4 4 2 5 4" xfId="33003" xr:uid="{00000000-0005-0000-0000-0000DD8C0000}"/>
    <cellStyle name="Normal 2 4 4 2 5 4 2" xfId="33004" xr:uid="{00000000-0005-0000-0000-0000DE8C0000}"/>
    <cellStyle name="Normal 2 4 4 2 5 4 2 2" xfId="33005" xr:uid="{00000000-0005-0000-0000-0000DF8C0000}"/>
    <cellStyle name="Normal 2 4 4 2 5 4 3" xfId="33006" xr:uid="{00000000-0005-0000-0000-0000E08C0000}"/>
    <cellStyle name="Normal 2 4 4 2 5 4 4" xfId="33007" xr:uid="{00000000-0005-0000-0000-0000E18C0000}"/>
    <cellStyle name="Normal 2 4 4 2 5 5" xfId="33008" xr:uid="{00000000-0005-0000-0000-0000E28C0000}"/>
    <cellStyle name="Normal 2 4 4 2 5 5 2" xfId="33009" xr:uid="{00000000-0005-0000-0000-0000E38C0000}"/>
    <cellStyle name="Normal 2 4 4 2 5 5 3" xfId="33010" xr:uid="{00000000-0005-0000-0000-0000E48C0000}"/>
    <cellStyle name="Normal 2 4 4 2 5 6" xfId="33011" xr:uid="{00000000-0005-0000-0000-0000E58C0000}"/>
    <cellStyle name="Normal 2 4 4 2 5 7" xfId="33012" xr:uid="{00000000-0005-0000-0000-0000E68C0000}"/>
    <cellStyle name="Normal 2 4 4 2 5 8" xfId="33013" xr:uid="{00000000-0005-0000-0000-0000E78C0000}"/>
    <cellStyle name="Normal 2 4 4 2 6" xfId="33014" xr:uid="{00000000-0005-0000-0000-0000E88C0000}"/>
    <cellStyle name="Normal 2 4 4 2 6 2" xfId="33015" xr:uid="{00000000-0005-0000-0000-0000E98C0000}"/>
    <cellStyle name="Normal 2 4 4 2 6 2 2" xfId="33016" xr:uid="{00000000-0005-0000-0000-0000EA8C0000}"/>
    <cellStyle name="Normal 2 4 4 2 6 3" xfId="33017" xr:uid="{00000000-0005-0000-0000-0000EB8C0000}"/>
    <cellStyle name="Normal 2 4 4 2 6 4" xfId="33018" xr:uid="{00000000-0005-0000-0000-0000EC8C0000}"/>
    <cellStyle name="Normal 2 4 4 2 7" xfId="33019" xr:uid="{00000000-0005-0000-0000-0000ED8C0000}"/>
    <cellStyle name="Normal 2 4 4 2 7 2" xfId="33020" xr:uid="{00000000-0005-0000-0000-0000EE8C0000}"/>
    <cellStyle name="Normal 2 4 4 2 7 2 2" xfId="33021" xr:uid="{00000000-0005-0000-0000-0000EF8C0000}"/>
    <cellStyle name="Normal 2 4 4 2 7 3" xfId="33022" xr:uid="{00000000-0005-0000-0000-0000F08C0000}"/>
    <cellStyle name="Normal 2 4 4 2 7 4" xfId="33023" xr:uid="{00000000-0005-0000-0000-0000F18C0000}"/>
    <cellStyle name="Normal 2 4 4 2 8" xfId="33024" xr:uid="{00000000-0005-0000-0000-0000F28C0000}"/>
    <cellStyle name="Normal 2 4 4 2 8 2" xfId="33025" xr:uid="{00000000-0005-0000-0000-0000F38C0000}"/>
    <cellStyle name="Normal 2 4 4 2 8 2 2" xfId="33026" xr:uid="{00000000-0005-0000-0000-0000F48C0000}"/>
    <cellStyle name="Normal 2 4 4 2 8 3" xfId="33027" xr:uid="{00000000-0005-0000-0000-0000F58C0000}"/>
    <cellStyle name="Normal 2 4 4 2 8 4" xfId="33028" xr:uid="{00000000-0005-0000-0000-0000F68C0000}"/>
    <cellStyle name="Normal 2 4 4 2 9" xfId="33029" xr:uid="{00000000-0005-0000-0000-0000F78C0000}"/>
    <cellStyle name="Normal 2 4 4 2 9 2" xfId="33030" xr:uid="{00000000-0005-0000-0000-0000F88C0000}"/>
    <cellStyle name="Normal 2 4 4 2 9 2 2" xfId="33031" xr:uid="{00000000-0005-0000-0000-0000F98C0000}"/>
    <cellStyle name="Normal 2 4 4 2 9 3" xfId="33032" xr:uid="{00000000-0005-0000-0000-0000FA8C0000}"/>
    <cellStyle name="Normal 2 4 4 3" xfId="33033" xr:uid="{00000000-0005-0000-0000-0000FB8C0000}"/>
    <cellStyle name="Normal 2 4 4 3 10" xfId="33034" xr:uid="{00000000-0005-0000-0000-0000FC8C0000}"/>
    <cellStyle name="Normal 2 4 4 3 11" xfId="33035" xr:uid="{00000000-0005-0000-0000-0000FD8C0000}"/>
    <cellStyle name="Normal 2 4 4 3 2" xfId="33036" xr:uid="{00000000-0005-0000-0000-0000FE8C0000}"/>
    <cellStyle name="Normal 2 4 4 3 2 2" xfId="33037" xr:uid="{00000000-0005-0000-0000-0000FF8C0000}"/>
    <cellStyle name="Normal 2 4 4 3 2 2 2" xfId="33038" xr:uid="{00000000-0005-0000-0000-0000008D0000}"/>
    <cellStyle name="Normal 2 4 4 3 2 2 2 2" xfId="33039" xr:uid="{00000000-0005-0000-0000-0000018D0000}"/>
    <cellStyle name="Normal 2 4 4 3 2 2 2 2 2" xfId="33040" xr:uid="{00000000-0005-0000-0000-0000028D0000}"/>
    <cellStyle name="Normal 2 4 4 3 2 2 2 3" xfId="33041" xr:uid="{00000000-0005-0000-0000-0000038D0000}"/>
    <cellStyle name="Normal 2 4 4 3 2 2 2 4" xfId="33042" xr:uid="{00000000-0005-0000-0000-0000048D0000}"/>
    <cellStyle name="Normal 2 4 4 3 2 2 3" xfId="33043" xr:uid="{00000000-0005-0000-0000-0000058D0000}"/>
    <cellStyle name="Normal 2 4 4 3 2 2 3 2" xfId="33044" xr:uid="{00000000-0005-0000-0000-0000068D0000}"/>
    <cellStyle name="Normal 2 4 4 3 2 2 3 2 2" xfId="33045" xr:uid="{00000000-0005-0000-0000-0000078D0000}"/>
    <cellStyle name="Normal 2 4 4 3 2 2 3 3" xfId="33046" xr:uid="{00000000-0005-0000-0000-0000088D0000}"/>
    <cellStyle name="Normal 2 4 4 3 2 2 3 4" xfId="33047" xr:uid="{00000000-0005-0000-0000-0000098D0000}"/>
    <cellStyle name="Normal 2 4 4 3 2 2 4" xfId="33048" xr:uid="{00000000-0005-0000-0000-00000A8D0000}"/>
    <cellStyle name="Normal 2 4 4 3 2 2 4 2" xfId="33049" xr:uid="{00000000-0005-0000-0000-00000B8D0000}"/>
    <cellStyle name="Normal 2 4 4 3 2 2 4 2 2" xfId="33050" xr:uid="{00000000-0005-0000-0000-00000C8D0000}"/>
    <cellStyle name="Normal 2 4 4 3 2 2 4 3" xfId="33051" xr:uid="{00000000-0005-0000-0000-00000D8D0000}"/>
    <cellStyle name="Normal 2 4 4 3 2 2 4 4" xfId="33052" xr:uid="{00000000-0005-0000-0000-00000E8D0000}"/>
    <cellStyle name="Normal 2 4 4 3 2 2 5" xfId="33053" xr:uid="{00000000-0005-0000-0000-00000F8D0000}"/>
    <cellStyle name="Normal 2 4 4 3 2 2 5 2" xfId="33054" xr:uid="{00000000-0005-0000-0000-0000108D0000}"/>
    <cellStyle name="Normal 2 4 4 3 2 2 5 3" xfId="33055" xr:uid="{00000000-0005-0000-0000-0000118D0000}"/>
    <cellStyle name="Normal 2 4 4 3 2 2 6" xfId="33056" xr:uid="{00000000-0005-0000-0000-0000128D0000}"/>
    <cellStyle name="Normal 2 4 4 3 2 2 7" xfId="33057" xr:uid="{00000000-0005-0000-0000-0000138D0000}"/>
    <cellStyle name="Normal 2 4 4 3 2 2 8" xfId="33058" xr:uid="{00000000-0005-0000-0000-0000148D0000}"/>
    <cellStyle name="Normal 2 4 4 3 2 3" xfId="33059" xr:uid="{00000000-0005-0000-0000-0000158D0000}"/>
    <cellStyle name="Normal 2 4 4 3 2 3 2" xfId="33060" xr:uid="{00000000-0005-0000-0000-0000168D0000}"/>
    <cellStyle name="Normal 2 4 4 3 2 3 2 2" xfId="33061" xr:uid="{00000000-0005-0000-0000-0000178D0000}"/>
    <cellStyle name="Normal 2 4 4 3 2 3 3" xfId="33062" xr:uid="{00000000-0005-0000-0000-0000188D0000}"/>
    <cellStyle name="Normal 2 4 4 3 2 3 4" xfId="33063" xr:uid="{00000000-0005-0000-0000-0000198D0000}"/>
    <cellStyle name="Normal 2 4 4 3 2 4" xfId="33064" xr:uid="{00000000-0005-0000-0000-00001A8D0000}"/>
    <cellStyle name="Normal 2 4 4 3 2 4 2" xfId="33065" xr:uid="{00000000-0005-0000-0000-00001B8D0000}"/>
    <cellStyle name="Normal 2 4 4 3 2 4 2 2" xfId="33066" xr:uid="{00000000-0005-0000-0000-00001C8D0000}"/>
    <cellStyle name="Normal 2 4 4 3 2 4 3" xfId="33067" xr:uid="{00000000-0005-0000-0000-00001D8D0000}"/>
    <cellStyle name="Normal 2 4 4 3 2 4 4" xfId="33068" xr:uid="{00000000-0005-0000-0000-00001E8D0000}"/>
    <cellStyle name="Normal 2 4 4 3 2 5" xfId="33069" xr:uid="{00000000-0005-0000-0000-00001F8D0000}"/>
    <cellStyle name="Normal 2 4 4 3 2 5 2" xfId="33070" xr:uid="{00000000-0005-0000-0000-0000208D0000}"/>
    <cellStyle name="Normal 2 4 4 3 2 5 2 2" xfId="33071" xr:uid="{00000000-0005-0000-0000-0000218D0000}"/>
    <cellStyle name="Normal 2 4 4 3 2 5 3" xfId="33072" xr:uid="{00000000-0005-0000-0000-0000228D0000}"/>
    <cellStyle name="Normal 2 4 4 3 2 5 4" xfId="33073" xr:uid="{00000000-0005-0000-0000-0000238D0000}"/>
    <cellStyle name="Normal 2 4 4 3 2 6" xfId="33074" xr:uid="{00000000-0005-0000-0000-0000248D0000}"/>
    <cellStyle name="Normal 2 4 4 3 2 6 2" xfId="33075" xr:uid="{00000000-0005-0000-0000-0000258D0000}"/>
    <cellStyle name="Normal 2 4 4 3 2 6 2 2" xfId="33076" xr:uid="{00000000-0005-0000-0000-0000268D0000}"/>
    <cellStyle name="Normal 2 4 4 3 2 6 3" xfId="33077" xr:uid="{00000000-0005-0000-0000-0000278D0000}"/>
    <cellStyle name="Normal 2 4 4 3 2 7" xfId="33078" xr:uid="{00000000-0005-0000-0000-0000288D0000}"/>
    <cellStyle name="Normal 2 4 4 3 2 7 2" xfId="33079" xr:uid="{00000000-0005-0000-0000-0000298D0000}"/>
    <cellStyle name="Normal 2 4 4 3 2 8" xfId="33080" xr:uid="{00000000-0005-0000-0000-00002A8D0000}"/>
    <cellStyle name="Normal 2 4 4 3 2 9" xfId="33081" xr:uid="{00000000-0005-0000-0000-00002B8D0000}"/>
    <cellStyle name="Normal 2 4 4 3 3" xfId="33082" xr:uid="{00000000-0005-0000-0000-00002C8D0000}"/>
    <cellStyle name="Normal 2 4 4 3 3 2" xfId="33083" xr:uid="{00000000-0005-0000-0000-00002D8D0000}"/>
    <cellStyle name="Normal 2 4 4 3 3 2 2" xfId="33084" xr:uid="{00000000-0005-0000-0000-00002E8D0000}"/>
    <cellStyle name="Normal 2 4 4 3 3 2 2 2" xfId="33085" xr:uid="{00000000-0005-0000-0000-00002F8D0000}"/>
    <cellStyle name="Normal 2 4 4 3 3 2 3" xfId="33086" xr:uid="{00000000-0005-0000-0000-0000308D0000}"/>
    <cellStyle name="Normal 2 4 4 3 3 2 4" xfId="33087" xr:uid="{00000000-0005-0000-0000-0000318D0000}"/>
    <cellStyle name="Normal 2 4 4 3 3 3" xfId="33088" xr:uid="{00000000-0005-0000-0000-0000328D0000}"/>
    <cellStyle name="Normal 2 4 4 3 3 3 2" xfId="33089" xr:uid="{00000000-0005-0000-0000-0000338D0000}"/>
    <cellStyle name="Normal 2 4 4 3 3 3 2 2" xfId="33090" xr:uid="{00000000-0005-0000-0000-0000348D0000}"/>
    <cellStyle name="Normal 2 4 4 3 3 3 3" xfId="33091" xr:uid="{00000000-0005-0000-0000-0000358D0000}"/>
    <cellStyle name="Normal 2 4 4 3 3 3 4" xfId="33092" xr:uid="{00000000-0005-0000-0000-0000368D0000}"/>
    <cellStyle name="Normal 2 4 4 3 3 4" xfId="33093" xr:uid="{00000000-0005-0000-0000-0000378D0000}"/>
    <cellStyle name="Normal 2 4 4 3 3 4 2" xfId="33094" xr:uid="{00000000-0005-0000-0000-0000388D0000}"/>
    <cellStyle name="Normal 2 4 4 3 3 4 2 2" xfId="33095" xr:uid="{00000000-0005-0000-0000-0000398D0000}"/>
    <cellStyle name="Normal 2 4 4 3 3 4 3" xfId="33096" xr:uid="{00000000-0005-0000-0000-00003A8D0000}"/>
    <cellStyle name="Normal 2 4 4 3 3 4 4" xfId="33097" xr:uid="{00000000-0005-0000-0000-00003B8D0000}"/>
    <cellStyle name="Normal 2 4 4 3 3 5" xfId="33098" xr:uid="{00000000-0005-0000-0000-00003C8D0000}"/>
    <cellStyle name="Normal 2 4 4 3 3 5 2" xfId="33099" xr:uid="{00000000-0005-0000-0000-00003D8D0000}"/>
    <cellStyle name="Normal 2 4 4 3 3 5 2 2" xfId="33100" xr:uid="{00000000-0005-0000-0000-00003E8D0000}"/>
    <cellStyle name="Normal 2 4 4 3 3 5 3" xfId="33101" xr:uid="{00000000-0005-0000-0000-00003F8D0000}"/>
    <cellStyle name="Normal 2 4 4 3 3 5 4" xfId="33102" xr:uid="{00000000-0005-0000-0000-0000408D0000}"/>
    <cellStyle name="Normal 2 4 4 3 3 6" xfId="33103" xr:uid="{00000000-0005-0000-0000-0000418D0000}"/>
    <cellStyle name="Normal 2 4 4 3 3 6 2" xfId="33104" xr:uid="{00000000-0005-0000-0000-0000428D0000}"/>
    <cellStyle name="Normal 2 4 4 3 3 6 2 2" xfId="33105" xr:uid="{00000000-0005-0000-0000-0000438D0000}"/>
    <cellStyle name="Normal 2 4 4 3 3 6 3" xfId="33106" xr:uid="{00000000-0005-0000-0000-0000448D0000}"/>
    <cellStyle name="Normal 2 4 4 3 3 7" xfId="33107" xr:uid="{00000000-0005-0000-0000-0000458D0000}"/>
    <cellStyle name="Normal 2 4 4 3 3 7 2" xfId="33108" xr:uid="{00000000-0005-0000-0000-0000468D0000}"/>
    <cellStyle name="Normal 2 4 4 3 3 8" xfId="33109" xr:uid="{00000000-0005-0000-0000-0000478D0000}"/>
    <cellStyle name="Normal 2 4 4 3 3 9" xfId="33110" xr:uid="{00000000-0005-0000-0000-0000488D0000}"/>
    <cellStyle name="Normal 2 4 4 3 4" xfId="33111" xr:uid="{00000000-0005-0000-0000-0000498D0000}"/>
    <cellStyle name="Normal 2 4 4 3 4 2" xfId="33112" xr:uid="{00000000-0005-0000-0000-00004A8D0000}"/>
    <cellStyle name="Normal 2 4 4 3 4 2 2" xfId="33113" xr:uid="{00000000-0005-0000-0000-00004B8D0000}"/>
    <cellStyle name="Normal 2 4 4 3 4 2 2 2" xfId="33114" xr:uid="{00000000-0005-0000-0000-00004C8D0000}"/>
    <cellStyle name="Normal 2 4 4 3 4 2 3" xfId="33115" xr:uid="{00000000-0005-0000-0000-00004D8D0000}"/>
    <cellStyle name="Normal 2 4 4 3 4 2 4" xfId="33116" xr:uid="{00000000-0005-0000-0000-00004E8D0000}"/>
    <cellStyle name="Normal 2 4 4 3 4 3" xfId="33117" xr:uid="{00000000-0005-0000-0000-00004F8D0000}"/>
    <cellStyle name="Normal 2 4 4 3 4 3 2" xfId="33118" xr:uid="{00000000-0005-0000-0000-0000508D0000}"/>
    <cellStyle name="Normal 2 4 4 3 4 3 2 2" xfId="33119" xr:uid="{00000000-0005-0000-0000-0000518D0000}"/>
    <cellStyle name="Normal 2 4 4 3 4 3 3" xfId="33120" xr:uid="{00000000-0005-0000-0000-0000528D0000}"/>
    <cellStyle name="Normal 2 4 4 3 4 3 4" xfId="33121" xr:uid="{00000000-0005-0000-0000-0000538D0000}"/>
    <cellStyle name="Normal 2 4 4 3 4 4" xfId="33122" xr:uid="{00000000-0005-0000-0000-0000548D0000}"/>
    <cellStyle name="Normal 2 4 4 3 4 4 2" xfId="33123" xr:uid="{00000000-0005-0000-0000-0000558D0000}"/>
    <cellStyle name="Normal 2 4 4 3 4 4 2 2" xfId="33124" xr:uid="{00000000-0005-0000-0000-0000568D0000}"/>
    <cellStyle name="Normal 2 4 4 3 4 4 3" xfId="33125" xr:uid="{00000000-0005-0000-0000-0000578D0000}"/>
    <cellStyle name="Normal 2 4 4 3 4 4 4" xfId="33126" xr:uid="{00000000-0005-0000-0000-0000588D0000}"/>
    <cellStyle name="Normal 2 4 4 3 4 5" xfId="33127" xr:uid="{00000000-0005-0000-0000-0000598D0000}"/>
    <cellStyle name="Normal 2 4 4 3 4 5 2" xfId="33128" xr:uid="{00000000-0005-0000-0000-00005A8D0000}"/>
    <cellStyle name="Normal 2 4 4 3 4 5 3" xfId="33129" xr:uid="{00000000-0005-0000-0000-00005B8D0000}"/>
    <cellStyle name="Normal 2 4 4 3 4 6" xfId="33130" xr:uid="{00000000-0005-0000-0000-00005C8D0000}"/>
    <cellStyle name="Normal 2 4 4 3 4 7" xfId="33131" xr:uid="{00000000-0005-0000-0000-00005D8D0000}"/>
    <cellStyle name="Normal 2 4 4 3 4 8" xfId="33132" xr:uid="{00000000-0005-0000-0000-00005E8D0000}"/>
    <cellStyle name="Normal 2 4 4 3 5" xfId="33133" xr:uid="{00000000-0005-0000-0000-00005F8D0000}"/>
    <cellStyle name="Normal 2 4 4 3 5 2" xfId="33134" xr:uid="{00000000-0005-0000-0000-0000608D0000}"/>
    <cellStyle name="Normal 2 4 4 3 5 2 2" xfId="33135" xr:uid="{00000000-0005-0000-0000-0000618D0000}"/>
    <cellStyle name="Normal 2 4 4 3 5 3" xfId="33136" xr:uid="{00000000-0005-0000-0000-0000628D0000}"/>
    <cellStyle name="Normal 2 4 4 3 5 4" xfId="33137" xr:uid="{00000000-0005-0000-0000-0000638D0000}"/>
    <cellStyle name="Normal 2 4 4 3 6" xfId="33138" xr:uid="{00000000-0005-0000-0000-0000648D0000}"/>
    <cellStyle name="Normal 2 4 4 3 6 2" xfId="33139" xr:uid="{00000000-0005-0000-0000-0000658D0000}"/>
    <cellStyle name="Normal 2 4 4 3 6 2 2" xfId="33140" xr:uid="{00000000-0005-0000-0000-0000668D0000}"/>
    <cellStyle name="Normal 2 4 4 3 6 3" xfId="33141" xr:uid="{00000000-0005-0000-0000-0000678D0000}"/>
    <cellStyle name="Normal 2 4 4 3 6 4" xfId="33142" xr:uid="{00000000-0005-0000-0000-0000688D0000}"/>
    <cellStyle name="Normal 2 4 4 3 7" xfId="33143" xr:uid="{00000000-0005-0000-0000-0000698D0000}"/>
    <cellStyle name="Normal 2 4 4 3 7 2" xfId="33144" xr:uid="{00000000-0005-0000-0000-00006A8D0000}"/>
    <cellStyle name="Normal 2 4 4 3 7 2 2" xfId="33145" xr:uid="{00000000-0005-0000-0000-00006B8D0000}"/>
    <cellStyle name="Normal 2 4 4 3 7 3" xfId="33146" xr:uid="{00000000-0005-0000-0000-00006C8D0000}"/>
    <cellStyle name="Normal 2 4 4 3 7 4" xfId="33147" xr:uid="{00000000-0005-0000-0000-00006D8D0000}"/>
    <cellStyle name="Normal 2 4 4 3 8" xfId="33148" xr:uid="{00000000-0005-0000-0000-00006E8D0000}"/>
    <cellStyle name="Normal 2 4 4 3 8 2" xfId="33149" xr:uid="{00000000-0005-0000-0000-00006F8D0000}"/>
    <cellStyle name="Normal 2 4 4 3 8 2 2" xfId="33150" xr:uid="{00000000-0005-0000-0000-0000708D0000}"/>
    <cellStyle name="Normal 2 4 4 3 8 3" xfId="33151" xr:uid="{00000000-0005-0000-0000-0000718D0000}"/>
    <cellStyle name="Normal 2 4 4 3 9" xfId="33152" xr:uid="{00000000-0005-0000-0000-0000728D0000}"/>
    <cellStyle name="Normal 2 4 4 3 9 2" xfId="33153" xr:uid="{00000000-0005-0000-0000-0000738D0000}"/>
    <cellStyle name="Normal 2 4 4 4" xfId="33154" xr:uid="{00000000-0005-0000-0000-0000748D0000}"/>
    <cellStyle name="Normal 2 4 4 4 2" xfId="33155" xr:uid="{00000000-0005-0000-0000-0000758D0000}"/>
    <cellStyle name="Normal 2 4 4 4 2 2" xfId="33156" xr:uid="{00000000-0005-0000-0000-0000768D0000}"/>
    <cellStyle name="Normal 2 4 4 4 2 2 2" xfId="33157" xr:uid="{00000000-0005-0000-0000-0000778D0000}"/>
    <cellStyle name="Normal 2 4 4 4 2 2 2 2" xfId="33158" xr:uid="{00000000-0005-0000-0000-0000788D0000}"/>
    <cellStyle name="Normal 2 4 4 4 2 2 3" xfId="33159" xr:uid="{00000000-0005-0000-0000-0000798D0000}"/>
    <cellStyle name="Normal 2 4 4 4 2 2 4" xfId="33160" xr:uid="{00000000-0005-0000-0000-00007A8D0000}"/>
    <cellStyle name="Normal 2 4 4 4 2 3" xfId="33161" xr:uid="{00000000-0005-0000-0000-00007B8D0000}"/>
    <cellStyle name="Normal 2 4 4 4 2 3 2" xfId="33162" xr:uid="{00000000-0005-0000-0000-00007C8D0000}"/>
    <cellStyle name="Normal 2 4 4 4 2 3 2 2" xfId="33163" xr:uid="{00000000-0005-0000-0000-00007D8D0000}"/>
    <cellStyle name="Normal 2 4 4 4 2 3 3" xfId="33164" xr:uid="{00000000-0005-0000-0000-00007E8D0000}"/>
    <cellStyle name="Normal 2 4 4 4 2 3 4" xfId="33165" xr:uid="{00000000-0005-0000-0000-00007F8D0000}"/>
    <cellStyle name="Normal 2 4 4 4 2 4" xfId="33166" xr:uid="{00000000-0005-0000-0000-0000808D0000}"/>
    <cellStyle name="Normal 2 4 4 4 2 4 2" xfId="33167" xr:uid="{00000000-0005-0000-0000-0000818D0000}"/>
    <cellStyle name="Normal 2 4 4 4 2 4 2 2" xfId="33168" xr:uid="{00000000-0005-0000-0000-0000828D0000}"/>
    <cellStyle name="Normal 2 4 4 4 2 4 3" xfId="33169" xr:uid="{00000000-0005-0000-0000-0000838D0000}"/>
    <cellStyle name="Normal 2 4 4 4 2 4 4" xfId="33170" xr:uid="{00000000-0005-0000-0000-0000848D0000}"/>
    <cellStyle name="Normal 2 4 4 4 2 5" xfId="33171" xr:uid="{00000000-0005-0000-0000-0000858D0000}"/>
    <cellStyle name="Normal 2 4 4 4 2 5 2" xfId="33172" xr:uid="{00000000-0005-0000-0000-0000868D0000}"/>
    <cellStyle name="Normal 2 4 4 4 2 5 3" xfId="33173" xr:uid="{00000000-0005-0000-0000-0000878D0000}"/>
    <cellStyle name="Normal 2 4 4 4 2 6" xfId="33174" xr:uid="{00000000-0005-0000-0000-0000888D0000}"/>
    <cellStyle name="Normal 2 4 4 4 2 7" xfId="33175" xr:uid="{00000000-0005-0000-0000-0000898D0000}"/>
    <cellStyle name="Normal 2 4 4 4 2 8" xfId="33176" xr:uid="{00000000-0005-0000-0000-00008A8D0000}"/>
    <cellStyle name="Normal 2 4 4 4 3" xfId="33177" xr:uid="{00000000-0005-0000-0000-00008B8D0000}"/>
    <cellStyle name="Normal 2 4 4 4 3 2" xfId="33178" xr:uid="{00000000-0005-0000-0000-00008C8D0000}"/>
    <cellStyle name="Normal 2 4 4 4 3 2 2" xfId="33179" xr:uid="{00000000-0005-0000-0000-00008D8D0000}"/>
    <cellStyle name="Normal 2 4 4 4 3 3" xfId="33180" xr:uid="{00000000-0005-0000-0000-00008E8D0000}"/>
    <cellStyle name="Normal 2 4 4 4 3 4" xfId="33181" xr:uid="{00000000-0005-0000-0000-00008F8D0000}"/>
    <cellStyle name="Normal 2 4 4 4 4" xfId="33182" xr:uid="{00000000-0005-0000-0000-0000908D0000}"/>
    <cellStyle name="Normal 2 4 4 4 4 2" xfId="33183" xr:uid="{00000000-0005-0000-0000-0000918D0000}"/>
    <cellStyle name="Normal 2 4 4 4 4 2 2" xfId="33184" xr:uid="{00000000-0005-0000-0000-0000928D0000}"/>
    <cellStyle name="Normal 2 4 4 4 4 3" xfId="33185" xr:uid="{00000000-0005-0000-0000-0000938D0000}"/>
    <cellStyle name="Normal 2 4 4 4 4 4" xfId="33186" xr:uid="{00000000-0005-0000-0000-0000948D0000}"/>
    <cellStyle name="Normal 2 4 4 4 5" xfId="33187" xr:uid="{00000000-0005-0000-0000-0000958D0000}"/>
    <cellStyle name="Normal 2 4 4 4 5 2" xfId="33188" xr:uid="{00000000-0005-0000-0000-0000968D0000}"/>
    <cellStyle name="Normal 2 4 4 4 5 2 2" xfId="33189" xr:uid="{00000000-0005-0000-0000-0000978D0000}"/>
    <cellStyle name="Normal 2 4 4 4 5 3" xfId="33190" xr:uid="{00000000-0005-0000-0000-0000988D0000}"/>
    <cellStyle name="Normal 2 4 4 4 5 4" xfId="33191" xr:uid="{00000000-0005-0000-0000-0000998D0000}"/>
    <cellStyle name="Normal 2 4 4 4 6" xfId="33192" xr:uid="{00000000-0005-0000-0000-00009A8D0000}"/>
    <cellStyle name="Normal 2 4 4 4 6 2" xfId="33193" xr:uid="{00000000-0005-0000-0000-00009B8D0000}"/>
    <cellStyle name="Normal 2 4 4 4 6 2 2" xfId="33194" xr:uid="{00000000-0005-0000-0000-00009C8D0000}"/>
    <cellStyle name="Normal 2 4 4 4 6 3" xfId="33195" xr:uid="{00000000-0005-0000-0000-00009D8D0000}"/>
    <cellStyle name="Normal 2 4 4 4 7" xfId="33196" xr:uid="{00000000-0005-0000-0000-00009E8D0000}"/>
    <cellStyle name="Normal 2 4 4 4 7 2" xfId="33197" xr:uid="{00000000-0005-0000-0000-00009F8D0000}"/>
    <cellStyle name="Normal 2 4 4 4 8" xfId="33198" xr:uid="{00000000-0005-0000-0000-0000A08D0000}"/>
    <cellStyle name="Normal 2 4 4 4 9" xfId="33199" xr:uid="{00000000-0005-0000-0000-0000A18D0000}"/>
    <cellStyle name="Normal 2 4 4 5" xfId="33200" xr:uid="{00000000-0005-0000-0000-0000A28D0000}"/>
    <cellStyle name="Normal 2 4 4 5 2" xfId="33201" xr:uid="{00000000-0005-0000-0000-0000A38D0000}"/>
    <cellStyle name="Normal 2 4 4 5 2 2" xfId="33202" xr:uid="{00000000-0005-0000-0000-0000A48D0000}"/>
    <cellStyle name="Normal 2 4 4 5 2 2 2" xfId="33203" xr:uid="{00000000-0005-0000-0000-0000A58D0000}"/>
    <cellStyle name="Normal 2 4 4 5 2 3" xfId="33204" xr:uid="{00000000-0005-0000-0000-0000A68D0000}"/>
    <cellStyle name="Normal 2 4 4 5 2 4" xfId="33205" xr:uid="{00000000-0005-0000-0000-0000A78D0000}"/>
    <cellStyle name="Normal 2 4 4 5 3" xfId="33206" xr:uid="{00000000-0005-0000-0000-0000A88D0000}"/>
    <cellStyle name="Normal 2 4 4 5 3 2" xfId="33207" xr:uid="{00000000-0005-0000-0000-0000A98D0000}"/>
    <cellStyle name="Normal 2 4 4 5 3 2 2" xfId="33208" xr:uid="{00000000-0005-0000-0000-0000AA8D0000}"/>
    <cellStyle name="Normal 2 4 4 5 3 3" xfId="33209" xr:uid="{00000000-0005-0000-0000-0000AB8D0000}"/>
    <cellStyle name="Normal 2 4 4 5 3 4" xfId="33210" xr:uid="{00000000-0005-0000-0000-0000AC8D0000}"/>
    <cellStyle name="Normal 2 4 4 5 4" xfId="33211" xr:uid="{00000000-0005-0000-0000-0000AD8D0000}"/>
    <cellStyle name="Normal 2 4 4 5 4 2" xfId="33212" xr:uid="{00000000-0005-0000-0000-0000AE8D0000}"/>
    <cellStyle name="Normal 2 4 4 5 4 2 2" xfId="33213" xr:uid="{00000000-0005-0000-0000-0000AF8D0000}"/>
    <cellStyle name="Normal 2 4 4 5 4 3" xfId="33214" xr:uid="{00000000-0005-0000-0000-0000B08D0000}"/>
    <cellStyle name="Normal 2 4 4 5 4 4" xfId="33215" xr:uid="{00000000-0005-0000-0000-0000B18D0000}"/>
    <cellStyle name="Normal 2 4 4 5 5" xfId="33216" xr:uid="{00000000-0005-0000-0000-0000B28D0000}"/>
    <cellStyle name="Normal 2 4 4 5 5 2" xfId="33217" xr:uid="{00000000-0005-0000-0000-0000B38D0000}"/>
    <cellStyle name="Normal 2 4 4 5 5 2 2" xfId="33218" xr:uid="{00000000-0005-0000-0000-0000B48D0000}"/>
    <cellStyle name="Normal 2 4 4 5 5 3" xfId="33219" xr:uid="{00000000-0005-0000-0000-0000B58D0000}"/>
    <cellStyle name="Normal 2 4 4 5 5 4" xfId="33220" xr:uid="{00000000-0005-0000-0000-0000B68D0000}"/>
    <cellStyle name="Normal 2 4 4 5 6" xfId="33221" xr:uid="{00000000-0005-0000-0000-0000B78D0000}"/>
    <cellStyle name="Normal 2 4 4 5 6 2" xfId="33222" xr:uid="{00000000-0005-0000-0000-0000B88D0000}"/>
    <cellStyle name="Normal 2 4 4 5 6 2 2" xfId="33223" xr:uid="{00000000-0005-0000-0000-0000B98D0000}"/>
    <cellStyle name="Normal 2 4 4 5 6 3" xfId="33224" xr:uid="{00000000-0005-0000-0000-0000BA8D0000}"/>
    <cellStyle name="Normal 2 4 4 5 7" xfId="33225" xr:uid="{00000000-0005-0000-0000-0000BB8D0000}"/>
    <cellStyle name="Normal 2 4 4 5 7 2" xfId="33226" xr:uid="{00000000-0005-0000-0000-0000BC8D0000}"/>
    <cellStyle name="Normal 2 4 4 5 8" xfId="33227" xr:uid="{00000000-0005-0000-0000-0000BD8D0000}"/>
    <cellStyle name="Normal 2 4 4 5 9" xfId="33228" xr:uid="{00000000-0005-0000-0000-0000BE8D0000}"/>
    <cellStyle name="Normal 2 4 4 6" xfId="33229" xr:uid="{00000000-0005-0000-0000-0000BF8D0000}"/>
    <cellStyle name="Normal 2 4 4 6 2" xfId="33230" xr:uid="{00000000-0005-0000-0000-0000C08D0000}"/>
    <cellStyle name="Normal 2 4 4 6 2 2" xfId="33231" xr:uid="{00000000-0005-0000-0000-0000C18D0000}"/>
    <cellStyle name="Normal 2 4 4 6 2 2 2" xfId="33232" xr:uid="{00000000-0005-0000-0000-0000C28D0000}"/>
    <cellStyle name="Normal 2 4 4 6 2 3" xfId="33233" xr:uid="{00000000-0005-0000-0000-0000C38D0000}"/>
    <cellStyle name="Normal 2 4 4 6 2 4" xfId="33234" xr:uid="{00000000-0005-0000-0000-0000C48D0000}"/>
    <cellStyle name="Normal 2 4 4 6 3" xfId="33235" xr:uid="{00000000-0005-0000-0000-0000C58D0000}"/>
    <cellStyle name="Normal 2 4 4 6 3 2" xfId="33236" xr:uid="{00000000-0005-0000-0000-0000C68D0000}"/>
    <cellStyle name="Normal 2 4 4 6 3 2 2" xfId="33237" xr:uid="{00000000-0005-0000-0000-0000C78D0000}"/>
    <cellStyle name="Normal 2 4 4 6 3 3" xfId="33238" xr:uid="{00000000-0005-0000-0000-0000C88D0000}"/>
    <cellStyle name="Normal 2 4 4 6 3 4" xfId="33239" xr:uid="{00000000-0005-0000-0000-0000C98D0000}"/>
    <cellStyle name="Normal 2 4 4 6 4" xfId="33240" xr:uid="{00000000-0005-0000-0000-0000CA8D0000}"/>
    <cellStyle name="Normal 2 4 4 6 4 2" xfId="33241" xr:uid="{00000000-0005-0000-0000-0000CB8D0000}"/>
    <cellStyle name="Normal 2 4 4 6 4 2 2" xfId="33242" xr:uid="{00000000-0005-0000-0000-0000CC8D0000}"/>
    <cellStyle name="Normal 2 4 4 6 4 3" xfId="33243" xr:uid="{00000000-0005-0000-0000-0000CD8D0000}"/>
    <cellStyle name="Normal 2 4 4 6 4 4" xfId="33244" xr:uid="{00000000-0005-0000-0000-0000CE8D0000}"/>
    <cellStyle name="Normal 2 4 4 6 5" xfId="33245" xr:uid="{00000000-0005-0000-0000-0000CF8D0000}"/>
    <cellStyle name="Normal 2 4 4 6 5 2" xfId="33246" xr:uid="{00000000-0005-0000-0000-0000D08D0000}"/>
    <cellStyle name="Normal 2 4 4 6 5 3" xfId="33247" xr:uid="{00000000-0005-0000-0000-0000D18D0000}"/>
    <cellStyle name="Normal 2 4 4 6 6" xfId="33248" xr:uid="{00000000-0005-0000-0000-0000D28D0000}"/>
    <cellStyle name="Normal 2 4 4 6 7" xfId="33249" xr:uid="{00000000-0005-0000-0000-0000D38D0000}"/>
    <cellStyle name="Normal 2 4 4 6 8" xfId="33250" xr:uid="{00000000-0005-0000-0000-0000D48D0000}"/>
    <cellStyle name="Normal 2 4 4 7" xfId="33251" xr:uid="{00000000-0005-0000-0000-0000D58D0000}"/>
    <cellStyle name="Normal 2 4 4 7 2" xfId="33252" xr:uid="{00000000-0005-0000-0000-0000D68D0000}"/>
    <cellStyle name="Normal 2 4 4 7 2 2" xfId="33253" xr:uid="{00000000-0005-0000-0000-0000D78D0000}"/>
    <cellStyle name="Normal 2 4 4 7 3" xfId="33254" xr:uid="{00000000-0005-0000-0000-0000D88D0000}"/>
    <cellStyle name="Normal 2 4 4 7 4" xfId="33255" xr:uid="{00000000-0005-0000-0000-0000D98D0000}"/>
    <cellStyle name="Normal 2 4 4 8" xfId="33256" xr:uid="{00000000-0005-0000-0000-0000DA8D0000}"/>
    <cellStyle name="Normal 2 4 4 8 2" xfId="33257" xr:uid="{00000000-0005-0000-0000-0000DB8D0000}"/>
    <cellStyle name="Normal 2 4 4 8 2 2" xfId="33258" xr:uid="{00000000-0005-0000-0000-0000DC8D0000}"/>
    <cellStyle name="Normal 2 4 4 8 3" xfId="33259" xr:uid="{00000000-0005-0000-0000-0000DD8D0000}"/>
    <cellStyle name="Normal 2 4 4 8 4" xfId="33260" xr:uid="{00000000-0005-0000-0000-0000DE8D0000}"/>
    <cellStyle name="Normal 2 4 4 9" xfId="33261" xr:uid="{00000000-0005-0000-0000-0000DF8D0000}"/>
    <cellStyle name="Normal 2 4 4 9 2" xfId="33262" xr:uid="{00000000-0005-0000-0000-0000E08D0000}"/>
    <cellStyle name="Normal 2 4 4 9 2 2" xfId="33263" xr:uid="{00000000-0005-0000-0000-0000E18D0000}"/>
    <cellStyle name="Normal 2 4 4 9 3" xfId="33264" xr:uid="{00000000-0005-0000-0000-0000E28D0000}"/>
    <cellStyle name="Normal 2 4 4 9 4" xfId="33265" xr:uid="{00000000-0005-0000-0000-0000E38D0000}"/>
    <cellStyle name="Normal 2 4 5" xfId="33266" xr:uid="{00000000-0005-0000-0000-0000E48D0000}"/>
    <cellStyle name="Normal 2 4 5 10" xfId="33267" xr:uid="{00000000-0005-0000-0000-0000E58D0000}"/>
    <cellStyle name="Normal 2 4 5 10 2" xfId="33268" xr:uid="{00000000-0005-0000-0000-0000E68D0000}"/>
    <cellStyle name="Normal 2 4 5 11" xfId="33269" xr:uid="{00000000-0005-0000-0000-0000E78D0000}"/>
    <cellStyle name="Normal 2 4 5 12" xfId="33270" xr:uid="{00000000-0005-0000-0000-0000E88D0000}"/>
    <cellStyle name="Normal 2 4 5 2" xfId="33271" xr:uid="{00000000-0005-0000-0000-0000E98D0000}"/>
    <cellStyle name="Normal 2 4 5 2 10" xfId="33272" xr:uid="{00000000-0005-0000-0000-0000EA8D0000}"/>
    <cellStyle name="Normal 2 4 5 2 11" xfId="33273" xr:uid="{00000000-0005-0000-0000-0000EB8D0000}"/>
    <cellStyle name="Normal 2 4 5 2 2" xfId="33274" xr:uid="{00000000-0005-0000-0000-0000EC8D0000}"/>
    <cellStyle name="Normal 2 4 5 2 2 2" xfId="33275" xr:uid="{00000000-0005-0000-0000-0000ED8D0000}"/>
    <cellStyle name="Normal 2 4 5 2 2 2 2" xfId="33276" xr:uid="{00000000-0005-0000-0000-0000EE8D0000}"/>
    <cellStyle name="Normal 2 4 5 2 2 2 2 2" xfId="33277" xr:uid="{00000000-0005-0000-0000-0000EF8D0000}"/>
    <cellStyle name="Normal 2 4 5 2 2 2 2 2 2" xfId="33278" xr:uid="{00000000-0005-0000-0000-0000F08D0000}"/>
    <cellStyle name="Normal 2 4 5 2 2 2 2 3" xfId="33279" xr:uid="{00000000-0005-0000-0000-0000F18D0000}"/>
    <cellStyle name="Normal 2 4 5 2 2 2 2 4" xfId="33280" xr:uid="{00000000-0005-0000-0000-0000F28D0000}"/>
    <cellStyle name="Normal 2 4 5 2 2 2 3" xfId="33281" xr:uid="{00000000-0005-0000-0000-0000F38D0000}"/>
    <cellStyle name="Normal 2 4 5 2 2 2 3 2" xfId="33282" xr:uid="{00000000-0005-0000-0000-0000F48D0000}"/>
    <cellStyle name="Normal 2 4 5 2 2 2 3 2 2" xfId="33283" xr:uid="{00000000-0005-0000-0000-0000F58D0000}"/>
    <cellStyle name="Normal 2 4 5 2 2 2 3 3" xfId="33284" xr:uid="{00000000-0005-0000-0000-0000F68D0000}"/>
    <cellStyle name="Normal 2 4 5 2 2 2 3 4" xfId="33285" xr:uid="{00000000-0005-0000-0000-0000F78D0000}"/>
    <cellStyle name="Normal 2 4 5 2 2 2 4" xfId="33286" xr:uid="{00000000-0005-0000-0000-0000F88D0000}"/>
    <cellStyle name="Normal 2 4 5 2 2 2 4 2" xfId="33287" xr:uid="{00000000-0005-0000-0000-0000F98D0000}"/>
    <cellStyle name="Normal 2 4 5 2 2 2 4 2 2" xfId="33288" xr:uid="{00000000-0005-0000-0000-0000FA8D0000}"/>
    <cellStyle name="Normal 2 4 5 2 2 2 4 3" xfId="33289" xr:uid="{00000000-0005-0000-0000-0000FB8D0000}"/>
    <cellStyle name="Normal 2 4 5 2 2 2 4 4" xfId="33290" xr:uid="{00000000-0005-0000-0000-0000FC8D0000}"/>
    <cellStyle name="Normal 2 4 5 2 2 2 5" xfId="33291" xr:uid="{00000000-0005-0000-0000-0000FD8D0000}"/>
    <cellStyle name="Normal 2 4 5 2 2 2 5 2" xfId="33292" xr:uid="{00000000-0005-0000-0000-0000FE8D0000}"/>
    <cellStyle name="Normal 2 4 5 2 2 2 5 3" xfId="33293" xr:uid="{00000000-0005-0000-0000-0000FF8D0000}"/>
    <cellStyle name="Normal 2 4 5 2 2 2 6" xfId="33294" xr:uid="{00000000-0005-0000-0000-0000008E0000}"/>
    <cellStyle name="Normal 2 4 5 2 2 2 7" xfId="33295" xr:uid="{00000000-0005-0000-0000-0000018E0000}"/>
    <cellStyle name="Normal 2 4 5 2 2 2 8" xfId="33296" xr:uid="{00000000-0005-0000-0000-0000028E0000}"/>
    <cellStyle name="Normal 2 4 5 2 2 3" xfId="33297" xr:uid="{00000000-0005-0000-0000-0000038E0000}"/>
    <cellStyle name="Normal 2 4 5 2 2 3 2" xfId="33298" xr:uid="{00000000-0005-0000-0000-0000048E0000}"/>
    <cellStyle name="Normal 2 4 5 2 2 3 2 2" xfId="33299" xr:uid="{00000000-0005-0000-0000-0000058E0000}"/>
    <cellStyle name="Normal 2 4 5 2 2 3 3" xfId="33300" xr:uid="{00000000-0005-0000-0000-0000068E0000}"/>
    <cellStyle name="Normal 2 4 5 2 2 3 4" xfId="33301" xr:uid="{00000000-0005-0000-0000-0000078E0000}"/>
    <cellStyle name="Normal 2 4 5 2 2 4" xfId="33302" xr:uid="{00000000-0005-0000-0000-0000088E0000}"/>
    <cellStyle name="Normal 2 4 5 2 2 4 2" xfId="33303" xr:uid="{00000000-0005-0000-0000-0000098E0000}"/>
    <cellStyle name="Normal 2 4 5 2 2 4 2 2" xfId="33304" xr:uid="{00000000-0005-0000-0000-00000A8E0000}"/>
    <cellStyle name="Normal 2 4 5 2 2 4 3" xfId="33305" xr:uid="{00000000-0005-0000-0000-00000B8E0000}"/>
    <cellStyle name="Normal 2 4 5 2 2 4 4" xfId="33306" xr:uid="{00000000-0005-0000-0000-00000C8E0000}"/>
    <cellStyle name="Normal 2 4 5 2 2 5" xfId="33307" xr:uid="{00000000-0005-0000-0000-00000D8E0000}"/>
    <cellStyle name="Normal 2 4 5 2 2 5 2" xfId="33308" xr:uid="{00000000-0005-0000-0000-00000E8E0000}"/>
    <cellStyle name="Normal 2 4 5 2 2 5 2 2" xfId="33309" xr:uid="{00000000-0005-0000-0000-00000F8E0000}"/>
    <cellStyle name="Normal 2 4 5 2 2 5 3" xfId="33310" xr:uid="{00000000-0005-0000-0000-0000108E0000}"/>
    <cellStyle name="Normal 2 4 5 2 2 5 4" xfId="33311" xr:uid="{00000000-0005-0000-0000-0000118E0000}"/>
    <cellStyle name="Normal 2 4 5 2 2 6" xfId="33312" xr:uid="{00000000-0005-0000-0000-0000128E0000}"/>
    <cellStyle name="Normal 2 4 5 2 2 6 2" xfId="33313" xr:uid="{00000000-0005-0000-0000-0000138E0000}"/>
    <cellStyle name="Normal 2 4 5 2 2 6 2 2" xfId="33314" xr:uid="{00000000-0005-0000-0000-0000148E0000}"/>
    <cellStyle name="Normal 2 4 5 2 2 6 3" xfId="33315" xr:uid="{00000000-0005-0000-0000-0000158E0000}"/>
    <cellStyle name="Normal 2 4 5 2 2 7" xfId="33316" xr:uid="{00000000-0005-0000-0000-0000168E0000}"/>
    <cellStyle name="Normal 2 4 5 2 2 7 2" xfId="33317" xr:uid="{00000000-0005-0000-0000-0000178E0000}"/>
    <cellStyle name="Normal 2 4 5 2 2 8" xfId="33318" xr:uid="{00000000-0005-0000-0000-0000188E0000}"/>
    <cellStyle name="Normal 2 4 5 2 2 9" xfId="33319" xr:uid="{00000000-0005-0000-0000-0000198E0000}"/>
    <cellStyle name="Normal 2 4 5 2 3" xfId="33320" xr:uid="{00000000-0005-0000-0000-00001A8E0000}"/>
    <cellStyle name="Normal 2 4 5 2 3 2" xfId="33321" xr:uid="{00000000-0005-0000-0000-00001B8E0000}"/>
    <cellStyle name="Normal 2 4 5 2 3 2 2" xfId="33322" xr:uid="{00000000-0005-0000-0000-00001C8E0000}"/>
    <cellStyle name="Normal 2 4 5 2 3 2 2 2" xfId="33323" xr:uid="{00000000-0005-0000-0000-00001D8E0000}"/>
    <cellStyle name="Normal 2 4 5 2 3 2 3" xfId="33324" xr:uid="{00000000-0005-0000-0000-00001E8E0000}"/>
    <cellStyle name="Normal 2 4 5 2 3 2 4" xfId="33325" xr:uid="{00000000-0005-0000-0000-00001F8E0000}"/>
    <cellStyle name="Normal 2 4 5 2 3 3" xfId="33326" xr:uid="{00000000-0005-0000-0000-0000208E0000}"/>
    <cellStyle name="Normal 2 4 5 2 3 3 2" xfId="33327" xr:uid="{00000000-0005-0000-0000-0000218E0000}"/>
    <cellStyle name="Normal 2 4 5 2 3 3 2 2" xfId="33328" xr:uid="{00000000-0005-0000-0000-0000228E0000}"/>
    <cellStyle name="Normal 2 4 5 2 3 3 3" xfId="33329" xr:uid="{00000000-0005-0000-0000-0000238E0000}"/>
    <cellStyle name="Normal 2 4 5 2 3 3 4" xfId="33330" xr:uid="{00000000-0005-0000-0000-0000248E0000}"/>
    <cellStyle name="Normal 2 4 5 2 3 4" xfId="33331" xr:uid="{00000000-0005-0000-0000-0000258E0000}"/>
    <cellStyle name="Normal 2 4 5 2 3 4 2" xfId="33332" xr:uid="{00000000-0005-0000-0000-0000268E0000}"/>
    <cellStyle name="Normal 2 4 5 2 3 4 2 2" xfId="33333" xr:uid="{00000000-0005-0000-0000-0000278E0000}"/>
    <cellStyle name="Normal 2 4 5 2 3 4 3" xfId="33334" xr:uid="{00000000-0005-0000-0000-0000288E0000}"/>
    <cellStyle name="Normal 2 4 5 2 3 4 4" xfId="33335" xr:uid="{00000000-0005-0000-0000-0000298E0000}"/>
    <cellStyle name="Normal 2 4 5 2 3 5" xfId="33336" xr:uid="{00000000-0005-0000-0000-00002A8E0000}"/>
    <cellStyle name="Normal 2 4 5 2 3 5 2" xfId="33337" xr:uid="{00000000-0005-0000-0000-00002B8E0000}"/>
    <cellStyle name="Normal 2 4 5 2 3 5 2 2" xfId="33338" xr:uid="{00000000-0005-0000-0000-00002C8E0000}"/>
    <cellStyle name="Normal 2 4 5 2 3 5 3" xfId="33339" xr:uid="{00000000-0005-0000-0000-00002D8E0000}"/>
    <cellStyle name="Normal 2 4 5 2 3 5 4" xfId="33340" xr:uid="{00000000-0005-0000-0000-00002E8E0000}"/>
    <cellStyle name="Normal 2 4 5 2 3 6" xfId="33341" xr:uid="{00000000-0005-0000-0000-00002F8E0000}"/>
    <cellStyle name="Normal 2 4 5 2 3 6 2" xfId="33342" xr:uid="{00000000-0005-0000-0000-0000308E0000}"/>
    <cellStyle name="Normal 2 4 5 2 3 6 2 2" xfId="33343" xr:uid="{00000000-0005-0000-0000-0000318E0000}"/>
    <cellStyle name="Normal 2 4 5 2 3 6 3" xfId="33344" xr:uid="{00000000-0005-0000-0000-0000328E0000}"/>
    <cellStyle name="Normal 2 4 5 2 3 7" xfId="33345" xr:uid="{00000000-0005-0000-0000-0000338E0000}"/>
    <cellStyle name="Normal 2 4 5 2 3 7 2" xfId="33346" xr:uid="{00000000-0005-0000-0000-0000348E0000}"/>
    <cellStyle name="Normal 2 4 5 2 3 8" xfId="33347" xr:uid="{00000000-0005-0000-0000-0000358E0000}"/>
    <cellStyle name="Normal 2 4 5 2 3 9" xfId="33348" xr:uid="{00000000-0005-0000-0000-0000368E0000}"/>
    <cellStyle name="Normal 2 4 5 2 4" xfId="33349" xr:uid="{00000000-0005-0000-0000-0000378E0000}"/>
    <cellStyle name="Normal 2 4 5 2 4 2" xfId="33350" xr:uid="{00000000-0005-0000-0000-0000388E0000}"/>
    <cellStyle name="Normal 2 4 5 2 4 2 2" xfId="33351" xr:uid="{00000000-0005-0000-0000-0000398E0000}"/>
    <cellStyle name="Normal 2 4 5 2 4 2 2 2" xfId="33352" xr:uid="{00000000-0005-0000-0000-00003A8E0000}"/>
    <cellStyle name="Normal 2 4 5 2 4 2 3" xfId="33353" xr:uid="{00000000-0005-0000-0000-00003B8E0000}"/>
    <cellStyle name="Normal 2 4 5 2 4 2 4" xfId="33354" xr:uid="{00000000-0005-0000-0000-00003C8E0000}"/>
    <cellStyle name="Normal 2 4 5 2 4 3" xfId="33355" xr:uid="{00000000-0005-0000-0000-00003D8E0000}"/>
    <cellStyle name="Normal 2 4 5 2 4 3 2" xfId="33356" xr:uid="{00000000-0005-0000-0000-00003E8E0000}"/>
    <cellStyle name="Normal 2 4 5 2 4 3 2 2" xfId="33357" xr:uid="{00000000-0005-0000-0000-00003F8E0000}"/>
    <cellStyle name="Normal 2 4 5 2 4 3 3" xfId="33358" xr:uid="{00000000-0005-0000-0000-0000408E0000}"/>
    <cellStyle name="Normal 2 4 5 2 4 3 4" xfId="33359" xr:uid="{00000000-0005-0000-0000-0000418E0000}"/>
    <cellStyle name="Normal 2 4 5 2 4 4" xfId="33360" xr:uid="{00000000-0005-0000-0000-0000428E0000}"/>
    <cellStyle name="Normal 2 4 5 2 4 4 2" xfId="33361" xr:uid="{00000000-0005-0000-0000-0000438E0000}"/>
    <cellStyle name="Normal 2 4 5 2 4 4 2 2" xfId="33362" xr:uid="{00000000-0005-0000-0000-0000448E0000}"/>
    <cellStyle name="Normal 2 4 5 2 4 4 3" xfId="33363" xr:uid="{00000000-0005-0000-0000-0000458E0000}"/>
    <cellStyle name="Normal 2 4 5 2 4 4 4" xfId="33364" xr:uid="{00000000-0005-0000-0000-0000468E0000}"/>
    <cellStyle name="Normal 2 4 5 2 4 5" xfId="33365" xr:uid="{00000000-0005-0000-0000-0000478E0000}"/>
    <cellStyle name="Normal 2 4 5 2 4 5 2" xfId="33366" xr:uid="{00000000-0005-0000-0000-0000488E0000}"/>
    <cellStyle name="Normal 2 4 5 2 4 5 3" xfId="33367" xr:uid="{00000000-0005-0000-0000-0000498E0000}"/>
    <cellStyle name="Normal 2 4 5 2 4 6" xfId="33368" xr:uid="{00000000-0005-0000-0000-00004A8E0000}"/>
    <cellStyle name="Normal 2 4 5 2 4 7" xfId="33369" xr:uid="{00000000-0005-0000-0000-00004B8E0000}"/>
    <cellStyle name="Normal 2 4 5 2 4 8" xfId="33370" xr:uid="{00000000-0005-0000-0000-00004C8E0000}"/>
    <cellStyle name="Normal 2 4 5 2 5" xfId="33371" xr:uid="{00000000-0005-0000-0000-00004D8E0000}"/>
    <cellStyle name="Normal 2 4 5 2 5 2" xfId="33372" xr:uid="{00000000-0005-0000-0000-00004E8E0000}"/>
    <cellStyle name="Normal 2 4 5 2 5 2 2" xfId="33373" xr:uid="{00000000-0005-0000-0000-00004F8E0000}"/>
    <cellStyle name="Normal 2 4 5 2 5 3" xfId="33374" xr:uid="{00000000-0005-0000-0000-0000508E0000}"/>
    <cellStyle name="Normal 2 4 5 2 5 4" xfId="33375" xr:uid="{00000000-0005-0000-0000-0000518E0000}"/>
    <cellStyle name="Normal 2 4 5 2 6" xfId="33376" xr:uid="{00000000-0005-0000-0000-0000528E0000}"/>
    <cellStyle name="Normal 2 4 5 2 6 2" xfId="33377" xr:uid="{00000000-0005-0000-0000-0000538E0000}"/>
    <cellStyle name="Normal 2 4 5 2 6 2 2" xfId="33378" xr:uid="{00000000-0005-0000-0000-0000548E0000}"/>
    <cellStyle name="Normal 2 4 5 2 6 3" xfId="33379" xr:uid="{00000000-0005-0000-0000-0000558E0000}"/>
    <cellStyle name="Normal 2 4 5 2 6 4" xfId="33380" xr:uid="{00000000-0005-0000-0000-0000568E0000}"/>
    <cellStyle name="Normal 2 4 5 2 7" xfId="33381" xr:uid="{00000000-0005-0000-0000-0000578E0000}"/>
    <cellStyle name="Normal 2 4 5 2 7 2" xfId="33382" xr:uid="{00000000-0005-0000-0000-0000588E0000}"/>
    <cellStyle name="Normal 2 4 5 2 7 2 2" xfId="33383" xr:uid="{00000000-0005-0000-0000-0000598E0000}"/>
    <cellStyle name="Normal 2 4 5 2 7 3" xfId="33384" xr:uid="{00000000-0005-0000-0000-00005A8E0000}"/>
    <cellStyle name="Normal 2 4 5 2 7 4" xfId="33385" xr:uid="{00000000-0005-0000-0000-00005B8E0000}"/>
    <cellStyle name="Normal 2 4 5 2 8" xfId="33386" xr:uid="{00000000-0005-0000-0000-00005C8E0000}"/>
    <cellStyle name="Normal 2 4 5 2 8 2" xfId="33387" xr:uid="{00000000-0005-0000-0000-00005D8E0000}"/>
    <cellStyle name="Normal 2 4 5 2 8 2 2" xfId="33388" xr:uid="{00000000-0005-0000-0000-00005E8E0000}"/>
    <cellStyle name="Normal 2 4 5 2 8 3" xfId="33389" xr:uid="{00000000-0005-0000-0000-00005F8E0000}"/>
    <cellStyle name="Normal 2 4 5 2 9" xfId="33390" xr:uid="{00000000-0005-0000-0000-0000608E0000}"/>
    <cellStyle name="Normal 2 4 5 2 9 2" xfId="33391" xr:uid="{00000000-0005-0000-0000-0000618E0000}"/>
    <cellStyle name="Normal 2 4 5 3" xfId="33392" xr:uid="{00000000-0005-0000-0000-0000628E0000}"/>
    <cellStyle name="Normal 2 4 5 3 2" xfId="33393" xr:uid="{00000000-0005-0000-0000-0000638E0000}"/>
    <cellStyle name="Normal 2 4 5 3 2 2" xfId="33394" xr:uid="{00000000-0005-0000-0000-0000648E0000}"/>
    <cellStyle name="Normal 2 4 5 3 2 2 2" xfId="33395" xr:uid="{00000000-0005-0000-0000-0000658E0000}"/>
    <cellStyle name="Normal 2 4 5 3 2 2 2 2" xfId="33396" xr:uid="{00000000-0005-0000-0000-0000668E0000}"/>
    <cellStyle name="Normal 2 4 5 3 2 2 3" xfId="33397" xr:uid="{00000000-0005-0000-0000-0000678E0000}"/>
    <cellStyle name="Normal 2 4 5 3 2 2 4" xfId="33398" xr:uid="{00000000-0005-0000-0000-0000688E0000}"/>
    <cellStyle name="Normal 2 4 5 3 2 3" xfId="33399" xr:uid="{00000000-0005-0000-0000-0000698E0000}"/>
    <cellStyle name="Normal 2 4 5 3 2 3 2" xfId="33400" xr:uid="{00000000-0005-0000-0000-00006A8E0000}"/>
    <cellStyle name="Normal 2 4 5 3 2 3 2 2" xfId="33401" xr:uid="{00000000-0005-0000-0000-00006B8E0000}"/>
    <cellStyle name="Normal 2 4 5 3 2 3 3" xfId="33402" xr:uid="{00000000-0005-0000-0000-00006C8E0000}"/>
    <cellStyle name="Normal 2 4 5 3 2 3 4" xfId="33403" xr:uid="{00000000-0005-0000-0000-00006D8E0000}"/>
    <cellStyle name="Normal 2 4 5 3 2 4" xfId="33404" xr:uid="{00000000-0005-0000-0000-00006E8E0000}"/>
    <cellStyle name="Normal 2 4 5 3 2 4 2" xfId="33405" xr:uid="{00000000-0005-0000-0000-00006F8E0000}"/>
    <cellStyle name="Normal 2 4 5 3 2 4 2 2" xfId="33406" xr:uid="{00000000-0005-0000-0000-0000708E0000}"/>
    <cellStyle name="Normal 2 4 5 3 2 4 3" xfId="33407" xr:uid="{00000000-0005-0000-0000-0000718E0000}"/>
    <cellStyle name="Normal 2 4 5 3 2 4 4" xfId="33408" xr:uid="{00000000-0005-0000-0000-0000728E0000}"/>
    <cellStyle name="Normal 2 4 5 3 2 5" xfId="33409" xr:uid="{00000000-0005-0000-0000-0000738E0000}"/>
    <cellStyle name="Normal 2 4 5 3 2 5 2" xfId="33410" xr:uid="{00000000-0005-0000-0000-0000748E0000}"/>
    <cellStyle name="Normal 2 4 5 3 2 5 3" xfId="33411" xr:uid="{00000000-0005-0000-0000-0000758E0000}"/>
    <cellStyle name="Normal 2 4 5 3 2 6" xfId="33412" xr:uid="{00000000-0005-0000-0000-0000768E0000}"/>
    <cellStyle name="Normal 2 4 5 3 2 7" xfId="33413" xr:uid="{00000000-0005-0000-0000-0000778E0000}"/>
    <cellStyle name="Normal 2 4 5 3 2 8" xfId="33414" xr:uid="{00000000-0005-0000-0000-0000788E0000}"/>
    <cellStyle name="Normal 2 4 5 3 3" xfId="33415" xr:uid="{00000000-0005-0000-0000-0000798E0000}"/>
    <cellStyle name="Normal 2 4 5 3 3 2" xfId="33416" xr:uid="{00000000-0005-0000-0000-00007A8E0000}"/>
    <cellStyle name="Normal 2 4 5 3 3 2 2" xfId="33417" xr:uid="{00000000-0005-0000-0000-00007B8E0000}"/>
    <cellStyle name="Normal 2 4 5 3 3 3" xfId="33418" xr:uid="{00000000-0005-0000-0000-00007C8E0000}"/>
    <cellStyle name="Normal 2 4 5 3 3 4" xfId="33419" xr:uid="{00000000-0005-0000-0000-00007D8E0000}"/>
    <cellStyle name="Normal 2 4 5 3 4" xfId="33420" xr:uid="{00000000-0005-0000-0000-00007E8E0000}"/>
    <cellStyle name="Normal 2 4 5 3 4 2" xfId="33421" xr:uid="{00000000-0005-0000-0000-00007F8E0000}"/>
    <cellStyle name="Normal 2 4 5 3 4 2 2" xfId="33422" xr:uid="{00000000-0005-0000-0000-0000808E0000}"/>
    <cellStyle name="Normal 2 4 5 3 4 3" xfId="33423" xr:uid="{00000000-0005-0000-0000-0000818E0000}"/>
    <cellStyle name="Normal 2 4 5 3 4 4" xfId="33424" xr:uid="{00000000-0005-0000-0000-0000828E0000}"/>
    <cellStyle name="Normal 2 4 5 3 5" xfId="33425" xr:uid="{00000000-0005-0000-0000-0000838E0000}"/>
    <cellStyle name="Normal 2 4 5 3 5 2" xfId="33426" xr:uid="{00000000-0005-0000-0000-0000848E0000}"/>
    <cellStyle name="Normal 2 4 5 3 5 2 2" xfId="33427" xr:uid="{00000000-0005-0000-0000-0000858E0000}"/>
    <cellStyle name="Normal 2 4 5 3 5 3" xfId="33428" xr:uid="{00000000-0005-0000-0000-0000868E0000}"/>
    <cellStyle name="Normal 2 4 5 3 5 4" xfId="33429" xr:uid="{00000000-0005-0000-0000-0000878E0000}"/>
    <cellStyle name="Normal 2 4 5 3 6" xfId="33430" xr:uid="{00000000-0005-0000-0000-0000888E0000}"/>
    <cellStyle name="Normal 2 4 5 3 6 2" xfId="33431" xr:uid="{00000000-0005-0000-0000-0000898E0000}"/>
    <cellStyle name="Normal 2 4 5 3 6 2 2" xfId="33432" xr:uid="{00000000-0005-0000-0000-00008A8E0000}"/>
    <cellStyle name="Normal 2 4 5 3 6 3" xfId="33433" xr:uid="{00000000-0005-0000-0000-00008B8E0000}"/>
    <cellStyle name="Normal 2 4 5 3 7" xfId="33434" xr:uid="{00000000-0005-0000-0000-00008C8E0000}"/>
    <cellStyle name="Normal 2 4 5 3 7 2" xfId="33435" xr:uid="{00000000-0005-0000-0000-00008D8E0000}"/>
    <cellStyle name="Normal 2 4 5 3 8" xfId="33436" xr:uid="{00000000-0005-0000-0000-00008E8E0000}"/>
    <cellStyle name="Normal 2 4 5 3 9" xfId="33437" xr:uid="{00000000-0005-0000-0000-00008F8E0000}"/>
    <cellStyle name="Normal 2 4 5 4" xfId="33438" xr:uid="{00000000-0005-0000-0000-0000908E0000}"/>
    <cellStyle name="Normal 2 4 5 4 2" xfId="33439" xr:uid="{00000000-0005-0000-0000-0000918E0000}"/>
    <cellStyle name="Normal 2 4 5 4 2 2" xfId="33440" xr:uid="{00000000-0005-0000-0000-0000928E0000}"/>
    <cellStyle name="Normal 2 4 5 4 2 2 2" xfId="33441" xr:uid="{00000000-0005-0000-0000-0000938E0000}"/>
    <cellStyle name="Normal 2 4 5 4 2 3" xfId="33442" xr:uid="{00000000-0005-0000-0000-0000948E0000}"/>
    <cellStyle name="Normal 2 4 5 4 2 4" xfId="33443" xr:uid="{00000000-0005-0000-0000-0000958E0000}"/>
    <cellStyle name="Normal 2 4 5 4 3" xfId="33444" xr:uid="{00000000-0005-0000-0000-0000968E0000}"/>
    <cellStyle name="Normal 2 4 5 4 3 2" xfId="33445" xr:uid="{00000000-0005-0000-0000-0000978E0000}"/>
    <cellStyle name="Normal 2 4 5 4 3 2 2" xfId="33446" xr:uid="{00000000-0005-0000-0000-0000988E0000}"/>
    <cellStyle name="Normal 2 4 5 4 3 3" xfId="33447" xr:uid="{00000000-0005-0000-0000-0000998E0000}"/>
    <cellStyle name="Normal 2 4 5 4 3 4" xfId="33448" xr:uid="{00000000-0005-0000-0000-00009A8E0000}"/>
    <cellStyle name="Normal 2 4 5 4 4" xfId="33449" xr:uid="{00000000-0005-0000-0000-00009B8E0000}"/>
    <cellStyle name="Normal 2 4 5 4 4 2" xfId="33450" xr:uid="{00000000-0005-0000-0000-00009C8E0000}"/>
    <cellStyle name="Normal 2 4 5 4 4 2 2" xfId="33451" xr:uid="{00000000-0005-0000-0000-00009D8E0000}"/>
    <cellStyle name="Normal 2 4 5 4 4 3" xfId="33452" xr:uid="{00000000-0005-0000-0000-00009E8E0000}"/>
    <cellStyle name="Normal 2 4 5 4 4 4" xfId="33453" xr:uid="{00000000-0005-0000-0000-00009F8E0000}"/>
    <cellStyle name="Normal 2 4 5 4 5" xfId="33454" xr:uid="{00000000-0005-0000-0000-0000A08E0000}"/>
    <cellStyle name="Normal 2 4 5 4 5 2" xfId="33455" xr:uid="{00000000-0005-0000-0000-0000A18E0000}"/>
    <cellStyle name="Normal 2 4 5 4 5 2 2" xfId="33456" xr:uid="{00000000-0005-0000-0000-0000A28E0000}"/>
    <cellStyle name="Normal 2 4 5 4 5 3" xfId="33457" xr:uid="{00000000-0005-0000-0000-0000A38E0000}"/>
    <cellStyle name="Normal 2 4 5 4 5 4" xfId="33458" xr:uid="{00000000-0005-0000-0000-0000A48E0000}"/>
    <cellStyle name="Normal 2 4 5 4 6" xfId="33459" xr:uid="{00000000-0005-0000-0000-0000A58E0000}"/>
    <cellStyle name="Normal 2 4 5 4 6 2" xfId="33460" xr:uid="{00000000-0005-0000-0000-0000A68E0000}"/>
    <cellStyle name="Normal 2 4 5 4 6 2 2" xfId="33461" xr:uid="{00000000-0005-0000-0000-0000A78E0000}"/>
    <cellStyle name="Normal 2 4 5 4 6 3" xfId="33462" xr:uid="{00000000-0005-0000-0000-0000A88E0000}"/>
    <cellStyle name="Normal 2 4 5 4 7" xfId="33463" xr:uid="{00000000-0005-0000-0000-0000A98E0000}"/>
    <cellStyle name="Normal 2 4 5 4 7 2" xfId="33464" xr:uid="{00000000-0005-0000-0000-0000AA8E0000}"/>
    <cellStyle name="Normal 2 4 5 4 8" xfId="33465" xr:uid="{00000000-0005-0000-0000-0000AB8E0000}"/>
    <cellStyle name="Normal 2 4 5 4 9" xfId="33466" xr:uid="{00000000-0005-0000-0000-0000AC8E0000}"/>
    <cellStyle name="Normal 2 4 5 5" xfId="33467" xr:uid="{00000000-0005-0000-0000-0000AD8E0000}"/>
    <cellStyle name="Normal 2 4 5 5 2" xfId="33468" xr:uid="{00000000-0005-0000-0000-0000AE8E0000}"/>
    <cellStyle name="Normal 2 4 5 5 2 2" xfId="33469" xr:uid="{00000000-0005-0000-0000-0000AF8E0000}"/>
    <cellStyle name="Normal 2 4 5 5 2 2 2" xfId="33470" xr:uid="{00000000-0005-0000-0000-0000B08E0000}"/>
    <cellStyle name="Normal 2 4 5 5 2 3" xfId="33471" xr:uid="{00000000-0005-0000-0000-0000B18E0000}"/>
    <cellStyle name="Normal 2 4 5 5 2 4" xfId="33472" xr:uid="{00000000-0005-0000-0000-0000B28E0000}"/>
    <cellStyle name="Normal 2 4 5 5 3" xfId="33473" xr:uid="{00000000-0005-0000-0000-0000B38E0000}"/>
    <cellStyle name="Normal 2 4 5 5 3 2" xfId="33474" xr:uid="{00000000-0005-0000-0000-0000B48E0000}"/>
    <cellStyle name="Normal 2 4 5 5 3 2 2" xfId="33475" xr:uid="{00000000-0005-0000-0000-0000B58E0000}"/>
    <cellStyle name="Normal 2 4 5 5 3 3" xfId="33476" xr:uid="{00000000-0005-0000-0000-0000B68E0000}"/>
    <cellStyle name="Normal 2 4 5 5 3 4" xfId="33477" xr:uid="{00000000-0005-0000-0000-0000B78E0000}"/>
    <cellStyle name="Normal 2 4 5 5 4" xfId="33478" xr:uid="{00000000-0005-0000-0000-0000B88E0000}"/>
    <cellStyle name="Normal 2 4 5 5 4 2" xfId="33479" xr:uid="{00000000-0005-0000-0000-0000B98E0000}"/>
    <cellStyle name="Normal 2 4 5 5 4 2 2" xfId="33480" xr:uid="{00000000-0005-0000-0000-0000BA8E0000}"/>
    <cellStyle name="Normal 2 4 5 5 4 3" xfId="33481" xr:uid="{00000000-0005-0000-0000-0000BB8E0000}"/>
    <cellStyle name="Normal 2 4 5 5 4 4" xfId="33482" xr:uid="{00000000-0005-0000-0000-0000BC8E0000}"/>
    <cellStyle name="Normal 2 4 5 5 5" xfId="33483" xr:uid="{00000000-0005-0000-0000-0000BD8E0000}"/>
    <cellStyle name="Normal 2 4 5 5 5 2" xfId="33484" xr:uid="{00000000-0005-0000-0000-0000BE8E0000}"/>
    <cellStyle name="Normal 2 4 5 5 5 3" xfId="33485" xr:uid="{00000000-0005-0000-0000-0000BF8E0000}"/>
    <cellStyle name="Normal 2 4 5 5 6" xfId="33486" xr:uid="{00000000-0005-0000-0000-0000C08E0000}"/>
    <cellStyle name="Normal 2 4 5 5 7" xfId="33487" xr:uid="{00000000-0005-0000-0000-0000C18E0000}"/>
    <cellStyle name="Normal 2 4 5 5 8" xfId="33488" xr:uid="{00000000-0005-0000-0000-0000C28E0000}"/>
    <cellStyle name="Normal 2 4 5 6" xfId="33489" xr:uid="{00000000-0005-0000-0000-0000C38E0000}"/>
    <cellStyle name="Normal 2 4 5 6 2" xfId="33490" xr:uid="{00000000-0005-0000-0000-0000C48E0000}"/>
    <cellStyle name="Normal 2 4 5 6 2 2" xfId="33491" xr:uid="{00000000-0005-0000-0000-0000C58E0000}"/>
    <cellStyle name="Normal 2 4 5 6 3" xfId="33492" xr:uid="{00000000-0005-0000-0000-0000C68E0000}"/>
    <cellStyle name="Normal 2 4 5 6 4" xfId="33493" xr:uid="{00000000-0005-0000-0000-0000C78E0000}"/>
    <cellStyle name="Normal 2 4 5 7" xfId="33494" xr:uid="{00000000-0005-0000-0000-0000C88E0000}"/>
    <cellStyle name="Normal 2 4 5 7 2" xfId="33495" xr:uid="{00000000-0005-0000-0000-0000C98E0000}"/>
    <cellStyle name="Normal 2 4 5 7 2 2" xfId="33496" xr:uid="{00000000-0005-0000-0000-0000CA8E0000}"/>
    <cellStyle name="Normal 2 4 5 7 3" xfId="33497" xr:uid="{00000000-0005-0000-0000-0000CB8E0000}"/>
    <cellStyle name="Normal 2 4 5 7 4" xfId="33498" xr:uid="{00000000-0005-0000-0000-0000CC8E0000}"/>
    <cellStyle name="Normal 2 4 5 8" xfId="33499" xr:uid="{00000000-0005-0000-0000-0000CD8E0000}"/>
    <cellStyle name="Normal 2 4 5 8 2" xfId="33500" xr:uid="{00000000-0005-0000-0000-0000CE8E0000}"/>
    <cellStyle name="Normal 2 4 5 8 2 2" xfId="33501" xr:uid="{00000000-0005-0000-0000-0000CF8E0000}"/>
    <cellStyle name="Normal 2 4 5 8 3" xfId="33502" xr:uid="{00000000-0005-0000-0000-0000D08E0000}"/>
    <cellStyle name="Normal 2 4 5 8 4" xfId="33503" xr:uid="{00000000-0005-0000-0000-0000D18E0000}"/>
    <cellStyle name="Normal 2 4 5 9" xfId="33504" xr:uid="{00000000-0005-0000-0000-0000D28E0000}"/>
    <cellStyle name="Normal 2 4 5 9 2" xfId="33505" xr:uid="{00000000-0005-0000-0000-0000D38E0000}"/>
    <cellStyle name="Normal 2 4 5 9 2 2" xfId="33506" xr:uid="{00000000-0005-0000-0000-0000D48E0000}"/>
    <cellStyle name="Normal 2 4 5 9 3" xfId="33507" xr:uid="{00000000-0005-0000-0000-0000D58E0000}"/>
    <cellStyle name="Normal 2 4 6" xfId="33508" xr:uid="{00000000-0005-0000-0000-0000D68E0000}"/>
    <cellStyle name="Normal 2 4 6 10" xfId="33509" xr:uid="{00000000-0005-0000-0000-0000D78E0000}"/>
    <cellStyle name="Normal 2 4 6 10 2" xfId="33510" xr:uid="{00000000-0005-0000-0000-0000D88E0000}"/>
    <cellStyle name="Normal 2 4 6 11" xfId="33511" xr:uid="{00000000-0005-0000-0000-0000D98E0000}"/>
    <cellStyle name="Normal 2 4 6 12" xfId="33512" xr:uid="{00000000-0005-0000-0000-0000DA8E0000}"/>
    <cellStyle name="Normal 2 4 6 2" xfId="33513" xr:uid="{00000000-0005-0000-0000-0000DB8E0000}"/>
    <cellStyle name="Normal 2 4 6 2 10" xfId="33514" xr:uid="{00000000-0005-0000-0000-0000DC8E0000}"/>
    <cellStyle name="Normal 2 4 6 2 2" xfId="33515" xr:uid="{00000000-0005-0000-0000-0000DD8E0000}"/>
    <cellStyle name="Normal 2 4 6 2 2 2" xfId="33516" xr:uid="{00000000-0005-0000-0000-0000DE8E0000}"/>
    <cellStyle name="Normal 2 4 6 2 2 2 2" xfId="33517" xr:uid="{00000000-0005-0000-0000-0000DF8E0000}"/>
    <cellStyle name="Normal 2 4 6 2 2 2 2 2" xfId="33518" xr:uid="{00000000-0005-0000-0000-0000E08E0000}"/>
    <cellStyle name="Normal 2 4 6 2 2 2 3" xfId="33519" xr:uid="{00000000-0005-0000-0000-0000E18E0000}"/>
    <cellStyle name="Normal 2 4 6 2 2 2 4" xfId="33520" xr:uid="{00000000-0005-0000-0000-0000E28E0000}"/>
    <cellStyle name="Normal 2 4 6 2 2 3" xfId="33521" xr:uid="{00000000-0005-0000-0000-0000E38E0000}"/>
    <cellStyle name="Normal 2 4 6 2 2 3 2" xfId="33522" xr:uid="{00000000-0005-0000-0000-0000E48E0000}"/>
    <cellStyle name="Normal 2 4 6 2 2 3 2 2" xfId="33523" xr:uid="{00000000-0005-0000-0000-0000E58E0000}"/>
    <cellStyle name="Normal 2 4 6 2 2 3 3" xfId="33524" xr:uid="{00000000-0005-0000-0000-0000E68E0000}"/>
    <cellStyle name="Normal 2 4 6 2 2 3 4" xfId="33525" xr:uid="{00000000-0005-0000-0000-0000E78E0000}"/>
    <cellStyle name="Normal 2 4 6 2 2 4" xfId="33526" xr:uid="{00000000-0005-0000-0000-0000E88E0000}"/>
    <cellStyle name="Normal 2 4 6 2 2 4 2" xfId="33527" xr:uid="{00000000-0005-0000-0000-0000E98E0000}"/>
    <cellStyle name="Normal 2 4 6 2 2 4 2 2" xfId="33528" xr:uid="{00000000-0005-0000-0000-0000EA8E0000}"/>
    <cellStyle name="Normal 2 4 6 2 2 4 3" xfId="33529" xr:uid="{00000000-0005-0000-0000-0000EB8E0000}"/>
    <cellStyle name="Normal 2 4 6 2 2 4 4" xfId="33530" xr:uid="{00000000-0005-0000-0000-0000EC8E0000}"/>
    <cellStyle name="Normal 2 4 6 2 2 5" xfId="33531" xr:uid="{00000000-0005-0000-0000-0000ED8E0000}"/>
    <cellStyle name="Normal 2 4 6 2 2 5 2" xfId="33532" xr:uid="{00000000-0005-0000-0000-0000EE8E0000}"/>
    <cellStyle name="Normal 2 4 6 2 2 5 2 2" xfId="33533" xr:uid="{00000000-0005-0000-0000-0000EF8E0000}"/>
    <cellStyle name="Normal 2 4 6 2 2 5 3" xfId="33534" xr:uid="{00000000-0005-0000-0000-0000F08E0000}"/>
    <cellStyle name="Normal 2 4 6 2 2 5 4" xfId="33535" xr:uid="{00000000-0005-0000-0000-0000F18E0000}"/>
    <cellStyle name="Normal 2 4 6 2 2 6" xfId="33536" xr:uid="{00000000-0005-0000-0000-0000F28E0000}"/>
    <cellStyle name="Normal 2 4 6 2 2 6 2" xfId="33537" xr:uid="{00000000-0005-0000-0000-0000F38E0000}"/>
    <cellStyle name="Normal 2 4 6 2 2 6 2 2" xfId="33538" xr:uid="{00000000-0005-0000-0000-0000F48E0000}"/>
    <cellStyle name="Normal 2 4 6 2 2 6 3" xfId="33539" xr:uid="{00000000-0005-0000-0000-0000F58E0000}"/>
    <cellStyle name="Normal 2 4 6 2 2 7" xfId="33540" xr:uid="{00000000-0005-0000-0000-0000F68E0000}"/>
    <cellStyle name="Normal 2 4 6 2 2 7 2" xfId="33541" xr:uid="{00000000-0005-0000-0000-0000F78E0000}"/>
    <cellStyle name="Normal 2 4 6 2 2 8" xfId="33542" xr:uid="{00000000-0005-0000-0000-0000F88E0000}"/>
    <cellStyle name="Normal 2 4 6 2 2 9" xfId="33543" xr:uid="{00000000-0005-0000-0000-0000F98E0000}"/>
    <cellStyle name="Normal 2 4 6 2 3" xfId="33544" xr:uid="{00000000-0005-0000-0000-0000FA8E0000}"/>
    <cellStyle name="Normal 2 4 6 2 3 2" xfId="33545" xr:uid="{00000000-0005-0000-0000-0000FB8E0000}"/>
    <cellStyle name="Normal 2 4 6 2 3 2 2" xfId="33546" xr:uid="{00000000-0005-0000-0000-0000FC8E0000}"/>
    <cellStyle name="Normal 2 4 6 2 3 2 2 2" xfId="33547" xr:uid="{00000000-0005-0000-0000-0000FD8E0000}"/>
    <cellStyle name="Normal 2 4 6 2 3 2 3" xfId="33548" xr:uid="{00000000-0005-0000-0000-0000FE8E0000}"/>
    <cellStyle name="Normal 2 4 6 2 3 2 4" xfId="33549" xr:uid="{00000000-0005-0000-0000-0000FF8E0000}"/>
    <cellStyle name="Normal 2 4 6 2 3 3" xfId="33550" xr:uid="{00000000-0005-0000-0000-0000008F0000}"/>
    <cellStyle name="Normal 2 4 6 2 3 3 2" xfId="33551" xr:uid="{00000000-0005-0000-0000-0000018F0000}"/>
    <cellStyle name="Normal 2 4 6 2 3 3 2 2" xfId="33552" xr:uid="{00000000-0005-0000-0000-0000028F0000}"/>
    <cellStyle name="Normal 2 4 6 2 3 3 3" xfId="33553" xr:uid="{00000000-0005-0000-0000-0000038F0000}"/>
    <cellStyle name="Normal 2 4 6 2 3 3 4" xfId="33554" xr:uid="{00000000-0005-0000-0000-0000048F0000}"/>
    <cellStyle name="Normal 2 4 6 2 3 4" xfId="33555" xr:uid="{00000000-0005-0000-0000-0000058F0000}"/>
    <cellStyle name="Normal 2 4 6 2 3 4 2" xfId="33556" xr:uid="{00000000-0005-0000-0000-0000068F0000}"/>
    <cellStyle name="Normal 2 4 6 2 3 4 2 2" xfId="33557" xr:uid="{00000000-0005-0000-0000-0000078F0000}"/>
    <cellStyle name="Normal 2 4 6 2 3 4 3" xfId="33558" xr:uid="{00000000-0005-0000-0000-0000088F0000}"/>
    <cellStyle name="Normal 2 4 6 2 3 4 4" xfId="33559" xr:uid="{00000000-0005-0000-0000-0000098F0000}"/>
    <cellStyle name="Normal 2 4 6 2 3 5" xfId="33560" xr:uid="{00000000-0005-0000-0000-00000A8F0000}"/>
    <cellStyle name="Normal 2 4 6 2 3 5 2" xfId="33561" xr:uid="{00000000-0005-0000-0000-00000B8F0000}"/>
    <cellStyle name="Normal 2 4 6 2 3 5 3" xfId="33562" xr:uid="{00000000-0005-0000-0000-00000C8F0000}"/>
    <cellStyle name="Normal 2 4 6 2 3 6" xfId="33563" xr:uid="{00000000-0005-0000-0000-00000D8F0000}"/>
    <cellStyle name="Normal 2 4 6 2 3 7" xfId="33564" xr:uid="{00000000-0005-0000-0000-00000E8F0000}"/>
    <cellStyle name="Normal 2 4 6 2 3 8" xfId="33565" xr:uid="{00000000-0005-0000-0000-00000F8F0000}"/>
    <cellStyle name="Normal 2 4 6 2 4" xfId="33566" xr:uid="{00000000-0005-0000-0000-0000108F0000}"/>
    <cellStyle name="Normal 2 4 6 2 4 2" xfId="33567" xr:uid="{00000000-0005-0000-0000-0000118F0000}"/>
    <cellStyle name="Normal 2 4 6 2 4 2 2" xfId="33568" xr:uid="{00000000-0005-0000-0000-0000128F0000}"/>
    <cellStyle name="Normal 2 4 6 2 4 3" xfId="33569" xr:uid="{00000000-0005-0000-0000-0000138F0000}"/>
    <cellStyle name="Normal 2 4 6 2 4 4" xfId="33570" xr:uid="{00000000-0005-0000-0000-0000148F0000}"/>
    <cellStyle name="Normal 2 4 6 2 5" xfId="33571" xr:uid="{00000000-0005-0000-0000-0000158F0000}"/>
    <cellStyle name="Normal 2 4 6 2 5 2" xfId="33572" xr:uid="{00000000-0005-0000-0000-0000168F0000}"/>
    <cellStyle name="Normal 2 4 6 2 5 2 2" xfId="33573" xr:uid="{00000000-0005-0000-0000-0000178F0000}"/>
    <cellStyle name="Normal 2 4 6 2 5 3" xfId="33574" xr:uid="{00000000-0005-0000-0000-0000188F0000}"/>
    <cellStyle name="Normal 2 4 6 2 5 4" xfId="33575" xr:uid="{00000000-0005-0000-0000-0000198F0000}"/>
    <cellStyle name="Normal 2 4 6 2 6" xfId="33576" xr:uid="{00000000-0005-0000-0000-00001A8F0000}"/>
    <cellStyle name="Normal 2 4 6 2 6 2" xfId="33577" xr:uid="{00000000-0005-0000-0000-00001B8F0000}"/>
    <cellStyle name="Normal 2 4 6 2 6 2 2" xfId="33578" xr:uid="{00000000-0005-0000-0000-00001C8F0000}"/>
    <cellStyle name="Normal 2 4 6 2 6 3" xfId="33579" xr:uid="{00000000-0005-0000-0000-00001D8F0000}"/>
    <cellStyle name="Normal 2 4 6 2 6 4" xfId="33580" xr:uid="{00000000-0005-0000-0000-00001E8F0000}"/>
    <cellStyle name="Normal 2 4 6 2 7" xfId="33581" xr:uid="{00000000-0005-0000-0000-00001F8F0000}"/>
    <cellStyle name="Normal 2 4 6 2 7 2" xfId="33582" xr:uid="{00000000-0005-0000-0000-0000208F0000}"/>
    <cellStyle name="Normal 2 4 6 2 7 2 2" xfId="33583" xr:uid="{00000000-0005-0000-0000-0000218F0000}"/>
    <cellStyle name="Normal 2 4 6 2 7 3" xfId="33584" xr:uid="{00000000-0005-0000-0000-0000228F0000}"/>
    <cellStyle name="Normal 2 4 6 2 8" xfId="33585" xr:uid="{00000000-0005-0000-0000-0000238F0000}"/>
    <cellStyle name="Normal 2 4 6 2 8 2" xfId="33586" xr:uid="{00000000-0005-0000-0000-0000248F0000}"/>
    <cellStyle name="Normal 2 4 6 2 9" xfId="33587" xr:uid="{00000000-0005-0000-0000-0000258F0000}"/>
    <cellStyle name="Normal 2 4 6 3" xfId="33588" xr:uid="{00000000-0005-0000-0000-0000268F0000}"/>
    <cellStyle name="Normal 2 4 6 3 2" xfId="33589" xr:uid="{00000000-0005-0000-0000-0000278F0000}"/>
    <cellStyle name="Normal 2 4 6 3 2 2" xfId="33590" xr:uid="{00000000-0005-0000-0000-0000288F0000}"/>
    <cellStyle name="Normal 2 4 6 3 2 2 2" xfId="33591" xr:uid="{00000000-0005-0000-0000-0000298F0000}"/>
    <cellStyle name="Normal 2 4 6 3 2 2 2 2" xfId="33592" xr:uid="{00000000-0005-0000-0000-00002A8F0000}"/>
    <cellStyle name="Normal 2 4 6 3 2 2 3" xfId="33593" xr:uid="{00000000-0005-0000-0000-00002B8F0000}"/>
    <cellStyle name="Normal 2 4 6 3 2 2 4" xfId="33594" xr:uid="{00000000-0005-0000-0000-00002C8F0000}"/>
    <cellStyle name="Normal 2 4 6 3 2 3" xfId="33595" xr:uid="{00000000-0005-0000-0000-00002D8F0000}"/>
    <cellStyle name="Normal 2 4 6 3 2 3 2" xfId="33596" xr:uid="{00000000-0005-0000-0000-00002E8F0000}"/>
    <cellStyle name="Normal 2 4 6 3 2 3 2 2" xfId="33597" xr:uid="{00000000-0005-0000-0000-00002F8F0000}"/>
    <cellStyle name="Normal 2 4 6 3 2 3 3" xfId="33598" xr:uid="{00000000-0005-0000-0000-0000308F0000}"/>
    <cellStyle name="Normal 2 4 6 3 2 3 4" xfId="33599" xr:uid="{00000000-0005-0000-0000-0000318F0000}"/>
    <cellStyle name="Normal 2 4 6 3 2 4" xfId="33600" xr:uid="{00000000-0005-0000-0000-0000328F0000}"/>
    <cellStyle name="Normal 2 4 6 3 2 4 2" xfId="33601" xr:uid="{00000000-0005-0000-0000-0000338F0000}"/>
    <cellStyle name="Normal 2 4 6 3 2 4 2 2" xfId="33602" xr:uid="{00000000-0005-0000-0000-0000348F0000}"/>
    <cellStyle name="Normal 2 4 6 3 2 4 3" xfId="33603" xr:uid="{00000000-0005-0000-0000-0000358F0000}"/>
    <cellStyle name="Normal 2 4 6 3 2 4 4" xfId="33604" xr:uid="{00000000-0005-0000-0000-0000368F0000}"/>
    <cellStyle name="Normal 2 4 6 3 2 5" xfId="33605" xr:uid="{00000000-0005-0000-0000-0000378F0000}"/>
    <cellStyle name="Normal 2 4 6 3 2 5 2" xfId="33606" xr:uid="{00000000-0005-0000-0000-0000388F0000}"/>
    <cellStyle name="Normal 2 4 6 3 2 5 3" xfId="33607" xr:uid="{00000000-0005-0000-0000-0000398F0000}"/>
    <cellStyle name="Normal 2 4 6 3 2 6" xfId="33608" xr:uid="{00000000-0005-0000-0000-00003A8F0000}"/>
    <cellStyle name="Normal 2 4 6 3 2 7" xfId="33609" xr:uid="{00000000-0005-0000-0000-00003B8F0000}"/>
    <cellStyle name="Normal 2 4 6 3 2 8" xfId="33610" xr:uid="{00000000-0005-0000-0000-00003C8F0000}"/>
    <cellStyle name="Normal 2 4 6 3 3" xfId="33611" xr:uid="{00000000-0005-0000-0000-00003D8F0000}"/>
    <cellStyle name="Normal 2 4 6 3 3 2" xfId="33612" xr:uid="{00000000-0005-0000-0000-00003E8F0000}"/>
    <cellStyle name="Normal 2 4 6 3 3 2 2" xfId="33613" xr:uid="{00000000-0005-0000-0000-00003F8F0000}"/>
    <cellStyle name="Normal 2 4 6 3 3 3" xfId="33614" xr:uid="{00000000-0005-0000-0000-0000408F0000}"/>
    <cellStyle name="Normal 2 4 6 3 3 4" xfId="33615" xr:uid="{00000000-0005-0000-0000-0000418F0000}"/>
    <cellStyle name="Normal 2 4 6 3 4" xfId="33616" xr:uid="{00000000-0005-0000-0000-0000428F0000}"/>
    <cellStyle name="Normal 2 4 6 3 4 2" xfId="33617" xr:uid="{00000000-0005-0000-0000-0000438F0000}"/>
    <cellStyle name="Normal 2 4 6 3 4 2 2" xfId="33618" xr:uid="{00000000-0005-0000-0000-0000448F0000}"/>
    <cellStyle name="Normal 2 4 6 3 4 3" xfId="33619" xr:uid="{00000000-0005-0000-0000-0000458F0000}"/>
    <cellStyle name="Normal 2 4 6 3 4 4" xfId="33620" xr:uid="{00000000-0005-0000-0000-0000468F0000}"/>
    <cellStyle name="Normal 2 4 6 3 5" xfId="33621" xr:uid="{00000000-0005-0000-0000-0000478F0000}"/>
    <cellStyle name="Normal 2 4 6 3 5 2" xfId="33622" xr:uid="{00000000-0005-0000-0000-0000488F0000}"/>
    <cellStyle name="Normal 2 4 6 3 5 2 2" xfId="33623" xr:uid="{00000000-0005-0000-0000-0000498F0000}"/>
    <cellStyle name="Normal 2 4 6 3 5 3" xfId="33624" xr:uid="{00000000-0005-0000-0000-00004A8F0000}"/>
    <cellStyle name="Normal 2 4 6 3 5 4" xfId="33625" xr:uid="{00000000-0005-0000-0000-00004B8F0000}"/>
    <cellStyle name="Normal 2 4 6 3 6" xfId="33626" xr:uid="{00000000-0005-0000-0000-00004C8F0000}"/>
    <cellStyle name="Normal 2 4 6 3 6 2" xfId="33627" xr:uid="{00000000-0005-0000-0000-00004D8F0000}"/>
    <cellStyle name="Normal 2 4 6 3 6 2 2" xfId="33628" xr:uid="{00000000-0005-0000-0000-00004E8F0000}"/>
    <cellStyle name="Normal 2 4 6 3 6 3" xfId="33629" xr:uid="{00000000-0005-0000-0000-00004F8F0000}"/>
    <cellStyle name="Normal 2 4 6 3 7" xfId="33630" xr:uid="{00000000-0005-0000-0000-0000508F0000}"/>
    <cellStyle name="Normal 2 4 6 3 7 2" xfId="33631" xr:uid="{00000000-0005-0000-0000-0000518F0000}"/>
    <cellStyle name="Normal 2 4 6 3 8" xfId="33632" xr:uid="{00000000-0005-0000-0000-0000528F0000}"/>
    <cellStyle name="Normal 2 4 6 3 9" xfId="33633" xr:uid="{00000000-0005-0000-0000-0000538F0000}"/>
    <cellStyle name="Normal 2 4 6 4" xfId="33634" xr:uid="{00000000-0005-0000-0000-0000548F0000}"/>
    <cellStyle name="Normal 2 4 6 4 2" xfId="33635" xr:uid="{00000000-0005-0000-0000-0000558F0000}"/>
    <cellStyle name="Normal 2 4 6 4 2 2" xfId="33636" xr:uid="{00000000-0005-0000-0000-0000568F0000}"/>
    <cellStyle name="Normal 2 4 6 4 2 2 2" xfId="33637" xr:uid="{00000000-0005-0000-0000-0000578F0000}"/>
    <cellStyle name="Normal 2 4 6 4 2 3" xfId="33638" xr:uid="{00000000-0005-0000-0000-0000588F0000}"/>
    <cellStyle name="Normal 2 4 6 4 2 4" xfId="33639" xr:uid="{00000000-0005-0000-0000-0000598F0000}"/>
    <cellStyle name="Normal 2 4 6 4 3" xfId="33640" xr:uid="{00000000-0005-0000-0000-00005A8F0000}"/>
    <cellStyle name="Normal 2 4 6 4 3 2" xfId="33641" xr:uid="{00000000-0005-0000-0000-00005B8F0000}"/>
    <cellStyle name="Normal 2 4 6 4 3 2 2" xfId="33642" xr:uid="{00000000-0005-0000-0000-00005C8F0000}"/>
    <cellStyle name="Normal 2 4 6 4 3 3" xfId="33643" xr:uid="{00000000-0005-0000-0000-00005D8F0000}"/>
    <cellStyle name="Normal 2 4 6 4 3 4" xfId="33644" xr:uid="{00000000-0005-0000-0000-00005E8F0000}"/>
    <cellStyle name="Normal 2 4 6 4 4" xfId="33645" xr:uid="{00000000-0005-0000-0000-00005F8F0000}"/>
    <cellStyle name="Normal 2 4 6 4 4 2" xfId="33646" xr:uid="{00000000-0005-0000-0000-0000608F0000}"/>
    <cellStyle name="Normal 2 4 6 4 4 2 2" xfId="33647" xr:uid="{00000000-0005-0000-0000-0000618F0000}"/>
    <cellStyle name="Normal 2 4 6 4 4 3" xfId="33648" xr:uid="{00000000-0005-0000-0000-0000628F0000}"/>
    <cellStyle name="Normal 2 4 6 4 4 4" xfId="33649" xr:uid="{00000000-0005-0000-0000-0000638F0000}"/>
    <cellStyle name="Normal 2 4 6 4 5" xfId="33650" xr:uid="{00000000-0005-0000-0000-0000648F0000}"/>
    <cellStyle name="Normal 2 4 6 4 5 2" xfId="33651" xr:uid="{00000000-0005-0000-0000-0000658F0000}"/>
    <cellStyle name="Normal 2 4 6 4 5 2 2" xfId="33652" xr:uid="{00000000-0005-0000-0000-0000668F0000}"/>
    <cellStyle name="Normal 2 4 6 4 5 3" xfId="33653" xr:uid="{00000000-0005-0000-0000-0000678F0000}"/>
    <cellStyle name="Normal 2 4 6 4 5 4" xfId="33654" xr:uid="{00000000-0005-0000-0000-0000688F0000}"/>
    <cellStyle name="Normal 2 4 6 4 6" xfId="33655" xr:uid="{00000000-0005-0000-0000-0000698F0000}"/>
    <cellStyle name="Normal 2 4 6 4 6 2" xfId="33656" xr:uid="{00000000-0005-0000-0000-00006A8F0000}"/>
    <cellStyle name="Normal 2 4 6 4 6 2 2" xfId="33657" xr:uid="{00000000-0005-0000-0000-00006B8F0000}"/>
    <cellStyle name="Normal 2 4 6 4 6 3" xfId="33658" xr:uid="{00000000-0005-0000-0000-00006C8F0000}"/>
    <cellStyle name="Normal 2 4 6 4 7" xfId="33659" xr:uid="{00000000-0005-0000-0000-00006D8F0000}"/>
    <cellStyle name="Normal 2 4 6 4 7 2" xfId="33660" xr:uid="{00000000-0005-0000-0000-00006E8F0000}"/>
    <cellStyle name="Normal 2 4 6 4 8" xfId="33661" xr:uid="{00000000-0005-0000-0000-00006F8F0000}"/>
    <cellStyle name="Normal 2 4 6 4 9" xfId="33662" xr:uid="{00000000-0005-0000-0000-0000708F0000}"/>
    <cellStyle name="Normal 2 4 6 5" xfId="33663" xr:uid="{00000000-0005-0000-0000-0000718F0000}"/>
    <cellStyle name="Normal 2 4 6 5 2" xfId="33664" xr:uid="{00000000-0005-0000-0000-0000728F0000}"/>
    <cellStyle name="Normal 2 4 6 5 2 2" xfId="33665" xr:uid="{00000000-0005-0000-0000-0000738F0000}"/>
    <cellStyle name="Normal 2 4 6 5 2 2 2" xfId="33666" xr:uid="{00000000-0005-0000-0000-0000748F0000}"/>
    <cellStyle name="Normal 2 4 6 5 2 3" xfId="33667" xr:uid="{00000000-0005-0000-0000-0000758F0000}"/>
    <cellStyle name="Normal 2 4 6 5 2 4" xfId="33668" xr:uid="{00000000-0005-0000-0000-0000768F0000}"/>
    <cellStyle name="Normal 2 4 6 5 3" xfId="33669" xr:uid="{00000000-0005-0000-0000-0000778F0000}"/>
    <cellStyle name="Normal 2 4 6 5 3 2" xfId="33670" xr:uid="{00000000-0005-0000-0000-0000788F0000}"/>
    <cellStyle name="Normal 2 4 6 5 3 2 2" xfId="33671" xr:uid="{00000000-0005-0000-0000-0000798F0000}"/>
    <cellStyle name="Normal 2 4 6 5 3 3" xfId="33672" xr:uid="{00000000-0005-0000-0000-00007A8F0000}"/>
    <cellStyle name="Normal 2 4 6 5 3 4" xfId="33673" xr:uid="{00000000-0005-0000-0000-00007B8F0000}"/>
    <cellStyle name="Normal 2 4 6 5 4" xfId="33674" xr:uid="{00000000-0005-0000-0000-00007C8F0000}"/>
    <cellStyle name="Normal 2 4 6 5 4 2" xfId="33675" xr:uid="{00000000-0005-0000-0000-00007D8F0000}"/>
    <cellStyle name="Normal 2 4 6 5 4 2 2" xfId="33676" xr:uid="{00000000-0005-0000-0000-00007E8F0000}"/>
    <cellStyle name="Normal 2 4 6 5 4 3" xfId="33677" xr:uid="{00000000-0005-0000-0000-00007F8F0000}"/>
    <cellStyle name="Normal 2 4 6 5 4 4" xfId="33678" xr:uid="{00000000-0005-0000-0000-0000808F0000}"/>
    <cellStyle name="Normal 2 4 6 5 5" xfId="33679" xr:uid="{00000000-0005-0000-0000-0000818F0000}"/>
    <cellStyle name="Normal 2 4 6 5 5 2" xfId="33680" xr:uid="{00000000-0005-0000-0000-0000828F0000}"/>
    <cellStyle name="Normal 2 4 6 5 5 3" xfId="33681" xr:uid="{00000000-0005-0000-0000-0000838F0000}"/>
    <cellStyle name="Normal 2 4 6 5 6" xfId="33682" xr:uid="{00000000-0005-0000-0000-0000848F0000}"/>
    <cellStyle name="Normal 2 4 6 5 7" xfId="33683" xr:uid="{00000000-0005-0000-0000-0000858F0000}"/>
    <cellStyle name="Normal 2 4 6 5 8" xfId="33684" xr:uid="{00000000-0005-0000-0000-0000868F0000}"/>
    <cellStyle name="Normal 2 4 6 6" xfId="33685" xr:uid="{00000000-0005-0000-0000-0000878F0000}"/>
    <cellStyle name="Normal 2 4 6 6 2" xfId="33686" xr:uid="{00000000-0005-0000-0000-0000888F0000}"/>
    <cellStyle name="Normal 2 4 6 6 2 2" xfId="33687" xr:uid="{00000000-0005-0000-0000-0000898F0000}"/>
    <cellStyle name="Normal 2 4 6 6 3" xfId="33688" xr:uid="{00000000-0005-0000-0000-00008A8F0000}"/>
    <cellStyle name="Normal 2 4 6 6 4" xfId="33689" xr:uid="{00000000-0005-0000-0000-00008B8F0000}"/>
    <cellStyle name="Normal 2 4 6 7" xfId="33690" xr:uid="{00000000-0005-0000-0000-00008C8F0000}"/>
    <cellStyle name="Normal 2 4 6 7 2" xfId="33691" xr:uid="{00000000-0005-0000-0000-00008D8F0000}"/>
    <cellStyle name="Normal 2 4 6 7 2 2" xfId="33692" xr:uid="{00000000-0005-0000-0000-00008E8F0000}"/>
    <cellStyle name="Normal 2 4 6 7 3" xfId="33693" xr:uid="{00000000-0005-0000-0000-00008F8F0000}"/>
    <cellStyle name="Normal 2 4 6 7 4" xfId="33694" xr:uid="{00000000-0005-0000-0000-0000908F0000}"/>
    <cellStyle name="Normal 2 4 6 8" xfId="33695" xr:uid="{00000000-0005-0000-0000-0000918F0000}"/>
    <cellStyle name="Normal 2 4 6 8 2" xfId="33696" xr:uid="{00000000-0005-0000-0000-0000928F0000}"/>
    <cellStyle name="Normal 2 4 6 8 2 2" xfId="33697" xr:uid="{00000000-0005-0000-0000-0000938F0000}"/>
    <cellStyle name="Normal 2 4 6 8 3" xfId="33698" xr:uid="{00000000-0005-0000-0000-0000948F0000}"/>
    <cellStyle name="Normal 2 4 6 8 4" xfId="33699" xr:uid="{00000000-0005-0000-0000-0000958F0000}"/>
    <cellStyle name="Normal 2 4 6 9" xfId="33700" xr:uid="{00000000-0005-0000-0000-0000968F0000}"/>
    <cellStyle name="Normal 2 4 6 9 2" xfId="33701" xr:uid="{00000000-0005-0000-0000-0000978F0000}"/>
    <cellStyle name="Normal 2 4 6 9 2 2" xfId="33702" xr:uid="{00000000-0005-0000-0000-0000988F0000}"/>
    <cellStyle name="Normal 2 4 6 9 3" xfId="33703" xr:uid="{00000000-0005-0000-0000-0000998F0000}"/>
    <cellStyle name="Normal 2 4 63" xfId="60261" xr:uid="{00000000-0005-0000-0000-00009A8F0000}"/>
    <cellStyle name="Normal 2 4 63 2" xfId="60262" xr:uid="{00000000-0005-0000-0000-00009B8F0000}"/>
    <cellStyle name="Normal 2 4 7" xfId="33704" xr:uid="{00000000-0005-0000-0000-00009C8F0000}"/>
    <cellStyle name="Normal 2 4 7 10" xfId="33705" xr:uid="{00000000-0005-0000-0000-00009D8F0000}"/>
    <cellStyle name="Normal 2 4 7 11" xfId="33706" xr:uid="{00000000-0005-0000-0000-00009E8F0000}"/>
    <cellStyle name="Normal 2 4 7 2" xfId="33707" xr:uid="{00000000-0005-0000-0000-00009F8F0000}"/>
    <cellStyle name="Normal 2 4 7 2 2" xfId="33708" xr:uid="{00000000-0005-0000-0000-0000A08F0000}"/>
    <cellStyle name="Normal 2 4 7 2 2 2" xfId="33709" xr:uid="{00000000-0005-0000-0000-0000A18F0000}"/>
    <cellStyle name="Normal 2 4 7 2 2 2 2" xfId="33710" xr:uid="{00000000-0005-0000-0000-0000A28F0000}"/>
    <cellStyle name="Normal 2 4 7 2 2 2 2 2" xfId="33711" xr:uid="{00000000-0005-0000-0000-0000A38F0000}"/>
    <cellStyle name="Normal 2 4 7 2 2 2 3" xfId="33712" xr:uid="{00000000-0005-0000-0000-0000A48F0000}"/>
    <cellStyle name="Normal 2 4 7 2 2 2 4" xfId="33713" xr:uid="{00000000-0005-0000-0000-0000A58F0000}"/>
    <cellStyle name="Normal 2 4 7 2 2 3" xfId="33714" xr:uid="{00000000-0005-0000-0000-0000A68F0000}"/>
    <cellStyle name="Normal 2 4 7 2 2 3 2" xfId="33715" xr:uid="{00000000-0005-0000-0000-0000A78F0000}"/>
    <cellStyle name="Normal 2 4 7 2 2 3 2 2" xfId="33716" xr:uid="{00000000-0005-0000-0000-0000A88F0000}"/>
    <cellStyle name="Normal 2 4 7 2 2 3 3" xfId="33717" xr:uid="{00000000-0005-0000-0000-0000A98F0000}"/>
    <cellStyle name="Normal 2 4 7 2 2 3 4" xfId="33718" xr:uid="{00000000-0005-0000-0000-0000AA8F0000}"/>
    <cellStyle name="Normal 2 4 7 2 2 4" xfId="33719" xr:uid="{00000000-0005-0000-0000-0000AB8F0000}"/>
    <cellStyle name="Normal 2 4 7 2 2 4 2" xfId="33720" xr:uid="{00000000-0005-0000-0000-0000AC8F0000}"/>
    <cellStyle name="Normal 2 4 7 2 2 4 2 2" xfId="33721" xr:uid="{00000000-0005-0000-0000-0000AD8F0000}"/>
    <cellStyle name="Normal 2 4 7 2 2 4 3" xfId="33722" xr:uid="{00000000-0005-0000-0000-0000AE8F0000}"/>
    <cellStyle name="Normal 2 4 7 2 2 4 4" xfId="33723" xr:uid="{00000000-0005-0000-0000-0000AF8F0000}"/>
    <cellStyle name="Normal 2 4 7 2 2 5" xfId="33724" xr:uid="{00000000-0005-0000-0000-0000B08F0000}"/>
    <cellStyle name="Normal 2 4 7 2 2 5 2" xfId="33725" xr:uid="{00000000-0005-0000-0000-0000B18F0000}"/>
    <cellStyle name="Normal 2 4 7 2 2 5 3" xfId="33726" xr:uid="{00000000-0005-0000-0000-0000B28F0000}"/>
    <cellStyle name="Normal 2 4 7 2 2 6" xfId="33727" xr:uid="{00000000-0005-0000-0000-0000B38F0000}"/>
    <cellStyle name="Normal 2 4 7 2 2 7" xfId="33728" xr:uid="{00000000-0005-0000-0000-0000B48F0000}"/>
    <cellStyle name="Normal 2 4 7 2 2 8" xfId="33729" xr:uid="{00000000-0005-0000-0000-0000B58F0000}"/>
    <cellStyle name="Normal 2 4 7 2 3" xfId="33730" xr:uid="{00000000-0005-0000-0000-0000B68F0000}"/>
    <cellStyle name="Normal 2 4 7 2 3 2" xfId="33731" xr:uid="{00000000-0005-0000-0000-0000B78F0000}"/>
    <cellStyle name="Normal 2 4 7 2 3 2 2" xfId="33732" xr:uid="{00000000-0005-0000-0000-0000B88F0000}"/>
    <cellStyle name="Normal 2 4 7 2 3 3" xfId="33733" xr:uid="{00000000-0005-0000-0000-0000B98F0000}"/>
    <cellStyle name="Normal 2 4 7 2 3 4" xfId="33734" xr:uid="{00000000-0005-0000-0000-0000BA8F0000}"/>
    <cellStyle name="Normal 2 4 7 2 4" xfId="33735" xr:uid="{00000000-0005-0000-0000-0000BB8F0000}"/>
    <cellStyle name="Normal 2 4 7 2 4 2" xfId="33736" xr:uid="{00000000-0005-0000-0000-0000BC8F0000}"/>
    <cellStyle name="Normal 2 4 7 2 4 2 2" xfId="33737" xr:uid="{00000000-0005-0000-0000-0000BD8F0000}"/>
    <cellStyle name="Normal 2 4 7 2 4 3" xfId="33738" xr:uid="{00000000-0005-0000-0000-0000BE8F0000}"/>
    <cellStyle name="Normal 2 4 7 2 4 4" xfId="33739" xr:uid="{00000000-0005-0000-0000-0000BF8F0000}"/>
    <cellStyle name="Normal 2 4 7 2 5" xfId="33740" xr:uid="{00000000-0005-0000-0000-0000C08F0000}"/>
    <cellStyle name="Normal 2 4 7 2 5 2" xfId="33741" xr:uid="{00000000-0005-0000-0000-0000C18F0000}"/>
    <cellStyle name="Normal 2 4 7 2 5 2 2" xfId="33742" xr:uid="{00000000-0005-0000-0000-0000C28F0000}"/>
    <cellStyle name="Normal 2 4 7 2 5 3" xfId="33743" xr:uid="{00000000-0005-0000-0000-0000C38F0000}"/>
    <cellStyle name="Normal 2 4 7 2 5 4" xfId="33744" xr:uid="{00000000-0005-0000-0000-0000C48F0000}"/>
    <cellStyle name="Normal 2 4 7 2 6" xfId="33745" xr:uid="{00000000-0005-0000-0000-0000C58F0000}"/>
    <cellStyle name="Normal 2 4 7 2 6 2" xfId="33746" xr:uid="{00000000-0005-0000-0000-0000C68F0000}"/>
    <cellStyle name="Normal 2 4 7 2 6 2 2" xfId="33747" xr:uid="{00000000-0005-0000-0000-0000C78F0000}"/>
    <cellStyle name="Normal 2 4 7 2 6 3" xfId="33748" xr:uid="{00000000-0005-0000-0000-0000C88F0000}"/>
    <cellStyle name="Normal 2 4 7 2 7" xfId="33749" xr:uid="{00000000-0005-0000-0000-0000C98F0000}"/>
    <cellStyle name="Normal 2 4 7 2 7 2" xfId="33750" xr:uid="{00000000-0005-0000-0000-0000CA8F0000}"/>
    <cellStyle name="Normal 2 4 7 2 8" xfId="33751" xr:uid="{00000000-0005-0000-0000-0000CB8F0000}"/>
    <cellStyle name="Normal 2 4 7 2 9" xfId="33752" xr:uid="{00000000-0005-0000-0000-0000CC8F0000}"/>
    <cellStyle name="Normal 2 4 7 3" xfId="33753" xr:uid="{00000000-0005-0000-0000-0000CD8F0000}"/>
    <cellStyle name="Normal 2 4 7 3 2" xfId="33754" xr:uid="{00000000-0005-0000-0000-0000CE8F0000}"/>
    <cellStyle name="Normal 2 4 7 3 2 2" xfId="33755" xr:uid="{00000000-0005-0000-0000-0000CF8F0000}"/>
    <cellStyle name="Normal 2 4 7 3 2 2 2" xfId="33756" xr:uid="{00000000-0005-0000-0000-0000D08F0000}"/>
    <cellStyle name="Normal 2 4 7 3 2 3" xfId="33757" xr:uid="{00000000-0005-0000-0000-0000D18F0000}"/>
    <cellStyle name="Normal 2 4 7 3 2 4" xfId="33758" xr:uid="{00000000-0005-0000-0000-0000D28F0000}"/>
    <cellStyle name="Normal 2 4 7 3 3" xfId="33759" xr:uid="{00000000-0005-0000-0000-0000D38F0000}"/>
    <cellStyle name="Normal 2 4 7 3 3 2" xfId="33760" xr:uid="{00000000-0005-0000-0000-0000D48F0000}"/>
    <cellStyle name="Normal 2 4 7 3 3 2 2" xfId="33761" xr:uid="{00000000-0005-0000-0000-0000D58F0000}"/>
    <cellStyle name="Normal 2 4 7 3 3 3" xfId="33762" xr:uid="{00000000-0005-0000-0000-0000D68F0000}"/>
    <cellStyle name="Normal 2 4 7 3 3 4" xfId="33763" xr:uid="{00000000-0005-0000-0000-0000D78F0000}"/>
    <cellStyle name="Normal 2 4 7 3 4" xfId="33764" xr:uid="{00000000-0005-0000-0000-0000D88F0000}"/>
    <cellStyle name="Normal 2 4 7 3 4 2" xfId="33765" xr:uid="{00000000-0005-0000-0000-0000D98F0000}"/>
    <cellStyle name="Normal 2 4 7 3 4 2 2" xfId="33766" xr:uid="{00000000-0005-0000-0000-0000DA8F0000}"/>
    <cellStyle name="Normal 2 4 7 3 4 3" xfId="33767" xr:uid="{00000000-0005-0000-0000-0000DB8F0000}"/>
    <cellStyle name="Normal 2 4 7 3 4 4" xfId="33768" xr:uid="{00000000-0005-0000-0000-0000DC8F0000}"/>
    <cellStyle name="Normal 2 4 7 3 5" xfId="33769" xr:uid="{00000000-0005-0000-0000-0000DD8F0000}"/>
    <cellStyle name="Normal 2 4 7 3 5 2" xfId="33770" xr:uid="{00000000-0005-0000-0000-0000DE8F0000}"/>
    <cellStyle name="Normal 2 4 7 3 5 2 2" xfId="33771" xr:uid="{00000000-0005-0000-0000-0000DF8F0000}"/>
    <cellStyle name="Normal 2 4 7 3 5 3" xfId="33772" xr:uid="{00000000-0005-0000-0000-0000E08F0000}"/>
    <cellStyle name="Normal 2 4 7 3 5 4" xfId="33773" xr:uid="{00000000-0005-0000-0000-0000E18F0000}"/>
    <cellStyle name="Normal 2 4 7 3 6" xfId="33774" xr:uid="{00000000-0005-0000-0000-0000E28F0000}"/>
    <cellStyle name="Normal 2 4 7 3 6 2" xfId="33775" xr:uid="{00000000-0005-0000-0000-0000E38F0000}"/>
    <cellStyle name="Normal 2 4 7 3 6 2 2" xfId="33776" xr:uid="{00000000-0005-0000-0000-0000E48F0000}"/>
    <cellStyle name="Normal 2 4 7 3 6 3" xfId="33777" xr:uid="{00000000-0005-0000-0000-0000E58F0000}"/>
    <cellStyle name="Normal 2 4 7 3 7" xfId="33778" xr:uid="{00000000-0005-0000-0000-0000E68F0000}"/>
    <cellStyle name="Normal 2 4 7 3 7 2" xfId="33779" xr:uid="{00000000-0005-0000-0000-0000E78F0000}"/>
    <cellStyle name="Normal 2 4 7 3 8" xfId="33780" xr:uid="{00000000-0005-0000-0000-0000E88F0000}"/>
    <cellStyle name="Normal 2 4 7 3 9" xfId="33781" xr:uid="{00000000-0005-0000-0000-0000E98F0000}"/>
    <cellStyle name="Normal 2 4 7 4" xfId="33782" xr:uid="{00000000-0005-0000-0000-0000EA8F0000}"/>
    <cellStyle name="Normal 2 4 7 4 2" xfId="33783" xr:uid="{00000000-0005-0000-0000-0000EB8F0000}"/>
    <cellStyle name="Normal 2 4 7 4 2 2" xfId="33784" xr:uid="{00000000-0005-0000-0000-0000EC8F0000}"/>
    <cellStyle name="Normal 2 4 7 4 2 2 2" xfId="33785" xr:uid="{00000000-0005-0000-0000-0000ED8F0000}"/>
    <cellStyle name="Normal 2 4 7 4 2 3" xfId="33786" xr:uid="{00000000-0005-0000-0000-0000EE8F0000}"/>
    <cellStyle name="Normal 2 4 7 4 2 4" xfId="33787" xr:uid="{00000000-0005-0000-0000-0000EF8F0000}"/>
    <cellStyle name="Normal 2 4 7 4 3" xfId="33788" xr:uid="{00000000-0005-0000-0000-0000F08F0000}"/>
    <cellStyle name="Normal 2 4 7 4 3 2" xfId="33789" xr:uid="{00000000-0005-0000-0000-0000F18F0000}"/>
    <cellStyle name="Normal 2 4 7 4 3 2 2" xfId="33790" xr:uid="{00000000-0005-0000-0000-0000F28F0000}"/>
    <cellStyle name="Normal 2 4 7 4 3 3" xfId="33791" xr:uid="{00000000-0005-0000-0000-0000F38F0000}"/>
    <cellStyle name="Normal 2 4 7 4 3 4" xfId="33792" xr:uid="{00000000-0005-0000-0000-0000F48F0000}"/>
    <cellStyle name="Normal 2 4 7 4 4" xfId="33793" xr:uid="{00000000-0005-0000-0000-0000F58F0000}"/>
    <cellStyle name="Normal 2 4 7 4 4 2" xfId="33794" xr:uid="{00000000-0005-0000-0000-0000F68F0000}"/>
    <cellStyle name="Normal 2 4 7 4 4 2 2" xfId="33795" xr:uid="{00000000-0005-0000-0000-0000F78F0000}"/>
    <cellStyle name="Normal 2 4 7 4 4 3" xfId="33796" xr:uid="{00000000-0005-0000-0000-0000F88F0000}"/>
    <cellStyle name="Normal 2 4 7 4 4 4" xfId="33797" xr:uid="{00000000-0005-0000-0000-0000F98F0000}"/>
    <cellStyle name="Normal 2 4 7 4 5" xfId="33798" xr:uid="{00000000-0005-0000-0000-0000FA8F0000}"/>
    <cellStyle name="Normal 2 4 7 4 5 2" xfId="33799" xr:uid="{00000000-0005-0000-0000-0000FB8F0000}"/>
    <cellStyle name="Normal 2 4 7 4 5 3" xfId="33800" xr:uid="{00000000-0005-0000-0000-0000FC8F0000}"/>
    <cellStyle name="Normal 2 4 7 4 6" xfId="33801" xr:uid="{00000000-0005-0000-0000-0000FD8F0000}"/>
    <cellStyle name="Normal 2 4 7 4 7" xfId="33802" xr:uid="{00000000-0005-0000-0000-0000FE8F0000}"/>
    <cellStyle name="Normal 2 4 7 4 8" xfId="33803" xr:uid="{00000000-0005-0000-0000-0000FF8F0000}"/>
    <cellStyle name="Normal 2 4 7 5" xfId="33804" xr:uid="{00000000-0005-0000-0000-000000900000}"/>
    <cellStyle name="Normal 2 4 7 5 2" xfId="33805" xr:uid="{00000000-0005-0000-0000-000001900000}"/>
    <cellStyle name="Normal 2 4 7 5 2 2" xfId="33806" xr:uid="{00000000-0005-0000-0000-000002900000}"/>
    <cellStyle name="Normal 2 4 7 5 3" xfId="33807" xr:uid="{00000000-0005-0000-0000-000003900000}"/>
    <cellStyle name="Normal 2 4 7 5 4" xfId="33808" xr:uid="{00000000-0005-0000-0000-000004900000}"/>
    <cellStyle name="Normal 2 4 7 6" xfId="33809" xr:uid="{00000000-0005-0000-0000-000005900000}"/>
    <cellStyle name="Normal 2 4 7 6 2" xfId="33810" xr:uid="{00000000-0005-0000-0000-000006900000}"/>
    <cellStyle name="Normal 2 4 7 6 2 2" xfId="33811" xr:uid="{00000000-0005-0000-0000-000007900000}"/>
    <cellStyle name="Normal 2 4 7 6 3" xfId="33812" xr:uid="{00000000-0005-0000-0000-000008900000}"/>
    <cellStyle name="Normal 2 4 7 6 4" xfId="33813" xr:uid="{00000000-0005-0000-0000-000009900000}"/>
    <cellStyle name="Normal 2 4 7 7" xfId="33814" xr:uid="{00000000-0005-0000-0000-00000A900000}"/>
    <cellStyle name="Normal 2 4 7 7 2" xfId="33815" xr:uid="{00000000-0005-0000-0000-00000B900000}"/>
    <cellStyle name="Normal 2 4 7 7 2 2" xfId="33816" xr:uid="{00000000-0005-0000-0000-00000C900000}"/>
    <cellStyle name="Normal 2 4 7 7 3" xfId="33817" xr:uid="{00000000-0005-0000-0000-00000D900000}"/>
    <cellStyle name="Normal 2 4 7 7 4" xfId="33818" xr:uid="{00000000-0005-0000-0000-00000E900000}"/>
    <cellStyle name="Normal 2 4 7 8" xfId="33819" xr:uid="{00000000-0005-0000-0000-00000F900000}"/>
    <cellStyle name="Normal 2 4 7 8 2" xfId="33820" xr:uid="{00000000-0005-0000-0000-000010900000}"/>
    <cellStyle name="Normal 2 4 7 8 2 2" xfId="33821" xr:uid="{00000000-0005-0000-0000-000011900000}"/>
    <cellStyle name="Normal 2 4 7 8 3" xfId="33822" xr:uid="{00000000-0005-0000-0000-000012900000}"/>
    <cellStyle name="Normal 2 4 7 9" xfId="33823" xr:uid="{00000000-0005-0000-0000-000013900000}"/>
    <cellStyle name="Normal 2 4 7 9 2" xfId="33824" xr:uid="{00000000-0005-0000-0000-000014900000}"/>
    <cellStyle name="Normal 2 4 8" xfId="33825" xr:uid="{00000000-0005-0000-0000-000015900000}"/>
    <cellStyle name="Normal 2 4 8 2" xfId="33826" xr:uid="{00000000-0005-0000-0000-000016900000}"/>
    <cellStyle name="Normal 2 4 8 2 2" xfId="33827" xr:uid="{00000000-0005-0000-0000-000017900000}"/>
    <cellStyle name="Normal 2 4 8 2 2 2" xfId="33828" xr:uid="{00000000-0005-0000-0000-000018900000}"/>
    <cellStyle name="Normal 2 4 8 2 2 2 2" xfId="33829" xr:uid="{00000000-0005-0000-0000-000019900000}"/>
    <cellStyle name="Normal 2 4 8 2 2 3" xfId="33830" xr:uid="{00000000-0005-0000-0000-00001A900000}"/>
    <cellStyle name="Normal 2 4 8 2 2 4" xfId="33831" xr:uid="{00000000-0005-0000-0000-00001B900000}"/>
    <cellStyle name="Normal 2 4 8 2 3" xfId="33832" xr:uid="{00000000-0005-0000-0000-00001C900000}"/>
    <cellStyle name="Normal 2 4 8 2 3 2" xfId="33833" xr:uid="{00000000-0005-0000-0000-00001D900000}"/>
    <cellStyle name="Normal 2 4 8 2 3 2 2" xfId="33834" xr:uid="{00000000-0005-0000-0000-00001E900000}"/>
    <cellStyle name="Normal 2 4 8 2 3 3" xfId="33835" xr:uid="{00000000-0005-0000-0000-00001F900000}"/>
    <cellStyle name="Normal 2 4 8 2 3 4" xfId="33836" xr:uid="{00000000-0005-0000-0000-000020900000}"/>
    <cellStyle name="Normal 2 4 8 2 4" xfId="33837" xr:uid="{00000000-0005-0000-0000-000021900000}"/>
    <cellStyle name="Normal 2 4 8 2 4 2" xfId="33838" xr:uid="{00000000-0005-0000-0000-000022900000}"/>
    <cellStyle name="Normal 2 4 8 2 4 2 2" xfId="33839" xr:uid="{00000000-0005-0000-0000-000023900000}"/>
    <cellStyle name="Normal 2 4 8 2 4 3" xfId="33840" xr:uid="{00000000-0005-0000-0000-000024900000}"/>
    <cellStyle name="Normal 2 4 8 2 4 4" xfId="33841" xr:uid="{00000000-0005-0000-0000-000025900000}"/>
    <cellStyle name="Normal 2 4 8 2 5" xfId="33842" xr:uid="{00000000-0005-0000-0000-000026900000}"/>
    <cellStyle name="Normal 2 4 8 2 5 2" xfId="33843" xr:uid="{00000000-0005-0000-0000-000027900000}"/>
    <cellStyle name="Normal 2 4 8 2 5 3" xfId="33844" xr:uid="{00000000-0005-0000-0000-000028900000}"/>
    <cellStyle name="Normal 2 4 8 2 6" xfId="33845" xr:uid="{00000000-0005-0000-0000-000029900000}"/>
    <cellStyle name="Normal 2 4 8 2 7" xfId="33846" xr:uid="{00000000-0005-0000-0000-00002A900000}"/>
    <cellStyle name="Normal 2 4 8 2 8" xfId="33847" xr:uid="{00000000-0005-0000-0000-00002B900000}"/>
    <cellStyle name="Normal 2 4 8 3" xfId="33848" xr:uid="{00000000-0005-0000-0000-00002C900000}"/>
    <cellStyle name="Normal 2 4 8 3 2" xfId="33849" xr:uid="{00000000-0005-0000-0000-00002D900000}"/>
    <cellStyle name="Normal 2 4 8 3 2 2" xfId="33850" xr:uid="{00000000-0005-0000-0000-00002E900000}"/>
    <cellStyle name="Normal 2 4 8 3 3" xfId="33851" xr:uid="{00000000-0005-0000-0000-00002F900000}"/>
    <cellStyle name="Normal 2 4 8 3 4" xfId="33852" xr:uid="{00000000-0005-0000-0000-000030900000}"/>
    <cellStyle name="Normal 2 4 8 4" xfId="33853" xr:uid="{00000000-0005-0000-0000-000031900000}"/>
    <cellStyle name="Normal 2 4 8 4 2" xfId="33854" xr:uid="{00000000-0005-0000-0000-000032900000}"/>
    <cellStyle name="Normal 2 4 8 4 2 2" xfId="33855" xr:uid="{00000000-0005-0000-0000-000033900000}"/>
    <cellStyle name="Normal 2 4 8 4 3" xfId="33856" xr:uid="{00000000-0005-0000-0000-000034900000}"/>
    <cellStyle name="Normal 2 4 8 4 4" xfId="33857" xr:uid="{00000000-0005-0000-0000-000035900000}"/>
    <cellStyle name="Normal 2 4 8 5" xfId="33858" xr:uid="{00000000-0005-0000-0000-000036900000}"/>
    <cellStyle name="Normal 2 4 8 5 2" xfId="33859" xr:uid="{00000000-0005-0000-0000-000037900000}"/>
    <cellStyle name="Normal 2 4 8 5 2 2" xfId="33860" xr:uid="{00000000-0005-0000-0000-000038900000}"/>
    <cellStyle name="Normal 2 4 8 5 3" xfId="33861" xr:uid="{00000000-0005-0000-0000-000039900000}"/>
    <cellStyle name="Normal 2 4 8 5 4" xfId="33862" xr:uid="{00000000-0005-0000-0000-00003A900000}"/>
    <cellStyle name="Normal 2 4 8 6" xfId="33863" xr:uid="{00000000-0005-0000-0000-00003B900000}"/>
    <cellStyle name="Normal 2 4 8 6 2" xfId="33864" xr:uid="{00000000-0005-0000-0000-00003C900000}"/>
    <cellStyle name="Normal 2 4 8 6 2 2" xfId="33865" xr:uid="{00000000-0005-0000-0000-00003D900000}"/>
    <cellStyle name="Normal 2 4 8 6 3" xfId="33866" xr:uid="{00000000-0005-0000-0000-00003E900000}"/>
    <cellStyle name="Normal 2 4 8 7" xfId="33867" xr:uid="{00000000-0005-0000-0000-00003F900000}"/>
    <cellStyle name="Normal 2 4 8 7 2" xfId="33868" xr:uid="{00000000-0005-0000-0000-000040900000}"/>
    <cellStyle name="Normal 2 4 8 8" xfId="33869" xr:uid="{00000000-0005-0000-0000-000041900000}"/>
    <cellStyle name="Normal 2 4 8 9" xfId="33870" xr:uid="{00000000-0005-0000-0000-000042900000}"/>
    <cellStyle name="Normal 2 4 9" xfId="33871" xr:uid="{00000000-0005-0000-0000-000043900000}"/>
    <cellStyle name="Normal 2 4 9 2" xfId="33872" xr:uid="{00000000-0005-0000-0000-000044900000}"/>
    <cellStyle name="Normal 2 4 9 2 2" xfId="33873" xr:uid="{00000000-0005-0000-0000-000045900000}"/>
    <cellStyle name="Normal 2 4 9 2 2 2" xfId="33874" xr:uid="{00000000-0005-0000-0000-000046900000}"/>
    <cellStyle name="Normal 2 4 9 2 3" xfId="33875" xr:uid="{00000000-0005-0000-0000-000047900000}"/>
    <cellStyle name="Normal 2 4 9 2 4" xfId="33876" xr:uid="{00000000-0005-0000-0000-000048900000}"/>
    <cellStyle name="Normal 2 4 9 3" xfId="33877" xr:uid="{00000000-0005-0000-0000-000049900000}"/>
    <cellStyle name="Normal 2 4 9 3 2" xfId="33878" xr:uid="{00000000-0005-0000-0000-00004A900000}"/>
    <cellStyle name="Normal 2 4 9 3 2 2" xfId="33879" xr:uid="{00000000-0005-0000-0000-00004B900000}"/>
    <cellStyle name="Normal 2 4 9 3 3" xfId="33880" xr:uid="{00000000-0005-0000-0000-00004C900000}"/>
    <cellStyle name="Normal 2 4 9 3 4" xfId="33881" xr:uid="{00000000-0005-0000-0000-00004D900000}"/>
    <cellStyle name="Normal 2 4 9 4" xfId="33882" xr:uid="{00000000-0005-0000-0000-00004E900000}"/>
    <cellStyle name="Normal 2 4 9 4 2" xfId="33883" xr:uid="{00000000-0005-0000-0000-00004F900000}"/>
    <cellStyle name="Normal 2 4 9 4 2 2" xfId="33884" xr:uid="{00000000-0005-0000-0000-000050900000}"/>
    <cellStyle name="Normal 2 4 9 4 3" xfId="33885" xr:uid="{00000000-0005-0000-0000-000051900000}"/>
    <cellStyle name="Normal 2 4 9 4 4" xfId="33886" xr:uid="{00000000-0005-0000-0000-000052900000}"/>
    <cellStyle name="Normal 2 4 9 5" xfId="33887" xr:uid="{00000000-0005-0000-0000-000053900000}"/>
    <cellStyle name="Normal 2 4 9 5 2" xfId="33888" xr:uid="{00000000-0005-0000-0000-000054900000}"/>
    <cellStyle name="Normal 2 4 9 5 2 2" xfId="33889" xr:uid="{00000000-0005-0000-0000-000055900000}"/>
    <cellStyle name="Normal 2 4 9 5 3" xfId="33890" xr:uid="{00000000-0005-0000-0000-000056900000}"/>
    <cellStyle name="Normal 2 4 9 5 4" xfId="33891" xr:uid="{00000000-0005-0000-0000-000057900000}"/>
    <cellStyle name="Normal 2 4 9 6" xfId="33892" xr:uid="{00000000-0005-0000-0000-000058900000}"/>
    <cellStyle name="Normal 2 4 9 6 2" xfId="33893" xr:uid="{00000000-0005-0000-0000-000059900000}"/>
    <cellStyle name="Normal 2 4 9 6 2 2" xfId="33894" xr:uid="{00000000-0005-0000-0000-00005A900000}"/>
    <cellStyle name="Normal 2 4 9 6 3" xfId="33895" xr:uid="{00000000-0005-0000-0000-00005B900000}"/>
    <cellStyle name="Normal 2 4 9 7" xfId="33896" xr:uid="{00000000-0005-0000-0000-00005C900000}"/>
    <cellStyle name="Normal 2 4 9 7 2" xfId="33897" xr:uid="{00000000-0005-0000-0000-00005D900000}"/>
    <cellStyle name="Normal 2 4 9 8" xfId="33898" xr:uid="{00000000-0005-0000-0000-00005E900000}"/>
    <cellStyle name="Normal 2 4 9 9" xfId="33899" xr:uid="{00000000-0005-0000-0000-00005F900000}"/>
    <cellStyle name="Normal 2 5" xfId="33900" xr:uid="{00000000-0005-0000-0000-000060900000}"/>
    <cellStyle name="Normal 2 5 2" xfId="33901" xr:uid="{00000000-0005-0000-0000-000061900000}"/>
    <cellStyle name="Normal 2 5 2 2" xfId="33902" xr:uid="{00000000-0005-0000-0000-000062900000}"/>
    <cellStyle name="Normal 2 5 2 3" xfId="33903" xr:uid="{00000000-0005-0000-0000-000063900000}"/>
    <cellStyle name="Normal 2 5 3" xfId="33904" xr:uid="{00000000-0005-0000-0000-000064900000}"/>
    <cellStyle name="Normal 2 5 4" xfId="33905" xr:uid="{00000000-0005-0000-0000-000065900000}"/>
    <cellStyle name="Normal 2 6" xfId="33906" xr:uid="{00000000-0005-0000-0000-000066900000}"/>
    <cellStyle name="Normal 2 6 2" xfId="53099" xr:uid="{00000000-0005-0000-0000-000067900000}"/>
    <cellStyle name="Normal 2 6 3" xfId="53100" xr:uid="{00000000-0005-0000-0000-000068900000}"/>
    <cellStyle name="Normal 2 7" xfId="33907" xr:uid="{00000000-0005-0000-0000-000069900000}"/>
    <cellStyle name="Normal 2 7 2" xfId="33908" xr:uid="{00000000-0005-0000-0000-00006A900000}"/>
    <cellStyle name="Normal 2 7 3" xfId="53101" xr:uid="{00000000-0005-0000-0000-00006B900000}"/>
    <cellStyle name="Normal 2 7 3 2" xfId="53102" xr:uid="{00000000-0005-0000-0000-00006C900000}"/>
    <cellStyle name="Normal 2 7 3 3" xfId="53103" xr:uid="{00000000-0005-0000-0000-00006D900000}"/>
    <cellStyle name="Normal 2 7 3 4" xfId="53104" xr:uid="{00000000-0005-0000-0000-00006E900000}"/>
    <cellStyle name="Normal 2 7 4" xfId="53105" xr:uid="{00000000-0005-0000-0000-00006F900000}"/>
    <cellStyle name="Normal 2 8" xfId="33909" xr:uid="{00000000-0005-0000-0000-000070900000}"/>
    <cellStyle name="Normal 2 8 2" xfId="33910" xr:uid="{00000000-0005-0000-0000-000071900000}"/>
    <cellStyle name="Normal 2 8 3" xfId="33911" xr:uid="{00000000-0005-0000-0000-000072900000}"/>
    <cellStyle name="Normal 2 8 3 2" xfId="53106" xr:uid="{00000000-0005-0000-0000-000073900000}"/>
    <cellStyle name="Normal 2 9" xfId="33912" xr:uid="{00000000-0005-0000-0000-000074900000}"/>
    <cellStyle name="Normal 2 9 2" xfId="33913" xr:uid="{00000000-0005-0000-0000-000075900000}"/>
    <cellStyle name="Normal 2 9 2 2" xfId="33914" xr:uid="{00000000-0005-0000-0000-000076900000}"/>
    <cellStyle name="Normal 2 9 2 3" xfId="33915" xr:uid="{00000000-0005-0000-0000-000077900000}"/>
    <cellStyle name="Normal 2 9 3" xfId="33916" xr:uid="{00000000-0005-0000-0000-000078900000}"/>
    <cellStyle name="Normal 2 9 3 2" xfId="33917" xr:uid="{00000000-0005-0000-0000-000079900000}"/>
    <cellStyle name="Normal 2 9 4" xfId="33918" xr:uid="{00000000-0005-0000-0000-00007A900000}"/>
    <cellStyle name="Normal 2 9 5" xfId="33919" xr:uid="{00000000-0005-0000-0000-00007B900000}"/>
    <cellStyle name="Normal 2_2012-16 HOBNI BP CGAAP Sept 8" xfId="33920" xr:uid="{00000000-0005-0000-0000-00007C900000}"/>
    <cellStyle name="Normal 20" xfId="188" xr:uid="{00000000-0005-0000-0000-00007D900000}"/>
    <cellStyle name="Normal 20 2" xfId="33922" xr:uid="{00000000-0005-0000-0000-00007E900000}"/>
    <cellStyle name="Normal 20 2 2" xfId="33923" xr:uid="{00000000-0005-0000-0000-00007F900000}"/>
    <cellStyle name="Normal 20 2 3" xfId="33924" xr:uid="{00000000-0005-0000-0000-000080900000}"/>
    <cellStyle name="Normal 20 2 4" xfId="33925" xr:uid="{00000000-0005-0000-0000-000081900000}"/>
    <cellStyle name="Normal 20 2 5" xfId="33926" xr:uid="{00000000-0005-0000-0000-000082900000}"/>
    <cellStyle name="Normal 20 2 6" xfId="33927" xr:uid="{00000000-0005-0000-0000-000083900000}"/>
    <cellStyle name="Normal 20 2 7" xfId="33928" xr:uid="{00000000-0005-0000-0000-000084900000}"/>
    <cellStyle name="Normal 20 3" xfId="33929" xr:uid="{00000000-0005-0000-0000-000085900000}"/>
    <cellStyle name="Normal 20 3 2" xfId="33930" xr:uid="{00000000-0005-0000-0000-000086900000}"/>
    <cellStyle name="Normal 20 3 3" xfId="33931" xr:uid="{00000000-0005-0000-0000-000087900000}"/>
    <cellStyle name="Normal 20 3 4" xfId="33932" xr:uid="{00000000-0005-0000-0000-000088900000}"/>
    <cellStyle name="Normal 20 4" xfId="33933" xr:uid="{00000000-0005-0000-0000-000089900000}"/>
    <cellStyle name="Normal 20 5" xfId="33934" xr:uid="{00000000-0005-0000-0000-00008A900000}"/>
    <cellStyle name="Normal 20 6" xfId="33935" xr:uid="{00000000-0005-0000-0000-00008B900000}"/>
    <cellStyle name="Normal 20 7" xfId="33921" xr:uid="{00000000-0005-0000-0000-00008C900000}"/>
    <cellStyle name="Normal 200" xfId="33936" xr:uid="{00000000-0005-0000-0000-00008D900000}"/>
    <cellStyle name="Normal 200 2" xfId="33937" xr:uid="{00000000-0005-0000-0000-00008E900000}"/>
    <cellStyle name="Normal 200 2 2" xfId="33938" xr:uid="{00000000-0005-0000-0000-00008F900000}"/>
    <cellStyle name="Normal 200 2 2 2" xfId="33939" xr:uid="{00000000-0005-0000-0000-000090900000}"/>
    <cellStyle name="Normal 200 2 2 3" xfId="33940" xr:uid="{00000000-0005-0000-0000-000091900000}"/>
    <cellStyle name="Normal 200 2 3" xfId="33941" xr:uid="{00000000-0005-0000-0000-000092900000}"/>
    <cellStyle name="Normal 200 2 3 2" xfId="33942" xr:uid="{00000000-0005-0000-0000-000093900000}"/>
    <cellStyle name="Normal 200 2 4" xfId="33943" xr:uid="{00000000-0005-0000-0000-000094900000}"/>
    <cellStyle name="Normal 200 2 5" xfId="33944" xr:uid="{00000000-0005-0000-0000-000095900000}"/>
    <cellStyle name="Normal 200 3" xfId="33945" xr:uid="{00000000-0005-0000-0000-000096900000}"/>
    <cellStyle name="Normal 200 3 2" xfId="33946" xr:uid="{00000000-0005-0000-0000-000097900000}"/>
    <cellStyle name="Normal 200 3 3" xfId="33947" xr:uid="{00000000-0005-0000-0000-000098900000}"/>
    <cellStyle name="Normal 200 4" xfId="33948" xr:uid="{00000000-0005-0000-0000-000099900000}"/>
    <cellStyle name="Normal 200 4 2" xfId="33949" xr:uid="{00000000-0005-0000-0000-00009A900000}"/>
    <cellStyle name="Normal 200 5" xfId="33950" xr:uid="{00000000-0005-0000-0000-00009B900000}"/>
    <cellStyle name="Normal 200 6" xfId="33951" xr:uid="{00000000-0005-0000-0000-00009C900000}"/>
    <cellStyle name="Normal 201" xfId="33952" xr:uid="{00000000-0005-0000-0000-00009D900000}"/>
    <cellStyle name="Normal 201 2" xfId="33953" xr:uid="{00000000-0005-0000-0000-00009E900000}"/>
    <cellStyle name="Normal 201 2 2" xfId="33954" xr:uid="{00000000-0005-0000-0000-00009F900000}"/>
    <cellStyle name="Normal 201 2 2 2" xfId="33955" xr:uid="{00000000-0005-0000-0000-0000A0900000}"/>
    <cellStyle name="Normal 201 2 2 3" xfId="33956" xr:uid="{00000000-0005-0000-0000-0000A1900000}"/>
    <cellStyle name="Normal 201 2 3" xfId="33957" xr:uid="{00000000-0005-0000-0000-0000A2900000}"/>
    <cellStyle name="Normal 201 2 3 2" xfId="33958" xr:uid="{00000000-0005-0000-0000-0000A3900000}"/>
    <cellStyle name="Normal 201 2 4" xfId="33959" xr:uid="{00000000-0005-0000-0000-0000A4900000}"/>
    <cellStyle name="Normal 201 2 5" xfId="33960" xr:uid="{00000000-0005-0000-0000-0000A5900000}"/>
    <cellStyle name="Normal 201 3" xfId="33961" xr:uid="{00000000-0005-0000-0000-0000A6900000}"/>
    <cellStyle name="Normal 201 3 2" xfId="33962" xr:uid="{00000000-0005-0000-0000-0000A7900000}"/>
    <cellStyle name="Normal 201 3 3" xfId="33963" xr:uid="{00000000-0005-0000-0000-0000A8900000}"/>
    <cellStyle name="Normal 201 4" xfId="33964" xr:uid="{00000000-0005-0000-0000-0000A9900000}"/>
    <cellStyle name="Normal 201 4 2" xfId="33965" xr:uid="{00000000-0005-0000-0000-0000AA900000}"/>
    <cellStyle name="Normal 201 5" xfId="33966" xr:uid="{00000000-0005-0000-0000-0000AB900000}"/>
    <cellStyle name="Normal 201 6" xfId="33967" xr:uid="{00000000-0005-0000-0000-0000AC900000}"/>
    <cellStyle name="Normal 202" xfId="33968" xr:uid="{00000000-0005-0000-0000-0000AD900000}"/>
    <cellStyle name="Normal 202 2" xfId="33969" xr:uid="{00000000-0005-0000-0000-0000AE900000}"/>
    <cellStyle name="Normal 202 2 2" xfId="33970" xr:uid="{00000000-0005-0000-0000-0000AF900000}"/>
    <cellStyle name="Normal 202 2 2 2" xfId="33971" xr:uid="{00000000-0005-0000-0000-0000B0900000}"/>
    <cellStyle name="Normal 202 2 2 3" xfId="33972" xr:uid="{00000000-0005-0000-0000-0000B1900000}"/>
    <cellStyle name="Normal 202 2 3" xfId="33973" xr:uid="{00000000-0005-0000-0000-0000B2900000}"/>
    <cellStyle name="Normal 202 2 3 2" xfId="33974" xr:uid="{00000000-0005-0000-0000-0000B3900000}"/>
    <cellStyle name="Normal 202 2 4" xfId="33975" xr:uid="{00000000-0005-0000-0000-0000B4900000}"/>
    <cellStyle name="Normal 202 2 5" xfId="33976" xr:uid="{00000000-0005-0000-0000-0000B5900000}"/>
    <cellStyle name="Normal 202 3" xfId="33977" xr:uid="{00000000-0005-0000-0000-0000B6900000}"/>
    <cellStyle name="Normal 202 3 2" xfId="33978" xr:uid="{00000000-0005-0000-0000-0000B7900000}"/>
    <cellStyle name="Normal 202 3 3" xfId="33979" xr:uid="{00000000-0005-0000-0000-0000B8900000}"/>
    <cellStyle name="Normal 202 4" xfId="33980" xr:uid="{00000000-0005-0000-0000-0000B9900000}"/>
    <cellStyle name="Normal 202 4 2" xfId="33981" xr:uid="{00000000-0005-0000-0000-0000BA900000}"/>
    <cellStyle name="Normal 202 5" xfId="33982" xr:uid="{00000000-0005-0000-0000-0000BB900000}"/>
    <cellStyle name="Normal 202 6" xfId="33983" xr:uid="{00000000-0005-0000-0000-0000BC900000}"/>
    <cellStyle name="Normal 203" xfId="33984" xr:uid="{00000000-0005-0000-0000-0000BD900000}"/>
    <cellStyle name="Normal 203 2" xfId="33985" xr:uid="{00000000-0005-0000-0000-0000BE900000}"/>
    <cellStyle name="Normal 203 2 2" xfId="33986" xr:uid="{00000000-0005-0000-0000-0000BF900000}"/>
    <cellStyle name="Normal 203 2 2 2" xfId="33987" xr:uid="{00000000-0005-0000-0000-0000C0900000}"/>
    <cellStyle name="Normal 203 2 2 3" xfId="33988" xr:uid="{00000000-0005-0000-0000-0000C1900000}"/>
    <cellStyle name="Normal 203 2 3" xfId="33989" xr:uid="{00000000-0005-0000-0000-0000C2900000}"/>
    <cellStyle name="Normal 203 2 3 2" xfId="33990" xr:uid="{00000000-0005-0000-0000-0000C3900000}"/>
    <cellStyle name="Normal 203 2 4" xfId="33991" xr:uid="{00000000-0005-0000-0000-0000C4900000}"/>
    <cellStyle name="Normal 203 2 5" xfId="33992" xr:uid="{00000000-0005-0000-0000-0000C5900000}"/>
    <cellStyle name="Normal 203 3" xfId="33993" xr:uid="{00000000-0005-0000-0000-0000C6900000}"/>
    <cellStyle name="Normal 203 3 2" xfId="33994" xr:uid="{00000000-0005-0000-0000-0000C7900000}"/>
    <cellStyle name="Normal 203 3 3" xfId="33995" xr:uid="{00000000-0005-0000-0000-0000C8900000}"/>
    <cellStyle name="Normal 203 4" xfId="33996" xr:uid="{00000000-0005-0000-0000-0000C9900000}"/>
    <cellStyle name="Normal 203 4 2" xfId="33997" xr:uid="{00000000-0005-0000-0000-0000CA900000}"/>
    <cellStyle name="Normal 203 5" xfId="33998" xr:uid="{00000000-0005-0000-0000-0000CB900000}"/>
    <cellStyle name="Normal 203 6" xfId="33999" xr:uid="{00000000-0005-0000-0000-0000CC900000}"/>
    <cellStyle name="Normal 204" xfId="34000" xr:uid="{00000000-0005-0000-0000-0000CD900000}"/>
    <cellStyle name="Normal 204 2" xfId="34001" xr:uid="{00000000-0005-0000-0000-0000CE900000}"/>
    <cellStyle name="Normal 204 2 2" xfId="34002" xr:uid="{00000000-0005-0000-0000-0000CF900000}"/>
    <cellStyle name="Normal 204 2 2 2" xfId="34003" xr:uid="{00000000-0005-0000-0000-0000D0900000}"/>
    <cellStyle name="Normal 204 2 2 3" xfId="34004" xr:uid="{00000000-0005-0000-0000-0000D1900000}"/>
    <cellStyle name="Normal 204 2 3" xfId="34005" xr:uid="{00000000-0005-0000-0000-0000D2900000}"/>
    <cellStyle name="Normal 204 2 3 2" xfId="34006" xr:uid="{00000000-0005-0000-0000-0000D3900000}"/>
    <cellStyle name="Normal 204 2 4" xfId="34007" xr:uid="{00000000-0005-0000-0000-0000D4900000}"/>
    <cellStyle name="Normal 204 2 5" xfId="34008" xr:uid="{00000000-0005-0000-0000-0000D5900000}"/>
    <cellStyle name="Normal 204 3" xfId="34009" xr:uid="{00000000-0005-0000-0000-0000D6900000}"/>
    <cellStyle name="Normal 204 3 2" xfId="34010" xr:uid="{00000000-0005-0000-0000-0000D7900000}"/>
    <cellStyle name="Normal 204 3 3" xfId="34011" xr:uid="{00000000-0005-0000-0000-0000D8900000}"/>
    <cellStyle name="Normal 204 4" xfId="34012" xr:uid="{00000000-0005-0000-0000-0000D9900000}"/>
    <cellStyle name="Normal 204 4 2" xfId="34013" xr:uid="{00000000-0005-0000-0000-0000DA900000}"/>
    <cellStyle name="Normal 204 5" xfId="34014" xr:uid="{00000000-0005-0000-0000-0000DB900000}"/>
    <cellStyle name="Normal 204 6" xfId="34015" xr:uid="{00000000-0005-0000-0000-0000DC900000}"/>
    <cellStyle name="Normal 205" xfId="34016" xr:uid="{00000000-0005-0000-0000-0000DD900000}"/>
    <cellStyle name="Normal 205 2" xfId="34017" xr:uid="{00000000-0005-0000-0000-0000DE900000}"/>
    <cellStyle name="Normal 205 2 2" xfId="34018" xr:uid="{00000000-0005-0000-0000-0000DF900000}"/>
    <cellStyle name="Normal 205 2 2 2" xfId="34019" xr:uid="{00000000-0005-0000-0000-0000E0900000}"/>
    <cellStyle name="Normal 205 2 2 3" xfId="34020" xr:uid="{00000000-0005-0000-0000-0000E1900000}"/>
    <cellStyle name="Normal 205 2 3" xfId="34021" xr:uid="{00000000-0005-0000-0000-0000E2900000}"/>
    <cellStyle name="Normal 205 2 3 2" xfId="34022" xr:uid="{00000000-0005-0000-0000-0000E3900000}"/>
    <cellStyle name="Normal 205 2 4" xfId="34023" xr:uid="{00000000-0005-0000-0000-0000E4900000}"/>
    <cellStyle name="Normal 205 2 5" xfId="34024" xr:uid="{00000000-0005-0000-0000-0000E5900000}"/>
    <cellStyle name="Normal 205 3" xfId="34025" xr:uid="{00000000-0005-0000-0000-0000E6900000}"/>
    <cellStyle name="Normal 205 3 2" xfId="34026" xr:uid="{00000000-0005-0000-0000-0000E7900000}"/>
    <cellStyle name="Normal 205 3 3" xfId="34027" xr:uid="{00000000-0005-0000-0000-0000E8900000}"/>
    <cellStyle name="Normal 205 4" xfId="34028" xr:uid="{00000000-0005-0000-0000-0000E9900000}"/>
    <cellStyle name="Normal 205 4 2" xfId="34029" xr:uid="{00000000-0005-0000-0000-0000EA900000}"/>
    <cellStyle name="Normal 205 5" xfId="34030" xr:uid="{00000000-0005-0000-0000-0000EB900000}"/>
    <cellStyle name="Normal 205 6" xfId="34031" xr:uid="{00000000-0005-0000-0000-0000EC900000}"/>
    <cellStyle name="Normal 206" xfId="34032" xr:uid="{00000000-0005-0000-0000-0000ED900000}"/>
    <cellStyle name="Normal 206 2" xfId="34033" xr:uid="{00000000-0005-0000-0000-0000EE900000}"/>
    <cellStyle name="Normal 206 2 2" xfId="34034" xr:uid="{00000000-0005-0000-0000-0000EF900000}"/>
    <cellStyle name="Normal 206 2 2 2" xfId="34035" xr:uid="{00000000-0005-0000-0000-0000F0900000}"/>
    <cellStyle name="Normal 206 2 2 3" xfId="34036" xr:uid="{00000000-0005-0000-0000-0000F1900000}"/>
    <cellStyle name="Normal 206 2 3" xfId="34037" xr:uid="{00000000-0005-0000-0000-0000F2900000}"/>
    <cellStyle name="Normal 206 2 3 2" xfId="34038" xr:uid="{00000000-0005-0000-0000-0000F3900000}"/>
    <cellStyle name="Normal 206 2 4" xfId="34039" xr:uid="{00000000-0005-0000-0000-0000F4900000}"/>
    <cellStyle name="Normal 206 2 5" xfId="34040" xr:uid="{00000000-0005-0000-0000-0000F5900000}"/>
    <cellStyle name="Normal 206 3" xfId="34041" xr:uid="{00000000-0005-0000-0000-0000F6900000}"/>
    <cellStyle name="Normal 206 3 2" xfId="34042" xr:uid="{00000000-0005-0000-0000-0000F7900000}"/>
    <cellStyle name="Normal 206 3 3" xfId="34043" xr:uid="{00000000-0005-0000-0000-0000F8900000}"/>
    <cellStyle name="Normal 206 4" xfId="34044" xr:uid="{00000000-0005-0000-0000-0000F9900000}"/>
    <cellStyle name="Normal 206 4 2" xfId="34045" xr:uid="{00000000-0005-0000-0000-0000FA900000}"/>
    <cellStyle name="Normal 206 5" xfId="34046" xr:uid="{00000000-0005-0000-0000-0000FB900000}"/>
    <cellStyle name="Normal 206 6" xfId="34047" xr:uid="{00000000-0005-0000-0000-0000FC900000}"/>
    <cellStyle name="Normal 207" xfId="34048" xr:uid="{00000000-0005-0000-0000-0000FD900000}"/>
    <cellStyle name="Normal 207 2" xfId="34049" xr:uid="{00000000-0005-0000-0000-0000FE900000}"/>
    <cellStyle name="Normal 207 2 2" xfId="34050" xr:uid="{00000000-0005-0000-0000-0000FF900000}"/>
    <cellStyle name="Normal 207 2 2 2" xfId="34051" xr:uid="{00000000-0005-0000-0000-000000910000}"/>
    <cellStyle name="Normal 207 2 2 3" xfId="34052" xr:uid="{00000000-0005-0000-0000-000001910000}"/>
    <cellStyle name="Normal 207 2 3" xfId="34053" xr:uid="{00000000-0005-0000-0000-000002910000}"/>
    <cellStyle name="Normal 207 2 3 2" xfId="34054" xr:uid="{00000000-0005-0000-0000-000003910000}"/>
    <cellStyle name="Normal 207 2 4" xfId="34055" xr:uid="{00000000-0005-0000-0000-000004910000}"/>
    <cellStyle name="Normal 207 2 5" xfId="34056" xr:uid="{00000000-0005-0000-0000-000005910000}"/>
    <cellStyle name="Normal 207 3" xfId="34057" xr:uid="{00000000-0005-0000-0000-000006910000}"/>
    <cellStyle name="Normal 207 3 2" xfId="34058" xr:uid="{00000000-0005-0000-0000-000007910000}"/>
    <cellStyle name="Normal 207 3 3" xfId="34059" xr:uid="{00000000-0005-0000-0000-000008910000}"/>
    <cellStyle name="Normal 207 4" xfId="34060" xr:uid="{00000000-0005-0000-0000-000009910000}"/>
    <cellStyle name="Normal 207 4 2" xfId="34061" xr:uid="{00000000-0005-0000-0000-00000A910000}"/>
    <cellStyle name="Normal 207 5" xfId="34062" xr:uid="{00000000-0005-0000-0000-00000B910000}"/>
    <cellStyle name="Normal 207 6" xfId="34063" xr:uid="{00000000-0005-0000-0000-00000C910000}"/>
    <cellStyle name="Normal 208" xfId="34064" xr:uid="{00000000-0005-0000-0000-00000D910000}"/>
    <cellStyle name="Normal 208 2" xfId="34065" xr:uid="{00000000-0005-0000-0000-00000E910000}"/>
    <cellStyle name="Normal 208 2 2" xfId="34066" xr:uid="{00000000-0005-0000-0000-00000F910000}"/>
    <cellStyle name="Normal 208 2 2 2" xfId="34067" xr:uid="{00000000-0005-0000-0000-000010910000}"/>
    <cellStyle name="Normal 208 2 2 3" xfId="34068" xr:uid="{00000000-0005-0000-0000-000011910000}"/>
    <cellStyle name="Normal 208 2 3" xfId="34069" xr:uid="{00000000-0005-0000-0000-000012910000}"/>
    <cellStyle name="Normal 208 2 3 2" xfId="34070" xr:uid="{00000000-0005-0000-0000-000013910000}"/>
    <cellStyle name="Normal 208 2 4" xfId="34071" xr:uid="{00000000-0005-0000-0000-000014910000}"/>
    <cellStyle name="Normal 208 2 5" xfId="34072" xr:uid="{00000000-0005-0000-0000-000015910000}"/>
    <cellStyle name="Normal 208 3" xfId="34073" xr:uid="{00000000-0005-0000-0000-000016910000}"/>
    <cellStyle name="Normal 208 3 2" xfId="34074" xr:uid="{00000000-0005-0000-0000-000017910000}"/>
    <cellStyle name="Normal 208 3 3" xfId="34075" xr:uid="{00000000-0005-0000-0000-000018910000}"/>
    <cellStyle name="Normal 208 4" xfId="34076" xr:uid="{00000000-0005-0000-0000-000019910000}"/>
    <cellStyle name="Normal 208 4 2" xfId="34077" xr:uid="{00000000-0005-0000-0000-00001A910000}"/>
    <cellStyle name="Normal 208 5" xfId="34078" xr:uid="{00000000-0005-0000-0000-00001B910000}"/>
    <cellStyle name="Normal 208 6" xfId="34079" xr:uid="{00000000-0005-0000-0000-00001C910000}"/>
    <cellStyle name="Normal 209" xfId="34080" xr:uid="{00000000-0005-0000-0000-00001D910000}"/>
    <cellStyle name="Normal 209 2" xfId="34081" xr:uid="{00000000-0005-0000-0000-00001E910000}"/>
    <cellStyle name="Normal 209 2 2" xfId="34082" xr:uid="{00000000-0005-0000-0000-00001F910000}"/>
    <cellStyle name="Normal 209 2 2 2" xfId="34083" xr:uid="{00000000-0005-0000-0000-000020910000}"/>
    <cellStyle name="Normal 209 2 2 3" xfId="34084" xr:uid="{00000000-0005-0000-0000-000021910000}"/>
    <cellStyle name="Normal 209 2 3" xfId="34085" xr:uid="{00000000-0005-0000-0000-000022910000}"/>
    <cellStyle name="Normal 209 2 3 2" xfId="34086" xr:uid="{00000000-0005-0000-0000-000023910000}"/>
    <cellStyle name="Normal 209 2 4" xfId="34087" xr:uid="{00000000-0005-0000-0000-000024910000}"/>
    <cellStyle name="Normal 209 2 5" xfId="34088" xr:uid="{00000000-0005-0000-0000-000025910000}"/>
    <cellStyle name="Normal 209 3" xfId="34089" xr:uid="{00000000-0005-0000-0000-000026910000}"/>
    <cellStyle name="Normal 209 3 2" xfId="34090" xr:uid="{00000000-0005-0000-0000-000027910000}"/>
    <cellStyle name="Normal 209 3 3" xfId="34091" xr:uid="{00000000-0005-0000-0000-000028910000}"/>
    <cellStyle name="Normal 209 4" xfId="34092" xr:uid="{00000000-0005-0000-0000-000029910000}"/>
    <cellStyle name="Normal 209 4 2" xfId="34093" xr:uid="{00000000-0005-0000-0000-00002A910000}"/>
    <cellStyle name="Normal 209 5" xfId="34094" xr:uid="{00000000-0005-0000-0000-00002B910000}"/>
    <cellStyle name="Normal 209 6" xfId="34095" xr:uid="{00000000-0005-0000-0000-00002C910000}"/>
    <cellStyle name="Normal 21" xfId="189" xr:uid="{00000000-0005-0000-0000-00002D910000}"/>
    <cellStyle name="Normal 21 2" xfId="34097" xr:uid="{00000000-0005-0000-0000-00002E910000}"/>
    <cellStyle name="Normal 21 2 2" xfId="34098" xr:uid="{00000000-0005-0000-0000-00002F910000}"/>
    <cellStyle name="Normal 21 2 3" xfId="34099" xr:uid="{00000000-0005-0000-0000-000030910000}"/>
    <cellStyle name="Normal 21 2 4" xfId="34100" xr:uid="{00000000-0005-0000-0000-000031910000}"/>
    <cellStyle name="Normal 21 2 5" xfId="34101" xr:uid="{00000000-0005-0000-0000-000032910000}"/>
    <cellStyle name="Normal 21 2 6" xfId="34102" xr:uid="{00000000-0005-0000-0000-000033910000}"/>
    <cellStyle name="Normal 21 2 7" xfId="34103" xr:uid="{00000000-0005-0000-0000-000034910000}"/>
    <cellStyle name="Normal 21 3" xfId="34104" xr:uid="{00000000-0005-0000-0000-000035910000}"/>
    <cellStyle name="Normal 21 3 2" xfId="34105" xr:uid="{00000000-0005-0000-0000-000036910000}"/>
    <cellStyle name="Normal 21 3 3" xfId="34106" xr:uid="{00000000-0005-0000-0000-000037910000}"/>
    <cellStyle name="Normal 21 3 4" xfId="34107" xr:uid="{00000000-0005-0000-0000-000038910000}"/>
    <cellStyle name="Normal 21 4" xfId="34108" xr:uid="{00000000-0005-0000-0000-000039910000}"/>
    <cellStyle name="Normal 21 5" xfId="34109" xr:uid="{00000000-0005-0000-0000-00003A910000}"/>
    <cellStyle name="Normal 21 6" xfId="34110" xr:uid="{00000000-0005-0000-0000-00003B910000}"/>
    <cellStyle name="Normal 21 7" xfId="34096" xr:uid="{00000000-0005-0000-0000-00003C910000}"/>
    <cellStyle name="Normal 210" xfId="34111" xr:uid="{00000000-0005-0000-0000-00003D910000}"/>
    <cellStyle name="Normal 210 2" xfId="34112" xr:uid="{00000000-0005-0000-0000-00003E910000}"/>
    <cellStyle name="Normal 210 2 2" xfId="34113" xr:uid="{00000000-0005-0000-0000-00003F910000}"/>
    <cellStyle name="Normal 210 2 2 2" xfId="34114" xr:uid="{00000000-0005-0000-0000-000040910000}"/>
    <cellStyle name="Normal 210 2 2 3" xfId="34115" xr:uid="{00000000-0005-0000-0000-000041910000}"/>
    <cellStyle name="Normal 210 2 3" xfId="34116" xr:uid="{00000000-0005-0000-0000-000042910000}"/>
    <cellStyle name="Normal 210 2 3 2" xfId="34117" xr:uid="{00000000-0005-0000-0000-000043910000}"/>
    <cellStyle name="Normal 210 2 4" xfId="34118" xr:uid="{00000000-0005-0000-0000-000044910000}"/>
    <cellStyle name="Normal 210 2 5" xfId="34119" xr:uid="{00000000-0005-0000-0000-000045910000}"/>
    <cellStyle name="Normal 210 3" xfId="34120" xr:uid="{00000000-0005-0000-0000-000046910000}"/>
    <cellStyle name="Normal 210 3 2" xfId="34121" xr:uid="{00000000-0005-0000-0000-000047910000}"/>
    <cellStyle name="Normal 210 3 3" xfId="34122" xr:uid="{00000000-0005-0000-0000-000048910000}"/>
    <cellStyle name="Normal 210 4" xfId="34123" xr:uid="{00000000-0005-0000-0000-000049910000}"/>
    <cellStyle name="Normal 210 4 2" xfId="34124" xr:uid="{00000000-0005-0000-0000-00004A910000}"/>
    <cellStyle name="Normal 210 5" xfId="34125" xr:uid="{00000000-0005-0000-0000-00004B910000}"/>
    <cellStyle name="Normal 210 6" xfId="34126" xr:uid="{00000000-0005-0000-0000-00004C910000}"/>
    <cellStyle name="Normal 211" xfId="34127" xr:uid="{00000000-0005-0000-0000-00004D910000}"/>
    <cellStyle name="Normal 211 2" xfId="34128" xr:uid="{00000000-0005-0000-0000-00004E910000}"/>
    <cellStyle name="Normal 211 2 2" xfId="34129" xr:uid="{00000000-0005-0000-0000-00004F910000}"/>
    <cellStyle name="Normal 211 2 2 2" xfId="34130" xr:uid="{00000000-0005-0000-0000-000050910000}"/>
    <cellStyle name="Normal 211 2 2 3" xfId="34131" xr:uid="{00000000-0005-0000-0000-000051910000}"/>
    <cellStyle name="Normal 211 2 3" xfId="34132" xr:uid="{00000000-0005-0000-0000-000052910000}"/>
    <cellStyle name="Normal 211 2 3 2" xfId="34133" xr:uid="{00000000-0005-0000-0000-000053910000}"/>
    <cellStyle name="Normal 211 2 4" xfId="34134" xr:uid="{00000000-0005-0000-0000-000054910000}"/>
    <cellStyle name="Normal 211 2 5" xfId="34135" xr:uid="{00000000-0005-0000-0000-000055910000}"/>
    <cellStyle name="Normal 211 3" xfId="34136" xr:uid="{00000000-0005-0000-0000-000056910000}"/>
    <cellStyle name="Normal 211 4" xfId="34137" xr:uid="{00000000-0005-0000-0000-000057910000}"/>
    <cellStyle name="Normal 211 4 2" xfId="34138" xr:uid="{00000000-0005-0000-0000-000058910000}"/>
    <cellStyle name="Normal 211 4 3" xfId="34139" xr:uid="{00000000-0005-0000-0000-000059910000}"/>
    <cellStyle name="Normal 211 5" xfId="34140" xr:uid="{00000000-0005-0000-0000-00005A910000}"/>
    <cellStyle name="Normal 211 5 2" xfId="34141" xr:uid="{00000000-0005-0000-0000-00005B910000}"/>
    <cellStyle name="Normal 211 6" xfId="34142" xr:uid="{00000000-0005-0000-0000-00005C910000}"/>
    <cellStyle name="Normal 211 7" xfId="34143" xr:uid="{00000000-0005-0000-0000-00005D910000}"/>
    <cellStyle name="Normal 212" xfId="34144" xr:uid="{00000000-0005-0000-0000-00005E910000}"/>
    <cellStyle name="Normal 212 2" xfId="34145" xr:uid="{00000000-0005-0000-0000-00005F910000}"/>
    <cellStyle name="Normal 212 2 2" xfId="34146" xr:uid="{00000000-0005-0000-0000-000060910000}"/>
    <cellStyle name="Normal 212 2 2 2" xfId="34147" xr:uid="{00000000-0005-0000-0000-000061910000}"/>
    <cellStyle name="Normal 212 2 2 3" xfId="34148" xr:uid="{00000000-0005-0000-0000-000062910000}"/>
    <cellStyle name="Normal 212 2 3" xfId="34149" xr:uid="{00000000-0005-0000-0000-000063910000}"/>
    <cellStyle name="Normal 212 2 3 2" xfId="34150" xr:uid="{00000000-0005-0000-0000-000064910000}"/>
    <cellStyle name="Normal 212 2 4" xfId="34151" xr:uid="{00000000-0005-0000-0000-000065910000}"/>
    <cellStyle name="Normal 212 2 5" xfId="34152" xr:uid="{00000000-0005-0000-0000-000066910000}"/>
    <cellStyle name="Normal 212 3" xfId="34153" xr:uid="{00000000-0005-0000-0000-000067910000}"/>
    <cellStyle name="Normal 212 3 2" xfId="34154" xr:uid="{00000000-0005-0000-0000-000068910000}"/>
    <cellStyle name="Normal 212 3 3" xfId="34155" xr:uid="{00000000-0005-0000-0000-000069910000}"/>
    <cellStyle name="Normal 212 4" xfId="34156" xr:uid="{00000000-0005-0000-0000-00006A910000}"/>
    <cellStyle name="Normal 212 4 2" xfId="34157" xr:uid="{00000000-0005-0000-0000-00006B910000}"/>
    <cellStyle name="Normal 212 5" xfId="34158" xr:uid="{00000000-0005-0000-0000-00006C910000}"/>
    <cellStyle name="Normal 212 6" xfId="34159" xr:uid="{00000000-0005-0000-0000-00006D910000}"/>
    <cellStyle name="Normal 213" xfId="34160" xr:uid="{00000000-0005-0000-0000-00006E910000}"/>
    <cellStyle name="Normal 213 2" xfId="34161" xr:uid="{00000000-0005-0000-0000-00006F910000}"/>
    <cellStyle name="Normal 213 2 2" xfId="34162" xr:uid="{00000000-0005-0000-0000-000070910000}"/>
    <cellStyle name="Normal 213 2 2 2" xfId="34163" xr:uid="{00000000-0005-0000-0000-000071910000}"/>
    <cellStyle name="Normal 213 2 2 3" xfId="34164" xr:uid="{00000000-0005-0000-0000-000072910000}"/>
    <cellStyle name="Normal 213 2 3" xfId="34165" xr:uid="{00000000-0005-0000-0000-000073910000}"/>
    <cellStyle name="Normal 213 2 3 2" xfId="34166" xr:uid="{00000000-0005-0000-0000-000074910000}"/>
    <cellStyle name="Normal 213 2 4" xfId="34167" xr:uid="{00000000-0005-0000-0000-000075910000}"/>
    <cellStyle name="Normal 213 2 5" xfId="34168" xr:uid="{00000000-0005-0000-0000-000076910000}"/>
    <cellStyle name="Normal 213 3" xfId="34169" xr:uid="{00000000-0005-0000-0000-000077910000}"/>
    <cellStyle name="Normal 213 3 2" xfId="34170" xr:uid="{00000000-0005-0000-0000-000078910000}"/>
    <cellStyle name="Normal 213 3 3" xfId="34171" xr:uid="{00000000-0005-0000-0000-000079910000}"/>
    <cellStyle name="Normal 213 4" xfId="34172" xr:uid="{00000000-0005-0000-0000-00007A910000}"/>
    <cellStyle name="Normal 213 4 2" xfId="34173" xr:uid="{00000000-0005-0000-0000-00007B910000}"/>
    <cellStyle name="Normal 213 5" xfId="34174" xr:uid="{00000000-0005-0000-0000-00007C910000}"/>
    <cellStyle name="Normal 213 6" xfId="34175" xr:uid="{00000000-0005-0000-0000-00007D910000}"/>
    <cellStyle name="Normal 214" xfId="34176" xr:uid="{00000000-0005-0000-0000-00007E910000}"/>
    <cellStyle name="Normal 214 2" xfId="34177" xr:uid="{00000000-0005-0000-0000-00007F910000}"/>
    <cellStyle name="Normal 214 2 2" xfId="34178" xr:uid="{00000000-0005-0000-0000-000080910000}"/>
    <cellStyle name="Normal 214 2 2 2" xfId="34179" xr:uid="{00000000-0005-0000-0000-000081910000}"/>
    <cellStyle name="Normal 214 2 2 3" xfId="34180" xr:uid="{00000000-0005-0000-0000-000082910000}"/>
    <cellStyle name="Normal 214 2 3" xfId="34181" xr:uid="{00000000-0005-0000-0000-000083910000}"/>
    <cellStyle name="Normal 214 2 3 2" xfId="34182" xr:uid="{00000000-0005-0000-0000-000084910000}"/>
    <cellStyle name="Normal 214 2 4" xfId="34183" xr:uid="{00000000-0005-0000-0000-000085910000}"/>
    <cellStyle name="Normal 214 2 5" xfId="34184" xr:uid="{00000000-0005-0000-0000-000086910000}"/>
    <cellStyle name="Normal 214 3" xfId="34185" xr:uid="{00000000-0005-0000-0000-000087910000}"/>
    <cellStyle name="Normal 214 3 2" xfId="34186" xr:uid="{00000000-0005-0000-0000-000088910000}"/>
    <cellStyle name="Normal 214 3 3" xfId="34187" xr:uid="{00000000-0005-0000-0000-000089910000}"/>
    <cellStyle name="Normal 214 4" xfId="34188" xr:uid="{00000000-0005-0000-0000-00008A910000}"/>
    <cellStyle name="Normal 214 4 2" xfId="34189" xr:uid="{00000000-0005-0000-0000-00008B910000}"/>
    <cellStyle name="Normal 214 5" xfId="34190" xr:uid="{00000000-0005-0000-0000-00008C910000}"/>
    <cellStyle name="Normal 214 6" xfId="34191" xr:uid="{00000000-0005-0000-0000-00008D910000}"/>
    <cellStyle name="Normal 215" xfId="34192" xr:uid="{00000000-0005-0000-0000-00008E910000}"/>
    <cellStyle name="Normal 215 2" xfId="34193" xr:uid="{00000000-0005-0000-0000-00008F910000}"/>
    <cellStyle name="Normal 215 2 2" xfId="34194" xr:uid="{00000000-0005-0000-0000-000090910000}"/>
    <cellStyle name="Normal 215 2 2 2" xfId="34195" xr:uid="{00000000-0005-0000-0000-000091910000}"/>
    <cellStyle name="Normal 215 2 2 3" xfId="34196" xr:uid="{00000000-0005-0000-0000-000092910000}"/>
    <cellStyle name="Normal 215 2 3" xfId="34197" xr:uid="{00000000-0005-0000-0000-000093910000}"/>
    <cellStyle name="Normal 215 2 3 2" xfId="34198" xr:uid="{00000000-0005-0000-0000-000094910000}"/>
    <cellStyle name="Normal 215 2 4" xfId="34199" xr:uid="{00000000-0005-0000-0000-000095910000}"/>
    <cellStyle name="Normal 215 2 5" xfId="34200" xr:uid="{00000000-0005-0000-0000-000096910000}"/>
    <cellStyle name="Normal 215 3" xfId="34201" xr:uid="{00000000-0005-0000-0000-000097910000}"/>
    <cellStyle name="Normal 215 3 2" xfId="34202" xr:uid="{00000000-0005-0000-0000-000098910000}"/>
    <cellStyle name="Normal 215 3 3" xfId="34203" xr:uid="{00000000-0005-0000-0000-000099910000}"/>
    <cellStyle name="Normal 215 4" xfId="34204" xr:uid="{00000000-0005-0000-0000-00009A910000}"/>
    <cellStyle name="Normal 215 4 2" xfId="34205" xr:uid="{00000000-0005-0000-0000-00009B910000}"/>
    <cellStyle name="Normal 215 5" xfId="34206" xr:uid="{00000000-0005-0000-0000-00009C910000}"/>
    <cellStyle name="Normal 215 6" xfId="34207" xr:uid="{00000000-0005-0000-0000-00009D910000}"/>
    <cellStyle name="Normal 216" xfId="34208" xr:uid="{00000000-0005-0000-0000-00009E910000}"/>
    <cellStyle name="Normal 216 2" xfId="34209" xr:uid="{00000000-0005-0000-0000-00009F910000}"/>
    <cellStyle name="Normal 216 2 2" xfId="34210" xr:uid="{00000000-0005-0000-0000-0000A0910000}"/>
    <cellStyle name="Normal 216 2 2 2" xfId="34211" xr:uid="{00000000-0005-0000-0000-0000A1910000}"/>
    <cellStyle name="Normal 216 2 2 3" xfId="34212" xr:uid="{00000000-0005-0000-0000-0000A2910000}"/>
    <cellStyle name="Normal 216 2 3" xfId="34213" xr:uid="{00000000-0005-0000-0000-0000A3910000}"/>
    <cellStyle name="Normal 216 2 3 2" xfId="34214" xr:uid="{00000000-0005-0000-0000-0000A4910000}"/>
    <cellStyle name="Normal 216 2 4" xfId="34215" xr:uid="{00000000-0005-0000-0000-0000A5910000}"/>
    <cellStyle name="Normal 216 2 5" xfId="34216" xr:uid="{00000000-0005-0000-0000-0000A6910000}"/>
    <cellStyle name="Normal 216 3" xfId="34217" xr:uid="{00000000-0005-0000-0000-0000A7910000}"/>
    <cellStyle name="Normal 216 3 2" xfId="34218" xr:uid="{00000000-0005-0000-0000-0000A8910000}"/>
    <cellStyle name="Normal 216 3 3" xfId="34219" xr:uid="{00000000-0005-0000-0000-0000A9910000}"/>
    <cellStyle name="Normal 216 4" xfId="34220" xr:uid="{00000000-0005-0000-0000-0000AA910000}"/>
    <cellStyle name="Normal 216 4 2" xfId="34221" xr:uid="{00000000-0005-0000-0000-0000AB910000}"/>
    <cellStyle name="Normal 216 5" xfId="34222" xr:uid="{00000000-0005-0000-0000-0000AC910000}"/>
    <cellStyle name="Normal 216 6" xfId="34223" xr:uid="{00000000-0005-0000-0000-0000AD910000}"/>
    <cellStyle name="Normal 217" xfId="34224" xr:uid="{00000000-0005-0000-0000-0000AE910000}"/>
    <cellStyle name="Normal 217 2" xfId="34225" xr:uid="{00000000-0005-0000-0000-0000AF910000}"/>
    <cellStyle name="Normal 217 2 2" xfId="34226" xr:uid="{00000000-0005-0000-0000-0000B0910000}"/>
    <cellStyle name="Normal 217 2 2 2" xfId="34227" xr:uid="{00000000-0005-0000-0000-0000B1910000}"/>
    <cellStyle name="Normal 217 2 2 3" xfId="34228" xr:uid="{00000000-0005-0000-0000-0000B2910000}"/>
    <cellStyle name="Normal 217 2 3" xfId="34229" xr:uid="{00000000-0005-0000-0000-0000B3910000}"/>
    <cellStyle name="Normal 217 2 3 2" xfId="34230" xr:uid="{00000000-0005-0000-0000-0000B4910000}"/>
    <cellStyle name="Normal 217 2 4" xfId="34231" xr:uid="{00000000-0005-0000-0000-0000B5910000}"/>
    <cellStyle name="Normal 217 2 5" xfId="34232" xr:uid="{00000000-0005-0000-0000-0000B6910000}"/>
    <cellStyle name="Normal 217 3" xfId="34233" xr:uid="{00000000-0005-0000-0000-0000B7910000}"/>
    <cellStyle name="Normal 217 3 2" xfId="34234" xr:uid="{00000000-0005-0000-0000-0000B8910000}"/>
    <cellStyle name="Normal 217 3 3" xfId="34235" xr:uid="{00000000-0005-0000-0000-0000B9910000}"/>
    <cellStyle name="Normal 217 4" xfId="34236" xr:uid="{00000000-0005-0000-0000-0000BA910000}"/>
    <cellStyle name="Normal 217 4 2" xfId="34237" xr:uid="{00000000-0005-0000-0000-0000BB910000}"/>
    <cellStyle name="Normal 217 5" xfId="34238" xr:uid="{00000000-0005-0000-0000-0000BC910000}"/>
    <cellStyle name="Normal 217 6" xfId="34239" xr:uid="{00000000-0005-0000-0000-0000BD910000}"/>
    <cellStyle name="Normal 218" xfId="34240" xr:uid="{00000000-0005-0000-0000-0000BE910000}"/>
    <cellStyle name="Normal 218 2" xfId="34241" xr:uid="{00000000-0005-0000-0000-0000BF910000}"/>
    <cellStyle name="Normal 218 2 2" xfId="34242" xr:uid="{00000000-0005-0000-0000-0000C0910000}"/>
    <cellStyle name="Normal 218 2 2 2" xfId="34243" xr:uid="{00000000-0005-0000-0000-0000C1910000}"/>
    <cellStyle name="Normal 218 2 2 3" xfId="34244" xr:uid="{00000000-0005-0000-0000-0000C2910000}"/>
    <cellStyle name="Normal 218 2 3" xfId="34245" xr:uid="{00000000-0005-0000-0000-0000C3910000}"/>
    <cellStyle name="Normal 218 2 3 2" xfId="34246" xr:uid="{00000000-0005-0000-0000-0000C4910000}"/>
    <cellStyle name="Normal 218 2 4" xfId="34247" xr:uid="{00000000-0005-0000-0000-0000C5910000}"/>
    <cellStyle name="Normal 218 2 5" xfId="34248" xr:uid="{00000000-0005-0000-0000-0000C6910000}"/>
    <cellStyle name="Normal 218 3" xfId="34249" xr:uid="{00000000-0005-0000-0000-0000C7910000}"/>
    <cellStyle name="Normal 218 3 2" xfId="34250" xr:uid="{00000000-0005-0000-0000-0000C8910000}"/>
    <cellStyle name="Normal 218 3 3" xfId="34251" xr:uid="{00000000-0005-0000-0000-0000C9910000}"/>
    <cellStyle name="Normal 218 4" xfId="34252" xr:uid="{00000000-0005-0000-0000-0000CA910000}"/>
    <cellStyle name="Normal 218 4 2" xfId="34253" xr:uid="{00000000-0005-0000-0000-0000CB910000}"/>
    <cellStyle name="Normal 218 5" xfId="34254" xr:uid="{00000000-0005-0000-0000-0000CC910000}"/>
    <cellStyle name="Normal 218 6" xfId="34255" xr:uid="{00000000-0005-0000-0000-0000CD910000}"/>
    <cellStyle name="Normal 219" xfId="34256" xr:uid="{00000000-0005-0000-0000-0000CE910000}"/>
    <cellStyle name="Normal 219 2" xfId="34257" xr:uid="{00000000-0005-0000-0000-0000CF910000}"/>
    <cellStyle name="Normal 219 2 2" xfId="34258" xr:uid="{00000000-0005-0000-0000-0000D0910000}"/>
    <cellStyle name="Normal 219 2 2 2" xfId="34259" xr:uid="{00000000-0005-0000-0000-0000D1910000}"/>
    <cellStyle name="Normal 219 2 2 3" xfId="34260" xr:uid="{00000000-0005-0000-0000-0000D2910000}"/>
    <cellStyle name="Normal 219 2 3" xfId="34261" xr:uid="{00000000-0005-0000-0000-0000D3910000}"/>
    <cellStyle name="Normal 219 2 3 2" xfId="34262" xr:uid="{00000000-0005-0000-0000-0000D4910000}"/>
    <cellStyle name="Normal 219 2 4" xfId="34263" xr:uid="{00000000-0005-0000-0000-0000D5910000}"/>
    <cellStyle name="Normal 219 2 5" xfId="34264" xr:uid="{00000000-0005-0000-0000-0000D6910000}"/>
    <cellStyle name="Normal 219 3" xfId="34265" xr:uid="{00000000-0005-0000-0000-0000D7910000}"/>
    <cellStyle name="Normal 219 3 2" xfId="34266" xr:uid="{00000000-0005-0000-0000-0000D8910000}"/>
    <cellStyle name="Normal 219 3 3" xfId="34267" xr:uid="{00000000-0005-0000-0000-0000D9910000}"/>
    <cellStyle name="Normal 219 4" xfId="34268" xr:uid="{00000000-0005-0000-0000-0000DA910000}"/>
    <cellStyle name="Normal 219 4 2" xfId="34269" xr:uid="{00000000-0005-0000-0000-0000DB910000}"/>
    <cellStyle name="Normal 219 5" xfId="34270" xr:uid="{00000000-0005-0000-0000-0000DC910000}"/>
    <cellStyle name="Normal 219 6" xfId="34271" xr:uid="{00000000-0005-0000-0000-0000DD910000}"/>
    <cellStyle name="Normal 22" xfId="190" xr:uid="{00000000-0005-0000-0000-0000DE910000}"/>
    <cellStyle name="Normal 22 2" xfId="34273" xr:uid="{00000000-0005-0000-0000-0000DF910000}"/>
    <cellStyle name="Normal 22 2 2" xfId="34274" xr:uid="{00000000-0005-0000-0000-0000E0910000}"/>
    <cellStyle name="Normal 22 2 3" xfId="34275" xr:uid="{00000000-0005-0000-0000-0000E1910000}"/>
    <cellStyle name="Normal 22 2 4" xfId="34276" xr:uid="{00000000-0005-0000-0000-0000E2910000}"/>
    <cellStyle name="Normal 22 2 5" xfId="34277" xr:uid="{00000000-0005-0000-0000-0000E3910000}"/>
    <cellStyle name="Normal 22 2 6" xfId="34278" xr:uid="{00000000-0005-0000-0000-0000E4910000}"/>
    <cellStyle name="Normal 22 2 7" xfId="34279" xr:uid="{00000000-0005-0000-0000-0000E5910000}"/>
    <cellStyle name="Normal 22 3" xfId="34280" xr:uid="{00000000-0005-0000-0000-0000E6910000}"/>
    <cellStyle name="Normal 22 3 2" xfId="34281" xr:uid="{00000000-0005-0000-0000-0000E7910000}"/>
    <cellStyle name="Normal 22 3 3" xfId="34282" xr:uid="{00000000-0005-0000-0000-0000E8910000}"/>
    <cellStyle name="Normal 22 3 4" xfId="34283" xr:uid="{00000000-0005-0000-0000-0000E9910000}"/>
    <cellStyle name="Normal 22 4" xfId="34284" xr:uid="{00000000-0005-0000-0000-0000EA910000}"/>
    <cellStyle name="Normal 22 5" xfId="34285" xr:uid="{00000000-0005-0000-0000-0000EB910000}"/>
    <cellStyle name="Normal 22 6" xfId="34286" xr:uid="{00000000-0005-0000-0000-0000EC910000}"/>
    <cellStyle name="Normal 22 7" xfId="34272" xr:uid="{00000000-0005-0000-0000-0000ED910000}"/>
    <cellStyle name="Normal 220" xfId="34287" xr:uid="{00000000-0005-0000-0000-0000EE910000}"/>
    <cellStyle name="Normal 220 2" xfId="34288" xr:uid="{00000000-0005-0000-0000-0000EF910000}"/>
    <cellStyle name="Normal 220 2 2" xfId="34289" xr:uid="{00000000-0005-0000-0000-0000F0910000}"/>
    <cellStyle name="Normal 220 2 2 2" xfId="34290" xr:uid="{00000000-0005-0000-0000-0000F1910000}"/>
    <cellStyle name="Normal 220 2 2 3" xfId="34291" xr:uid="{00000000-0005-0000-0000-0000F2910000}"/>
    <cellStyle name="Normal 220 2 3" xfId="34292" xr:uid="{00000000-0005-0000-0000-0000F3910000}"/>
    <cellStyle name="Normal 220 2 3 2" xfId="34293" xr:uid="{00000000-0005-0000-0000-0000F4910000}"/>
    <cellStyle name="Normal 220 2 4" xfId="34294" xr:uid="{00000000-0005-0000-0000-0000F5910000}"/>
    <cellStyle name="Normal 220 2 5" xfId="34295" xr:uid="{00000000-0005-0000-0000-0000F6910000}"/>
    <cellStyle name="Normal 220 3" xfId="34296" xr:uid="{00000000-0005-0000-0000-0000F7910000}"/>
    <cellStyle name="Normal 220 3 2" xfId="34297" xr:uid="{00000000-0005-0000-0000-0000F8910000}"/>
    <cellStyle name="Normal 220 3 3" xfId="34298" xr:uid="{00000000-0005-0000-0000-0000F9910000}"/>
    <cellStyle name="Normal 220 4" xfId="34299" xr:uid="{00000000-0005-0000-0000-0000FA910000}"/>
    <cellStyle name="Normal 220 4 2" xfId="34300" xr:uid="{00000000-0005-0000-0000-0000FB910000}"/>
    <cellStyle name="Normal 220 5" xfId="34301" xr:uid="{00000000-0005-0000-0000-0000FC910000}"/>
    <cellStyle name="Normal 220 6" xfId="34302" xr:uid="{00000000-0005-0000-0000-0000FD910000}"/>
    <cellStyle name="Normal 221" xfId="34303" xr:uid="{00000000-0005-0000-0000-0000FE910000}"/>
    <cellStyle name="Normal 221 2" xfId="34304" xr:uid="{00000000-0005-0000-0000-0000FF910000}"/>
    <cellStyle name="Normal 221 2 2" xfId="34305" xr:uid="{00000000-0005-0000-0000-000000920000}"/>
    <cellStyle name="Normal 221 2 2 2" xfId="34306" xr:uid="{00000000-0005-0000-0000-000001920000}"/>
    <cellStyle name="Normal 221 2 2 3" xfId="34307" xr:uid="{00000000-0005-0000-0000-000002920000}"/>
    <cellStyle name="Normal 221 2 3" xfId="34308" xr:uid="{00000000-0005-0000-0000-000003920000}"/>
    <cellStyle name="Normal 221 2 3 2" xfId="34309" xr:uid="{00000000-0005-0000-0000-000004920000}"/>
    <cellStyle name="Normal 221 2 4" xfId="34310" xr:uid="{00000000-0005-0000-0000-000005920000}"/>
    <cellStyle name="Normal 221 2 5" xfId="34311" xr:uid="{00000000-0005-0000-0000-000006920000}"/>
    <cellStyle name="Normal 221 3" xfId="34312" xr:uid="{00000000-0005-0000-0000-000007920000}"/>
    <cellStyle name="Normal 221 3 2" xfId="34313" xr:uid="{00000000-0005-0000-0000-000008920000}"/>
    <cellStyle name="Normal 221 3 3" xfId="34314" xr:uid="{00000000-0005-0000-0000-000009920000}"/>
    <cellStyle name="Normal 221 4" xfId="34315" xr:uid="{00000000-0005-0000-0000-00000A920000}"/>
    <cellStyle name="Normal 221 4 2" xfId="34316" xr:uid="{00000000-0005-0000-0000-00000B920000}"/>
    <cellStyle name="Normal 221 5" xfId="34317" xr:uid="{00000000-0005-0000-0000-00000C920000}"/>
    <cellStyle name="Normal 221 6" xfId="34318" xr:uid="{00000000-0005-0000-0000-00000D920000}"/>
    <cellStyle name="Normal 222" xfId="34319" xr:uid="{00000000-0005-0000-0000-00000E920000}"/>
    <cellStyle name="Normal 222 2" xfId="34320" xr:uid="{00000000-0005-0000-0000-00000F920000}"/>
    <cellStyle name="Normal 222 2 2" xfId="34321" xr:uid="{00000000-0005-0000-0000-000010920000}"/>
    <cellStyle name="Normal 222 2 2 2" xfId="34322" xr:uid="{00000000-0005-0000-0000-000011920000}"/>
    <cellStyle name="Normal 222 2 2 3" xfId="34323" xr:uid="{00000000-0005-0000-0000-000012920000}"/>
    <cellStyle name="Normal 222 2 3" xfId="34324" xr:uid="{00000000-0005-0000-0000-000013920000}"/>
    <cellStyle name="Normal 222 2 3 2" xfId="34325" xr:uid="{00000000-0005-0000-0000-000014920000}"/>
    <cellStyle name="Normal 222 2 4" xfId="34326" xr:uid="{00000000-0005-0000-0000-000015920000}"/>
    <cellStyle name="Normal 222 2 5" xfId="34327" xr:uid="{00000000-0005-0000-0000-000016920000}"/>
    <cellStyle name="Normal 222 3" xfId="34328" xr:uid="{00000000-0005-0000-0000-000017920000}"/>
    <cellStyle name="Normal 222 3 2" xfId="34329" xr:uid="{00000000-0005-0000-0000-000018920000}"/>
    <cellStyle name="Normal 222 3 3" xfId="34330" xr:uid="{00000000-0005-0000-0000-000019920000}"/>
    <cellStyle name="Normal 222 4" xfId="34331" xr:uid="{00000000-0005-0000-0000-00001A920000}"/>
    <cellStyle name="Normal 222 4 2" xfId="34332" xr:uid="{00000000-0005-0000-0000-00001B920000}"/>
    <cellStyle name="Normal 222 5" xfId="34333" xr:uid="{00000000-0005-0000-0000-00001C920000}"/>
    <cellStyle name="Normal 222 6" xfId="34334" xr:uid="{00000000-0005-0000-0000-00001D920000}"/>
    <cellStyle name="Normal 223" xfId="34335" xr:uid="{00000000-0005-0000-0000-00001E920000}"/>
    <cellStyle name="Normal 223 2" xfId="34336" xr:uid="{00000000-0005-0000-0000-00001F920000}"/>
    <cellStyle name="Normal 223 2 2" xfId="34337" xr:uid="{00000000-0005-0000-0000-000020920000}"/>
    <cellStyle name="Normal 223 2 2 2" xfId="34338" xr:uid="{00000000-0005-0000-0000-000021920000}"/>
    <cellStyle name="Normal 223 2 2 3" xfId="34339" xr:uid="{00000000-0005-0000-0000-000022920000}"/>
    <cellStyle name="Normal 223 2 3" xfId="34340" xr:uid="{00000000-0005-0000-0000-000023920000}"/>
    <cellStyle name="Normal 223 2 3 2" xfId="34341" xr:uid="{00000000-0005-0000-0000-000024920000}"/>
    <cellStyle name="Normal 223 2 4" xfId="34342" xr:uid="{00000000-0005-0000-0000-000025920000}"/>
    <cellStyle name="Normal 223 2 5" xfId="34343" xr:uid="{00000000-0005-0000-0000-000026920000}"/>
    <cellStyle name="Normal 223 3" xfId="34344" xr:uid="{00000000-0005-0000-0000-000027920000}"/>
    <cellStyle name="Normal 223 3 2" xfId="34345" xr:uid="{00000000-0005-0000-0000-000028920000}"/>
    <cellStyle name="Normal 223 3 3" xfId="34346" xr:uid="{00000000-0005-0000-0000-000029920000}"/>
    <cellStyle name="Normal 223 4" xfId="34347" xr:uid="{00000000-0005-0000-0000-00002A920000}"/>
    <cellStyle name="Normal 223 4 2" xfId="34348" xr:uid="{00000000-0005-0000-0000-00002B920000}"/>
    <cellStyle name="Normal 223 5" xfId="34349" xr:uid="{00000000-0005-0000-0000-00002C920000}"/>
    <cellStyle name="Normal 223 6" xfId="34350" xr:uid="{00000000-0005-0000-0000-00002D920000}"/>
    <cellStyle name="Normal 224" xfId="34351" xr:uid="{00000000-0005-0000-0000-00002E920000}"/>
    <cellStyle name="Normal 224 2" xfId="34352" xr:uid="{00000000-0005-0000-0000-00002F920000}"/>
    <cellStyle name="Normal 224 2 2" xfId="34353" xr:uid="{00000000-0005-0000-0000-000030920000}"/>
    <cellStyle name="Normal 224 2 2 2" xfId="34354" xr:uid="{00000000-0005-0000-0000-000031920000}"/>
    <cellStyle name="Normal 224 2 2 3" xfId="34355" xr:uid="{00000000-0005-0000-0000-000032920000}"/>
    <cellStyle name="Normal 224 2 3" xfId="34356" xr:uid="{00000000-0005-0000-0000-000033920000}"/>
    <cellStyle name="Normal 224 2 3 2" xfId="34357" xr:uid="{00000000-0005-0000-0000-000034920000}"/>
    <cellStyle name="Normal 224 2 4" xfId="34358" xr:uid="{00000000-0005-0000-0000-000035920000}"/>
    <cellStyle name="Normal 224 2 5" xfId="34359" xr:uid="{00000000-0005-0000-0000-000036920000}"/>
    <cellStyle name="Normal 224 3" xfId="34360" xr:uid="{00000000-0005-0000-0000-000037920000}"/>
    <cellStyle name="Normal 224 3 2" xfId="34361" xr:uid="{00000000-0005-0000-0000-000038920000}"/>
    <cellStyle name="Normal 224 3 3" xfId="34362" xr:uid="{00000000-0005-0000-0000-000039920000}"/>
    <cellStyle name="Normal 224 4" xfId="34363" xr:uid="{00000000-0005-0000-0000-00003A920000}"/>
    <cellStyle name="Normal 224 4 2" xfId="34364" xr:uid="{00000000-0005-0000-0000-00003B920000}"/>
    <cellStyle name="Normal 224 5" xfId="34365" xr:uid="{00000000-0005-0000-0000-00003C920000}"/>
    <cellStyle name="Normal 224 6" xfId="34366" xr:uid="{00000000-0005-0000-0000-00003D920000}"/>
    <cellStyle name="Normal 225" xfId="34367" xr:uid="{00000000-0005-0000-0000-00003E920000}"/>
    <cellStyle name="Normal 225 2" xfId="34368" xr:uid="{00000000-0005-0000-0000-00003F920000}"/>
    <cellStyle name="Normal 225 2 2" xfId="34369" xr:uid="{00000000-0005-0000-0000-000040920000}"/>
    <cellStyle name="Normal 225 2 2 2" xfId="34370" xr:uid="{00000000-0005-0000-0000-000041920000}"/>
    <cellStyle name="Normal 225 2 2 3" xfId="34371" xr:uid="{00000000-0005-0000-0000-000042920000}"/>
    <cellStyle name="Normal 225 2 3" xfId="34372" xr:uid="{00000000-0005-0000-0000-000043920000}"/>
    <cellStyle name="Normal 225 2 3 2" xfId="34373" xr:uid="{00000000-0005-0000-0000-000044920000}"/>
    <cellStyle name="Normal 225 2 4" xfId="34374" xr:uid="{00000000-0005-0000-0000-000045920000}"/>
    <cellStyle name="Normal 225 2 5" xfId="34375" xr:uid="{00000000-0005-0000-0000-000046920000}"/>
    <cellStyle name="Normal 225 3" xfId="34376" xr:uid="{00000000-0005-0000-0000-000047920000}"/>
    <cellStyle name="Normal 225 3 2" xfId="34377" xr:uid="{00000000-0005-0000-0000-000048920000}"/>
    <cellStyle name="Normal 225 3 3" xfId="34378" xr:uid="{00000000-0005-0000-0000-000049920000}"/>
    <cellStyle name="Normal 225 4" xfId="34379" xr:uid="{00000000-0005-0000-0000-00004A920000}"/>
    <cellStyle name="Normal 225 4 2" xfId="34380" xr:uid="{00000000-0005-0000-0000-00004B920000}"/>
    <cellStyle name="Normal 225 5" xfId="34381" xr:uid="{00000000-0005-0000-0000-00004C920000}"/>
    <cellStyle name="Normal 225 6" xfId="34382" xr:uid="{00000000-0005-0000-0000-00004D920000}"/>
    <cellStyle name="Normal 226" xfId="34383" xr:uid="{00000000-0005-0000-0000-00004E920000}"/>
    <cellStyle name="Normal 226 2" xfId="34384" xr:uid="{00000000-0005-0000-0000-00004F920000}"/>
    <cellStyle name="Normal 226 2 2" xfId="34385" xr:uid="{00000000-0005-0000-0000-000050920000}"/>
    <cellStyle name="Normal 226 2 2 2" xfId="34386" xr:uid="{00000000-0005-0000-0000-000051920000}"/>
    <cellStyle name="Normal 226 2 2 3" xfId="34387" xr:uid="{00000000-0005-0000-0000-000052920000}"/>
    <cellStyle name="Normal 226 2 3" xfId="34388" xr:uid="{00000000-0005-0000-0000-000053920000}"/>
    <cellStyle name="Normal 226 2 3 2" xfId="34389" xr:uid="{00000000-0005-0000-0000-000054920000}"/>
    <cellStyle name="Normal 226 2 4" xfId="34390" xr:uid="{00000000-0005-0000-0000-000055920000}"/>
    <cellStyle name="Normal 226 2 5" xfId="34391" xr:uid="{00000000-0005-0000-0000-000056920000}"/>
    <cellStyle name="Normal 226 3" xfId="34392" xr:uid="{00000000-0005-0000-0000-000057920000}"/>
    <cellStyle name="Normal 226 3 2" xfId="34393" xr:uid="{00000000-0005-0000-0000-000058920000}"/>
    <cellStyle name="Normal 226 3 3" xfId="34394" xr:uid="{00000000-0005-0000-0000-000059920000}"/>
    <cellStyle name="Normal 226 4" xfId="34395" xr:uid="{00000000-0005-0000-0000-00005A920000}"/>
    <cellStyle name="Normal 226 4 2" xfId="34396" xr:uid="{00000000-0005-0000-0000-00005B920000}"/>
    <cellStyle name="Normal 226 5" xfId="34397" xr:uid="{00000000-0005-0000-0000-00005C920000}"/>
    <cellStyle name="Normal 226 6" xfId="34398" xr:uid="{00000000-0005-0000-0000-00005D920000}"/>
    <cellStyle name="Normal 227" xfId="34399" xr:uid="{00000000-0005-0000-0000-00005E920000}"/>
    <cellStyle name="Normal 227 2" xfId="34400" xr:uid="{00000000-0005-0000-0000-00005F920000}"/>
    <cellStyle name="Normal 227 2 2" xfId="34401" xr:uid="{00000000-0005-0000-0000-000060920000}"/>
    <cellStyle name="Normal 227 2 2 2" xfId="34402" xr:uid="{00000000-0005-0000-0000-000061920000}"/>
    <cellStyle name="Normal 227 2 2 3" xfId="34403" xr:uid="{00000000-0005-0000-0000-000062920000}"/>
    <cellStyle name="Normal 227 2 3" xfId="34404" xr:uid="{00000000-0005-0000-0000-000063920000}"/>
    <cellStyle name="Normal 227 2 3 2" xfId="34405" xr:uid="{00000000-0005-0000-0000-000064920000}"/>
    <cellStyle name="Normal 227 2 4" xfId="34406" xr:uid="{00000000-0005-0000-0000-000065920000}"/>
    <cellStyle name="Normal 227 2 5" xfId="34407" xr:uid="{00000000-0005-0000-0000-000066920000}"/>
    <cellStyle name="Normal 227 3" xfId="34408" xr:uid="{00000000-0005-0000-0000-000067920000}"/>
    <cellStyle name="Normal 227 3 2" xfId="34409" xr:uid="{00000000-0005-0000-0000-000068920000}"/>
    <cellStyle name="Normal 227 3 3" xfId="34410" xr:uid="{00000000-0005-0000-0000-000069920000}"/>
    <cellStyle name="Normal 227 4" xfId="34411" xr:uid="{00000000-0005-0000-0000-00006A920000}"/>
    <cellStyle name="Normal 227 4 2" xfId="34412" xr:uid="{00000000-0005-0000-0000-00006B920000}"/>
    <cellStyle name="Normal 227 5" xfId="34413" xr:uid="{00000000-0005-0000-0000-00006C920000}"/>
    <cellStyle name="Normal 227 6" xfId="34414" xr:uid="{00000000-0005-0000-0000-00006D920000}"/>
    <cellStyle name="Normal 228" xfId="34415" xr:uid="{00000000-0005-0000-0000-00006E920000}"/>
    <cellStyle name="Normal 228 2" xfId="34416" xr:uid="{00000000-0005-0000-0000-00006F920000}"/>
    <cellStyle name="Normal 228 2 2" xfId="34417" xr:uid="{00000000-0005-0000-0000-000070920000}"/>
    <cellStyle name="Normal 228 2 2 2" xfId="34418" xr:uid="{00000000-0005-0000-0000-000071920000}"/>
    <cellStyle name="Normal 228 2 2 3" xfId="34419" xr:uid="{00000000-0005-0000-0000-000072920000}"/>
    <cellStyle name="Normal 228 2 3" xfId="34420" xr:uid="{00000000-0005-0000-0000-000073920000}"/>
    <cellStyle name="Normal 228 2 3 2" xfId="34421" xr:uid="{00000000-0005-0000-0000-000074920000}"/>
    <cellStyle name="Normal 228 2 4" xfId="34422" xr:uid="{00000000-0005-0000-0000-000075920000}"/>
    <cellStyle name="Normal 228 2 5" xfId="34423" xr:uid="{00000000-0005-0000-0000-000076920000}"/>
    <cellStyle name="Normal 228 3" xfId="34424" xr:uid="{00000000-0005-0000-0000-000077920000}"/>
    <cellStyle name="Normal 228 3 2" xfId="34425" xr:uid="{00000000-0005-0000-0000-000078920000}"/>
    <cellStyle name="Normal 228 3 3" xfId="34426" xr:uid="{00000000-0005-0000-0000-000079920000}"/>
    <cellStyle name="Normal 228 4" xfId="34427" xr:uid="{00000000-0005-0000-0000-00007A920000}"/>
    <cellStyle name="Normal 228 4 2" xfId="34428" xr:uid="{00000000-0005-0000-0000-00007B920000}"/>
    <cellStyle name="Normal 228 5" xfId="34429" xr:uid="{00000000-0005-0000-0000-00007C920000}"/>
    <cellStyle name="Normal 228 6" xfId="34430" xr:uid="{00000000-0005-0000-0000-00007D920000}"/>
    <cellStyle name="Normal 229" xfId="34431" xr:uid="{00000000-0005-0000-0000-00007E920000}"/>
    <cellStyle name="Normal 229 2" xfId="34432" xr:uid="{00000000-0005-0000-0000-00007F920000}"/>
    <cellStyle name="Normal 229 2 2" xfId="34433" xr:uid="{00000000-0005-0000-0000-000080920000}"/>
    <cellStyle name="Normal 229 2 2 2" xfId="34434" xr:uid="{00000000-0005-0000-0000-000081920000}"/>
    <cellStyle name="Normal 229 2 2 3" xfId="34435" xr:uid="{00000000-0005-0000-0000-000082920000}"/>
    <cellStyle name="Normal 229 2 3" xfId="34436" xr:uid="{00000000-0005-0000-0000-000083920000}"/>
    <cellStyle name="Normal 229 2 3 2" xfId="34437" xr:uid="{00000000-0005-0000-0000-000084920000}"/>
    <cellStyle name="Normal 229 2 4" xfId="34438" xr:uid="{00000000-0005-0000-0000-000085920000}"/>
    <cellStyle name="Normal 229 2 5" xfId="34439" xr:uid="{00000000-0005-0000-0000-000086920000}"/>
    <cellStyle name="Normal 229 3" xfId="34440" xr:uid="{00000000-0005-0000-0000-000087920000}"/>
    <cellStyle name="Normal 229 3 2" xfId="34441" xr:uid="{00000000-0005-0000-0000-000088920000}"/>
    <cellStyle name="Normal 229 3 3" xfId="34442" xr:uid="{00000000-0005-0000-0000-000089920000}"/>
    <cellStyle name="Normal 229 4" xfId="34443" xr:uid="{00000000-0005-0000-0000-00008A920000}"/>
    <cellStyle name="Normal 229 4 2" xfId="34444" xr:uid="{00000000-0005-0000-0000-00008B920000}"/>
    <cellStyle name="Normal 229 5" xfId="34445" xr:uid="{00000000-0005-0000-0000-00008C920000}"/>
    <cellStyle name="Normal 229 6" xfId="34446" xr:uid="{00000000-0005-0000-0000-00008D920000}"/>
    <cellStyle name="Normal 23" xfId="191" xr:uid="{00000000-0005-0000-0000-00008E920000}"/>
    <cellStyle name="Normal 23 2" xfId="34448" xr:uid="{00000000-0005-0000-0000-00008F920000}"/>
    <cellStyle name="Normal 23 2 2" xfId="34449" xr:uid="{00000000-0005-0000-0000-000090920000}"/>
    <cellStyle name="Normal 23 2 2 2" xfId="53107" xr:uid="{00000000-0005-0000-0000-000091920000}"/>
    <cellStyle name="Normal 23 2 3" xfId="34450" xr:uid="{00000000-0005-0000-0000-000092920000}"/>
    <cellStyle name="Normal 23 2 3 2" xfId="53108" xr:uid="{00000000-0005-0000-0000-000093920000}"/>
    <cellStyle name="Normal 23 2 4" xfId="34451" xr:uid="{00000000-0005-0000-0000-000094920000}"/>
    <cellStyle name="Normal 23 2 5" xfId="53109" xr:uid="{00000000-0005-0000-0000-000095920000}"/>
    <cellStyle name="Normal 23 3" xfId="34452" xr:uid="{00000000-0005-0000-0000-000096920000}"/>
    <cellStyle name="Normal 23 3 2" xfId="34453" xr:uid="{00000000-0005-0000-0000-000097920000}"/>
    <cellStyle name="Normal 23 3 3" xfId="34454" xr:uid="{00000000-0005-0000-0000-000098920000}"/>
    <cellStyle name="Normal 23 3 4" xfId="34455" xr:uid="{00000000-0005-0000-0000-000099920000}"/>
    <cellStyle name="Normal 23 4" xfId="34456" xr:uid="{00000000-0005-0000-0000-00009A920000}"/>
    <cellStyle name="Normal 23 4 2" xfId="53110" xr:uid="{00000000-0005-0000-0000-00009B920000}"/>
    <cellStyle name="Normal 23 5" xfId="34457" xr:uid="{00000000-0005-0000-0000-00009C920000}"/>
    <cellStyle name="Normal 23 6" xfId="34458" xr:uid="{00000000-0005-0000-0000-00009D920000}"/>
    <cellStyle name="Normal 23 7" xfId="34447" xr:uid="{00000000-0005-0000-0000-00009E920000}"/>
    <cellStyle name="Normal 230" xfId="34459" xr:uid="{00000000-0005-0000-0000-00009F920000}"/>
    <cellStyle name="Normal 230 2" xfId="34460" xr:uid="{00000000-0005-0000-0000-0000A0920000}"/>
    <cellStyle name="Normal 230 2 2" xfId="34461" xr:uid="{00000000-0005-0000-0000-0000A1920000}"/>
    <cellStyle name="Normal 230 2 2 2" xfId="34462" xr:uid="{00000000-0005-0000-0000-0000A2920000}"/>
    <cellStyle name="Normal 230 2 2 3" xfId="34463" xr:uid="{00000000-0005-0000-0000-0000A3920000}"/>
    <cellStyle name="Normal 230 2 3" xfId="34464" xr:uid="{00000000-0005-0000-0000-0000A4920000}"/>
    <cellStyle name="Normal 230 2 3 2" xfId="34465" xr:uid="{00000000-0005-0000-0000-0000A5920000}"/>
    <cellStyle name="Normal 230 2 4" xfId="34466" xr:uid="{00000000-0005-0000-0000-0000A6920000}"/>
    <cellStyle name="Normal 230 2 5" xfId="34467" xr:uid="{00000000-0005-0000-0000-0000A7920000}"/>
    <cellStyle name="Normal 230 3" xfId="34468" xr:uid="{00000000-0005-0000-0000-0000A8920000}"/>
    <cellStyle name="Normal 230 3 2" xfId="34469" xr:uid="{00000000-0005-0000-0000-0000A9920000}"/>
    <cellStyle name="Normal 230 3 3" xfId="34470" xr:uid="{00000000-0005-0000-0000-0000AA920000}"/>
    <cellStyle name="Normal 230 4" xfId="34471" xr:uid="{00000000-0005-0000-0000-0000AB920000}"/>
    <cellStyle name="Normal 230 4 2" xfId="34472" xr:uid="{00000000-0005-0000-0000-0000AC920000}"/>
    <cellStyle name="Normal 230 5" xfId="34473" xr:uid="{00000000-0005-0000-0000-0000AD920000}"/>
    <cellStyle name="Normal 230 6" xfId="34474" xr:uid="{00000000-0005-0000-0000-0000AE920000}"/>
    <cellStyle name="Normal 231" xfId="34475" xr:uid="{00000000-0005-0000-0000-0000AF920000}"/>
    <cellStyle name="Normal 231 2" xfId="34476" xr:uid="{00000000-0005-0000-0000-0000B0920000}"/>
    <cellStyle name="Normal 231 2 2" xfId="34477" xr:uid="{00000000-0005-0000-0000-0000B1920000}"/>
    <cellStyle name="Normal 231 2 2 2" xfId="34478" xr:uid="{00000000-0005-0000-0000-0000B2920000}"/>
    <cellStyle name="Normal 231 2 2 3" xfId="34479" xr:uid="{00000000-0005-0000-0000-0000B3920000}"/>
    <cellStyle name="Normal 231 2 3" xfId="34480" xr:uid="{00000000-0005-0000-0000-0000B4920000}"/>
    <cellStyle name="Normal 231 2 3 2" xfId="34481" xr:uid="{00000000-0005-0000-0000-0000B5920000}"/>
    <cellStyle name="Normal 231 2 4" xfId="34482" xr:uid="{00000000-0005-0000-0000-0000B6920000}"/>
    <cellStyle name="Normal 231 2 5" xfId="34483" xr:uid="{00000000-0005-0000-0000-0000B7920000}"/>
    <cellStyle name="Normal 231 3" xfId="34484" xr:uid="{00000000-0005-0000-0000-0000B8920000}"/>
    <cellStyle name="Normal 231 3 2" xfId="34485" xr:uid="{00000000-0005-0000-0000-0000B9920000}"/>
    <cellStyle name="Normal 231 3 3" xfId="34486" xr:uid="{00000000-0005-0000-0000-0000BA920000}"/>
    <cellStyle name="Normal 231 4" xfId="34487" xr:uid="{00000000-0005-0000-0000-0000BB920000}"/>
    <cellStyle name="Normal 231 4 2" xfId="34488" xr:uid="{00000000-0005-0000-0000-0000BC920000}"/>
    <cellStyle name="Normal 231 5" xfId="34489" xr:uid="{00000000-0005-0000-0000-0000BD920000}"/>
    <cellStyle name="Normal 231 6" xfId="34490" xr:uid="{00000000-0005-0000-0000-0000BE920000}"/>
    <cellStyle name="Normal 232" xfId="34491" xr:uid="{00000000-0005-0000-0000-0000BF920000}"/>
    <cellStyle name="Normal 232 2" xfId="34492" xr:uid="{00000000-0005-0000-0000-0000C0920000}"/>
    <cellStyle name="Normal 232 2 2" xfId="34493" xr:uid="{00000000-0005-0000-0000-0000C1920000}"/>
    <cellStyle name="Normal 232 2 2 2" xfId="34494" xr:uid="{00000000-0005-0000-0000-0000C2920000}"/>
    <cellStyle name="Normal 232 2 2 3" xfId="34495" xr:uid="{00000000-0005-0000-0000-0000C3920000}"/>
    <cellStyle name="Normal 232 2 3" xfId="34496" xr:uid="{00000000-0005-0000-0000-0000C4920000}"/>
    <cellStyle name="Normal 232 2 3 2" xfId="34497" xr:uid="{00000000-0005-0000-0000-0000C5920000}"/>
    <cellStyle name="Normal 232 2 4" xfId="34498" xr:uid="{00000000-0005-0000-0000-0000C6920000}"/>
    <cellStyle name="Normal 232 2 5" xfId="34499" xr:uid="{00000000-0005-0000-0000-0000C7920000}"/>
    <cellStyle name="Normal 232 3" xfId="34500" xr:uid="{00000000-0005-0000-0000-0000C8920000}"/>
    <cellStyle name="Normal 232 3 2" xfId="34501" xr:uid="{00000000-0005-0000-0000-0000C9920000}"/>
    <cellStyle name="Normal 232 3 3" xfId="34502" xr:uid="{00000000-0005-0000-0000-0000CA920000}"/>
    <cellStyle name="Normal 232 4" xfId="34503" xr:uid="{00000000-0005-0000-0000-0000CB920000}"/>
    <cellStyle name="Normal 232 4 2" xfId="34504" xr:uid="{00000000-0005-0000-0000-0000CC920000}"/>
    <cellStyle name="Normal 232 5" xfId="34505" xr:uid="{00000000-0005-0000-0000-0000CD920000}"/>
    <cellStyle name="Normal 232 6" xfId="34506" xr:uid="{00000000-0005-0000-0000-0000CE920000}"/>
    <cellStyle name="Normal 233" xfId="34507" xr:uid="{00000000-0005-0000-0000-0000CF920000}"/>
    <cellStyle name="Normal 233 2" xfId="34508" xr:uid="{00000000-0005-0000-0000-0000D0920000}"/>
    <cellStyle name="Normal 233 2 2" xfId="34509" xr:uid="{00000000-0005-0000-0000-0000D1920000}"/>
    <cellStyle name="Normal 233 2 2 2" xfId="34510" xr:uid="{00000000-0005-0000-0000-0000D2920000}"/>
    <cellStyle name="Normal 233 2 2 3" xfId="34511" xr:uid="{00000000-0005-0000-0000-0000D3920000}"/>
    <cellStyle name="Normal 233 2 3" xfId="34512" xr:uid="{00000000-0005-0000-0000-0000D4920000}"/>
    <cellStyle name="Normal 233 2 3 2" xfId="34513" xr:uid="{00000000-0005-0000-0000-0000D5920000}"/>
    <cellStyle name="Normal 233 2 4" xfId="34514" xr:uid="{00000000-0005-0000-0000-0000D6920000}"/>
    <cellStyle name="Normal 233 2 5" xfId="34515" xr:uid="{00000000-0005-0000-0000-0000D7920000}"/>
    <cellStyle name="Normal 233 3" xfId="34516" xr:uid="{00000000-0005-0000-0000-0000D8920000}"/>
    <cellStyle name="Normal 233 3 2" xfId="34517" xr:uid="{00000000-0005-0000-0000-0000D9920000}"/>
    <cellStyle name="Normal 233 3 3" xfId="34518" xr:uid="{00000000-0005-0000-0000-0000DA920000}"/>
    <cellStyle name="Normal 233 4" xfId="34519" xr:uid="{00000000-0005-0000-0000-0000DB920000}"/>
    <cellStyle name="Normal 233 4 2" xfId="34520" xr:uid="{00000000-0005-0000-0000-0000DC920000}"/>
    <cellStyle name="Normal 233 5" xfId="34521" xr:uid="{00000000-0005-0000-0000-0000DD920000}"/>
    <cellStyle name="Normal 233 6" xfId="34522" xr:uid="{00000000-0005-0000-0000-0000DE920000}"/>
    <cellStyle name="Normal 234" xfId="34523" xr:uid="{00000000-0005-0000-0000-0000DF920000}"/>
    <cellStyle name="Normal 234 2" xfId="34524" xr:uid="{00000000-0005-0000-0000-0000E0920000}"/>
    <cellStyle name="Normal 234 2 2" xfId="34525" xr:uid="{00000000-0005-0000-0000-0000E1920000}"/>
    <cellStyle name="Normal 234 2 2 2" xfId="34526" xr:uid="{00000000-0005-0000-0000-0000E2920000}"/>
    <cellStyle name="Normal 234 2 2 3" xfId="34527" xr:uid="{00000000-0005-0000-0000-0000E3920000}"/>
    <cellStyle name="Normal 234 2 3" xfId="34528" xr:uid="{00000000-0005-0000-0000-0000E4920000}"/>
    <cellStyle name="Normal 234 2 3 2" xfId="34529" xr:uid="{00000000-0005-0000-0000-0000E5920000}"/>
    <cellStyle name="Normal 234 2 4" xfId="34530" xr:uid="{00000000-0005-0000-0000-0000E6920000}"/>
    <cellStyle name="Normal 234 2 5" xfId="34531" xr:uid="{00000000-0005-0000-0000-0000E7920000}"/>
    <cellStyle name="Normal 234 3" xfId="34532" xr:uid="{00000000-0005-0000-0000-0000E8920000}"/>
    <cellStyle name="Normal 234 3 2" xfId="34533" xr:uid="{00000000-0005-0000-0000-0000E9920000}"/>
    <cellStyle name="Normal 234 3 3" xfId="34534" xr:uid="{00000000-0005-0000-0000-0000EA920000}"/>
    <cellStyle name="Normal 234 4" xfId="34535" xr:uid="{00000000-0005-0000-0000-0000EB920000}"/>
    <cellStyle name="Normal 234 4 2" xfId="34536" xr:uid="{00000000-0005-0000-0000-0000EC920000}"/>
    <cellStyle name="Normal 234 5" xfId="34537" xr:uid="{00000000-0005-0000-0000-0000ED920000}"/>
    <cellStyle name="Normal 234 6" xfId="34538" xr:uid="{00000000-0005-0000-0000-0000EE920000}"/>
    <cellStyle name="Normal 235" xfId="34539" xr:uid="{00000000-0005-0000-0000-0000EF920000}"/>
    <cellStyle name="Normal 235 2" xfId="34540" xr:uid="{00000000-0005-0000-0000-0000F0920000}"/>
    <cellStyle name="Normal 235 2 2" xfId="34541" xr:uid="{00000000-0005-0000-0000-0000F1920000}"/>
    <cellStyle name="Normal 235 2 2 2" xfId="34542" xr:uid="{00000000-0005-0000-0000-0000F2920000}"/>
    <cellStyle name="Normal 235 2 2 3" xfId="34543" xr:uid="{00000000-0005-0000-0000-0000F3920000}"/>
    <cellStyle name="Normal 235 2 3" xfId="34544" xr:uid="{00000000-0005-0000-0000-0000F4920000}"/>
    <cellStyle name="Normal 235 2 3 2" xfId="34545" xr:uid="{00000000-0005-0000-0000-0000F5920000}"/>
    <cellStyle name="Normal 235 2 4" xfId="34546" xr:uid="{00000000-0005-0000-0000-0000F6920000}"/>
    <cellStyle name="Normal 235 2 5" xfId="34547" xr:uid="{00000000-0005-0000-0000-0000F7920000}"/>
    <cellStyle name="Normal 235 3" xfId="34548" xr:uid="{00000000-0005-0000-0000-0000F8920000}"/>
    <cellStyle name="Normal 235 3 2" xfId="34549" xr:uid="{00000000-0005-0000-0000-0000F9920000}"/>
    <cellStyle name="Normal 235 3 3" xfId="34550" xr:uid="{00000000-0005-0000-0000-0000FA920000}"/>
    <cellStyle name="Normal 235 4" xfId="34551" xr:uid="{00000000-0005-0000-0000-0000FB920000}"/>
    <cellStyle name="Normal 235 4 2" xfId="34552" xr:uid="{00000000-0005-0000-0000-0000FC920000}"/>
    <cellStyle name="Normal 235 5" xfId="34553" xr:uid="{00000000-0005-0000-0000-0000FD920000}"/>
    <cellStyle name="Normal 235 6" xfId="34554" xr:uid="{00000000-0005-0000-0000-0000FE920000}"/>
    <cellStyle name="Normal 236" xfId="34555" xr:uid="{00000000-0005-0000-0000-0000FF920000}"/>
    <cellStyle name="Normal 236 2" xfId="34556" xr:uid="{00000000-0005-0000-0000-000000930000}"/>
    <cellStyle name="Normal 236 2 2" xfId="34557" xr:uid="{00000000-0005-0000-0000-000001930000}"/>
    <cellStyle name="Normal 236 2 2 2" xfId="34558" xr:uid="{00000000-0005-0000-0000-000002930000}"/>
    <cellStyle name="Normal 236 2 2 3" xfId="34559" xr:uid="{00000000-0005-0000-0000-000003930000}"/>
    <cellStyle name="Normal 236 2 3" xfId="34560" xr:uid="{00000000-0005-0000-0000-000004930000}"/>
    <cellStyle name="Normal 236 2 3 2" xfId="34561" xr:uid="{00000000-0005-0000-0000-000005930000}"/>
    <cellStyle name="Normal 236 2 4" xfId="34562" xr:uid="{00000000-0005-0000-0000-000006930000}"/>
    <cellStyle name="Normal 236 2 5" xfId="34563" xr:uid="{00000000-0005-0000-0000-000007930000}"/>
    <cellStyle name="Normal 236 3" xfId="34564" xr:uid="{00000000-0005-0000-0000-000008930000}"/>
    <cellStyle name="Normal 236 3 2" xfId="34565" xr:uid="{00000000-0005-0000-0000-000009930000}"/>
    <cellStyle name="Normal 236 3 3" xfId="34566" xr:uid="{00000000-0005-0000-0000-00000A930000}"/>
    <cellStyle name="Normal 236 4" xfId="34567" xr:uid="{00000000-0005-0000-0000-00000B930000}"/>
    <cellStyle name="Normal 236 4 2" xfId="34568" xr:uid="{00000000-0005-0000-0000-00000C930000}"/>
    <cellStyle name="Normal 236 5" xfId="34569" xr:uid="{00000000-0005-0000-0000-00000D930000}"/>
    <cellStyle name="Normal 236 6" xfId="34570" xr:uid="{00000000-0005-0000-0000-00000E930000}"/>
    <cellStyle name="Normal 237" xfId="34571" xr:uid="{00000000-0005-0000-0000-00000F930000}"/>
    <cellStyle name="Normal 237 2" xfId="34572" xr:uid="{00000000-0005-0000-0000-000010930000}"/>
    <cellStyle name="Normal 237 2 2" xfId="34573" xr:uid="{00000000-0005-0000-0000-000011930000}"/>
    <cellStyle name="Normal 237 2 2 2" xfId="34574" xr:uid="{00000000-0005-0000-0000-000012930000}"/>
    <cellStyle name="Normal 237 2 2 3" xfId="34575" xr:uid="{00000000-0005-0000-0000-000013930000}"/>
    <cellStyle name="Normal 237 2 3" xfId="34576" xr:uid="{00000000-0005-0000-0000-000014930000}"/>
    <cellStyle name="Normal 237 2 3 2" xfId="34577" xr:uid="{00000000-0005-0000-0000-000015930000}"/>
    <cellStyle name="Normal 237 2 4" xfId="34578" xr:uid="{00000000-0005-0000-0000-000016930000}"/>
    <cellStyle name="Normal 237 2 5" xfId="34579" xr:uid="{00000000-0005-0000-0000-000017930000}"/>
    <cellStyle name="Normal 237 3" xfId="34580" xr:uid="{00000000-0005-0000-0000-000018930000}"/>
    <cellStyle name="Normal 237 3 2" xfId="34581" xr:uid="{00000000-0005-0000-0000-000019930000}"/>
    <cellStyle name="Normal 237 3 3" xfId="34582" xr:uid="{00000000-0005-0000-0000-00001A930000}"/>
    <cellStyle name="Normal 237 4" xfId="34583" xr:uid="{00000000-0005-0000-0000-00001B930000}"/>
    <cellStyle name="Normal 237 4 2" xfId="34584" xr:uid="{00000000-0005-0000-0000-00001C930000}"/>
    <cellStyle name="Normal 237 5" xfId="34585" xr:uid="{00000000-0005-0000-0000-00001D930000}"/>
    <cellStyle name="Normal 237 6" xfId="34586" xr:uid="{00000000-0005-0000-0000-00001E930000}"/>
    <cellStyle name="Normal 238" xfId="34587" xr:uid="{00000000-0005-0000-0000-00001F930000}"/>
    <cellStyle name="Normal 238 2" xfId="34588" xr:uid="{00000000-0005-0000-0000-000020930000}"/>
    <cellStyle name="Normal 238 2 2" xfId="34589" xr:uid="{00000000-0005-0000-0000-000021930000}"/>
    <cellStyle name="Normal 238 2 2 2" xfId="34590" xr:uid="{00000000-0005-0000-0000-000022930000}"/>
    <cellStyle name="Normal 238 2 2 3" xfId="34591" xr:uid="{00000000-0005-0000-0000-000023930000}"/>
    <cellStyle name="Normal 238 2 3" xfId="34592" xr:uid="{00000000-0005-0000-0000-000024930000}"/>
    <cellStyle name="Normal 238 2 3 2" xfId="34593" xr:uid="{00000000-0005-0000-0000-000025930000}"/>
    <cellStyle name="Normal 238 2 4" xfId="34594" xr:uid="{00000000-0005-0000-0000-000026930000}"/>
    <cellStyle name="Normal 238 2 5" xfId="34595" xr:uid="{00000000-0005-0000-0000-000027930000}"/>
    <cellStyle name="Normal 238 3" xfId="34596" xr:uid="{00000000-0005-0000-0000-000028930000}"/>
    <cellStyle name="Normal 238 3 2" xfId="34597" xr:uid="{00000000-0005-0000-0000-000029930000}"/>
    <cellStyle name="Normal 238 3 3" xfId="34598" xr:uid="{00000000-0005-0000-0000-00002A930000}"/>
    <cellStyle name="Normal 238 4" xfId="34599" xr:uid="{00000000-0005-0000-0000-00002B930000}"/>
    <cellStyle name="Normal 238 4 2" xfId="34600" xr:uid="{00000000-0005-0000-0000-00002C930000}"/>
    <cellStyle name="Normal 238 5" xfId="34601" xr:uid="{00000000-0005-0000-0000-00002D930000}"/>
    <cellStyle name="Normal 238 6" xfId="34602" xr:uid="{00000000-0005-0000-0000-00002E930000}"/>
    <cellStyle name="Normal 239" xfId="34603" xr:uid="{00000000-0005-0000-0000-00002F930000}"/>
    <cellStyle name="Normal 239 2" xfId="34604" xr:uid="{00000000-0005-0000-0000-000030930000}"/>
    <cellStyle name="Normal 239 2 2" xfId="34605" xr:uid="{00000000-0005-0000-0000-000031930000}"/>
    <cellStyle name="Normal 239 2 2 2" xfId="34606" xr:uid="{00000000-0005-0000-0000-000032930000}"/>
    <cellStyle name="Normal 239 2 2 3" xfId="34607" xr:uid="{00000000-0005-0000-0000-000033930000}"/>
    <cellStyle name="Normal 239 2 3" xfId="34608" xr:uid="{00000000-0005-0000-0000-000034930000}"/>
    <cellStyle name="Normal 239 2 3 2" xfId="34609" xr:uid="{00000000-0005-0000-0000-000035930000}"/>
    <cellStyle name="Normal 239 2 4" xfId="34610" xr:uid="{00000000-0005-0000-0000-000036930000}"/>
    <cellStyle name="Normal 239 2 5" xfId="34611" xr:uid="{00000000-0005-0000-0000-000037930000}"/>
    <cellStyle name="Normal 239 3" xfId="34612" xr:uid="{00000000-0005-0000-0000-000038930000}"/>
    <cellStyle name="Normal 239 3 2" xfId="34613" xr:uid="{00000000-0005-0000-0000-000039930000}"/>
    <cellStyle name="Normal 239 3 3" xfId="34614" xr:uid="{00000000-0005-0000-0000-00003A930000}"/>
    <cellStyle name="Normal 239 4" xfId="34615" xr:uid="{00000000-0005-0000-0000-00003B930000}"/>
    <cellStyle name="Normal 239 4 2" xfId="34616" xr:uid="{00000000-0005-0000-0000-00003C930000}"/>
    <cellStyle name="Normal 239 5" xfId="34617" xr:uid="{00000000-0005-0000-0000-00003D930000}"/>
    <cellStyle name="Normal 239 6" xfId="34618" xr:uid="{00000000-0005-0000-0000-00003E930000}"/>
    <cellStyle name="Normal 24" xfId="192" xr:uid="{00000000-0005-0000-0000-00003F930000}"/>
    <cellStyle name="Normal 24 2" xfId="34620" xr:uid="{00000000-0005-0000-0000-000040930000}"/>
    <cellStyle name="Normal 24 2 2" xfId="34621" xr:uid="{00000000-0005-0000-0000-000041930000}"/>
    <cellStyle name="Normal 24 2 2 2" xfId="53111" xr:uid="{00000000-0005-0000-0000-000042930000}"/>
    <cellStyle name="Normal 24 2 3" xfId="34622" xr:uid="{00000000-0005-0000-0000-000043930000}"/>
    <cellStyle name="Normal 24 2 3 2" xfId="53112" xr:uid="{00000000-0005-0000-0000-000044930000}"/>
    <cellStyle name="Normal 24 2 4" xfId="34623" xr:uid="{00000000-0005-0000-0000-000045930000}"/>
    <cellStyle name="Normal 24 2 5" xfId="53113" xr:uid="{00000000-0005-0000-0000-000046930000}"/>
    <cellStyle name="Normal 24 3" xfId="34624" xr:uid="{00000000-0005-0000-0000-000047930000}"/>
    <cellStyle name="Normal 24 3 2" xfId="34625" xr:uid="{00000000-0005-0000-0000-000048930000}"/>
    <cellStyle name="Normal 24 3 3" xfId="34626" xr:uid="{00000000-0005-0000-0000-000049930000}"/>
    <cellStyle name="Normal 24 3 4" xfId="34627" xr:uid="{00000000-0005-0000-0000-00004A930000}"/>
    <cellStyle name="Normal 24 4" xfId="34628" xr:uid="{00000000-0005-0000-0000-00004B930000}"/>
    <cellStyle name="Normal 24 4 2" xfId="53114" xr:uid="{00000000-0005-0000-0000-00004C930000}"/>
    <cellStyle name="Normal 24 5" xfId="34629" xr:uid="{00000000-0005-0000-0000-00004D930000}"/>
    <cellStyle name="Normal 24 6" xfId="34630" xr:uid="{00000000-0005-0000-0000-00004E930000}"/>
    <cellStyle name="Normal 24 7" xfId="34619" xr:uid="{00000000-0005-0000-0000-00004F930000}"/>
    <cellStyle name="Normal 240" xfId="34631" xr:uid="{00000000-0005-0000-0000-000050930000}"/>
    <cellStyle name="Normal 240 2" xfId="34632" xr:uid="{00000000-0005-0000-0000-000051930000}"/>
    <cellStyle name="Normal 240 2 2" xfId="34633" xr:uid="{00000000-0005-0000-0000-000052930000}"/>
    <cellStyle name="Normal 240 2 2 2" xfId="34634" xr:uid="{00000000-0005-0000-0000-000053930000}"/>
    <cellStyle name="Normal 240 2 2 3" xfId="34635" xr:uid="{00000000-0005-0000-0000-000054930000}"/>
    <cellStyle name="Normal 240 2 3" xfId="34636" xr:uid="{00000000-0005-0000-0000-000055930000}"/>
    <cellStyle name="Normal 240 2 3 2" xfId="34637" xr:uid="{00000000-0005-0000-0000-000056930000}"/>
    <cellStyle name="Normal 240 2 4" xfId="34638" xr:uid="{00000000-0005-0000-0000-000057930000}"/>
    <cellStyle name="Normal 240 2 5" xfId="34639" xr:uid="{00000000-0005-0000-0000-000058930000}"/>
    <cellStyle name="Normal 240 3" xfId="34640" xr:uid="{00000000-0005-0000-0000-000059930000}"/>
    <cellStyle name="Normal 240 3 2" xfId="34641" xr:uid="{00000000-0005-0000-0000-00005A930000}"/>
    <cellStyle name="Normal 240 3 3" xfId="34642" xr:uid="{00000000-0005-0000-0000-00005B930000}"/>
    <cellStyle name="Normal 240 4" xfId="34643" xr:uid="{00000000-0005-0000-0000-00005C930000}"/>
    <cellStyle name="Normal 240 4 2" xfId="34644" xr:uid="{00000000-0005-0000-0000-00005D930000}"/>
    <cellStyle name="Normal 240 5" xfId="34645" xr:uid="{00000000-0005-0000-0000-00005E930000}"/>
    <cellStyle name="Normal 240 6" xfId="34646" xr:uid="{00000000-0005-0000-0000-00005F930000}"/>
    <cellStyle name="Normal 241" xfId="34647" xr:uid="{00000000-0005-0000-0000-000060930000}"/>
    <cellStyle name="Normal 241 2" xfId="34648" xr:uid="{00000000-0005-0000-0000-000061930000}"/>
    <cellStyle name="Normal 241 2 2" xfId="34649" xr:uid="{00000000-0005-0000-0000-000062930000}"/>
    <cellStyle name="Normal 241 2 2 2" xfId="34650" xr:uid="{00000000-0005-0000-0000-000063930000}"/>
    <cellStyle name="Normal 241 2 2 3" xfId="34651" xr:uid="{00000000-0005-0000-0000-000064930000}"/>
    <cellStyle name="Normal 241 2 3" xfId="34652" xr:uid="{00000000-0005-0000-0000-000065930000}"/>
    <cellStyle name="Normal 241 2 3 2" xfId="34653" xr:uid="{00000000-0005-0000-0000-000066930000}"/>
    <cellStyle name="Normal 241 2 4" xfId="34654" xr:uid="{00000000-0005-0000-0000-000067930000}"/>
    <cellStyle name="Normal 241 2 5" xfId="34655" xr:uid="{00000000-0005-0000-0000-000068930000}"/>
    <cellStyle name="Normal 241 3" xfId="34656" xr:uid="{00000000-0005-0000-0000-000069930000}"/>
    <cellStyle name="Normal 241 3 2" xfId="34657" xr:uid="{00000000-0005-0000-0000-00006A930000}"/>
    <cellStyle name="Normal 241 3 3" xfId="34658" xr:uid="{00000000-0005-0000-0000-00006B930000}"/>
    <cellStyle name="Normal 241 4" xfId="34659" xr:uid="{00000000-0005-0000-0000-00006C930000}"/>
    <cellStyle name="Normal 241 4 2" xfId="34660" xr:uid="{00000000-0005-0000-0000-00006D930000}"/>
    <cellStyle name="Normal 241 5" xfId="34661" xr:uid="{00000000-0005-0000-0000-00006E930000}"/>
    <cellStyle name="Normal 241 6" xfId="34662" xr:uid="{00000000-0005-0000-0000-00006F930000}"/>
    <cellStyle name="Normal 242" xfId="34663" xr:uid="{00000000-0005-0000-0000-000070930000}"/>
    <cellStyle name="Normal 242 2" xfId="34664" xr:uid="{00000000-0005-0000-0000-000071930000}"/>
    <cellStyle name="Normal 242 2 2" xfId="34665" xr:uid="{00000000-0005-0000-0000-000072930000}"/>
    <cellStyle name="Normal 242 2 2 2" xfId="34666" xr:uid="{00000000-0005-0000-0000-000073930000}"/>
    <cellStyle name="Normal 242 2 2 3" xfId="34667" xr:uid="{00000000-0005-0000-0000-000074930000}"/>
    <cellStyle name="Normal 242 2 3" xfId="34668" xr:uid="{00000000-0005-0000-0000-000075930000}"/>
    <cellStyle name="Normal 242 2 3 2" xfId="34669" xr:uid="{00000000-0005-0000-0000-000076930000}"/>
    <cellStyle name="Normal 242 2 4" xfId="34670" xr:uid="{00000000-0005-0000-0000-000077930000}"/>
    <cellStyle name="Normal 242 2 5" xfId="34671" xr:uid="{00000000-0005-0000-0000-000078930000}"/>
    <cellStyle name="Normal 242 3" xfId="34672" xr:uid="{00000000-0005-0000-0000-000079930000}"/>
    <cellStyle name="Normal 242 3 2" xfId="34673" xr:uid="{00000000-0005-0000-0000-00007A930000}"/>
    <cellStyle name="Normal 242 3 3" xfId="34674" xr:uid="{00000000-0005-0000-0000-00007B930000}"/>
    <cellStyle name="Normal 242 4" xfId="34675" xr:uid="{00000000-0005-0000-0000-00007C930000}"/>
    <cellStyle name="Normal 242 4 2" xfId="34676" xr:uid="{00000000-0005-0000-0000-00007D930000}"/>
    <cellStyle name="Normal 242 5" xfId="34677" xr:uid="{00000000-0005-0000-0000-00007E930000}"/>
    <cellStyle name="Normal 242 6" xfId="34678" xr:uid="{00000000-0005-0000-0000-00007F930000}"/>
    <cellStyle name="Normal 243" xfId="34679" xr:uid="{00000000-0005-0000-0000-000080930000}"/>
    <cellStyle name="Normal 243 2" xfId="34680" xr:uid="{00000000-0005-0000-0000-000081930000}"/>
    <cellStyle name="Normal 243 2 2" xfId="34681" xr:uid="{00000000-0005-0000-0000-000082930000}"/>
    <cellStyle name="Normal 243 2 2 2" xfId="34682" xr:uid="{00000000-0005-0000-0000-000083930000}"/>
    <cellStyle name="Normal 243 2 2 3" xfId="34683" xr:uid="{00000000-0005-0000-0000-000084930000}"/>
    <cellStyle name="Normal 243 2 3" xfId="34684" xr:uid="{00000000-0005-0000-0000-000085930000}"/>
    <cellStyle name="Normal 243 2 3 2" xfId="34685" xr:uid="{00000000-0005-0000-0000-000086930000}"/>
    <cellStyle name="Normal 243 2 4" xfId="34686" xr:uid="{00000000-0005-0000-0000-000087930000}"/>
    <cellStyle name="Normal 243 2 5" xfId="34687" xr:uid="{00000000-0005-0000-0000-000088930000}"/>
    <cellStyle name="Normal 243 3" xfId="34688" xr:uid="{00000000-0005-0000-0000-000089930000}"/>
    <cellStyle name="Normal 243 3 2" xfId="34689" xr:uid="{00000000-0005-0000-0000-00008A930000}"/>
    <cellStyle name="Normal 243 3 3" xfId="34690" xr:uid="{00000000-0005-0000-0000-00008B930000}"/>
    <cellStyle name="Normal 243 4" xfId="34691" xr:uid="{00000000-0005-0000-0000-00008C930000}"/>
    <cellStyle name="Normal 243 4 2" xfId="34692" xr:uid="{00000000-0005-0000-0000-00008D930000}"/>
    <cellStyle name="Normal 243 5" xfId="34693" xr:uid="{00000000-0005-0000-0000-00008E930000}"/>
    <cellStyle name="Normal 243 6" xfId="34694" xr:uid="{00000000-0005-0000-0000-00008F930000}"/>
    <cellStyle name="Normal 244" xfId="34695" xr:uid="{00000000-0005-0000-0000-000090930000}"/>
    <cellStyle name="Normal 244 2" xfId="34696" xr:uid="{00000000-0005-0000-0000-000091930000}"/>
    <cellStyle name="Normal 244 2 2" xfId="34697" xr:uid="{00000000-0005-0000-0000-000092930000}"/>
    <cellStyle name="Normal 244 2 2 2" xfId="34698" xr:uid="{00000000-0005-0000-0000-000093930000}"/>
    <cellStyle name="Normal 244 2 2 3" xfId="34699" xr:uid="{00000000-0005-0000-0000-000094930000}"/>
    <cellStyle name="Normal 244 2 3" xfId="34700" xr:uid="{00000000-0005-0000-0000-000095930000}"/>
    <cellStyle name="Normal 244 2 3 2" xfId="34701" xr:uid="{00000000-0005-0000-0000-000096930000}"/>
    <cellStyle name="Normal 244 2 4" xfId="34702" xr:uid="{00000000-0005-0000-0000-000097930000}"/>
    <cellStyle name="Normal 244 2 5" xfId="34703" xr:uid="{00000000-0005-0000-0000-000098930000}"/>
    <cellStyle name="Normal 244 3" xfId="34704" xr:uid="{00000000-0005-0000-0000-000099930000}"/>
    <cellStyle name="Normal 244 3 2" xfId="34705" xr:uid="{00000000-0005-0000-0000-00009A930000}"/>
    <cellStyle name="Normal 244 3 3" xfId="34706" xr:uid="{00000000-0005-0000-0000-00009B930000}"/>
    <cellStyle name="Normal 244 4" xfId="34707" xr:uid="{00000000-0005-0000-0000-00009C930000}"/>
    <cellStyle name="Normal 244 4 2" xfId="34708" xr:uid="{00000000-0005-0000-0000-00009D930000}"/>
    <cellStyle name="Normal 244 5" xfId="34709" xr:uid="{00000000-0005-0000-0000-00009E930000}"/>
    <cellStyle name="Normal 244 6" xfId="34710" xr:uid="{00000000-0005-0000-0000-00009F930000}"/>
    <cellStyle name="Normal 245" xfId="34711" xr:uid="{00000000-0005-0000-0000-0000A0930000}"/>
    <cellStyle name="Normal 245 2" xfId="34712" xr:uid="{00000000-0005-0000-0000-0000A1930000}"/>
    <cellStyle name="Normal 245 2 2" xfId="34713" xr:uid="{00000000-0005-0000-0000-0000A2930000}"/>
    <cellStyle name="Normal 245 2 2 2" xfId="34714" xr:uid="{00000000-0005-0000-0000-0000A3930000}"/>
    <cellStyle name="Normal 245 2 2 3" xfId="34715" xr:uid="{00000000-0005-0000-0000-0000A4930000}"/>
    <cellStyle name="Normal 245 2 3" xfId="34716" xr:uid="{00000000-0005-0000-0000-0000A5930000}"/>
    <cellStyle name="Normal 245 2 3 2" xfId="34717" xr:uid="{00000000-0005-0000-0000-0000A6930000}"/>
    <cellStyle name="Normal 245 2 4" xfId="34718" xr:uid="{00000000-0005-0000-0000-0000A7930000}"/>
    <cellStyle name="Normal 245 2 5" xfId="34719" xr:uid="{00000000-0005-0000-0000-0000A8930000}"/>
    <cellStyle name="Normal 245 3" xfId="34720" xr:uid="{00000000-0005-0000-0000-0000A9930000}"/>
    <cellStyle name="Normal 245 3 2" xfId="34721" xr:uid="{00000000-0005-0000-0000-0000AA930000}"/>
    <cellStyle name="Normal 245 3 3" xfId="34722" xr:uid="{00000000-0005-0000-0000-0000AB930000}"/>
    <cellStyle name="Normal 245 4" xfId="34723" xr:uid="{00000000-0005-0000-0000-0000AC930000}"/>
    <cellStyle name="Normal 245 4 2" xfId="34724" xr:uid="{00000000-0005-0000-0000-0000AD930000}"/>
    <cellStyle name="Normal 245 5" xfId="34725" xr:uid="{00000000-0005-0000-0000-0000AE930000}"/>
    <cellStyle name="Normal 245 6" xfId="34726" xr:uid="{00000000-0005-0000-0000-0000AF930000}"/>
    <cellStyle name="Normal 246" xfId="34727" xr:uid="{00000000-0005-0000-0000-0000B0930000}"/>
    <cellStyle name="Normal 246 2" xfId="34728" xr:uid="{00000000-0005-0000-0000-0000B1930000}"/>
    <cellStyle name="Normal 246 2 2" xfId="34729" xr:uid="{00000000-0005-0000-0000-0000B2930000}"/>
    <cellStyle name="Normal 246 2 2 2" xfId="34730" xr:uid="{00000000-0005-0000-0000-0000B3930000}"/>
    <cellStyle name="Normal 246 2 2 3" xfId="34731" xr:uid="{00000000-0005-0000-0000-0000B4930000}"/>
    <cellStyle name="Normal 246 2 3" xfId="34732" xr:uid="{00000000-0005-0000-0000-0000B5930000}"/>
    <cellStyle name="Normal 246 2 3 2" xfId="34733" xr:uid="{00000000-0005-0000-0000-0000B6930000}"/>
    <cellStyle name="Normal 246 2 4" xfId="34734" xr:uid="{00000000-0005-0000-0000-0000B7930000}"/>
    <cellStyle name="Normal 246 2 5" xfId="34735" xr:uid="{00000000-0005-0000-0000-0000B8930000}"/>
    <cellStyle name="Normal 246 3" xfId="34736" xr:uid="{00000000-0005-0000-0000-0000B9930000}"/>
    <cellStyle name="Normal 246 3 2" xfId="34737" xr:uid="{00000000-0005-0000-0000-0000BA930000}"/>
    <cellStyle name="Normal 246 3 3" xfId="34738" xr:uid="{00000000-0005-0000-0000-0000BB930000}"/>
    <cellStyle name="Normal 246 4" xfId="34739" xr:uid="{00000000-0005-0000-0000-0000BC930000}"/>
    <cellStyle name="Normal 246 4 2" xfId="34740" xr:uid="{00000000-0005-0000-0000-0000BD930000}"/>
    <cellStyle name="Normal 246 5" xfId="34741" xr:uid="{00000000-0005-0000-0000-0000BE930000}"/>
    <cellStyle name="Normal 246 6" xfId="34742" xr:uid="{00000000-0005-0000-0000-0000BF930000}"/>
    <cellStyle name="Normal 247" xfId="34743" xr:uid="{00000000-0005-0000-0000-0000C0930000}"/>
    <cellStyle name="Normal 247 2" xfId="34744" xr:uid="{00000000-0005-0000-0000-0000C1930000}"/>
    <cellStyle name="Normal 247 3" xfId="34745" xr:uid="{00000000-0005-0000-0000-0000C2930000}"/>
    <cellStyle name="Normal 248" xfId="34746" xr:uid="{00000000-0005-0000-0000-0000C3930000}"/>
    <cellStyle name="Normal 248 2" xfId="34747" xr:uid="{00000000-0005-0000-0000-0000C4930000}"/>
    <cellStyle name="Normal 248 3" xfId="34748" xr:uid="{00000000-0005-0000-0000-0000C5930000}"/>
    <cellStyle name="Normal 249" xfId="34749" xr:uid="{00000000-0005-0000-0000-0000C6930000}"/>
    <cellStyle name="Normal 249 2" xfId="34750" xr:uid="{00000000-0005-0000-0000-0000C7930000}"/>
    <cellStyle name="Normal 249 3" xfId="34751" xr:uid="{00000000-0005-0000-0000-0000C8930000}"/>
    <cellStyle name="Normal 25" xfId="193" xr:uid="{00000000-0005-0000-0000-0000C9930000}"/>
    <cellStyle name="Normal 25 2" xfId="34753" xr:uid="{00000000-0005-0000-0000-0000CA930000}"/>
    <cellStyle name="Normal 25 2 2" xfId="34754" xr:uid="{00000000-0005-0000-0000-0000CB930000}"/>
    <cellStyle name="Normal 25 2 2 2" xfId="53115" xr:uid="{00000000-0005-0000-0000-0000CC930000}"/>
    <cellStyle name="Normal 25 2 3" xfId="34755" xr:uid="{00000000-0005-0000-0000-0000CD930000}"/>
    <cellStyle name="Normal 25 2 3 2" xfId="53116" xr:uid="{00000000-0005-0000-0000-0000CE930000}"/>
    <cellStyle name="Normal 25 2 4" xfId="34756" xr:uid="{00000000-0005-0000-0000-0000CF930000}"/>
    <cellStyle name="Normal 25 2 5" xfId="53117" xr:uid="{00000000-0005-0000-0000-0000D0930000}"/>
    <cellStyle name="Normal 25 3" xfId="34757" xr:uid="{00000000-0005-0000-0000-0000D1930000}"/>
    <cellStyle name="Normal 25 3 2" xfId="34758" xr:uid="{00000000-0005-0000-0000-0000D2930000}"/>
    <cellStyle name="Normal 25 3 3" xfId="34759" xr:uid="{00000000-0005-0000-0000-0000D3930000}"/>
    <cellStyle name="Normal 25 3 4" xfId="34760" xr:uid="{00000000-0005-0000-0000-0000D4930000}"/>
    <cellStyle name="Normal 25 4" xfId="34761" xr:uid="{00000000-0005-0000-0000-0000D5930000}"/>
    <cellStyle name="Normal 25 4 2" xfId="53118" xr:uid="{00000000-0005-0000-0000-0000D6930000}"/>
    <cellStyle name="Normal 25 5" xfId="34762" xr:uid="{00000000-0005-0000-0000-0000D7930000}"/>
    <cellStyle name="Normal 25 6" xfId="34763" xr:uid="{00000000-0005-0000-0000-0000D8930000}"/>
    <cellStyle name="Normal 25 7" xfId="34752" xr:uid="{00000000-0005-0000-0000-0000D9930000}"/>
    <cellStyle name="Normal 250" xfId="34764" xr:uid="{00000000-0005-0000-0000-0000DA930000}"/>
    <cellStyle name="Normal 250 2" xfId="34765" xr:uid="{00000000-0005-0000-0000-0000DB930000}"/>
    <cellStyle name="Normal 250 3" xfId="34766" xr:uid="{00000000-0005-0000-0000-0000DC930000}"/>
    <cellStyle name="Normal 251" xfId="34767" xr:uid="{00000000-0005-0000-0000-0000DD930000}"/>
    <cellStyle name="Normal 251 2" xfId="34768" xr:uid="{00000000-0005-0000-0000-0000DE930000}"/>
    <cellStyle name="Normal 251 3" xfId="34769" xr:uid="{00000000-0005-0000-0000-0000DF930000}"/>
    <cellStyle name="Normal 252" xfId="34770" xr:uid="{00000000-0005-0000-0000-0000E0930000}"/>
    <cellStyle name="Normal 252 2" xfId="34771" xr:uid="{00000000-0005-0000-0000-0000E1930000}"/>
    <cellStyle name="Normal 252 3" xfId="34772" xr:uid="{00000000-0005-0000-0000-0000E2930000}"/>
    <cellStyle name="Normal 253" xfId="34773" xr:uid="{00000000-0005-0000-0000-0000E3930000}"/>
    <cellStyle name="Normal 253 2" xfId="34774" xr:uid="{00000000-0005-0000-0000-0000E4930000}"/>
    <cellStyle name="Normal 253 3" xfId="34775" xr:uid="{00000000-0005-0000-0000-0000E5930000}"/>
    <cellStyle name="Normal 254" xfId="34776" xr:uid="{00000000-0005-0000-0000-0000E6930000}"/>
    <cellStyle name="Normal 254 2" xfId="34777" xr:uid="{00000000-0005-0000-0000-0000E7930000}"/>
    <cellStyle name="Normal 254 3" xfId="34778" xr:uid="{00000000-0005-0000-0000-0000E8930000}"/>
    <cellStyle name="Normal 255" xfId="34779" xr:uid="{00000000-0005-0000-0000-0000E9930000}"/>
    <cellStyle name="Normal 255 2" xfId="34780" xr:uid="{00000000-0005-0000-0000-0000EA930000}"/>
    <cellStyle name="Normal 255 2 2" xfId="34781" xr:uid="{00000000-0005-0000-0000-0000EB930000}"/>
    <cellStyle name="Normal 255 2 2 2" xfId="34782" xr:uid="{00000000-0005-0000-0000-0000EC930000}"/>
    <cellStyle name="Normal 255 2 2 3" xfId="34783" xr:uid="{00000000-0005-0000-0000-0000ED930000}"/>
    <cellStyle name="Normal 255 2 3" xfId="34784" xr:uid="{00000000-0005-0000-0000-0000EE930000}"/>
    <cellStyle name="Normal 255 2 3 2" xfId="34785" xr:uid="{00000000-0005-0000-0000-0000EF930000}"/>
    <cellStyle name="Normal 255 2 4" xfId="34786" xr:uid="{00000000-0005-0000-0000-0000F0930000}"/>
    <cellStyle name="Normal 255 2 5" xfId="34787" xr:uid="{00000000-0005-0000-0000-0000F1930000}"/>
    <cellStyle name="Normal 255 3" xfId="34788" xr:uid="{00000000-0005-0000-0000-0000F2930000}"/>
    <cellStyle name="Normal 255 3 2" xfId="34789" xr:uid="{00000000-0005-0000-0000-0000F3930000}"/>
    <cellStyle name="Normal 255 3 3" xfId="34790" xr:uid="{00000000-0005-0000-0000-0000F4930000}"/>
    <cellStyle name="Normal 255 4" xfId="34791" xr:uid="{00000000-0005-0000-0000-0000F5930000}"/>
    <cellStyle name="Normal 255 4 2" xfId="34792" xr:uid="{00000000-0005-0000-0000-0000F6930000}"/>
    <cellStyle name="Normal 255 5" xfId="34793" xr:uid="{00000000-0005-0000-0000-0000F7930000}"/>
    <cellStyle name="Normal 255 6" xfId="34794" xr:uid="{00000000-0005-0000-0000-0000F8930000}"/>
    <cellStyle name="Normal 256" xfId="34795" xr:uid="{00000000-0005-0000-0000-0000F9930000}"/>
    <cellStyle name="Normal 256 2" xfId="34796" xr:uid="{00000000-0005-0000-0000-0000FA930000}"/>
    <cellStyle name="Normal 256 2 2" xfId="34797" xr:uid="{00000000-0005-0000-0000-0000FB930000}"/>
    <cellStyle name="Normal 256 2 2 2" xfId="34798" xr:uid="{00000000-0005-0000-0000-0000FC930000}"/>
    <cellStyle name="Normal 256 2 2 3" xfId="34799" xr:uid="{00000000-0005-0000-0000-0000FD930000}"/>
    <cellStyle name="Normal 256 2 3" xfId="34800" xr:uid="{00000000-0005-0000-0000-0000FE930000}"/>
    <cellStyle name="Normal 256 2 3 2" xfId="34801" xr:uid="{00000000-0005-0000-0000-0000FF930000}"/>
    <cellStyle name="Normal 256 2 4" xfId="34802" xr:uid="{00000000-0005-0000-0000-000000940000}"/>
    <cellStyle name="Normal 256 2 5" xfId="34803" xr:uid="{00000000-0005-0000-0000-000001940000}"/>
    <cellStyle name="Normal 256 3" xfId="34804" xr:uid="{00000000-0005-0000-0000-000002940000}"/>
    <cellStyle name="Normal 256 3 2" xfId="34805" xr:uid="{00000000-0005-0000-0000-000003940000}"/>
    <cellStyle name="Normal 256 3 3" xfId="34806" xr:uid="{00000000-0005-0000-0000-000004940000}"/>
    <cellStyle name="Normal 256 4" xfId="34807" xr:uid="{00000000-0005-0000-0000-000005940000}"/>
    <cellStyle name="Normal 256 4 2" xfId="34808" xr:uid="{00000000-0005-0000-0000-000006940000}"/>
    <cellStyle name="Normal 256 5" xfId="34809" xr:uid="{00000000-0005-0000-0000-000007940000}"/>
    <cellStyle name="Normal 256 6" xfId="34810" xr:uid="{00000000-0005-0000-0000-000008940000}"/>
    <cellStyle name="Normal 257" xfId="34811" xr:uid="{00000000-0005-0000-0000-000009940000}"/>
    <cellStyle name="Normal 257 2" xfId="34812" xr:uid="{00000000-0005-0000-0000-00000A940000}"/>
    <cellStyle name="Normal 257 2 2" xfId="34813" xr:uid="{00000000-0005-0000-0000-00000B940000}"/>
    <cellStyle name="Normal 257 2 2 2" xfId="34814" xr:uid="{00000000-0005-0000-0000-00000C940000}"/>
    <cellStyle name="Normal 257 2 2 3" xfId="34815" xr:uid="{00000000-0005-0000-0000-00000D940000}"/>
    <cellStyle name="Normal 257 2 3" xfId="34816" xr:uid="{00000000-0005-0000-0000-00000E940000}"/>
    <cellStyle name="Normal 257 2 3 2" xfId="34817" xr:uid="{00000000-0005-0000-0000-00000F940000}"/>
    <cellStyle name="Normal 257 2 4" xfId="34818" xr:uid="{00000000-0005-0000-0000-000010940000}"/>
    <cellStyle name="Normal 257 2 5" xfId="34819" xr:uid="{00000000-0005-0000-0000-000011940000}"/>
    <cellStyle name="Normal 258" xfId="34820" xr:uid="{00000000-0005-0000-0000-000012940000}"/>
    <cellStyle name="Normal 258 2" xfId="34821" xr:uid="{00000000-0005-0000-0000-000013940000}"/>
    <cellStyle name="Normal 258 2 2" xfId="34822" xr:uid="{00000000-0005-0000-0000-000014940000}"/>
    <cellStyle name="Normal 258 2 2 2" xfId="34823" xr:uid="{00000000-0005-0000-0000-000015940000}"/>
    <cellStyle name="Normal 258 2 2 3" xfId="34824" xr:uid="{00000000-0005-0000-0000-000016940000}"/>
    <cellStyle name="Normal 258 2 3" xfId="34825" xr:uid="{00000000-0005-0000-0000-000017940000}"/>
    <cellStyle name="Normal 258 2 3 2" xfId="34826" xr:uid="{00000000-0005-0000-0000-000018940000}"/>
    <cellStyle name="Normal 258 2 4" xfId="34827" xr:uid="{00000000-0005-0000-0000-000019940000}"/>
    <cellStyle name="Normal 258 2 5" xfId="34828" xr:uid="{00000000-0005-0000-0000-00001A940000}"/>
    <cellStyle name="Normal 259" xfId="34829" xr:uid="{00000000-0005-0000-0000-00001B940000}"/>
    <cellStyle name="Normal 259 2" xfId="53119" xr:uid="{00000000-0005-0000-0000-00001C940000}"/>
    <cellStyle name="Normal 26" xfId="194" xr:uid="{00000000-0005-0000-0000-00001D940000}"/>
    <cellStyle name="Normal 26 2" xfId="34831" xr:uid="{00000000-0005-0000-0000-00001E940000}"/>
    <cellStyle name="Normal 26 2 2" xfId="34832" xr:uid="{00000000-0005-0000-0000-00001F940000}"/>
    <cellStyle name="Normal 26 2 2 2" xfId="53120" xr:uid="{00000000-0005-0000-0000-000020940000}"/>
    <cellStyle name="Normal 26 2 3" xfId="34833" xr:uid="{00000000-0005-0000-0000-000021940000}"/>
    <cellStyle name="Normal 26 2 3 2" xfId="53121" xr:uid="{00000000-0005-0000-0000-000022940000}"/>
    <cellStyle name="Normal 26 2 4" xfId="34834" xr:uid="{00000000-0005-0000-0000-000023940000}"/>
    <cellStyle name="Normal 26 2 5" xfId="53122" xr:uid="{00000000-0005-0000-0000-000024940000}"/>
    <cellStyle name="Normal 26 3" xfId="34835" xr:uid="{00000000-0005-0000-0000-000025940000}"/>
    <cellStyle name="Normal 26 3 2" xfId="34836" xr:uid="{00000000-0005-0000-0000-000026940000}"/>
    <cellStyle name="Normal 26 3 3" xfId="34837" xr:uid="{00000000-0005-0000-0000-000027940000}"/>
    <cellStyle name="Normal 26 3 4" xfId="34838" xr:uid="{00000000-0005-0000-0000-000028940000}"/>
    <cellStyle name="Normal 26 4" xfId="34839" xr:uid="{00000000-0005-0000-0000-000029940000}"/>
    <cellStyle name="Normal 26 4 2" xfId="53123" xr:uid="{00000000-0005-0000-0000-00002A940000}"/>
    <cellStyle name="Normal 26 5" xfId="34840" xr:uid="{00000000-0005-0000-0000-00002B940000}"/>
    <cellStyle name="Normal 26 6" xfId="34841" xr:uid="{00000000-0005-0000-0000-00002C940000}"/>
    <cellStyle name="Normal 26 7" xfId="34830" xr:uid="{00000000-0005-0000-0000-00002D940000}"/>
    <cellStyle name="Normal 260" xfId="34842" xr:uid="{00000000-0005-0000-0000-00002E940000}"/>
    <cellStyle name="Normal 260 2" xfId="53124" xr:uid="{00000000-0005-0000-0000-00002F940000}"/>
    <cellStyle name="Normal 261" xfId="34843" xr:uid="{00000000-0005-0000-0000-000030940000}"/>
    <cellStyle name="Normal 261 2" xfId="53125" xr:uid="{00000000-0005-0000-0000-000031940000}"/>
    <cellStyle name="Normal 262" xfId="34844" xr:uid="{00000000-0005-0000-0000-000032940000}"/>
    <cellStyle name="Normal 262 2" xfId="53126" xr:uid="{00000000-0005-0000-0000-000033940000}"/>
    <cellStyle name="Normal 263" xfId="34845" xr:uid="{00000000-0005-0000-0000-000034940000}"/>
    <cellStyle name="Normal 263 2" xfId="53127" xr:uid="{00000000-0005-0000-0000-000035940000}"/>
    <cellStyle name="Normal 264" xfId="34846" xr:uid="{00000000-0005-0000-0000-000036940000}"/>
    <cellStyle name="Normal 264 2" xfId="53128" xr:uid="{00000000-0005-0000-0000-000037940000}"/>
    <cellStyle name="Normal 264 3" xfId="53129" xr:uid="{00000000-0005-0000-0000-000038940000}"/>
    <cellStyle name="Normal 264 4" xfId="53130" xr:uid="{00000000-0005-0000-0000-000039940000}"/>
    <cellStyle name="Normal 265" xfId="34847" xr:uid="{00000000-0005-0000-0000-00003A940000}"/>
    <cellStyle name="Normal 265 2" xfId="53131" xr:uid="{00000000-0005-0000-0000-00003B940000}"/>
    <cellStyle name="Normal 265 3" xfId="53132" xr:uid="{00000000-0005-0000-0000-00003C940000}"/>
    <cellStyle name="Normal 265 4" xfId="53133" xr:uid="{00000000-0005-0000-0000-00003D940000}"/>
    <cellStyle name="Normal 266" xfId="34848" xr:uid="{00000000-0005-0000-0000-00003E940000}"/>
    <cellStyle name="Normal 266 2" xfId="53134" xr:uid="{00000000-0005-0000-0000-00003F940000}"/>
    <cellStyle name="Normal 266 3" xfId="53135" xr:uid="{00000000-0005-0000-0000-000040940000}"/>
    <cellStyle name="Normal 266 4" xfId="53136" xr:uid="{00000000-0005-0000-0000-000041940000}"/>
    <cellStyle name="Normal 267" xfId="34849" xr:uid="{00000000-0005-0000-0000-000042940000}"/>
    <cellStyle name="Normal 267 2" xfId="53137" xr:uid="{00000000-0005-0000-0000-000043940000}"/>
    <cellStyle name="Normal 267 3" xfId="53138" xr:uid="{00000000-0005-0000-0000-000044940000}"/>
    <cellStyle name="Normal 267 4" xfId="53139" xr:uid="{00000000-0005-0000-0000-000045940000}"/>
    <cellStyle name="Normal 268" xfId="34850" xr:uid="{00000000-0005-0000-0000-000046940000}"/>
    <cellStyle name="Normal 268 2" xfId="53140" xr:uid="{00000000-0005-0000-0000-000047940000}"/>
    <cellStyle name="Normal 268 3" xfId="53141" xr:uid="{00000000-0005-0000-0000-000048940000}"/>
    <cellStyle name="Normal 268 4" xfId="53142" xr:uid="{00000000-0005-0000-0000-000049940000}"/>
    <cellStyle name="Normal 269" xfId="34851" xr:uid="{00000000-0005-0000-0000-00004A940000}"/>
    <cellStyle name="Normal 269 2" xfId="53143" xr:uid="{00000000-0005-0000-0000-00004B940000}"/>
    <cellStyle name="Normal 269 3" xfId="53144" xr:uid="{00000000-0005-0000-0000-00004C940000}"/>
    <cellStyle name="Normal 269 4" xfId="53145" xr:uid="{00000000-0005-0000-0000-00004D940000}"/>
    <cellStyle name="Normal 269 5" xfId="53146" xr:uid="{00000000-0005-0000-0000-00004E940000}"/>
    <cellStyle name="Normal 27" xfId="195" xr:uid="{00000000-0005-0000-0000-00004F940000}"/>
    <cellStyle name="Normal 27 2" xfId="34853" xr:uid="{00000000-0005-0000-0000-000050940000}"/>
    <cellStyle name="Normal 27 2 2" xfId="34854" xr:uid="{00000000-0005-0000-0000-000051940000}"/>
    <cellStyle name="Normal 27 2 3" xfId="34855" xr:uid="{00000000-0005-0000-0000-000052940000}"/>
    <cellStyle name="Normal 27 2 4" xfId="34856" xr:uid="{00000000-0005-0000-0000-000053940000}"/>
    <cellStyle name="Normal 27 3" xfId="34857" xr:uid="{00000000-0005-0000-0000-000054940000}"/>
    <cellStyle name="Normal 27 3 2" xfId="34858" xr:uid="{00000000-0005-0000-0000-000055940000}"/>
    <cellStyle name="Normal 27 3 3" xfId="34859" xr:uid="{00000000-0005-0000-0000-000056940000}"/>
    <cellStyle name="Normal 27 3 4" xfId="34860" xr:uid="{00000000-0005-0000-0000-000057940000}"/>
    <cellStyle name="Normal 27 4" xfId="34861" xr:uid="{00000000-0005-0000-0000-000058940000}"/>
    <cellStyle name="Normal 27 5" xfId="34862" xr:uid="{00000000-0005-0000-0000-000059940000}"/>
    <cellStyle name="Normal 27 6" xfId="34863" xr:uid="{00000000-0005-0000-0000-00005A940000}"/>
    <cellStyle name="Normal 27 7" xfId="34852" xr:uid="{00000000-0005-0000-0000-00005B940000}"/>
    <cellStyle name="Normal 270" xfId="34864" xr:uid="{00000000-0005-0000-0000-00005C940000}"/>
    <cellStyle name="Normal 270 2" xfId="53147" xr:uid="{00000000-0005-0000-0000-00005D940000}"/>
    <cellStyle name="Normal 270 3" xfId="53148" xr:uid="{00000000-0005-0000-0000-00005E940000}"/>
    <cellStyle name="Normal 270 4" xfId="53149" xr:uid="{00000000-0005-0000-0000-00005F940000}"/>
    <cellStyle name="Normal 271" xfId="34865" xr:uid="{00000000-0005-0000-0000-000060940000}"/>
    <cellStyle name="Normal 271 2" xfId="53150" xr:uid="{00000000-0005-0000-0000-000061940000}"/>
    <cellStyle name="Normal 271 3" xfId="53151" xr:uid="{00000000-0005-0000-0000-000062940000}"/>
    <cellStyle name="Normal 271 4" xfId="53152" xr:uid="{00000000-0005-0000-0000-000063940000}"/>
    <cellStyle name="Normal 272" xfId="34866" xr:uid="{00000000-0005-0000-0000-000064940000}"/>
    <cellStyle name="Normal 272 2" xfId="34867" xr:uid="{00000000-0005-0000-0000-000065940000}"/>
    <cellStyle name="Normal 272 2 2" xfId="34868" xr:uid="{00000000-0005-0000-0000-000066940000}"/>
    <cellStyle name="Normal 272 2 3" xfId="34869" xr:uid="{00000000-0005-0000-0000-000067940000}"/>
    <cellStyle name="Normal 272 3" xfId="34870" xr:uid="{00000000-0005-0000-0000-000068940000}"/>
    <cellStyle name="Normal 272 3 2" xfId="34871" xr:uid="{00000000-0005-0000-0000-000069940000}"/>
    <cellStyle name="Normal 272 4" xfId="34872" xr:uid="{00000000-0005-0000-0000-00006A940000}"/>
    <cellStyle name="Normal 272 5" xfId="34873" xr:uid="{00000000-0005-0000-0000-00006B940000}"/>
    <cellStyle name="Normal 273" xfId="34874" xr:uid="{00000000-0005-0000-0000-00006C940000}"/>
    <cellStyle name="Normal 273 2" xfId="53153" xr:uid="{00000000-0005-0000-0000-00006D940000}"/>
    <cellStyle name="Normal 273 3" xfId="53154" xr:uid="{00000000-0005-0000-0000-00006E940000}"/>
    <cellStyle name="Normal 273 4" xfId="53155" xr:uid="{00000000-0005-0000-0000-00006F940000}"/>
    <cellStyle name="Normal 273 5" xfId="53156" xr:uid="{00000000-0005-0000-0000-000070940000}"/>
    <cellStyle name="Normal 274" xfId="34875" xr:uid="{00000000-0005-0000-0000-000071940000}"/>
    <cellStyle name="Normal 274 2" xfId="53157" xr:uid="{00000000-0005-0000-0000-000072940000}"/>
    <cellStyle name="Normal 274 3" xfId="53158" xr:uid="{00000000-0005-0000-0000-000073940000}"/>
    <cellStyle name="Normal 274 4" xfId="53159" xr:uid="{00000000-0005-0000-0000-000074940000}"/>
    <cellStyle name="Normal 274 5" xfId="53160" xr:uid="{00000000-0005-0000-0000-000075940000}"/>
    <cellStyle name="Normal 275" xfId="34876" xr:uid="{00000000-0005-0000-0000-000076940000}"/>
    <cellStyle name="Normal 275 2" xfId="53161" xr:uid="{00000000-0005-0000-0000-000077940000}"/>
    <cellStyle name="Normal 275 3" xfId="53162" xr:uid="{00000000-0005-0000-0000-000078940000}"/>
    <cellStyle name="Normal 275 4" xfId="53163" xr:uid="{00000000-0005-0000-0000-000079940000}"/>
    <cellStyle name="Normal 275 5" xfId="53164" xr:uid="{00000000-0005-0000-0000-00007A940000}"/>
    <cellStyle name="Normal 276" xfId="34877" xr:uid="{00000000-0005-0000-0000-00007B940000}"/>
    <cellStyle name="Normal 276 2" xfId="53165" xr:uid="{00000000-0005-0000-0000-00007C940000}"/>
    <cellStyle name="Normal 276 3" xfId="53166" xr:uid="{00000000-0005-0000-0000-00007D940000}"/>
    <cellStyle name="Normal 276 4" xfId="53167" xr:uid="{00000000-0005-0000-0000-00007E940000}"/>
    <cellStyle name="Normal 276 5" xfId="53168" xr:uid="{00000000-0005-0000-0000-00007F940000}"/>
    <cellStyle name="Normal 277" xfId="34878" xr:uid="{00000000-0005-0000-0000-000080940000}"/>
    <cellStyle name="Normal 277 2" xfId="53169" xr:uid="{00000000-0005-0000-0000-000081940000}"/>
    <cellStyle name="Normal 277 3" xfId="53170" xr:uid="{00000000-0005-0000-0000-000082940000}"/>
    <cellStyle name="Normal 277 4" xfId="53171" xr:uid="{00000000-0005-0000-0000-000083940000}"/>
    <cellStyle name="Normal 277 5" xfId="53172" xr:uid="{00000000-0005-0000-0000-000084940000}"/>
    <cellStyle name="Normal 278" xfId="34879" xr:uid="{00000000-0005-0000-0000-000085940000}"/>
    <cellStyle name="Normal 278 2" xfId="53173" xr:uid="{00000000-0005-0000-0000-000086940000}"/>
    <cellStyle name="Normal 278 3" xfId="53174" xr:uid="{00000000-0005-0000-0000-000087940000}"/>
    <cellStyle name="Normal 278 4" xfId="53175" xr:uid="{00000000-0005-0000-0000-000088940000}"/>
    <cellStyle name="Normal 278 5" xfId="53176" xr:uid="{00000000-0005-0000-0000-000089940000}"/>
    <cellStyle name="Normal 279" xfId="34880" xr:uid="{00000000-0005-0000-0000-00008A940000}"/>
    <cellStyle name="Normal 28" xfId="259" xr:uid="{00000000-0005-0000-0000-00008B940000}"/>
    <cellStyle name="Normal 28 2" xfId="34882" xr:uid="{00000000-0005-0000-0000-00008C940000}"/>
    <cellStyle name="Normal 28 2 2" xfId="34883" xr:uid="{00000000-0005-0000-0000-00008D940000}"/>
    <cellStyle name="Normal 28 2 3" xfId="34884" xr:uid="{00000000-0005-0000-0000-00008E940000}"/>
    <cellStyle name="Normal 28 2 4" xfId="34885" xr:uid="{00000000-0005-0000-0000-00008F940000}"/>
    <cellStyle name="Normal 28 3" xfId="34886" xr:uid="{00000000-0005-0000-0000-000090940000}"/>
    <cellStyle name="Normal 28 3 2" xfId="34887" xr:uid="{00000000-0005-0000-0000-000091940000}"/>
    <cellStyle name="Normal 28 3 3" xfId="34888" xr:uid="{00000000-0005-0000-0000-000092940000}"/>
    <cellStyle name="Normal 28 3 4" xfId="34889" xr:uid="{00000000-0005-0000-0000-000093940000}"/>
    <cellStyle name="Normal 28 4" xfId="34890" xr:uid="{00000000-0005-0000-0000-000094940000}"/>
    <cellStyle name="Normal 28 5" xfId="34891" xr:uid="{00000000-0005-0000-0000-000095940000}"/>
    <cellStyle name="Normal 28 6" xfId="34892" xr:uid="{00000000-0005-0000-0000-000096940000}"/>
    <cellStyle name="Normal 28 7" xfId="34881" xr:uid="{00000000-0005-0000-0000-000097940000}"/>
    <cellStyle name="Normal 280" xfId="34893" xr:uid="{00000000-0005-0000-0000-000098940000}"/>
    <cellStyle name="Normal 280 2" xfId="53177" xr:uid="{00000000-0005-0000-0000-000099940000}"/>
    <cellStyle name="Normal 280 3" xfId="53178" xr:uid="{00000000-0005-0000-0000-00009A940000}"/>
    <cellStyle name="Normal 280 4" xfId="53179" xr:uid="{00000000-0005-0000-0000-00009B940000}"/>
    <cellStyle name="Normal 280 5" xfId="53180" xr:uid="{00000000-0005-0000-0000-00009C940000}"/>
    <cellStyle name="Normal 281" xfId="34894" xr:uid="{00000000-0005-0000-0000-00009D940000}"/>
    <cellStyle name="Normal 282" xfId="34895" xr:uid="{00000000-0005-0000-0000-00009E940000}"/>
    <cellStyle name="Normal 282 2" xfId="53181" xr:uid="{00000000-0005-0000-0000-00009F940000}"/>
    <cellStyle name="Normal 283" xfId="34896" xr:uid="{00000000-0005-0000-0000-0000A0940000}"/>
    <cellStyle name="Normal 283 2" xfId="53182" xr:uid="{00000000-0005-0000-0000-0000A1940000}"/>
    <cellStyle name="Normal 283 3" xfId="53183" xr:uid="{00000000-0005-0000-0000-0000A2940000}"/>
    <cellStyle name="Normal 283 4" xfId="53184" xr:uid="{00000000-0005-0000-0000-0000A3940000}"/>
    <cellStyle name="Normal 284" xfId="34897" xr:uid="{00000000-0005-0000-0000-0000A4940000}"/>
    <cellStyle name="Normal 284 2" xfId="53185" xr:uid="{00000000-0005-0000-0000-0000A5940000}"/>
    <cellStyle name="Normal 284 3" xfId="53186" xr:uid="{00000000-0005-0000-0000-0000A6940000}"/>
    <cellStyle name="Normal 284 4" xfId="53187" xr:uid="{00000000-0005-0000-0000-0000A7940000}"/>
    <cellStyle name="Normal 284 5" xfId="53188" xr:uid="{00000000-0005-0000-0000-0000A8940000}"/>
    <cellStyle name="Normal 285" xfId="34898" xr:uid="{00000000-0005-0000-0000-0000A9940000}"/>
    <cellStyle name="Normal 285 2" xfId="53189" xr:uid="{00000000-0005-0000-0000-0000AA940000}"/>
    <cellStyle name="Normal 286" xfId="34899" xr:uid="{00000000-0005-0000-0000-0000AB940000}"/>
    <cellStyle name="Normal 287" xfId="34900" xr:uid="{00000000-0005-0000-0000-0000AC940000}"/>
    <cellStyle name="Normal 287 2" xfId="53190" xr:uid="{00000000-0005-0000-0000-0000AD940000}"/>
    <cellStyle name="Normal 288" xfId="34901" xr:uid="{00000000-0005-0000-0000-0000AE940000}"/>
    <cellStyle name="Normal 289" xfId="34902" xr:uid="{00000000-0005-0000-0000-0000AF940000}"/>
    <cellStyle name="Normal 29" xfId="260" xr:uid="{00000000-0005-0000-0000-0000B0940000}"/>
    <cellStyle name="Normal 29 2" xfId="34904" xr:uid="{00000000-0005-0000-0000-0000B1940000}"/>
    <cellStyle name="Normal 29 2 2" xfId="34905" xr:uid="{00000000-0005-0000-0000-0000B2940000}"/>
    <cellStyle name="Normal 29 2 2 2" xfId="34906" xr:uid="{00000000-0005-0000-0000-0000B3940000}"/>
    <cellStyle name="Normal 29 2 2 2 2" xfId="34907" xr:uid="{00000000-0005-0000-0000-0000B4940000}"/>
    <cellStyle name="Normal 29 2 2 2 3" xfId="34908" xr:uid="{00000000-0005-0000-0000-0000B5940000}"/>
    <cellStyle name="Normal 29 2 2 3" xfId="34909" xr:uid="{00000000-0005-0000-0000-0000B6940000}"/>
    <cellStyle name="Normal 29 2 2 3 2" xfId="34910" xr:uid="{00000000-0005-0000-0000-0000B7940000}"/>
    <cellStyle name="Normal 29 2 2 4" xfId="34911" xr:uid="{00000000-0005-0000-0000-0000B8940000}"/>
    <cellStyle name="Normal 29 2 3" xfId="34912" xr:uid="{00000000-0005-0000-0000-0000B9940000}"/>
    <cellStyle name="Normal 29 2 4" xfId="34913" xr:uid="{00000000-0005-0000-0000-0000BA940000}"/>
    <cellStyle name="Normal 29 2 5" xfId="34914" xr:uid="{00000000-0005-0000-0000-0000BB940000}"/>
    <cellStyle name="Normal 29 2 5 2" xfId="34915" xr:uid="{00000000-0005-0000-0000-0000BC940000}"/>
    <cellStyle name="Normal 29 3" xfId="34916" xr:uid="{00000000-0005-0000-0000-0000BD940000}"/>
    <cellStyle name="Normal 29 3 2" xfId="34917" xr:uid="{00000000-0005-0000-0000-0000BE940000}"/>
    <cellStyle name="Normal 29 3 3" xfId="34918" xr:uid="{00000000-0005-0000-0000-0000BF940000}"/>
    <cellStyle name="Normal 29 3 4" xfId="34919" xr:uid="{00000000-0005-0000-0000-0000C0940000}"/>
    <cellStyle name="Normal 29 4" xfId="34920" xr:uid="{00000000-0005-0000-0000-0000C1940000}"/>
    <cellStyle name="Normal 29 4 2" xfId="34921" xr:uid="{00000000-0005-0000-0000-0000C2940000}"/>
    <cellStyle name="Normal 29 4 2 2" xfId="34922" xr:uid="{00000000-0005-0000-0000-0000C3940000}"/>
    <cellStyle name="Normal 29 4 2 3" xfId="34923" xr:uid="{00000000-0005-0000-0000-0000C4940000}"/>
    <cellStyle name="Normal 29 4 3" xfId="34924" xr:uid="{00000000-0005-0000-0000-0000C5940000}"/>
    <cellStyle name="Normal 29 4 3 2" xfId="34925" xr:uid="{00000000-0005-0000-0000-0000C6940000}"/>
    <cellStyle name="Normal 29 4 4" xfId="34926" xr:uid="{00000000-0005-0000-0000-0000C7940000}"/>
    <cellStyle name="Normal 29 5" xfId="34927" xr:uid="{00000000-0005-0000-0000-0000C8940000}"/>
    <cellStyle name="Normal 29 6" xfId="34928" xr:uid="{00000000-0005-0000-0000-0000C9940000}"/>
    <cellStyle name="Normal 29 7" xfId="34929" xr:uid="{00000000-0005-0000-0000-0000CA940000}"/>
    <cellStyle name="Normal 29 7 2" xfId="34930" xr:uid="{00000000-0005-0000-0000-0000CB940000}"/>
    <cellStyle name="Normal 29 8" xfId="34903" xr:uid="{00000000-0005-0000-0000-0000CC940000}"/>
    <cellStyle name="Normal 290" xfId="34931" xr:uid="{00000000-0005-0000-0000-0000CD940000}"/>
    <cellStyle name="Normal 291" xfId="34932" xr:uid="{00000000-0005-0000-0000-0000CE940000}"/>
    <cellStyle name="Normal 292" xfId="34933" xr:uid="{00000000-0005-0000-0000-0000CF940000}"/>
    <cellStyle name="Normal 293" xfId="34934" xr:uid="{00000000-0005-0000-0000-0000D0940000}"/>
    <cellStyle name="Normal 293 2" xfId="34935" xr:uid="{00000000-0005-0000-0000-0000D1940000}"/>
    <cellStyle name="Normal 294" xfId="34936" xr:uid="{00000000-0005-0000-0000-0000D2940000}"/>
    <cellStyle name="Normal 294 2" xfId="34937" xr:uid="{00000000-0005-0000-0000-0000D3940000}"/>
    <cellStyle name="Normal 295" xfId="34938" xr:uid="{00000000-0005-0000-0000-0000D4940000}"/>
    <cellStyle name="Normal 295 2" xfId="34939" xr:uid="{00000000-0005-0000-0000-0000D5940000}"/>
    <cellStyle name="Normal 296" xfId="34940" xr:uid="{00000000-0005-0000-0000-0000D6940000}"/>
    <cellStyle name="Normal 297" xfId="34941" xr:uid="{00000000-0005-0000-0000-0000D7940000}"/>
    <cellStyle name="Normal 298" xfId="34942" xr:uid="{00000000-0005-0000-0000-0000D8940000}"/>
    <cellStyle name="Normal 299" xfId="34943" xr:uid="{00000000-0005-0000-0000-0000D9940000}"/>
    <cellStyle name="Normal 3" xfId="92" xr:uid="{00000000-0005-0000-0000-0000DA940000}"/>
    <cellStyle name="Normal 3 10" xfId="60263" xr:uid="{00000000-0005-0000-0000-0000DB940000}"/>
    <cellStyle name="Normal 3 2" xfId="34945" xr:uid="{00000000-0005-0000-0000-0000DC940000}"/>
    <cellStyle name="Normal 3 2 2" xfId="34946" xr:uid="{00000000-0005-0000-0000-0000DD940000}"/>
    <cellStyle name="Normal 3 2 2 2" xfId="34947" xr:uid="{00000000-0005-0000-0000-0000DE940000}"/>
    <cellStyle name="Normal 3 2 2 2 2" xfId="34948" xr:uid="{00000000-0005-0000-0000-0000DF940000}"/>
    <cellStyle name="Normal 3 2 2 2 2 2" xfId="34949" xr:uid="{00000000-0005-0000-0000-0000E0940000}"/>
    <cellStyle name="Normal 3 2 2 2 2 3" xfId="34950" xr:uid="{00000000-0005-0000-0000-0000E1940000}"/>
    <cellStyle name="Normal 3 2 2 2 3" xfId="34951" xr:uid="{00000000-0005-0000-0000-0000E2940000}"/>
    <cellStyle name="Normal 3 2 2 2 3 2" xfId="34952" xr:uid="{00000000-0005-0000-0000-0000E3940000}"/>
    <cellStyle name="Normal 3 2 2 2 4" xfId="34953" xr:uid="{00000000-0005-0000-0000-0000E4940000}"/>
    <cellStyle name="Normal 3 2 2 2 5" xfId="34954" xr:uid="{00000000-0005-0000-0000-0000E5940000}"/>
    <cellStyle name="Normal 3 2 2 3" xfId="34955" xr:uid="{00000000-0005-0000-0000-0000E6940000}"/>
    <cellStyle name="Normal 3 2 2 3 2" xfId="34956" xr:uid="{00000000-0005-0000-0000-0000E7940000}"/>
    <cellStyle name="Normal 3 2 2 3 3" xfId="34957" xr:uid="{00000000-0005-0000-0000-0000E8940000}"/>
    <cellStyle name="Normal 3 2 2 4" xfId="34958" xr:uid="{00000000-0005-0000-0000-0000E9940000}"/>
    <cellStyle name="Normal 3 2 2 4 2" xfId="34959" xr:uid="{00000000-0005-0000-0000-0000EA940000}"/>
    <cellStyle name="Normal 3 2 2 5" xfId="34960" xr:uid="{00000000-0005-0000-0000-0000EB940000}"/>
    <cellStyle name="Normal 3 2 2 6" xfId="34961" xr:uid="{00000000-0005-0000-0000-0000EC940000}"/>
    <cellStyle name="Normal 3 2 3" xfId="34962" xr:uid="{00000000-0005-0000-0000-0000ED940000}"/>
    <cellStyle name="Normal 3 2 4" xfId="34963" xr:uid="{00000000-0005-0000-0000-0000EE940000}"/>
    <cellStyle name="Normal 3 2 5" xfId="34964" xr:uid="{00000000-0005-0000-0000-0000EF940000}"/>
    <cellStyle name="Normal 3 2 6" xfId="34965" xr:uid="{00000000-0005-0000-0000-0000F0940000}"/>
    <cellStyle name="Normal 3 2 7" xfId="34966" xr:uid="{00000000-0005-0000-0000-0000F1940000}"/>
    <cellStyle name="Normal 3 3" xfId="34967" xr:uid="{00000000-0005-0000-0000-0000F2940000}"/>
    <cellStyle name="Normal 3 3 2" xfId="53191" xr:uid="{00000000-0005-0000-0000-0000F3940000}"/>
    <cellStyle name="Normal 3 3 2 2" xfId="53192" xr:uid="{00000000-0005-0000-0000-0000F4940000}"/>
    <cellStyle name="Normal 3 4" xfId="34968" xr:uid="{00000000-0005-0000-0000-0000F5940000}"/>
    <cellStyle name="Normal 3 5" xfId="34969" xr:uid="{00000000-0005-0000-0000-0000F6940000}"/>
    <cellStyle name="Normal 3 6" xfId="34944" xr:uid="{00000000-0005-0000-0000-0000F7940000}"/>
    <cellStyle name="Normal 3 7" xfId="60264" xr:uid="{00000000-0005-0000-0000-0000F8940000}"/>
    <cellStyle name="Normal 3 8" xfId="60265" xr:uid="{00000000-0005-0000-0000-0000F9940000}"/>
    <cellStyle name="Normal 3 9" xfId="60266" xr:uid="{00000000-0005-0000-0000-0000FA940000}"/>
    <cellStyle name="Normal 3_12 -December 31 2011 with pencil adjustments (6)" xfId="53193" xr:uid="{00000000-0005-0000-0000-0000FB940000}"/>
    <cellStyle name="Normal 30" xfId="261" xr:uid="{00000000-0005-0000-0000-0000FC940000}"/>
    <cellStyle name="Normal 30 2" xfId="34971" xr:uid="{00000000-0005-0000-0000-0000FD940000}"/>
    <cellStyle name="Normal 30 2 2" xfId="34972" xr:uid="{00000000-0005-0000-0000-0000FE940000}"/>
    <cellStyle name="Normal 30 2 2 2" xfId="34973" xr:uid="{00000000-0005-0000-0000-0000FF940000}"/>
    <cellStyle name="Normal 30 2 2 2 2" xfId="34974" xr:uid="{00000000-0005-0000-0000-000000950000}"/>
    <cellStyle name="Normal 30 2 2 2 3" xfId="34975" xr:uid="{00000000-0005-0000-0000-000001950000}"/>
    <cellStyle name="Normal 30 2 2 3" xfId="34976" xr:uid="{00000000-0005-0000-0000-000002950000}"/>
    <cellStyle name="Normal 30 2 2 3 2" xfId="34977" xr:uid="{00000000-0005-0000-0000-000003950000}"/>
    <cellStyle name="Normal 30 2 2 4" xfId="34978" xr:uid="{00000000-0005-0000-0000-000004950000}"/>
    <cellStyle name="Normal 30 2 3" xfId="34979" xr:uid="{00000000-0005-0000-0000-000005950000}"/>
    <cellStyle name="Normal 30 2 4" xfId="34980" xr:uid="{00000000-0005-0000-0000-000006950000}"/>
    <cellStyle name="Normal 30 2 5" xfId="34981" xr:uid="{00000000-0005-0000-0000-000007950000}"/>
    <cellStyle name="Normal 30 2 5 2" xfId="34982" xr:uid="{00000000-0005-0000-0000-000008950000}"/>
    <cellStyle name="Normal 30 3" xfId="34983" xr:uid="{00000000-0005-0000-0000-000009950000}"/>
    <cellStyle name="Normal 30 3 2" xfId="34984" xr:uid="{00000000-0005-0000-0000-00000A950000}"/>
    <cellStyle name="Normal 30 3 3" xfId="34985" xr:uid="{00000000-0005-0000-0000-00000B950000}"/>
    <cellStyle name="Normal 30 3 4" xfId="34986" xr:uid="{00000000-0005-0000-0000-00000C950000}"/>
    <cellStyle name="Normal 30 4" xfId="34987" xr:uid="{00000000-0005-0000-0000-00000D950000}"/>
    <cellStyle name="Normal 30 4 2" xfId="34988" xr:uid="{00000000-0005-0000-0000-00000E950000}"/>
    <cellStyle name="Normal 30 4 2 2" xfId="34989" xr:uid="{00000000-0005-0000-0000-00000F950000}"/>
    <cellStyle name="Normal 30 4 2 3" xfId="34990" xr:uid="{00000000-0005-0000-0000-000010950000}"/>
    <cellStyle name="Normal 30 4 3" xfId="34991" xr:uid="{00000000-0005-0000-0000-000011950000}"/>
    <cellStyle name="Normal 30 4 3 2" xfId="34992" xr:uid="{00000000-0005-0000-0000-000012950000}"/>
    <cellStyle name="Normal 30 4 4" xfId="34993" xr:uid="{00000000-0005-0000-0000-000013950000}"/>
    <cellStyle name="Normal 30 5" xfId="34994" xr:uid="{00000000-0005-0000-0000-000014950000}"/>
    <cellStyle name="Normal 30 6" xfId="34995" xr:uid="{00000000-0005-0000-0000-000015950000}"/>
    <cellStyle name="Normal 30 7" xfId="34996" xr:uid="{00000000-0005-0000-0000-000016950000}"/>
    <cellStyle name="Normal 30 7 2" xfId="34997" xr:uid="{00000000-0005-0000-0000-000017950000}"/>
    <cellStyle name="Normal 30 8" xfId="34970" xr:uid="{00000000-0005-0000-0000-000018950000}"/>
    <cellStyle name="Normal 300" xfId="34998" xr:uid="{00000000-0005-0000-0000-000019950000}"/>
    <cellStyle name="Normal 300 2" xfId="34999" xr:uid="{00000000-0005-0000-0000-00001A950000}"/>
    <cellStyle name="Normal 300 3" xfId="35000" xr:uid="{00000000-0005-0000-0000-00001B950000}"/>
    <cellStyle name="Normal 301" xfId="35001" xr:uid="{00000000-0005-0000-0000-00001C950000}"/>
    <cellStyle name="Normal 301 2" xfId="35002" xr:uid="{00000000-0005-0000-0000-00001D950000}"/>
    <cellStyle name="Normal 301 3" xfId="35003" xr:uid="{00000000-0005-0000-0000-00001E950000}"/>
    <cellStyle name="Normal 302" xfId="35004" xr:uid="{00000000-0005-0000-0000-00001F950000}"/>
    <cellStyle name="Normal 302 2" xfId="35005" xr:uid="{00000000-0005-0000-0000-000020950000}"/>
    <cellStyle name="Normal 303" xfId="35006" xr:uid="{00000000-0005-0000-0000-000021950000}"/>
    <cellStyle name="Normal 303 2" xfId="35007" xr:uid="{00000000-0005-0000-0000-000022950000}"/>
    <cellStyle name="Normal 304" xfId="35008" xr:uid="{00000000-0005-0000-0000-000023950000}"/>
    <cellStyle name="Normal 304 2" xfId="35009" xr:uid="{00000000-0005-0000-0000-000024950000}"/>
    <cellStyle name="Normal 305" xfId="35010" xr:uid="{00000000-0005-0000-0000-000025950000}"/>
    <cellStyle name="Normal 305 2" xfId="35011" xr:uid="{00000000-0005-0000-0000-000026950000}"/>
    <cellStyle name="Normal 306" xfId="35012" xr:uid="{00000000-0005-0000-0000-000027950000}"/>
    <cellStyle name="Normal 306 2" xfId="35013" xr:uid="{00000000-0005-0000-0000-000028950000}"/>
    <cellStyle name="Normal 307" xfId="35014" xr:uid="{00000000-0005-0000-0000-000029950000}"/>
    <cellStyle name="Normal 308" xfId="35015" xr:uid="{00000000-0005-0000-0000-00002A950000}"/>
    <cellStyle name="Normal 309" xfId="35016" xr:uid="{00000000-0005-0000-0000-00002B950000}"/>
    <cellStyle name="Normal 309 2" xfId="53194" xr:uid="{00000000-0005-0000-0000-00002C950000}"/>
    <cellStyle name="Normal 31" xfId="262" xr:uid="{00000000-0005-0000-0000-00002D950000}"/>
    <cellStyle name="Normal 31 2" xfId="35018" xr:uid="{00000000-0005-0000-0000-00002E950000}"/>
    <cellStyle name="Normal 31 2 2" xfId="35019" xr:uid="{00000000-0005-0000-0000-00002F950000}"/>
    <cellStyle name="Normal 31 2 2 2" xfId="35020" xr:uid="{00000000-0005-0000-0000-000030950000}"/>
    <cellStyle name="Normal 31 2 2 2 2" xfId="35021" xr:uid="{00000000-0005-0000-0000-000031950000}"/>
    <cellStyle name="Normal 31 2 2 2 3" xfId="35022" xr:uid="{00000000-0005-0000-0000-000032950000}"/>
    <cellStyle name="Normal 31 2 2 3" xfId="35023" xr:uid="{00000000-0005-0000-0000-000033950000}"/>
    <cellStyle name="Normal 31 2 2 3 2" xfId="35024" xr:uid="{00000000-0005-0000-0000-000034950000}"/>
    <cellStyle name="Normal 31 2 2 4" xfId="35025" xr:uid="{00000000-0005-0000-0000-000035950000}"/>
    <cellStyle name="Normal 31 2 3" xfId="35026" xr:uid="{00000000-0005-0000-0000-000036950000}"/>
    <cellStyle name="Normal 31 2 4" xfId="35027" xr:uid="{00000000-0005-0000-0000-000037950000}"/>
    <cellStyle name="Normal 31 2 5" xfId="35028" xr:uid="{00000000-0005-0000-0000-000038950000}"/>
    <cellStyle name="Normal 31 2 5 2" xfId="35029" xr:uid="{00000000-0005-0000-0000-000039950000}"/>
    <cellStyle name="Normal 31 3" xfId="35030" xr:uid="{00000000-0005-0000-0000-00003A950000}"/>
    <cellStyle name="Normal 31 3 2" xfId="35031" xr:uid="{00000000-0005-0000-0000-00003B950000}"/>
    <cellStyle name="Normal 31 3 3" xfId="35032" xr:uid="{00000000-0005-0000-0000-00003C950000}"/>
    <cellStyle name="Normal 31 3 4" xfId="35033" xr:uid="{00000000-0005-0000-0000-00003D950000}"/>
    <cellStyle name="Normal 31 4" xfId="35034" xr:uid="{00000000-0005-0000-0000-00003E950000}"/>
    <cellStyle name="Normal 31 4 2" xfId="35035" xr:uid="{00000000-0005-0000-0000-00003F950000}"/>
    <cellStyle name="Normal 31 4 2 2" xfId="35036" xr:uid="{00000000-0005-0000-0000-000040950000}"/>
    <cellStyle name="Normal 31 4 2 3" xfId="35037" xr:uid="{00000000-0005-0000-0000-000041950000}"/>
    <cellStyle name="Normal 31 4 3" xfId="35038" xr:uid="{00000000-0005-0000-0000-000042950000}"/>
    <cellStyle name="Normal 31 4 3 2" xfId="35039" xr:uid="{00000000-0005-0000-0000-000043950000}"/>
    <cellStyle name="Normal 31 4 4" xfId="35040" xr:uid="{00000000-0005-0000-0000-000044950000}"/>
    <cellStyle name="Normal 31 5" xfId="35041" xr:uid="{00000000-0005-0000-0000-000045950000}"/>
    <cellStyle name="Normal 31 6" xfId="35042" xr:uid="{00000000-0005-0000-0000-000046950000}"/>
    <cellStyle name="Normal 31 7" xfId="35043" xr:uid="{00000000-0005-0000-0000-000047950000}"/>
    <cellStyle name="Normal 31 7 2" xfId="35044" xr:uid="{00000000-0005-0000-0000-000048950000}"/>
    <cellStyle name="Normal 31 8" xfId="35017" xr:uid="{00000000-0005-0000-0000-000049950000}"/>
    <cellStyle name="Normal 310" xfId="35045" xr:uid="{00000000-0005-0000-0000-00004A950000}"/>
    <cellStyle name="Normal 310 2" xfId="53195" xr:uid="{00000000-0005-0000-0000-00004B950000}"/>
    <cellStyle name="Normal 311" xfId="35046" xr:uid="{00000000-0005-0000-0000-00004C950000}"/>
    <cellStyle name="Normal 311 2" xfId="53196" xr:uid="{00000000-0005-0000-0000-00004D950000}"/>
    <cellStyle name="Normal 312" xfId="35047" xr:uid="{00000000-0005-0000-0000-00004E950000}"/>
    <cellStyle name="Normal 312 2" xfId="53197" xr:uid="{00000000-0005-0000-0000-00004F950000}"/>
    <cellStyle name="Normal 313" xfId="35048" xr:uid="{00000000-0005-0000-0000-000050950000}"/>
    <cellStyle name="Normal 313 2" xfId="53198" xr:uid="{00000000-0005-0000-0000-000051950000}"/>
    <cellStyle name="Normal 314" xfId="35049" xr:uid="{00000000-0005-0000-0000-000052950000}"/>
    <cellStyle name="Normal 314 2" xfId="53199" xr:uid="{00000000-0005-0000-0000-000053950000}"/>
    <cellStyle name="Normal 315" xfId="35050" xr:uid="{00000000-0005-0000-0000-000054950000}"/>
    <cellStyle name="Normal 315 2" xfId="53200" xr:uid="{00000000-0005-0000-0000-000055950000}"/>
    <cellStyle name="Normal 316" xfId="366" xr:uid="{00000000-0005-0000-0000-000056950000}"/>
    <cellStyle name="Normal 316 2" xfId="53201" xr:uid="{00000000-0005-0000-0000-000057950000}"/>
    <cellStyle name="Normal 317" xfId="51795" xr:uid="{00000000-0005-0000-0000-000058950000}"/>
    <cellStyle name="Normal 317 2" xfId="53202" xr:uid="{00000000-0005-0000-0000-000059950000}"/>
    <cellStyle name="Normal 318" xfId="51813" xr:uid="{00000000-0005-0000-0000-00005A950000}"/>
    <cellStyle name="Normal 318 2" xfId="53203" xr:uid="{00000000-0005-0000-0000-00005B950000}"/>
    <cellStyle name="Normal 319" xfId="51816" xr:uid="{00000000-0005-0000-0000-00005C950000}"/>
    <cellStyle name="Normal 319 2" xfId="53204" xr:uid="{00000000-0005-0000-0000-00005D950000}"/>
    <cellStyle name="Normal 32" xfId="263" xr:uid="{00000000-0005-0000-0000-00005E950000}"/>
    <cellStyle name="Normal 32 2" xfId="35052" xr:uid="{00000000-0005-0000-0000-00005F950000}"/>
    <cellStyle name="Normal 32 2 2" xfId="35053" xr:uid="{00000000-0005-0000-0000-000060950000}"/>
    <cellStyle name="Normal 32 2 2 2" xfId="35054" xr:uid="{00000000-0005-0000-0000-000061950000}"/>
    <cellStyle name="Normal 32 2 2 2 2" xfId="35055" xr:uid="{00000000-0005-0000-0000-000062950000}"/>
    <cellStyle name="Normal 32 2 2 2 3" xfId="35056" xr:uid="{00000000-0005-0000-0000-000063950000}"/>
    <cellStyle name="Normal 32 2 2 3" xfId="35057" xr:uid="{00000000-0005-0000-0000-000064950000}"/>
    <cellStyle name="Normal 32 2 2 3 2" xfId="35058" xr:uid="{00000000-0005-0000-0000-000065950000}"/>
    <cellStyle name="Normal 32 2 2 4" xfId="35059" xr:uid="{00000000-0005-0000-0000-000066950000}"/>
    <cellStyle name="Normal 32 2 3" xfId="35060" xr:uid="{00000000-0005-0000-0000-000067950000}"/>
    <cellStyle name="Normal 32 2 4" xfId="35061" xr:uid="{00000000-0005-0000-0000-000068950000}"/>
    <cellStyle name="Normal 32 2 5" xfId="35062" xr:uid="{00000000-0005-0000-0000-000069950000}"/>
    <cellStyle name="Normal 32 2 5 2" xfId="35063" xr:uid="{00000000-0005-0000-0000-00006A950000}"/>
    <cellStyle name="Normal 32 3" xfId="35064" xr:uid="{00000000-0005-0000-0000-00006B950000}"/>
    <cellStyle name="Normal 32 3 2" xfId="35065" xr:uid="{00000000-0005-0000-0000-00006C950000}"/>
    <cellStyle name="Normal 32 3 3" xfId="35066" xr:uid="{00000000-0005-0000-0000-00006D950000}"/>
    <cellStyle name="Normal 32 3 4" xfId="35067" xr:uid="{00000000-0005-0000-0000-00006E950000}"/>
    <cellStyle name="Normal 32 4" xfId="35068" xr:uid="{00000000-0005-0000-0000-00006F950000}"/>
    <cellStyle name="Normal 32 4 2" xfId="35069" xr:uid="{00000000-0005-0000-0000-000070950000}"/>
    <cellStyle name="Normal 32 4 2 2" xfId="35070" xr:uid="{00000000-0005-0000-0000-000071950000}"/>
    <cellStyle name="Normal 32 4 2 3" xfId="35071" xr:uid="{00000000-0005-0000-0000-000072950000}"/>
    <cellStyle name="Normal 32 4 3" xfId="35072" xr:uid="{00000000-0005-0000-0000-000073950000}"/>
    <cellStyle name="Normal 32 4 3 2" xfId="35073" xr:uid="{00000000-0005-0000-0000-000074950000}"/>
    <cellStyle name="Normal 32 4 4" xfId="35074" xr:uid="{00000000-0005-0000-0000-000075950000}"/>
    <cellStyle name="Normal 32 5" xfId="35075" xr:uid="{00000000-0005-0000-0000-000076950000}"/>
    <cellStyle name="Normal 32 6" xfId="35076" xr:uid="{00000000-0005-0000-0000-000077950000}"/>
    <cellStyle name="Normal 32 7" xfId="35077" xr:uid="{00000000-0005-0000-0000-000078950000}"/>
    <cellStyle name="Normal 32 7 2" xfId="35078" xr:uid="{00000000-0005-0000-0000-000079950000}"/>
    <cellStyle name="Normal 32 8" xfId="35051" xr:uid="{00000000-0005-0000-0000-00007A950000}"/>
    <cellStyle name="Normal 320" xfId="51817" xr:uid="{00000000-0005-0000-0000-00007B950000}"/>
    <cellStyle name="Normal 320 2" xfId="53205" xr:uid="{00000000-0005-0000-0000-00007C950000}"/>
    <cellStyle name="Normal 321" xfId="362" xr:uid="{00000000-0005-0000-0000-00007D950000}"/>
    <cellStyle name="Normal 321 2" xfId="53206" xr:uid="{00000000-0005-0000-0000-00007E950000}"/>
    <cellStyle name="Normal 322" xfId="53207" xr:uid="{00000000-0005-0000-0000-00007F950000}"/>
    <cellStyle name="Normal 322 2" xfId="53208" xr:uid="{00000000-0005-0000-0000-000080950000}"/>
    <cellStyle name="Normal 323" xfId="53209" xr:uid="{00000000-0005-0000-0000-000081950000}"/>
    <cellStyle name="Normal 324" xfId="53210" xr:uid="{00000000-0005-0000-0000-000082950000}"/>
    <cellStyle name="Normal 325" xfId="53211" xr:uid="{00000000-0005-0000-0000-000083950000}"/>
    <cellStyle name="Normal 326" xfId="53212" xr:uid="{00000000-0005-0000-0000-000084950000}"/>
    <cellStyle name="Normal 327" xfId="53213" xr:uid="{00000000-0005-0000-0000-000085950000}"/>
    <cellStyle name="Normal 328" xfId="53214" xr:uid="{00000000-0005-0000-0000-000086950000}"/>
    <cellStyle name="Normal 329" xfId="53215" xr:uid="{00000000-0005-0000-0000-000087950000}"/>
    <cellStyle name="Normal 33" xfId="257" xr:uid="{00000000-0005-0000-0000-000088950000}"/>
    <cellStyle name="Normal 33 2" xfId="35080" xr:uid="{00000000-0005-0000-0000-000089950000}"/>
    <cellStyle name="Normal 33 2 2" xfId="35081" xr:uid="{00000000-0005-0000-0000-00008A950000}"/>
    <cellStyle name="Normal 33 2 2 2" xfId="35082" xr:uid="{00000000-0005-0000-0000-00008B950000}"/>
    <cellStyle name="Normal 33 2 2 2 2" xfId="35083" xr:uid="{00000000-0005-0000-0000-00008C950000}"/>
    <cellStyle name="Normal 33 2 2 2 3" xfId="35084" xr:uid="{00000000-0005-0000-0000-00008D950000}"/>
    <cellStyle name="Normal 33 2 2 3" xfId="35085" xr:uid="{00000000-0005-0000-0000-00008E950000}"/>
    <cellStyle name="Normal 33 2 2 3 2" xfId="35086" xr:uid="{00000000-0005-0000-0000-00008F950000}"/>
    <cellStyle name="Normal 33 2 2 4" xfId="35087" xr:uid="{00000000-0005-0000-0000-000090950000}"/>
    <cellStyle name="Normal 33 2 3" xfId="35088" xr:uid="{00000000-0005-0000-0000-000091950000}"/>
    <cellStyle name="Normal 33 2 4" xfId="35089" xr:uid="{00000000-0005-0000-0000-000092950000}"/>
    <cellStyle name="Normal 33 2 5" xfId="35090" xr:uid="{00000000-0005-0000-0000-000093950000}"/>
    <cellStyle name="Normal 33 2 5 2" xfId="35091" xr:uid="{00000000-0005-0000-0000-000094950000}"/>
    <cellStyle name="Normal 33 3" xfId="35092" xr:uid="{00000000-0005-0000-0000-000095950000}"/>
    <cellStyle name="Normal 33 3 2" xfId="35093" xr:uid="{00000000-0005-0000-0000-000096950000}"/>
    <cellStyle name="Normal 33 3 3" xfId="35094" xr:uid="{00000000-0005-0000-0000-000097950000}"/>
    <cellStyle name="Normal 33 3 4" xfId="35095" xr:uid="{00000000-0005-0000-0000-000098950000}"/>
    <cellStyle name="Normal 33 4" xfId="35096" xr:uid="{00000000-0005-0000-0000-000099950000}"/>
    <cellStyle name="Normal 33 4 2" xfId="35097" xr:uid="{00000000-0005-0000-0000-00009A950000}"/>
    <cellStyle name="Normal 33 4 2 2" xfId="35098" xr:uid="{00000000-0005-0000-0000-00009B950000}"/>
    <cellStyle name="Normal 33 4 2 3" xfId="35099" xr:uid="{00000000-0005-0000-0000-00009C950000}"/>
    <cellStyle name="Normal 33 4 3" xfId="35100" xr:uid="{00000000-0005-0000-0000-00009D950000}"/>
    <cellStyle name="Normal 33 4 3 2" xfId="35101" xr:uid="{00000000-0005-0000-0000-00009E950000}"/>
    <cellStyle name="Normal 33 4 4" xfId="35102" xr:uid="{00000000-0005-0000-0000-00009F950000}"/>
    <cellStyle name="Normal 33 5" xfId="35103" xr:uid="{00000000-0005-0000-0000-0000A0950000}"/>
    <cellStyle name="Normal 33 6" xfId="35104" xr:uid="{00000000-0005-0000-0000-0000A1950000}"/>
    <cellStyle name="Normal 33 7" xfId="35105" xr:uid="{00000000-0005-0000-0000-0000A2950000}"/>
    <cellStyle name="Normal 33 7 2" xfId="35106" xr:uid="{00000000-0005-0000-0000-0000A3950000}"/>
    <cellStyle name="Normal 33 8" xfId="35079" xr:uid="{00000000-0005-0000-0000-0000A4950000}"/>
    <cellStyle name="Normal 330" xfId="53216" xr:uid="{00000000-0005-0000-0000-0000A5950000}"/>
    <cellStyle name="Normal 331" xfId="53217" xr:uid="{00000000-0005-0000-0000-0000A6950000}"/>
    <cellStyle name="Normal 332" xfId="53218" xr:uid="{00000000-0005-0000-0000-0000A7950000}"/>
    <cellStyle name="Normal 333" xfId="53219" xr:uid="{00000000-0005-0000-0000-0000A8950000}"/>
    <cellStyle name="Normal 334" xfId="53220" xr:uid="{00000000-0005-0000-0000-0000A9950000}"/>
    <cellStyle name="Normal 335" xfId="53221" xr:uid="{00000000-0005-0000-0000-0000AA950000}"/>
    <cellStyle name="Normal 336" xfId="53222" xr:uid="{00000000-0005-0000-0000-0000AB950000}"/>
    <cellStyle name="Normal 337" xfId="53223" xr:uid="{00000000-0005-0000-0000-0000AC950000}"/>
    <cellStyle name="Normal 338" xfId="53224" xr:uid="{00000000-0005-0000-0000-0000AD950000}"/>
    <cellStyle name="Normal 339" xfId="53225" xr:uid="{00000000-0005-0000-0000-0000AE950000}"/>
    <cellStyle name="Normal 34" xfId="264" xr:uid="{00000000-0005-0000-0000-0000AF950000}"/>
    <cellStyle name="Normal 34 2" xfId="35108" xr:uid="{00000000-0005-0000-0000-0000B0950000}"/>
    <cellStyle name="Normal 34 2 2" xfId="35109" xr:uid="{00000000-0005-0000-0000-0000B1950000}"/>
    <cellStyle name="Normal 34 2 2 2" xfId="35110" xr:uid="{00000000-0005-0000-0000-0000B2950000}"/>
    <cellStyle name="Normal 34 2 2 2 2" xfId="35111" xr:uid="{00000000-0005-0000-0000-0000B3950000}"/>
    <cellStyle name="Normal 34 2 2 2 3" xfId="35112" xr:uid="{00000000-0005-0000-0000-0000B4950000}"/>
    <cellStyle name="Normal 34 2 2 3" xfId="35113" xr:uid="{00000000-0005-0000-0000-0000B5950000}"/>
    <cellStyle name="Normal 34 2 2 3 2" xfId="35114" xr:uid="{00000000-0005-0000-0000-0000B6950000}"/>
    <cellStyle name="Normal 34 2 2 4" xfId="35115" xr:uid="{00000000-0005-0000-0000-0000B7950000}"/>
    <cellStyle name="Normal 34 2 3" xfId="35116" xr:uid="{00000000-0005-0000-0000-0000B8950000}"/>
    <cellStyle name="Normal 34 2 4" xfId="35117" xr:uid="{00000000-0005-0000-0000-0000B9950000}"/>
    <cellStyle name="Normal 34 2 5" xfId="35118" xr:uid="{00000000-0005-0000-0000-0000BA950000}"/>
    <cellStyle name="Normal 34 2 5 2" xfId="35119" xr:uid="{00000000-0005-0000-0000-0000BB950000}"/>
    <cellStyle name="Normal 34 3" xfId="35120" xr:uid="{00000000-0005-0000-0000-0000BC950000}"/>
    <cellStyle name="Normal 34 3 2" xfId="35121" xr:uid="{00000000-0005-0000-0000-0000BD950000}"/>
    <cellStyle name="Normal 34 3 3" xfId="35122" xr:uid="{00000000-0005-0000-0000-0000BE950000}"/>
    <cellStyle name="Normal 34 3 4" xfId="35123" xr:uid="{00000000-0005-0000-0000-0000BF950000}"/>
    <cellStyle name="Normal 34 4" xfId="35124" xr:uid="{00000000-0005-0000-0000-0000C0950000}"/>
    <cellStyle name="Normal 34 4 2" xfId="35125" xr:uid="{00000000-0005-0000-0000-0000C1950000}"/>
    <cellStyle name="Normal 34 4 2 2" xfId="35126" xr:uid="{00000000-0005-0000-0000-0000C2950000}"/>
    <cellStyle name="Normal 34 4 2 3" xfId="35127" xr:uid="{00000000-0005-0000-0000-0000C3950000}"/>
    <cellStyle name="Normal 34 4 3" xfId="35128" xr:uid="{00000000-0005-0000-0000-0000C4950000}"/>
    <cellStyle name="Normal 34 4 3 2" xfId="35129" xr:uid="{00000000-0005-0000-0000-0000C5950000}"/>
    <cellStyle name="Normal 34 4 4" xfId="35130" xr:uid="{00000000-0005-0000-0000-0000C6950000}"/>
    <cellStyle name="Normal 34 5" xfId="35131" xr:uid="{00000000-0005-0000-0000-0000C7950000}"/>
    <cellStyle name="Normal 34 6" xfId="35132" xr:uid="{00000000-0005-0000-0000-0000C8950000}"/>
    <cellStyle name="Normal 34 7" xfId="35133" xr:uid="{00000000-0005-0000-0000-0000C9950000}"/>
    <cellStyle name="Normal 34 7 2" xfId="35134" xr:uid="{00000000-0005-0000-0000-0000CA950000}"/>
    <cellStyle name="Normal 34 8" xfId="35107" xr:uid="{00000000-0005-0000-0000-0000CB950000}"/>
    <cellStyle name="Normal 340" xfId="53226" xr:uid="{00000000-0005-0000-0000-0000CC950000}"/>
    <cellStyle name="Normal 341" xfId="53227" xr:uid="{00000000-0005-0000-0000-0000CD950000}"/>
    <cellStyle name="Normal 342" xfId="53228" xr:uid="{00000000-0005-0000-0000-0000CE950000}"/>
    <cellStyle name="Normal 343" xfId="53229" xr:uid="{00000000-0005-0000-0000-0000CF950000}"/>
    <cellStyle name="Normal 344" xfId="53230" xr:uid="{00000000-0005-0000-0000-0000D0950000}"/>
    <cellStyle name="Normal 345" xfId="53231" xr:uid="{00000000-0005-0000-0000-0000D1950000}"/>
    <cellStyle name="Normal 346" xfId="53232" xr:uid="{00000000-0005-0000-0000-0000D2950000}"/>
    <cellStyle name="Normal 347" xfId="53233" xr:uid="{00000000-0005-0000-0000-0000D3950000}"/>
    <cellStyle name="Normal 348" xfId="53234" xr:uid="{00000000-0005-0000-0000-0000D4950000}"/>
    <cellStyle name="Normal 349" xfId="53235" xr:uid="{00000000-0005-0000-0000-0000D5950000}"/>
    <cellStyle name="Normal 35" xfId="266" xr:uid="{00000000-0005-0000-0000-0000D6950000}"/>
    <cellStyle name="Normal 35 2" xfId="35136" xr:uid="{00000000-0005-0000-0000-0000D7950000}"/>
    <cellStyle name="Normal 35 2 2" xfId="35137" xr:uid="{00000000-0005-0000-0000-0000D8950000}"/>
    <cellStyle name="Normal 35 2 2 2" xfId="35138" xr:uid="{00000000-0005-0000-0000-0000D9950000}"/>
    <cellStyle name="Normal 35 2 2 2 2" xfId="35139" xr:uid="{00000000-0005-0000-0000-0000DA950000}"/>
    <cellStyle name="Normal 35 2 2 2 3" xfId="35140" xr:uid="{00000000-0005-0000-0000-0000DB950000}"/>
    <cellStyle name="Normal 35 2 2 3" xfId="35141" xr:uid="{00000000-0005-0000-0000-0000DC950000}"/>
    <cellStyle name="Normal 35 2 2 3 2" xfId="35142" xr:uid="{00000000-0005-0000-0000-0000DD950000}"/>
    <cellStyle name="Normal 35 2 2 4" xfId="35143" xr:uid="{00000000-0005-0000-0000-0000DE950000}"/>
    <cellStyle name="Normal 35 2 3" xfId="35144" xr:uid="{00000000-0005-0000-0000-0000DF950000}"/>
    <cellStyle name="Normal 35 2 4" xfId="35145" xr:uid="{00000000-0005-0000-0000-0000E0950000}"/>
    <cellStyle name="Normal 35 2 5" xfId="35146" xr:uid="{00000000-0005-0000-0000-0000E1950000}"/>
    <cellStyle name="Normal 35 2 5 2" xfId="35147" xr:uid="{00000000-0005-0000-0000-0000E2950000}"/>
    <cellStyle name="Normal 35 3" xfId="35148" xr:uid="{00000000-0005-0000-0000-0000E3950000}"/>
    <cellStyle name="Normal 35 3 2" xfId="35149" xr:uid="{00000000-0005-0000-0000-0000E4950000}"/>
    <cellStyle name="Normal 35 3 3" xfId="35150" xr:uid="{00000000-0005-0000-0000-0000E5950000}"/>
    <cellStyle name="Normal 35 3 4" xfId="35151" xr:uid="{00000000-0005-0000-0000-0000E6950000}"/>
    <cellStyle name="Normal 35 4" xfId="35152" xr:uid="{00000000-0005-0000-0000-0000E7950000}"/>
    <cellStyle name="Normal 35 4 2" xfId="35153" xr:uid="{00000000-0005-0000-0000-0000E8950000}"/>
    <cellStyle name="Normal 35 4 2 2" xfId="35154" xr:uid="{00000000-0005-0000-0000-0000E9950000}"/>
    <cellStyle name="Normal 35 4 2 3" xfId="35155" xr:uid="{00000000-0005-0000-0000-0000EA950000}"/>
    <cellStyle name="Normal 35 4 3" xfId="35156" xr:uid="{00000000-0005-0000-0000-0000EB950000}"/>
    <cellStyle name="Normal 35 4 3 2" xfId="35157" xr:uid="{00000000-0005-0000-0000-0000EC950000}"/>
    <cellStyle name="Normal 35 4 4" xfId="35158" xr:uid="{00000000-0005-0000-0000-0000ED950000}"/>
    <cellStyle name="Normal 35 5" xfId="35159" xr:uid="{00000000-0005-0000-0000-0000EE950000}"/>
    <cellStyle name="Normal 35 6" xfId="35160" xr:uid="{00000000-0005-0000-0000-0000EF950000}"/>
    <cellStyle name="Normal 35 7" xfId="35161" xr:uid="{00000000-0005-0000-0000-0000F0950000}"/>
    <cellStyle name="Normal 35 7 2" xfId="35162" xr:uid="{00000000-0005-0000-0000-0000F1950000}"/>
    <cellStyle name="Normal 35 8" xfId="35135" xr:uid="{00000000-0005-0000-0000-0000F2950000}"/>
    <cellStyle name="Normal 350" xfId="53236" xr:uid="{00000000-0005-0000-0000-0000F3950000}"/>
    <cellStyle name="Normal 351" xfId="53237" xr:uid="{00000000-0005-0000-0000-0000F4950000}"/>
    <cellStyle name="Normal 352" xfId="53238" xr:uid="{00000000-0005-0000-0000-0000F5950000}"/>
    <cellStyle name="Normal 353" xfId="53239" xr:uid="{00000000-0005-0000-0000-0000F6950000}"/>
    <cellStyle name="Normal 354" xfId="356" xr:uid="{00000000-0005-0000-0000-0000F7950000}"/>
    <cellStyle name="Normal 355" xfId="50" xr:uid="{00000000-0005-0000-0000-0000F8950000}"/>
    <cellStyle name="Normal 356" xfId="299" xr:uid="{00000000-0005-0000-0000-0000F9950000}"/>
    <cellStyle name="Normal 357" xfId="58255" xr:uid="{00000000-0005-0000-0000-0000FA950000}"/>
    <cellStyle name="Normal 358" xfId="196" xr:uid="{00000000-0005-0000-0000-0000FB950000}"/>
    <cellStyle name="Normal 359" xfId="58257" xr:uid="{00000000-0005-0000-0000-0000FC950000}"/>
    <cellStyle name="Normal 36" xfId="268" xr:uid="{00000000-0005-0000-0000-0000FD950000}"/>
    <cellStyle name="Normal 36 2" xfId="35164" xr:uid="{00000000-0005-0000-0000-0000FE950000}"/>
    <cellStyle name="Normal 36 2 2" xfId="35165" xr:uid="{00000000-0005-0000-0000-0000FF950000}"/>
    <cellStyle name="Normal 36 2 2 2" xfId="35166" xr:uid="{00000000-0005-0000-0000-000000960000}"/>
    <cellStyle name="Normal 36 2 2 2 2" xfId="35167" xr:uid="{00000000-0005-0000-0000-000001960000}"/>
    <cellStyle name="Normal 36 2 2 2 3" xfId="35168" xr:uid="{00000000-0005-0000-0000-000002960000}"/>
    <cellStyle name="Normal 36 2 2 3" xfId="35169" xr:uid="{00000000-0005-0000-0000-000003960000}"/>
    <cellStyle name="Normal 36 2 2 3 2" xfId="35170" xr:uid="{00000000-0005-0000-0000-000004960000}"/>
    <cellStyle name="Normal 36 2 2 4" xfId="35171" xr:uid="{00000000-0005-0000-0000-000005960000}"/>
    <cellStyle name="Normal 36 2 3" xfId="35172" xr:uid="{00000000-0005-0000-0000-000006960000}"/>
    <cellStyle name="Normal 36 2 4" xfId="35173" xr:uid="{00000000-0005-0000-0000-000007960000}"/>
    <cellStyle name="Normal 36 2 5" xfId="35174" xr:uid="{00000000-0005-0000-0000-000008960000}"/>
    <cellStyle name="Normal 36 2 5 2" xfId="35175" xr:uid="{00000000-0005-0000-0000-000009960000}"/>
    <cellStyle name="Normal 36 3" xfId="35176" xr:uid="{00000000-0005-0000-0000-00000A960000}"/>
    <cellStyle name="Normal 36 3 2" xfId="35177" xr:uid="{00000000-0005-0000-0000-00000B960000}"/>
    <cellStyle name="Normal 36 3 3" xfId="35178" xr:uid="{00000000-0005-0000-0000-00000C960000}"/>
    <cellStyle name="Normal 36 3 4" xfId="35179" xr:uid="{00000000-0005-0000-0000-00000D960000}"/>
    <cellStyle name="Normal 36 4" xfId="35180" xr:uid="{00000000-0005-0000-0000-00000E960000}"/>
    <cellStyle name="Normal 36 4 2" xfId="35181" xr:uid="{00000000-0005-0000-0000-00000F960000}"/>
    <cellStyle name="Normal 36 4 2 2" xfId="35182" xr:uid="{00000000-0005-0000-0000-000010960000}"/>
    <cellStyle name="Normal 36 4 2 3" xfId="35183" xr:uid="{00000000-0005-0000-0000-000011960000}"/>
    <cellStyle name="Normal 36 4 3" xfId="35184" xr:uid="{00000000-0005-0000-0000-000012960000}"/>
    <cellStyle name="Normal 36 4 3 2" xfId="35185" xr:uid="{00000000-0005-0000-0000-000013960000}"/>
    <cellStyle name="Normal 36 4 4" xfId="35186" xr:uid="{00000000-0005-0000-0000-000014960000}"/>
    <cellStyle name="Normal 36 5" xfId="35187" xr:uid="{00000000-0005-0000-0000-000015960000}"/>
    <cellStyle name="Normal 36 6" xfId="35188" xr:uid="{00000000-0005-0000-0000-000016960000}"/>
    <cellStyle name="Normal 36 7" xfId="35189" xr:uid="{00000000-0005-0000-0000-000017960000}"/>
    <cellStyle name="Normal 36 7 2" xfId="35190" xr:uid="{00000000-0005-0000-0000-000018960000}"/>
    <cellStyle name="Normal 36 8" xfId="35163" xr:uid="{00000000-0005-0000-0000-000019960000}"/>
    <cellStyle name="Normal 360" xfId="58258" xr:uid="{00000000-0005-0000-0000-00001A960000}"/>
    <cellStyle name="Normal 361" xfId="58259" xr:uid="{00000000-0005-0000-0000-00001B960000}"/>
    <cellStyle name="Normal 362" xfId="58260" xr:uid="{00000000-0005-0000-0000-00001C960000}"/>
    <cellStyle name="Normal 363" xfId="58261" xr:uid="{00000000-0005-0000-0000-00001D960000}"/>
    <cellStyle name="Normal 364" xfId="58262" xr:uid="{00000000-0005-0000-0000-00001E960000}"/>
    <cellStyle name="Normal 365" xfId="60553" xr:uid="{7FA7571A-DD39-4A4B-98CC-8AE301DBC04E}"/>
    <cellStyle name="Normal 366" xfId="60554" xr:uid="{A9BF89F4-D453-4E2A-8943-A11EB8CCB5C2}"/>
    <cellStyle name="Normal 367" xfId="60556" xr:uid="{7F0F46F4-8305-42EA-8CEE-76545B089784}"/>
    <cellStyle name="Normal 37" xfId="270" xr:uid="{00000000-0005-0000-0000-00001F960000}"/>
    <cellStyle name="Normal 37 2" xfId="35192" xr:uid="{00000000-0005-0000-0000-000020960000}"/>
    <cellStyle name="Normal 37 2 2" xfId="35193" xr:uid="{00000000-0005-0000-0000-000021960000}"/>
    <cellStyle name="Normal 37 2 2 2" xfId="35194" xr:uid="{00000000-0005-0000-0000-000022960000}"/>
    <cellStyle name="Normal 37 2 2 2 2" xfId="35195" xr:uid="{00000000-0005-0000-0000-000023960000}"/>
    <cellStyle name="Normal 37 2 2 2 3" xfId="35196" xr:uid="{00000000-0005-0000-0000-000024960000}"/>
    <cellStyle name="Normal 37 2 2 3" xfId="35197" xr:uid="{00000000-0005-0000-0000-000025960000}"/>
    <cellStyle name="Normal 37 2 2 3 2" xfId="35198" xr:uid="{00000000-0005-0000-0000-000026960000}"/>
    <cellStyle name="Normal 37 2 2 4" xfId="35199" xr:uid="{00000000-0005-0000-0000-000027960000}"/>
    <cellStyle name="Normal 37 2 3" xfId="35200" xr:uid="{00000000-0005-0000-0000-000028960000}"/>
    <cellStyle name="Normal 37 2 4" xfId="35201" xr:uid="{00000000-0005-0000-0000-000029960000}"/>
    <cellStyle name="Normal 37 2 5" xfId="35202" xr:uid="{00000000-0005-0000-0000-00002A960000}"/>
    <cellStyle name="Normal 37 2 5 2" xfId="35203" xr:uid="{00000000-0005-0000-0000-00002B960000}"/>
    <cellStyle name="Normal 37 3" xfId="35204" xr:uid="{00000000-0005-0000-0000-00002C960000}"/>
    <cellStyle name="Normal 37 3 2" xfId="35205" xr:uid="{00000000-0005-0000-0000-00002D960000}"/>
    <cellStyle name="Normal 37 3 3" xfId="35206" xr:uid="{00000000-0005-0000-0000-00002E960000}"/>
    <cellStyle name="Normal 37 3 4" xfId="35207" xr:uid="{00000000-0005-0000-0000-00002F960000}"/>
    <cellStyle name="Normal 37 4" xfId="35208" xr:uid="{00000000-0005-0000-0000-000030960000}"/>
    <cellStyle name="Normal 37 4 2" xfId="35209" xr:uid="{00000000-0005-0000-0000-000031960000}"/>
    <cellStyle name="Normal 37 4 2 2" xfId="35210" xr:uid="{00000000-0005-0000-0000-000032960000}"/>
    <cellStyle name="Normal 37 4 2 3" xfId="35211" xr:uid="{00000000-0005-0000-0000-000033960000}"/>
    <cellStyle name="Normal 37 4 3" xfId="35212" xr:uid="{00000000-0005-0000-0000-000034960000}"/>
    <cellStyle name="Normal 37 4 3 2" xfId="35213" xr:uid="{00000000-0005-0000-0000-000035960000}"/>
    <cellStyle name="Normal 37 4 4" xfId="35214" xr:uid="{00000000-0005-0000-0000-000036960000}"/>
    <cellStyle name="Normal 37 5" xfId="35215" xr:uid="{00000000-0005-0000-0000-000037960000}"/>
    <cellStyle name="Normal 37 6" xfId="35216" xr:uid="{00000000-0005-0000-0000-000038960000}"/>
    <cellStyle name="Normal 37 7" xfId="35217" xr:uid="{00000000-0005-0000-0000-000039960000}"/>
    <cellStyle name="Normal 37 7 2" xfId="35218" xr:uid="{00000000-0005-0000-0000-00003A960000}"/>
    <cellStyle name="Normal 37 8" xfId="35191" xr:uid="{00000000-0005-0000-0000-00003B960000}"/>
    <cellStyle name="Normal 38" xfId="271" xr:uid="{00000000-0005-0000-0000-00003C960000}"/>
    <cellStyle name="Normal 38 2" xfId="35220" xr:uid="{00000000-0005-0000-0000-00003D960000}"/>
    <cellStyle name="Normal 38 2 2" xfId="35221" xr:uid="{00000000-0005-0000-0000-00003E960000}"/>
    <cellStyle name="Normal 38 2 2 2" xfId="35222" xr:uid="{00000000-0005-0000-0000-00003F960000}"/>
    <cellStyle name="Normal 38 2 2 2 2" xfId="35223" xr:uid="{00000000-0005-0000-0000-000040960000}"/>
    <cellStyle name="Normal 38 2 2 2 3" xfId="35224" xr:uid="{00000000-0005-0000-0000-000041960000}"/>
    <cellStyle name="Normal 38 2 2 3" xfId="35225" xr:uid="{00000000-0005-0000-0000-000042960000}"/>
    <cellStyle name="Normal 38 2 2 3 2" xfId="35226" xr:uid="{00000000-0005-0000-0000-000043960000}"/>
    <cellStyle name="Normal 38 2 2 4" xfId="35227" xr:uid="{00000000-0005-0000-0000-000044960000}"/>
    <cellStyle name="Normal 38 2 3" xfId="35228" xr:uid="{00000000-0005-0000-0000-000045960000}"/>
    <cellStyle name="Normal 38 2 4" xfId="35229" xr:uid="{00000000-0005-0000-0000-000046960000}"/>
    <cellStyle name="Normal 38 2 5" xfId="35230" xr:uid="{00000000-0005-0000-0000-000047960000}"/>
    <cellStyle name="Normal 38 2 5 2" xfId="35231" xr:uid="{00000000-0005-0000-0000-000048960000}"/>
    <cellStyle name="Normal 38 3" xfId="35232" xr:uid="{00000000-0005-0000-0000-000049960000}"/>
    <cellStyle name="Normal 38 3 2" xfId="35233" xr:uid="{00000000-0005-0000-0000-00004A960000}"/>
    <cellStyle name="Normal 38 3 2 2" xfId="35234" xr:uid="{00000000-0005-0000-0000-00004B960000}"/>
    <cellStyle name="Normal 38 3 2 3" xfId="35235" xr:uid="{00000000-0005-0000-0000-00004C960000}"/>
    <cellStyle name="Normal 38 3 3" xfId="35236" xr:uid="{00000000-0005-0000-0000-00004D960000}"/>
    <cellStyle name="Normal 38 3 3 2" xfId="35237" xr:uid="{00000000-0005-0000-0000-00004E960000}"/>
    <cellStyle name="Normal 38 3 4" xfId="35238" xr:uid="{00000000-0005-0000-0000-00004F960000}"/>
    <cellStyle name="Normal 38 4" xfId="35239" xr:uid="{00000000-0005-0000-0000-000050960000}"/>
    <cellStyle name="Normal 38 5" xfId="35240" xr:uid="{00000000-0005-0000-0000-000051960000}"/>
    <cellStyle name="Normal 38 6" xfId="35241" xr:uid="{00000000-0005-0000-0000-000052960000}"/>
    <cellStyle name="Normal 38 6 2" xfId="35242" xr:uid="{00000000-0005-0000-0000-000053960000}"/>
    <cellStyle name="Normal 38 7" xfId="35219" xr:uid="{00000000-0005-0000-0000-000054960000}"/>
    <cellStyle name="Normal 39" xfId="273" xr:uid="{00000000-0005-0000-0000-000055960000}"/>
    <cellStyle name="Normal 39 2" xfId="35244" xr:uid="{00000000-0005-0000-0000-000056960000}"/>
    <cellStyle name="Normal 39 2 2" xfId="35245" xr:uid="{00000000-0005-0000-0000-000057960000}"/>
    <cellStyle name="Normal 39 2 2 2" xfId="35246" xr:uid="{00000000-0005-0000-0000-000058960000}"/>
    <cellStyle name="Normal 39 2 2 2 2" xfId="35247" xr:uid="{00000000-0005-0000-0000-000059960000}"/>
    <cellStyle name="Normal 39 2 2 2 3" xfId="35248" xr:uid="{00000000-0005-0000-0000-00005A960000}"/>
    <cellStyle name="Normal 39 2 2 3" xfId="35249" xr:uid="{00000000-0005-0000-0000-00005B960000}"/>
    <cellStyle name="Normal 39 2 2 3 2" xfId="35250" xr:uid="{00000000-0005-0000-0000-00005C960000}"/>
    <cellStyle name="Normal 39 2 2 4" xfId="35251" xr:uid="{00000000-0005-0000-0000-00005D960000}"/>
    <cellStyle name="Normal 39 2 3" xfId="35252" xr:uid="{00000000-0005-0000-0000-00005E960000}"/>
    <cellStyle name="Normal 39 2 4" xfId="35253" xr:uid="{00000000-0005-0000-0000-00005F960000}"/>
    <cellStyle name="Normal 39 2 5" xfId="35254" xr:uid="{00000000-0005-0000-0000-000060960000}"/>
    <cellStyle name="Normal 39 2 5 2" xfId="35255" xr:uid="{00000000-0005-0000-0000-000061960000}"/>
    <cellStyle name="Normal 39 3" xfId="35256" xr:uid="{00000000-0005-0000-0000-000062960000}"/>
    <cellStyle name="Normal 39 3 2" xfId="35257" xr:uid="{00000000-0005-0000-0000-000063960000}"/>
    <cellStyle name="Normal 39 3 2 2" xfId="35258" xr:uid="{00000000-0005-0000-0000-000064960000}"/>
    <cellStyle name="Normal 39 3 2 3" xfId="35259" xr:uid="{00000000-0005-0000-0000-000065960000}"/>
    <cellStyle name="Normal 39 3 3" xfId="35260" xr:uid="{00000000-0005-0000-0000-000066960000}"/>
    <cellStyle name="Normal 39 3 3 2" xfId="35261" xr:uid="{00000000-0005-0000-0000-000067960000}"/>
    <cellStyle name="Normal 39 3 4" xfId="35262" xr:uid="{00000000-0005-0000-0000-000068960000}"/>
    <cellStyle name="Normal 39 4" xfId="35263" xr:uid="{00000000-0005-0000-0000-000069960000}"/>
    <cellStyle name="Normal 39 5" xfId="35264" xr:uid="{00000000-0005-0000-0000-00006A960000}"/>
    <cellStyle name="Normal 39 6" xfId="35265" xr:uid="{00000000-0005-0000-0000-00006B960000}"/>
    <cellStyle name="Normal 39 6 2" xfId="35266" xr:uid="{00000000-0005-0000-0000-00006C960000}"/>
    <cellStyle name="Normal 39 7" xfId="35243" xr:uid="{00000000-0005-0000-0000-00006D960000}"/>
    <cellStyle name="Normal 4" xfId="93" xr:uid="{00000000-0005-0000-0000-00006E960000}"/>
    <cellStyle name="Normal 4 10" xfId="35268" xr:uid="{00000000-0005-0000-0000-00006F960000}"/>
    <cellStyle name="Normal 4 10 2" xfId="35269" xr:uid="{00000000-0005-0000-0000-000070960000}"/>
    <cellStyle name="Normal 4 10 2 2" xfId="35270" xr:uid="{00000000-0005-0000-0000-000071960000}"/>
    <cellStyle name="Normal 4 10 2 2 2" xfId="35271" xr:uid="{00000000-0005-0000-0000-000072960000}"/>
    <cellStyle name="Normal 4 10 2 2 2 2" xfId="35272" xr:uid="{00000000-0005-0000-0000-000073960000}"/>
    <cellStyle name="Normal 4 10 2 2 3" xfId="35273" xr:uid="{00000000-0005-0000-0000-000074960000}"/>
    <cellStyle name="Normal 4 10 2 2 4" xfId="35274" xr:uid="{00000000-0005-0000-0000-000075960000}"/>
    <cellStyle name="Normal 4 10 2 3" xfId="35275" xr:uid="{00000000-0005-0000-0000-000076960000}"/>
    <cellStyle name="Normal 4 10 2 3 2" xfId="35276" xr:uid="{00000000-0005-0000-0000-000077960000}"/>
    <cellStyle name="Normal 4 10 2 3 2 2" xfId="35277" xr:uid="{00000000-0005-0000-0000-000078960000}"/>
    <cellStyle name="Normal 4 10 2 3 3" xfId="35278" xr:uid="{00000000-0005-0000-0000-000079960000}"/>
    <cellStyle name="Normal 4 10 2 3 4" xfId="35279" xr:uid="{00000000-0005-0000-0000-00007A960000}"/>
    <cellStyle name="Normal 4 10 2 4" xfId="35280" xr:uid="{00000000-0005-0000-0000-00007B960000}"/>
    <cellStyle name="Normal 4 10 2 4 2" xfId="35281" xr:uid="{00000000-0005-0000-0000-00007C960000}"/>
    <cellStyle name="Normal 4 10 2 4 2 2" xfId="35282" xr:uid="{00000000-0005-0000-0000-00007D960000}"/>
    <cellStyle name="Normal 4 10 2 4 3" xfId="35283" xr:uid="{00000000-0005-0000-0000-00007E960000}"/>
    <cellStyle name="Normal 4 10 2 4 4" xfId="35284" xr:uid="{00000000-0005-0000-0000-00007F960000}"/>
    <cellStyle name="Normal 4 10 2 5" xfId="35285" xr:uid="{00000000-0005-0000-0000-000080960000}"/>
    <cellStyle name="Normal 4 10 2 5 2" xfId="35286" xr:uid="{00000000-0005-0000-0000-000081960000}"/>
    <cellStyle name="Normal 4 10 2 5 3" xfId="35287" xr:uid="{00000000-0005-0000-0000-000082960000}"/>
    <cellStyle name="Normal 4 10 2 6" xfId="35288" xr:uid="{00000000-0005-0000-0000-000083960000}"/>
    <cellStyle name="Normal 4 10 2 7" xfId="35289" xr:uid="{00000000-0005-0000-0000-000084960000}"/>
    <cellStyle name="Normal 4 10 2 8" xfId="35290" xr:uid="{00000000-0005-0000-0000-000085960000}"/>
    <cellStyle name="Normal 4 10 3" xfId="35291" xr:uid="{00000000-0005-0000-0000-000086960000}"/>
    <cellStyle name="Normal 4 10 3 2" xfId="35292" xr:uid="{00000000-0005-0000-0000-000087960000}"/>
    <cellStyle name="Normal 4 10 3 2 2" xfId="35293" xr:uid="{00000000-0005-0000-0000-000088960000}"/>
    <cellStyle name="Normal 4 10 3 3" xfId="35294" xr:uid="{00000000-0005-0000-0000-000089960000}"/>
    <cellStyle name="Normal 4 10 3 4" xfId="35295" xr:uid="{00000000-0005-0000-0000-00008A960000}"/>
    <cellStyle name="Normal 4 10 4" xfId="35296" xr:uid="{00000000-0005-0000-0000-00008B960000}"/>
    <cellStyle name="Normal 4 10 4 2" xfId="35297" xr:uid="{00000000-0005-0000-0000-00008C960000}"/>
    <cellStyle name="Normal 4 10 4 2 2" xfId="35298" xr:uid="{00000000-0005-0000-0000-00008D960000}"/>
    <cellStyle name="Normal 4 10 4 3" xfId="35299" xr:uid="{00000000-0005-0000-0000-00008E960000}"/>
    <cellStyle name="Normal 4 10 4 4" xfId="35300" xr:uid="{00000000-0005-0000-0000-00008F960000}"/>
    <cellStyle name="Normal 4 10 5" xfId="35301" xr:uid="{00000000-0005-0000-0000-000090960000}"/>
    <cellStyle name="Normal 4 10 5 2" xfId="35302" xr:uid="{00000000-0005-0000-0000-000091960000}"/>
    <cellStyle name="Normal 4 10 5 2 2" xfId="35303" xr:uid="{00000000-0005-0000-0000-000092960000}"/>
    <cellStyle name="Normal 4 10 5 3" xfId="35304" xr:uid="{00000000-0005-0000-0000-000093960000}"/>
    <cellStyle name="Normal 4 10 5 4" xfId="35305" xr:uid="{00000000-0005-0000-0000-000094960000}"/>
    <cellStyle name="Normal 4 10 6" xfId="35306" xr:uid="{00000000-0005-0000-0000-000095960000}"/>
    <cellStyle name="Normal 4 10 6 2" xfId="35307" xr:uid="{00000000-0005-0000-0000-000096960000}"/>
    <cellStyle name="Normal 4 10 6 2 2" xfId="35308" xr:uid="{00000000-0005-0000-0000-000097960000}"/>
    <cellStyle name="Normal 4 10 6 3" xfId="35309" xr:uid="{00000000-0005-0000-0000-000098960000}"/>
    <cellStyle name="Normal 4 10 7" xfId="35310" xr:uid="{00000000-0005-0000-0000-000099960000}"/>
    <cellStyle name="Normal 4 10 7 2" xfId="35311" xr:uid="{00000000-0005-0000-0000-00009A960000}"/>
    <cellStyle name="Normal 4 10 8" xfId="35312" xr:uid="{00000000-0005-0000-0000-00009B960000}"/>
    <cellStyle name="Normal 4 10 9" xfId="35313" xr:uid="{00000000-0005-0000-0000-00009C960000}"/>
    <cellStyle name="Normal 4 11" xfId="35314" xr:uid="{00000000-0005-0000-0000-00009D960000}"/>
    <cellStyle name="Normal 4 11 2" xfId="35315" xr:uid="{00000000-0005-0000-0000-00009E960000}"/>
    <cellStyle name="Normal 4 11 2 2" xfId="35316" xr:uid="{00000000-0005-0000-0000-00009F960000}"/>
    <cellStyle name="Normal 4 11 2 2 2" xfId="35317" xr:uid="{00000000-0005-0000-0000-0000A0960000}"/>
    <cellStyle name="Normal 4 11 2 3" xfId="35318" xr:uid="{00000000-0005-0000-0000-0000A1960000}"/>
    <cellStyle name="Normal 4 11 2 4" xfId="35319" xr:uid="{00000000-0005-0000-0000-0000A2960000}"/>
    <cellStyle name="Normal 4 11 3" xfId="35320" xr:uid="{00000000-0005-0000-0000-0000A3960000}"/>
    <cellStyle name="Normal 4 11 3 2" xfId="35321" xr:uid="{00000000-0005-0000-0000-0000A4960000}"/>
    <cellStyle name="Normal 4 11 3 2 2" xfId="35322" xr:uid="{00000000-0005-0000-0000-0000A5960000}"/>
    <cellStyle name="Normal 4 11 3 3" xfId="35323" xr:uid="{00000000-0005-0000-0000-0000A6960000}"/>
    <cellStyle name="Normal 4 11 3 4" xfId="35324" xr:uid="{00000000-0005-0000-0000-0000A7960000}"/>
    <cellStyle name="Normal 4 11 4" xfId="35325" xr:uid="{00000000-0005-0000-0000-0000A8960000}"/>
    <cellStyle name="Normal 4 11 4 2" xfId="35326" xr:uid="{00000000-0005-0000-0000-0000A9960000}"/>
    <cellStyle name="Normal 4 11 4 2 2" xfId="35327" xr:uid="{00000000-0005-0000-0000-0000AA960000}"/>
    <cellStyle name="Normal 4 11 4 3" xfId="35328" xr:uid="{00000000-0005-0000-0000-0000AB960000}"/>
    <cellStyle name="Normal 4 11 4 4" xfId="35329" xr:uid="{00000000-0005-0000-0000-0000AC960000}"/>
    <cellStyle name="Normal 4 11 5" xfId="35330" xr:uid="{00000000-0005-0000-0000-0000AD960000}"/>
    <cellStyle name="Normal 4 11 5 2" xfId="35331" xr:uid="{00000000-0005-0000-0000-0000AE960000}"/>
    <cellStyle name="Normal 4 11 5 2 2" xfId="35332" xr:uid="{00000000-0005-0000-0000-0000AF960000}"/>
    <cellStyle name="Normal 4 11 5 3" xfId="35333" xr:uid="{00000000-0005-0000-0000-0000B0960000}"/>
    <cellStyle name="Normal 4 11 6" xfId="35334" xr:uid="{00000000-0005-0000-0000-0000B1960000}"/>
    <cellStyle name="Normal 4 11 6 2" xfId="35335" xr:uid="{00000000-0005-0000-0000-0000B2960000}"/>
    <cellStyle name="Normal 4 11 7" xfId="35336" xr:uid="{00000000-0005-0000-0000-0000B3960000}"/>
    <cellStyle name="Normal 4 11 8" xfId="35337" xr:uid="{00000000-0005-0000-0000-0000B4960000}"/>
    <cellStyle name="Normal 4 12" xfId="35338" xr:uid="{00000000-0005-0000-0000-0000B5960000}"/>
    <cellStyle name="Normal 4 13" xfId="35339" xr:uid="{00000000-0005-0000-0000-0000B6960000}"/>
    <cellStyle name="Normal 4 13 2" xfId="35340" xr:uid="{00000000-0005-0000-0000-0000B7960000}"/>
    <cellStyle name="Normal 4 13 3" xfId="35341" xr:uid="{00000000-0005-0000-0000-0000B8960000}"/>
    <cellStyle name="Normal 4 14" xfId="35342" xr:uid="{00000000-0005-0000-0000-0000B9960000}"/>
    <cellStyle name="Normal 4 15" xfId="35267" xr:uid="{00000000-0005-0000-0000-0000BA960000}"/>
    <cellStyle name="Normal 4 16" xfId="201" xr:uid="{00000000-0005-0000-0000-0000BB960000}"/>
    <cellStyle name="Normal 4 2" xfId="162" xr:uid="{00000000-0005-0000-0000-0000BC960000}"/>
    <cellStyle name="Normal 4 2 10" xfId="221" xr:uid="{00000000-0005-0000-0000-0000BD960000}"/>
    <cellStyle name="Normal 4 2 2" xfId="35344" xr:uid="{00000000-0005-0000-0000-0000BE960000}"/>
    <cellStyle name="Normal 4 2 2 2" xfId="35345" xr:uid="{00000000-0005-0000-0000-0000BF960000}"/>
    <cellStyle name="Normal 4 2 2 3" xfId="35346" xr:uid="{00000000-0005-0000-0000-0000C0960000}"/>
    <cellStyle name="Normal 4 2 2 4" xfId="35347" xr:uid="{00000000-0005-0000-0000-0000C1960000}"/>
    <cellStyle name="Normal 4 2 2 5" xfId="35348" xr:uid="{00000000-0005-0000-0000-0000C2960000}"/>
    <cellStyle name="Normal 4 2 2 6" xfId="35349" xr:uid="{00000000-0005-0000-0000-0000C3960000}"/>
    <cellStyle name="Normal 4 2 3" xfId="35350" xr:uid="{00000000-0005-0000-0000-0000C4960000}"/>
    <cellStyle name="Normal 4 2 3 2" xfId="35351" xr:uid="{00000000-0005-0000-0000-0000C5960000}"/>
    <cellStyle name="Normal 4 2 3 2 2" xfId="35352" xr:uid="{00000000-0005-0000-0000-0000C6960000}"/>
    <cellStyle name="Normal 4 2 3 2 2 2" xfId="35353" xr:uid="{00000000-0005-0000-0000-0000C7960000}"/>
    <cellStyle name="Normal 4 2 3 2 2 3" xfId="35354" xr:uid="{00000000-0005-0000-0000-0000C8960000}"/>
    <cellStyle name="Normal 4 2 3 2 3" xfId="35355" xr:uid="{00000000-0005-0000-0000-0000C9960000}"/>
    <cellStyle name="Normal 4 2 3 2 3 2" xfId="35356" xr:uid="{00000000-0005-0000-0000-0000CA960000}"/>
    <cellStyle name="Normal 4 2 3 2 4" xfId="35357" xr:uid="{00000000-0005-0000-0000-0000CB960000}"/>
    <cellStyle name="Normal 4 2 3 2 5" xfId="35358" xr:uid="{00000000-0005-0000-0000-0000CC960000}"/>
    <cellStyle name="Normal 4 2 3 3" xfId="35359" xr:uid="{00000000-0005-0000-0000-0000CD960000}"/>
    <cellStyle name="Normal 4 2 3 3 2" xfId="35360" xr:uid="{00000000-0005-0000-0000-0000CE960000}"/>
    <cellStyle name="Normal 4 2 3 3 3" xfId="35361" xr:uid="{00000000-0005-0000-0000-0000CF960000}"/>
    <cellStyle name="Normal 4 2 3 4" xfId="35362" xr:uid="{00000000-0005-0000-0000-0000D0960000}"/>
    <cellStyle name="Normal 4 2 3 4 2" xfId="35363" xr:uid="{00000000-0005-0000-0000-0000D1960000}"/>
    <cellStyle name="Normal 4 2 3 5" xfId="35364" xr:uid="{00000000-0005-0000-0000-0000D2960000}"/>
    <cellStyle name="Normal 4 2 3 6" xfId="35365" xr:uid="{00000000-0005-0000-0000-0000D3960000}"/>
    <cellStyle name="Normal 4 2 4" xfId="35366" xr:uid="{00000000-0005-0000-0000-0000D4960000}"/>
    <cellStyle name="Normal 4 2 5" xfId="35367" xr:uid="{00000000-0005-0000-0000-0000D5960000}"/>
    <cellStyle name="Normal 4 2 6" xfId="35368" xr:uid="{00000000-0005-0000-0000-0000D6960000}"/>
    <cellStyle name="Normal 4 2 7" xfId="35369" xr:uid="{00000000-0005-0000-0000-0000D7960000}"/>
    <cellStyle name="Normal 4 2 8" xfId="35370" xr:uid="{00000000-0005-0000-0000-0000D8960000}"/>
    <cellStyle name="Normal 4 2 9" xfId="35343" xr:uid="{00000000-0005-0000-0000-0000D9960000}"/>
    <cellStyle name="Normal 4 3" xfId="281" xr:uid="{00000000-0005-0000-0000-0000DA960000}"/>
    <cellStyle name="Normal 4 3 2" xfId="35372" xr:uid="{00000000-0005-0000-0000-0000DB960000}"/>
    <cellStyle name="Normal 4 3 2 2" xfId="35373" xr:uid="{00000000-0005-0000-0000-0000DC960000}"/>
    <cellStyle name="Normal 4 3 2 3" xfId="35374" xr:uid="{00000000-0005-0000-0000-0000DD960000}"/>
    <cellStyle name="Normal 4 3 2 3 2" xfId="35375" xr:uid="{00000000-0005-0000-0000-0000DE960000}"/>
    <cellStyle name="Normal 4 3 2 3 2 2" xfId="35376" xr:uid="{00000000-0005-0000-0000-0000DF960000}"/>
    <cellStyle name="Normal 4 3 2 3 3" xfId="35377" xr:uid="{00000000-0005-0000-0000-0000E0960000}"/>
    <cellStyle name="Normal 4 3 2 3 4" xfId="35378" xr:uid="{00000000-0005-0000-0000-0000E1960000}"/>
    <cellStyle name="Normal 4 3 2 4" xfId="35379" xr:uid="{00000000-0005-0000-0000-0000E2960000}"/>
    <cellStyle name="Normal 4 3 2 5" xfId="35380" xr:uid="{00000000-0005-0000-0000-0000E3960000}"/>
    <cellStyle name="Normal 4 3 2 5 2" xfId="35381" xr:uid="{00000000-0005-0000-0000-0000E4960000}"/>
    <cellStyle name="Normal 4 3 2 5 3" xfId="35382" xr:uid="{00000000-0005-0000-0000-0000E5960000}"/>
    <cellStyle name="Normal 4 3 2 6" xfId="35383" xr:uid="{00000000-0005-0000-0000-0000E6960000}"/>
    <cellStyle name="Normal 4 3 3" xfId="35384" xr:uid="{00000000-0005-0000-0000-0000E7960000}"/>
    <cellStyle name="Normal 4 3 3 2" xfId="35385" xr:uid="{00000000-0005-0000-0000-0000E8960000}"/>
    <cellStyle name="Normal 4 3 3 2 2" xfId="35386" xr:uid="{00000000-0005-0000-0000-0000E9960000}"/>
    <cellStyle name="Normal 4 3 3 2 3" xfId="35387" xr:uid="{00000000-0005-0000-0000-0000EA960000}"/>
    <cellStyle name="Normal 4 3 3 3" xfId="35388" xr:uid="{00000000-0005-0000-0000-0000EB960000}"/>
    <cellStyle name="Normal 4 3 3 3 2" xfId="35389" xr:uid="{00000000-0005-0000-0000-0000EC960000}"/>
    <cellStyle name="Normal 4 3 3 4" xfId="35390" xr:uid="{00000000-0005-0000-0000-0000ED960000}"/>
    <cellStyle name="Normal 4 3 4" xfId="35391" xr:uid="{00000000-0005-0000-0000-0000EE960000}"/>
    <cellStyle name="Normal 4 3 5" xfId="35392" xr:uid="{00000000-0005-0000-0000-0000EF960000}"/>
    <cellStyle name="Normal 4 3 6" xfId="35393" xr:uid="{00000000-0005-0000-0000-0000F0960000}"/>
    <cellStyle name="Normal 4 3 6 2" xfId="35394" xr:uid="{00000000-0005-0000-0000-0000F1960000}"/>
    <cellStyle name="Normal 4 3 7" xfId="35371" xr:uid="{00000000-0005-0000-0000-0000F2960000}"/>
    <cellStyle name="Normal 4 4" xfId="35395" xr:uid="{00000000-0005-0000-0000-0000F3960000}"/>
    <cellStyle name="Normal 4 4 2" xfId="35396" xr:uid="{00000000-0005-0000-0000-0000F4960000}"/>
    <cellStyle name="Normal 4 4 2 2" xfId="53240" xr:uid="{00000000-0005-0000-0000-0000F5960000}"/>
    <cellStyle name="Normal 4 4 3" xfId="35397" xr:uid="{00000000-0005-0000-0000-0000F6960000}"/>
    <cellStyle name="Normal 4 4 4" xfId="35398" xr:uid="{00000000-0005-0000-0000-0000F7960000}"/>
    <cellStyle name="Normal 4 4 5" xfId="35399" xr:uid="{00000000-0005-0000-0000-0000F8960000}"/>
    <cellStyle name="Normal 4 5" xfId="35400" xr:uid="{00000000-0005-0000-0000-0000F9960000}"/>
    <cellStyle name="Normal 4 5 2" xfId="35401" xr:uid="{00000000-0005-0000-0000-0000FA960000}"/>
    <cellStyle name="Normal 4 5 2 2" xfId="53241" xr:uid="{00000000-0005-0000-0000-0000FB960000}"/>
    <cellStyle name="Normal 4 5 3" xfId="35402" xr:uid="{00000000-0005-0000-0000-0000FC960000}"/>
    <cellStyle name="Normal 4 5 3 2" xfId="53242" xr:uid="{00000000-0005-0000-0000-0000FD960000}"/>
    <cellStyle name="Normal 4 5 4" xfId="35403" xr:uid="{00000000-0005-0000-0000-0000FE960000}"/>
    <cellStyle name="Normal 4 6" xfId="35404" xr:uid="{00000000-0005-0000-0000-0000FF960000}"/>
    <cellStyle name="Normal 4 6 10" xfId="35405" xr:uid="{00000000-0005-0000-0000-000000970000}"/>
    <cellStyle name="Normal 4 6 10 2" xfId="35406" xr:uid="{00000000-0005-0000-0000-000001970000}"/>
    <cellStyle name="Normal 4 6 10 2 2" xfId="35407" xr:uid="{00000000-0005-0000-0000-000002970000}"/>
    <cellStyle name="Normal 4 6 10 3" xfId="35408" xr:uid="{00000000-0005-0000-0000-000003970000}"/>
    <cellStyle name="Normal 4 6 10 4" xfId="35409" xr:uid="{00000000-0005-0000-0000-000004970000}"/>
    <cellStyle name="Normal 4 6 11" xfId="35410" xr:uid="{00000000-0005-0000-0000-000005970000}"/>
    <cellStyle name="Normal 4 6 11 2" xfId="35411" xr:uid="{00000000-0005-0000-0000-000006970000}"/>
    <cellStyle name="Normal 4 6 11 2 2" xfId="35412" xr:uid="{00000000-0005-0000-0000-000007970000}"/>
    <cellStyle name="Normal 4 6 11 3" xfId="35413" xr:uid="{00000000-0005-0000-0000-000008970000}"/>
    <cellStyle name="Normal 4 6 11 4" xfId="35414" xr:uid="{00000000-0005-0000-0000-000009970000}"/>
    <cellStyle name="Normal 4 6 12" xfId="35415" xr:uid="{00000000-0005-0000-0000-00000A970000}"/>
    <cellStyle name="Normal 4 6 12 2" xfId="35416" xr:uid="{00000000-0005-0000-0000-00000B970000}"/>
    <cellStyle name="Normal 4 6 12 2 2" xfId="35417" xr:uid="{00000000-0005-0000-0000-00000C970000}"/>
    <cellStyle name="Normal 4 6 12 3" xfId="35418" xr:uid="{00000000-0005-0000-0000-00000D970000}"/>
    <cellStyle name="Normal 4 6 12 4" xfId="35419" xr:uid="{00000000-0005-0000-0000-00000E970000}"/>
    <cellStyle name="Normal 4 6 13" xfId="35420" xr:uid="{00000000-0005-0000-0000-00000F970000}"/>
    <cellStyle name="Normal 4 6 13 2" xfId="35421" xr:uid="{00000000-0005-0000-0000-000010970000}"/>
    <cellStyle name="Normal 4 6 13 2 2" xfId="35422" xr:uid="{00000000-0005-0000-0000-000011970000}"/>
    <cellStyle name="Normal 4 6 13 3" xfId="35423" xr:uid="{00000000-0005-0000-0000-000012970000}"/>
    <cellStyle name="Normal 4 6 14" xfId="35424" xr:uid="{00000000-0005-0000-0000-000013970000}"/>
    <cellStyle name="Normal 4 6 14 2" xfId="35425" xr:uid="{00000000-0005-0000-0000-000014970000}"/>
    <cellStyle name="Normal 4 6 15" xfId="35426" xr:uid="{00000000-0005-0000-0000-000015970000}"/>
    <cellStyle name="Normal 4 6 16" xfId="35427" xr:uid="{00000000-0005-0000-0000-000016970000}"/>
    <cellStyle name="Normal 4 6 2" xfId="35428" xr:uid="{00000000-0005-0000-0000-000017970000}"/>
    <cellStyle name="Normal 4 6 2 10" xfId="35429" xr:uid="{00000000-0005-0000-0000-000018970000}"/>
    <cellStyle name="Normal 4 6 2 10 2" xfId="35430" xr:uid="{00000000-0005-0000-0000-000019970000}"/>
    <cellStyle name="Normal 4 6 2 10 2 2" xfId="35431" xr:uid="{00000000-0005-0000-0000-00001A970000}"/>
    <cellStyle name="Normal 4 6 2 10 3" xfId="35432" xr:uid="{00000000-0005-0000-0000-00001B970000}"/>
    <cellStyle name="Normal 4 6 2 11" xfId="35433" xr:uid="{00000000-0005-0000-0000-00001C970000}"/>
    <cellStyle name="Normal 4 6 2 11 2" xfId="35434" xr:uid="{00000000-0005-0000-0000-00001D970000}"/>
    <cellStyle name="Normal 4 6 2 12" xfId="35435" xr:uid="{00000000-0005-0000-0000-00001E970000}"/>
    <cellStyle name="Normal 4 6 2 13" xfId="35436" xr:uid="{00000000-0005-0000-0000-00001F970000}"/>
    <cellStyle name="Normal 4 6 2 2" xfId="35437" xr:uid="{00000000-0005-0000-0000-000020970000}"/>
    <cellStyle name="Normal 4 6 2 2 10" xfId="35438" xr:uid="{00000000-0005-0000-0000-000021970000}"/>
    <cellStyle name="Normal 4 6 2 2 10 2" xfId="35439" xr:uid="{00000000-0005-0000-0000-000022970000}"/>
    <cellStyle name="Normal 4 6 2 2 11" xfId="35440" xr:uid="{00000000-0005-0000-0000-000023970000}"/>
    <cellStyle name="Normal 4 6 2 2 12" xfId="35441" xr:uid="{00000000-0005-0000-0000-000024970000}"/>
    <cellStyle name="Normal 4 6 2 2 2" xfId="35442" xr:uid="{00000000-0005-0000-0000-000025970000}"/>
    <cellStyle name="Normal 4 6 2 2 2 10" xfId="35443" xr:uid="{00000000-0005-0000-0000-000026970000}"/>
    <cellStyle name="Normal 4 6 2 2 2 2" xfId="35444" xr:uid="{00000000-0005-0000-0000-000027970000}"/>
    <cellStyle name="Normal 4 6 2 2 2 2 2" xfId="35445" xr:uid="{00000000-0005-0000-0000-000028970000}"/>
    <cellStyle name="Normal 4 6 2 2 2 2 2 2" xfId="35446" xr:uid="{00000000-0005-0000-0000-000029970000}"/>
    <cellStyle name="Normal 4 6 2 2 2 2 2 2 2" xfId="35447" xr:uid="{00000000-0005-0000-0000-00002A970000}"/>
    <cellStyle name="Normal 4 6 2 2 2 2 2 3" xfId="35448" xr:uid="{00000000-0005-0000-0000-00002B970000}"/>
    <cellStyle name="Normal 4 6 2 2 2 2 2 4" xfId="35449" xr:uid="{00000000-0005-0000-0000-00002C970000}"/>
    <cellStyle name="Normal 4 6 2 2 2 2 3" xfId="35450" xr:uid="{00000000-0005-0000-0000-00002D970000}"/>
    <cellStyle name="Normal 4 6 2 2 2 2 3 2" xfId="35451" xr:uid="{00000000-0005-0000-0000-00002E970000}"/>
    <cellStyle name="Normal 4 6 2 2 2 2 3 2 2" xfId="35452" xr:uid="{00000000-0005-0000-0000-00002F970000}"/>
    <cellStyle name="Normal 4 6 2 2 2 2 3 3" xfId="35453" xr:uid="{00000000-0005-0000-0000-000030970000}"/>
    <cellStyle name="Normal 4 6 2 2 2 2 3 4" xfId="35454" xr:uid="{00000000-0005-0000-0000-000031970000}"/>
    <cellStyle name="Normal 4 6 2 2 2 2 4" xfId="35455" xr:uid="{00000000-0005-0000-0000-000032970000}"/>
    <cellStyle name="Normal 4 6 2 2 2 2 4 2" xfId="35456" xr:uid="{00000000-0005-0000-0000-000033970000}"/>
    <cellStyle name="Normal 4 6 2 2 2 2 4 2 2" xfId="35457" xr:uid="{00000000-0005-0000-0000-000034970000}"/>
    <cellStyle name="Normal 4 6 2 2 2 2 4 3" xfId="35458" xr:uid="{00000000-0005-0000-0000-000035970000}"/>
    <cellStyle name="Normal 4 6 2 2 2 2 4 4" xfId="35459" xr:uid="{00000000-0005-0000-0000-000036970000}"/>
    <cellStyle name="Normal 4 6 2 2 2 2 5" xfId="35460" xr:uid="{00000000-0005-0000-0000-000037970000}"/>
    <cellStyle name="Normal 4 6 2 2 2 2 5 2" xfId="35461" xr:uid="{00000000-0005-0000-0000-000038970000}"/>
    <cellStyle name="Normal 4 6 2 2 2 2 5 2 2" xfId="35462" xr:uid="{00000000-0005-0000-0000-000039970000}"/>
    <cellStyle name="Normal 4 6 2 2 2 2 5 3" xfId="35463" xr:uid="{00000000-0005-0000-0000-00003A970000}"/>
    <cellStyle name="Normal 4 6 2 2 2 2 5 4" xfId="35464" xr:uid="{00000000-0005-0000-0000-00003B970000}"/>
    <cellStyle name="Normal 4 6 2 2 2 2 6" xfId="35465" xr:uid="{00000000-0005-0000-0000-00003C970000}"/>
    <cellStyle name="Normal 4 6 2 2 2 2 6 2" xfId="35466" xr:uid="{00000000-0005-0000-0000-00003D970000}"/>
    <cellStyle name="Normal 4 6 2 2 2 2 6 2 2" xfId="35467" xr:uid="{00000000-0005-0000-0000-00003E970000}"/>
    <cellStyle name="Normal 4 6 2 2 2 2 6 3" xfId="35468" xr:uid="{00000000-0005-0000-0000-00003F970000}"/>
    <cellStyle name="Normal 4 6 2 2 2 2 7" xfId="35469" xr:uid="{00000000-0005-0000-0000-000040970000}"/>
    <cellStyle name="Normal 4 6 2 2 2 2 7 2" xfId="35470" xr:uid="{00000000-0005-0000-0000-000041970000}"/>
    <cellStyle name="Normal 4 6 2 2 2 2 8" xfId="35471" xr:uid="{00000000-0005-0000-0000-000042970000}"/>
    <cellStyle name="Normal 4 6 2 2 2 2 9" xfId="35472" xr:uid="{00000000-0005-0000-0000-000043970000}"/>
    <cellStyle name="Normal 4 6 2 2 2 3" xfId="35473" xr:uid="{00000000-0005-0000-0000-000044970000}"/>
    <cellStyle name="Normal 4 6 2 2 2 3 2" xfId="35474" xr:uid="{00000000-0005-0000-0000-000045970000}"/>
    <cellStyle name="Normal 4 6 2 2 2 3 2 2" xfId="35475" xr:uid="{00000000-0005-0000-0000-000046970000}"/>
    <cellStyle name="Normal 4 6 2 2 2 3 2 2 2" xfId="35476" xr:uid="{00000000-0005-0000-0000-000047970000}"/>
    <cellStyle name="Normal 4 6 2 2 2 3 2 3" xfId="35477" xr:uid="{00000000-0005-0000-0000-000048970000}"/>
    <cellStyle name="Normal 4 6 2 2 2 3 2 4" xfId="35478" xr:uid="{00000000-0005-0000-0000-000049970000}"/>
    <cellStyle name="Normal 4 6 2 2 2 3 3" xfId="35479" xr:uid="{00000000-0005-0000-0000-00004A970000}"/>
    <cellStyle name="Normal 4 6 2 2 2 3 3 2" xfId="35480" xr:uid="{00000000-0005-0000-0000-00004B970000}"/>
    <cellStyle name="Normal 4 6 2 2 2 3 3 2 2" xfId="35481" xr:uid="{00000000-0005-0000-0000-00004C970000}"/>
    <cellStyle name="Normal 4 6 2 2 2 3 3 3" xfId="35482" xr:uid="{00000000-0005-0000-0000-00004D970000}"/>
    <cellStyle name="Normal 4 6 2 2 2 3 3 4" xfId="35483" xr:uid="{00000000-0005-0000-0000-00004E970000}"/>
    <cellStyle name="Normal 4 6 2 2 2 3 4" xfId="35484" xr:uid="{00000000-0005-0000-0000-00004F970000}"/>
    <cellStyle name="Normal 4 6 2 2 2 3 4 2" xfId="35485" xr:uid="{00000000-0005-0000-0000-000050970000}"/>
    <cellStyle name="Normal 4 6 2 2 2 3 4 2 2" xfId="35486" xr:uid="{00000000-0005-0000-0000-000051970000}"/>
    <cellStyle name="Normal 4 6 2 2 2 3 4 3" xfId="35487" xr:uid="{00000000-0005-0000-0000-000052970000}"/>
    <cellStyle name="Normal 4 6 2 2 2 3 4 4" xfId="35488" xr:uid="{00000000-0005-0000-0000-000053970000}"/>
    <cellStyle name="Normal 4 6 2 2 2 3 5" xfId="35489" xr:uid="{00000000-0005-0000-0000-000054970000}"/>
    <cellStyle name="Normal 4 6 2 2 2 3 5 2" xfId="35490" xr:uid="{00000000-0005-0000-0000-000055970000}"/>
    <cellStyle name="Normal 4 6 2 2 2 3 5 3" xfId="35491" xr:uid="{00000000-0005-0000-0000-000056970000}"/>
    <cellStyle name="Normal 4 6 2 2 2 3 6" xfId="35492" xr:uid="{00000000-0005-0000-0000-000057970000}"/>
    <cellStyle name="Normal 4 6 2 2 2 3 7" xfId="35493" xr:uid="{00000000-0005-0000-0000-000058970000}"/>
    <cellStyle name="Normal 4 6 2 2 2 3 8" xfId="35494" xr:uid="{00000000-0005-0000-0000-000059970000}"/>
    <cellStyle name="Normal 4 6 2 2 2 4" xfId="35495" xr:uid="{00000000-0005-0000-0000-00005A970000}"/>
    <cellStyle name="Normal 4 6 2 2 2 4 2" xfId="35496" xr:uid="{00000000-0005-0000-0000-00005B970000}"/>
    <cellStyle name="Normal 4 6 2 2 2 4 2 2" xfId="35497" xr:uid="{00000000-0005-0000-0000-00005C970000}"/>
    <cellStyle name="Normal 4 6 2 2 2 4 3" xfId="35498" xr:uid="{00000000-0005-0000-0000-00005D970000}"/>
    <cellStyle name="Normal 4 6 2 2 2 4 4" xfId="35499" xr:uid="{00000000-0005-0000-0000-00005E970000}"/>
    <cellStyle name="Normal 4 6 2 2 2 5" xfId="35500" xr:uid="{00000000-0005-0000-0000-00005F970000}"/>
    <cellStyle name="Normal 4 6 2 2 2 5 2" xfId="35501" xr:uid="{00000000-0005-0000-0000-000060970000}"/>
    <cellStyle name="Normal 4 6 2 2 2 5 2 2" xfId="35502" xr:uid="{00000000-0005-0000-0000-000061970000}"/>
    <cellStyle name="Normal 4 6 2 2 2 5 3" xfId="35503" xr:uid="{00000000-0005-0000-0000-000062970000}"/>
    <cellStyle name="Normal 4 6 2 2 2 5 4" xfId="35504" xr:uid="{00000000-0005-0000-0000-000063970000}"/>
    <cellStyle name="Normal 4 6 2 2 2 6" xfId="35505" xr:uid="{00000000-0005-0000-0000-000064970000}"/>
    <cellStyle name="Normal 4 6 2 2 2 6 2" xfId="35506" xr:uid="{00000000-0005-0000-0000-000065970000}"/>
    <cellStyle name="Normal 4 6 2 2 2 6 2 2" xfId="35507" xr:uid="{00000000-0005-0000-0000-000066970000}"/>
    <cellStyle name="Normal 4 6 2 2 2 6 3" xfId="35508" xr:uid="{00000000-0005-0000-0000-000067970000}"/>
    <cellStyle name="Normal 4 6 2 2 2 6 4" xfId="35509" xr:uid="{00000000-0005-0000-0000-000068970000}"/>
    <cellStyle name="Normal 4 6 2 2 2 7" xfId="35510" xr:uid="{00000000-0005-0000-0000-000069970000}"/>
    <cellStyle name="Normal 4 6 2 2 2 7 2" xfId="35511" xr:uid="{00000000-0005-0000-0000-00006A970000}"/>
    <cellStyle name="Normal 4 6 2 2 2 7 2 2" xfId="35512" xr:uid="{00000000-0005-0000-0000-00006B970000}"/>
    <cellStyle name="Normal 4 6 2 2 2 7 3" xfId="35513" xr:uid="{00000000-0005-0000-0000-00006C970000}"/>
    <cellStyle name="Normal 4 6 2 2 2 8" xfId="35514" xr:uid="{00000000-0005-0000-0000-00006D970000}"/>
    <cellStyle name="Normal 4 6 2 2 2 8 2" xfId="35515" xr:uid="{00000000-0005-0000-0000-00006E970000}"/>
    <cellStyle name="Normal 4 6 2 2 2 9" xfId="35516" xr:uid="{00000000-0005-0000-0000-00006F970000}"/>
    <cellStyle name="Normal 4 6 2 2 3" xfId="35517" xr:uid="{00000000-0005-0000-0000-000070970000}"/>
    <cellStyle name="Normal 4 6 2 2 3 2" xfId="35518" xr:uid="{00000000-0005-0000-0000-000071970000}"/>
    <cellStyle name="Normal 4 6 2 2 3 2 2" xfId="35519" xr:uid="{00000000-0005-0000-0000-000072970000}"/>
    <cellStyle name="Normal 4 6 2 2 3 2 2 2" xfId="35520" xr:uid="{00000000-0005-0000-0000-000073970000}"/>
    <cellStyle name="Normal 4 6 2 2 3 2 2 2 2" xfId="35521" xr:uid="{00000000-0005-0000-0000-000074970000}"/>
    <cellStyle name="Normal 4 6 2 2 3 2 2 3" xfId="35522" xr:uid="{00000000-0005-0000-0000-000075970000}"/>
    <cellStyle name="Normal 4 6 2 2 3 2 2 4" xfId="35523" xr:uid="{00000000-0005-0000-0000-000076970000}"/>
    <cellStyle name="Normal 4 6 2 2 3 2 3" xfId="35524" xr:uid="{00000000-0005-0000-0000-000077970000}"/>
    <cellStyle name="Normal 4 6 2 2 3 2 3 2" xfId="35525" xr:uid="{00000000-0005-0000-0000-000078970000}"/>
    <cellStyle name="Normal 4 6 2 2 3 2 3 2 2" xfId="35526" xr:uid="{00000000-0005-0000-0000-000079970000}"/>
    <cellStyle name="Normal 4 6 2 2 3 2 3 3" xfId="35527" xr:uid="{00000000-0005-0000-0000-00007A970000}"/>
    <cellStyle name="Normal 4 6 2 2 3 2 3 4" xfId="35528" xr:uid="{00000000-0005-0000-0000-00007B970000}"/>
    <cellStyle name="Normal 4 6 2 2 3 2 4" xfId="35529" xr:uid="{00000000-0005-0000-0000-00007C970000}"/>
    <cellStyle name="Normal 4 6 2 2 3 2 4 2" xfId="35530" xr:uid="{00000000-0005-0000-0000-00007D970000}"/>
    <cellStyle name="Normal 4 6 2 2 3 2 4 2 2" xfId="35531" xr:uid="{00000000-0005-0000-0000-00007E970000}"/>
    <cellStyle name="Normal 4 6 2 2 3 2 4 3" xfId="35532" xr:uid="{00000000-0005-0000-0000-00007F970000}"/>
    <cellStyle name="Normal 4 6 2 2 3 2 4 4" xfId="35533" xr:uid="{00000000-0005-0000-0000-000080970000}"/>
    <cellStyle name="Normal 4 6 2 2 3 2 5" xfId="35534" xr:uid="{00000000-0005-0000-0000-000081970000}"/>
    <cellStyle name="Normal 4 6 2 2 3 2 5 2" xfId="35535" xr:uid="{00000000-0005-0000-0000-000082970000}"/>
    <cellStyle name="Normal 4 6 2 2 3 2 5 3" xfId="35536" xr:uid="{00000000-0005-0000-0000-000083970000}"/>
    <cellStyle name="Normal 4 6 2 2 3 2 6" xfId="35537" xr:uid="{00000000-0005-0000-0000-000084970000}"/>
    <cellStyle name="Normal 4 6 2 2 3 2 7" xfId="35538" xr:uid="{00000000-0005-0000-0000-000085970000}"/>
    <cellStyle name="Normal 4 6 2 2 3 2 8" xfId="35539" xr:uid="{00000000-0005-0000-0000-000086970000}"/>
    <cellStyle name="Normal 4 6 2 2 3 3" xfId="35540" xr:uid="{00000000-0005-0000-0000-000087970000}"/>
    <cellStyle name="Normal 4 6 2 2 3 3 2" xfId="35541" xr:uid="{00000000-0005-0000-0000-000088970000}"/>
    <cellStyle name="Normal 4 6 2 2 3 3 2 2" xfId="35542" xr:uid="{00000000-0005-0000-0000-000089970000}"/>
    <cellStyle name="Normal 4 6 2 2 3 3 3" xfId="35543" xr:uid="{00000000-0005-0000-0000-00008A970000}"/>
    <cellStyle name="Normal 4 6 2 2 3 3 4" xfId="35544" xr:uid="{00000000-0005-0000-0000-00008B970000}"/>
    <cellStyle name="Normal 4 6 2 2 3 4" xfId="35545" xr:uid="{00000000-0005-0000-0000-00008C970000}"/>
    <cellStyle name="Normal 4 6 2 2 3 4 2" xfId="35546" xr:uid="{00000000-0005-0000-0000-00008D970000}"/>
    <cellStyle name="Normal 4 6 2 2 3 4 2 2" xfId="35547" xr:uid="{00000000-0005-0000-0000-00008E970000}"/>
    <cellStyle name="Normal 4 6 2 2 3 4 3" xfId="35548" xr:uid="{00000000-0005-0000-0000-00008F970000}"/>
    <cellStyle name="Normal 4 6 2 2 3 4 4" xfId="35549" xr:uid="{00000000-0005-0000-0000-000090970000}"/>
    <cellStyle name="Normal 4 6 2 2 3 5" xfId="35550" xr:uid="{00000000-0005-0000-0000-000091970000}"/>
    <cellStyle name="Normal 4 6 2 2 3 5 2" xfId="35551" xr:uid="{00000000-0005-0000-0000-000092970000}"/>
    <cellStyle name="Normal 4 6 2 2 3 5 2 2" xfId="35552" xr:uid="{00000000-0005-0000-0000-000093970000}"/>
    <cellStyle name="Normal 4 6 2 2 3 5 3" xfId="35553" xr:uid="{00000000-0005-0000-0000-000094970000}"/>
    <cellStyle name="Normal 4 6 2 2 3 5 4" xfId="35554" xr:uid="{00000000-0005-0000-0000-000095970000}"/>
    <cellStyle name="Normal 4 6 2 2 3 6" xfId="35555" xr:uid="{00000000-0005-0000-0000-000096970000}"/>
    <cellStyle name="Normal 4 6 2 2 3 6 2" xfId="35556" xr:uid="{00000000-0005-0000-0000-000097970000}"/>
    <cellStyle name="Normal 4 6 2 2 3 6 2 2" xfId="35557" xr:uid="{00000000-0005-0000-0000-000098970000}"/>
    <cellStyle name="Normal 4 6 2 2 3 6 3" xfId="35558" xr:uid="{00000000-0005-0000-0000-000099970000}"/>
    <cellStyle name="Normal 4 6 2 2 3 7" xfId="35559" xr:uid="{00000000-0005-0000-0000-00009A970000}"/>
    <cellStyle name="Normal 4 6 2 2 3 7 2" xfId="35560" xr:uid="{00000000-0005-0000-0000-00009B970000}"/>
    <cellStyle name="Normal 4 6 2 2 3 8" xfId="35561" xr:uid="{00000000-0005-0000-0000-00009C970000}"/>
    <cellStyle name="Normal 4 6 2 2 3 9" xfId="35562" xr:uid="{00000000-0005-0000-0000-00009D970000}"/>
    <cellStyle name="Normal 4 6 2 2 4" xfId="35563" xr:uid="{00000000-0005-0000-0000-00009E970000}"/>
    <cellStyle name="Normal 4 6 2 2 4 2" xfId="35564" xr:uid="{00000000-0005-0000-0000-00009F970000}"/>
    <cellStyle name="Normal 4 6 2 2 4 2 2" xfId="35565" xr:uid="{00000000-0005-0000-0000-0000A0970000}"/>
    <cellStyle name="Normal 4 6 2 2 4 2 2 2" xfId="35566" xr:uid="{00000000-0005-0000-0000-0000A1970000}"/>
    <cellStyle name="Normal 4 6 2 2 4 2 3" xfId="35567" xr:uid="{00000000-0005-0000-0000-0000A2970000}"/>
    <cellStyle name="Normal 4 6 2 2 4 2 4" xfId="35568" xr:uid="{00000000-0005-0000-0000-0000A3970000}"/>
    <cellStyle name="Normal 4 6 2 2 4 3" xfId="35569" xr:uid="{00000000-0005-0000-0000-0000A4970000}"/>
    <cellStyle name="Normal 4 6 2 2 4 3 2" xfId="35570" xr:uid="{00000000-0005-0000-0000-0000A5970000}"/>
    <cellStyle name="Normal 4 6 2 2 4 3 2 2" xfId="35571" xr:uid="{00000000-0005-0000-0000-0000A6970000}"/>
    <cellStyle name="Normal 4 6 2 2 4 3 3" xfId="35572" xr:uid="{00000000-0005-0000-0000-0000A7970000}"/>
    <cellStyle name="Normal 4 6 2 2 4 3 4" xfId="35573" xr:uid="{00000000-0005-0000-0000-0000A8970000}"/>
    <cellStyle name="Normal 4 6 2 2 4 4" xfId="35574" xr:uid="{00000000-0005-0000-0000-0000A9970000}"/>
    <cellStyle name="Normal 4 6 2 2 4 4 2" xfId="35575" xr:uid="{00000000-0005-0000-0000-0000AA970000}"/>
    <cellStyle name="Normal 4 6 2 2 4 4 2 2" xfId="35576" xr:uid="{00000000-0005-0000-0000-0000AB970000}"/>
    <cellStyle name="Normal 4 6 2 2 4 4 3" xfId="35577" xr:uid="{00000000-0005-0000-0000-0000AC970000}"/>
    <cellStyle name="Normal 4 6 2 2 4 4 4" xfId="35578" xr:uid="{00000000-0005-0000-0000-0000AD970000}"/>
    <cellStyle name="Normal 4 6 2 2 4 5" xfId="35579" xr:uid="{00000000-0005-0000-0000-0000AE970000}"/>
    <cellStyle name="Normal 4 6 2 2 4 5 2" xfId="35580" xr:uid="{00000000-0005-0000-0000-0000AF970000}"/>
    <cellStyle name="Normal 4 6 2 2 4 5 2 2" xfId="35581" xr:uid="{00000000-0005-0000-0000-0000B0970000}"/>
    <cellStyle name="Normal 4 6 2 2 4 5 3" xfId="35582" xr:uid="{00000000-0005-0000-0000-0000B1970000}"/>
    <cellStyle name="Normal 4 6 2 2 4 5 4" xfId="35583" xr:uid="{00000000-0005-0000-0000-0000B2970000}"/>
    <cellStyle name="Normal 4 6 2 2 4 6" xfId="35584" xr:uid="{00000000-0005-0000-0000-0000B3970000}"/>
    <cellStyle name="Normal 4 6 2 2 4 6 2" xfId="35585" xr:uid="{00000000-0005-0000-0000-0000B4970000}"/>
    <cellStyle name="Normal 4 6 2 2 4 6 2 2" xfId="35586" xr:uid="{00000000-0005-0000-0000-0000B5970000}"/>
    <cellStyle name="Normal 4 6 2 2 4 6 3" xfId="35587" xr:uid="{00000000-0005-0000-0000-0000B6970000}"/>
    <cellStyle name="Normal 4 6 2 2 4 7" xfId="35588" xr:uid="{00000000-0005-0000-0000-0000B7970000}"/>
    <cellStyle name="Normal 4 6 2 2 4 7 2" xfId="35589" xr:uid="{00000000-0005-0000-0000-0000B8970000}"/>
    <cellStyle name="Normal 4 6 2 2 4 8" xfId="35590" xr:uid="{00000000-0005-0000-0000-0000B9970000}"/>
    <cellStyle name="Normal 4 6 2 2 4 9" xfId="35591" xr:uid="{00000000-0005-0000-0000-0000BA970000}"/>
    <cellStyle name="Normal 4 6 2 2 5" xfId="35592" xr:uid="{00000000-0005-0000-0000-0000BB970000}"/>
    <cellStyle name="Normal 4 6 2 2 5 2" xfId="35593" xr:uid="{00000000-0005-0000-0000-0000BC970000}"/>
    <cellStyle name="Normal 4 6 2 2 5 2 2" xfId="35594" xr:uid="{00000000-0005-0000-0000-0000BD970000}"/>
    <cellStyle name="Normal 4 6 2 2 5 2 2 2" xfId="35595" xr:uid="{00000000-0005-0000-0000-0000BE970000}"/>
    <cellStyle name="Normal 4 6 2 2 5 2 3" xfId="35596" xr:uid="{00000000-0005-0000-0000-0000BF970000}"/>
    <cellStyle name="Normal 4 6 2 2 5 2 4" xfId="35597" xr:uid="{00000000-0005-0000-0000-0000C0970000}"/>
    <cellStyle name="Normal 4 6 2 2 5 3" xfId="35598" xr:uid="{00000000-0005-0000-0000-0000C1970000}"/>
    <cellStyle name="Normal 4 6 2 2 5 3 2" xfId="35599" xr:uid="{00000000-0005-0000-0000-0000C2970000}"/>
    <cellStyle name="Normal 4 6 2 2 5 3 2 2" xfId="35600" xr:uid="{00000000-0005-0000-0000-0000C3970000}"/>
    <cellStyle name="Normal 4 6 2 2 5 3 3" xfId="35601" xr:uid="{00000000-0005-0000-0000-0000C4970000}"/>
    <cellStyle name="Normal 4 6 2 2 5 3 4" xfId="35602" xr:uid="{00000000-0005-0000-0000-0000C5970000}"/>
    <cellStyle name="Normal 4 6 2 2 5 4" xfId="35603" xr:uid="{00000000-0005-0000-0000-0000C6970000}"/>
    <cellStyle name="Normal 4 6 2 2 5 4 2" xfId="35604" xr:uid="{00000000-0005-0000-0000-0000C7970000}"/>
    <cellStyle name="Normal 4 6 2 2 5 4 2 2" xfId="35605" xr:uid="{00000000-0005-0000-0000-0000C8970000}"/>
    <cellStyle name="Normal 4 6 2 2 5 4 3" xfId="35606" xr:uid="{00000000-0005-0000-0000-0000C9970000}"/>
    <cellStyle name="Normal 4 6 2 2 5 4 4" xfId="35607" xr:uid="{00000000-0005-0000-0000-0000CA970000}"/>
    <cellStyle name="Normal 4 6 2 2 5 5" xfId="35608" xr:uid="{00000000-0005-0000-0000-0000CB970000}"/>
    <cellStyle name="Normal 4 6 2 2 5 5 2" xfId="35609" xr:uid="{00000000-0005-0000-0000-0000CC970000}"/>
    <cellStyle name="Normal 4 6 2 2 5 5 3" xfId="35610" xr:uid="{00000000-0005-0000-0000-0000CD970000}"/>
    <cellStyle name="Normal 4 6 2 2 5 6" xfId="35611" xr:uid="{00000000-0005-0000-0000-0000CE970000}"/>
    <cellStyle name="Normal 4 6 2 2 5 7" xfId="35612" xr:uid="{00000000-0005-0000-0000-0000CF970000}"/>
    <cellStyle name="Normal 4 6 2 2 5 8" xfId="35613" xr:uid="{00000000-0005-0000-0000-0000D0970000}"/>
    <cellStyle name="Normal 4 6 2 2 6" xfId="35614" xr:uid="{00000000-0005-0000-0000-0000D1970000}"/>
    <cellStyle name="Normal 4 6 2 2 6 2" xfId="35615" xr:uid="{00000000-0005-0000-0000-0000D2970000}"/>
    <cellStyle name="Normal 4 6 2 2 6 2 2" xfId="35616" xr:uid="{00000000-0005-0000-0000-0000D3970000}"/>
    <cellStyle name="Normal 4 6 2 2 6 3" xfId="35617" xr:uid="{00000000-0005-0000-0000-0000D4970000}"/>
    <cellStyle name="Normal 4 6 2 2 6 4" xfId="35618" xr:uid="{00000000-0005-0000-0000-0000D5970000}"/>
    <cellStyle name="Normal 4 6 2 2 7" xfId="35619" xr:uid="{00000000-0005-0000-0000-0000D6970000}"/>
    <cellStyle name="Normal 4 6 2 2 7 2" xfId="35620" xr:uid="{00000000-0005-0000-0000-0000D7970000}"/>
    <cellStyle name="Normal 4 6 2 2 7 2 2" xfId="35621" xr:uid="{00000000-0005-0000-0000-0000D8970000}"/>
    <cellStyle name="Normal 4 6 2 2 7 3" xfId="35622" xr:uid="{00000000-0005-0000-0000-0000D9970000}"/>
    <cellStyle name="Normal 4 6 2 2 7 4" xfId="35623" xr:uid="{00000000-0005-0000-0000-0000DA970000}"/>
    <cellStyle name="Normal 4 6 2 2 8" xfId="35624" xr:uid="{00000000-0005-0000-0000-0000DB970000}"/>
    <cellStyle name="Normal 4 6 2 2 8 2" xfId="35625" xr:uid="{00000000-0005-0000-0000-0000DC970000}"/>
    <cellStyle name="Normal 4 6 2 2 8 2 2" xfId="35626" xr:uid="{00000000-0005-0000-0000-0000DD970000}"/>
    <cellStyle name="Normal 4 6 2 2 8 3" xfId="35627" xr:uid="{00000000-0005-0000-0000-0000DE970000}"/>
    <cellStyle name="Normal 4 6 2 2 8 4" xfId="35628" xr:uid="{00000000-0005-0000-0000-0000DF970000}"/>
    <cellStyle name="Normal 4 6 2 2 9" xfId="35629" xr:uid="{00000000-0005-0000-0000-0000E0970000}"/>
    <cellStyle name="Normal 4 6 2 2 9 2" xfId="35630" xr:uid="{00000000-0005-0000-0000-0000E1970000}"/>
    <cellStyle name="Normal 4 6 2 2 9 2 2" xfId="35631" xr:uid="{00000000-0005-0000-0000-0000E2970000}"/>
    <cellStyle name="Normal 4 6 2 2 9 3" xfId="35632" xr:uid="{00000000-0005-0000-0000-0000E3970000}"/>
    <cellStyle name="Normal 4 6 2 3" xfId="35633" xr:uid="{00000000-0005-0000-0000-0000E4970000}"/>
    <cellStyle name="Normal 4 6 2 3 10" xfId="35634" xr:uid="{00000000-0005-0000-0000-0000E5970000}"/>
    <cellStyle name="Normal 4 6 2 3 11" xfId="35635" xr:uid="{00000000-0005-0000-0000-0000E6970000}"/>
    <cellStyle name="Normal 4 6 2 3 2" xfId="35636" xr:uid="{00000000-0005-0000-0000-0000E7970000}"/>
    <cellStyle name="Normal 4 6 2 3 2 2" xfId="35637" xr:uid="{00000000-0005-0000-0000-0000E8970000}"/>
    <cellStyle name="Normal 4 6 2 3 2 2 2" xfId="35638" xr:uid="{00000000-0005-0000-0000-0000E9970000}"/>
    <cellStyle name="Normal 4 6 2 3 2 2 2 2" xfId="35639" xr:uid="{00000000-0005-0000-0000-0000EA970000}"/>
    <cellStyle name="Normal 4 6 2 3 2 2 2 2 2" xfId="35640" xr:uid="{00000000-0005-0000-0000-0000EB970000}"/>
    <cellStyle name="Normal 4 6 2 3 2 2 2 3" xfId="35641" xr:uid="{00000000-0005-0000-0000-0000EC970000}"/>
    <cellStyle name="Normal 4 6 2 3 2 2 2 4" xfId="35642" xr:uid="{00000000-0005-0000-0000-0000ED970000}"/>
    <cellStyle name="Normal 4 6 2 3 2 2 3" xfId="35643" xr:uid="{00000000-0005-0000-0000-0000EE970000}"/>
    <cellStyle name="Normal 4 6 2 3 2 2 3 2" xfId="35644" xr:uid="{00000000-0005-0000-0000-0000EF970000}"/>
    <cellStyle name="Normal 4 6 2 3 2 2 3 2 2" xfId="35645" xr:uid="{00000000-0005-0000-0000-0000F0970000}"/>
    <cellStyle name="Normal 4 6 2 3 2 2 3 3" xfId="35646" xr:uid="{00000000-0005-0000-0000-0000F1970000}"/>
    <cellStyle name="Normal 4 6 2 3 2 2 3 4" xfId="35647" xr:uid="{00000000-0005-0000-0000-0000F2970000}"/>
    <cellStyle name="Normal 4 6 2 3 2 2 4" xfId="35648" xr:uid="{00000000-0005-0000-0000-0000F3970000}"/>
    <cellStyle name="Normal 4 6 2 3 2 2 4 2" xfId="35649" xr:uid="{00000000-0005-0000-0000-0000F4970000}"/>
    <cellStyle name="Normal 4 6 2 3 2 2 4 2 2" xfId="35650" xr:uid="{00000000-0005-0000-0000-0000F5970000}"/>
    <cellStyle name="Normal 4 6 2 3 2 2 4 3" xfId="35651" xr:uid="{00000000-0005-0000-0000-0000F6970000}"/>
    <cellStyle name="Normal 4 6 2 3 2 2 4 4" xfId="35652" xr:uid="{00000000-0005-0000-0000-0000F7970000}"/>
    <cellStyle name="Normal 4 6 2 3 2 2 5" xfId="35653" xr:uid="{00000000-0005-0000-0000-0000F8970000}"/>
    <cellStyle name="Normal 4 6 2 3 2 2 5 2" xfId="35654" xr:uid="{00000000-0005-0000-0000-0000F9970000}"/>
    <cellStyle name="Normal 4 6 2 3 2 2 5 3" xfId="35655" xr:uid="{00000000-0005-0000-0000-0000FA970000}"/>
    <cellStyle name="Normal 4 6 2 3 2 2 6" xfId="35656" xr:uid="{00000000-0005-0000-0000-0000FB970000}"/>
    <cellStyle name="Normal 4 6 2 3 2 2 7" xfId="35657" xr:uid="{00000000-0005-0000-0000-0000FC970000}"/>
    <cellStyle name="Normal 4 6 2 3 2 2 8" xfId="35658" xr:uid="{00000000-0005-0000-0000-0000FD970000}"/>
    <cellStyle name="Normal 4 6 2 3 2 3" xfId="35659" xr:uid="{00000000-0005-0000-0000-0000FE970000}"/>
    <cellStyle name="Normal 4 6 2 3 2 3 2" xfId="35660" xr:uid="{00000000-0005-0000-0000-0000FF970000}"/>
    <cellStyle name="Normal 4 6 2 3 2 3 2 2" xfId="35661" xr:uid="{00000000-0005-0000-0000-000000980000}"/>
    <cellStyle name="Normal 4 6 2 3 2 3 3" xfId="35662" xr:uid="{00000000-0005-0000-0000-000001980000}"/>
    <cellStyle name="Normal 4 6 2 3 2 3 4" xfId="35663" xr:uid="{00000000-0005-0000-0000-000002980000}"/>
    <cellStyle name="Normal 4 6 2 3 2 4" xfId="35664" xr:uid="{00000000-0005-0000-0000-000003980000}"/>
    <cellStyle name="Normal 4 6 2 3 2 4 2" xfId="35665" xr:uid="{00000000-0005-0000-0000-000004980000}"/>
    <cellStyle name="Normal 4 6 2 3 2 4 2 2" xfId="35666" xr:uid="{00000000-0005-0000-0000-000005980000}"/>
    <cellStyle name="Normal 4 6 2 3 2 4 3" xfId="35667" xr:uid="{00000000-0005-0000-0000-000006980000}"/>
    <cellStyle name="Normal 4 6 2 3 2 4 4" xfId="35668" xr:uid="{00000000-0005-0000-0000-000007980000}"/>
    <cellStyle name="Normal 4 6 2 3 2 5" xfId="35669" xr:uid="{00000000-0005-0000-0000-000008980000}"/>
    <cellStyle name="Normal 4 6 2 3 2 5 2" xfId="35670" xr:uid="{00000000-0005-0000-0000-000009980000}"/>
    <cellStyle name="Normal 4 6 2 3 2 5 2 2" xfId="35671" xr:uid="{00000000-0005-0000-0000-00000A980000}"/>
    <cellStyle name="Normal 4 6 2 3 2 5 3" xfId="35672" xr:uid="{00000000-0005-0000-0000-00000B980000}"/>
    <cellStyle name="Normal 4 6 2 3 2 5 4" xfId="35673" xr:uid="{00000000-0005-0000-0000-00000C980000}"/>
    <cellStyle name="Normal 4 6 2 3 2 6" xfId="35674" xr:uid="{00000000-0005-0000-0000-00000D980000}"/>
    <cellStyle name="Normal 4 6 2 3 2 6 2" xfId="35675" xr:uid="{00000000-0005-0000-0000-00000E980000}"/>
    <cellStyle name="Normal 4 6 2 3 2 6 2 2" xfId="35676" xr:uid="{00000000-0005-0000-0000-00000F980000}"/>
    <cellStyle name="Normal 4 6 2 3 2 6 3" xfId="35677" xr:uid="{00000000-0005-0000-0000-000010980000}"/>
    <cellStyle name="Normal 4 6 2 3 2 7" xfId="35678" xr:uid="{00000000-0005-0000-0000-000011980000}"/>
    <cellStyle name="Normal 4 6 2 3 2 7 2" xfId="35679" xr:uid="{00000000-0005-0000-0000-000012980000}"/>
    <cellStyle name="Normal 4 6 2 3 2 8" xfId="35680" xr:uid="{00000000-0005-0000-0000-000013980000}"/>
    <cellStyle name="Normal 4 6 2 3 2 9" xfId="35681" xr:uid="{00000000-0005-0000-0000-000014980000}"/>
    <cellStyle name="Normal 4 6 2 3 3" xfId="35682" xr:uid="{00000000-0005-0000-0000-000015980000}"/>
    <cellStyle name="Normal 4 6 2 3 3 2" xfId="35683" xr:uid="{00000000-0005-0000-0000-000016980000}"/>
    <cellStyle name="Normal 4 6 2 3 3 2 2" xfId="35684" xr:uid="{00000000-0005-0000-0000-000017980000}"/>
    <cellStyle name="Normal 4 6 2 3 3 2 2 2" xfId="35685" xr:uid="{00000000-0005-0000-0000-000018980000}"/>
    <cellStyle name="Normal 4 6 2 3 3 2 3" xfId="35686" xr:uid="{00000000-0005-0000-0000-000019980000}"/>
    <cellStyle name="Normal 4 6 2 3 3 2 4" xfId="35687" xr:uid="{00000000-0005-0000-0000-00001A980000}"/>
    <cellStyle name="Normal 4 6 2 3 3 3" xfId="35688" xr:uid="{00000000-0005-0000-0000-00001B980000}"/>
    <cellStyle name="Normal 4 6 2 3 3 3 2" xfId="35689" xr:uid="{00000000-0005-0000-0000-00001C980000}"/>
    <cellStyle name="Normal 4 6 2 3 3 3 2 2" xfId="35690" xr:uid="{00000000-0005-0000-0000-00001D980000}"/>
    <cellStyle name="Normal 4 6 2 3 3 3 3" xfId="35691" xr:uid="{00000000-0005-0000-0000-00001E980000}"/>
    <cellStyle name="Normal 4 6 2 3 3 3 4" xfId="35692" xr:uid="{00000000-0005-0000-0000-00001F980000}"/>
    <cellStyle name="Normal 4 6 2 3 3 4" xfId="35693" xr:uid="{00000000-0005-0000-0000-000020980000}"/>
    <cellStyle name="Normal 4 6 2 3 3 4 2" xfId="35694" xr:uid="{00000000-0005-0000-0000-000021980000}"/>
    <cellStyle name="Normal 4 6 2 3 3 4 2 2" xfId="35695" xr:uid="{00000000-0005-0000-0000-000022980000}"/>
    <cellStyle name="Normal 4 6 2 3 3 4 3" xfId="35696" xr:uid="{00000000-0005-0000-0000-000023980000}"/>
    <cellStyle name="Normal 4 6 2 3 3 4 4" xfId="35697" xr:uid="{00000000-0005-0000-0000-000024980000}"/>
    <cellStyle name="Normal 4 6 2 3 3 5" xfId="35698" xr:uid="{00000000-0005-0000-0000-000025980000}"/>
    <cellStyle name="Normal 4 6 2 3 3 5 2" xfId="35699" xr:uid="{00000000-0005-0000-0000-000026980000}"/>
    <cellStyle name="Normal 4 6 2 3 3 5 2 2" xfId="35700" xr:uid="{00000000-0005-0000-0000-000027980000}"/>
    <cellStyle name="Normal 4 6 2 3 3 5 3" xfId="35701" xr:uid="{00000000-0005-0000-0000-000028980000}"/>
    <cellStyle name="Normal 4 6 2 3 3 5 4" xfId="35702" xr:uid="{00000000-0005-0000-0000-000029980000}"/>
    <cellStyle name="Normal 4 6 2 3 3 6" xfId="35703" xr:uid="{00000000-0005-0000-0000-00002A980000}"/>
    <cellStyle name="Normal 4 6 2 3 3 6 2" xfId="35704" xr:uid="{00000000-0005-0000-0000-00002B980000}"/>
    <cellStyle name="Normal 4 6 2 3 3 6 2 2" xfId="35705" xr:uid="{00000000-0005-0000-0000-00002C980000}"/>
    <cellStyle name="Normal 4 6 2 3 3 6 3" xfId="35706" xr:uid="{00000000-0005-0000-0000-00002D980000}"/>
    <cellStyle name="Normal 4 6 2 3 3 7" xfId="35707" xr:uid="{00000000-0005-0000-0000-00002E980000}"/>
    <cellStyle name="Normal 4 6 2 3 3 7 2" xfId="35708" xr:uid="{00000000-0005-0000-0000-00002F980000}"/>
    <cellStyle name="Normal 4 6 2 3 3 8" xfId="35709" xr:uid="{00000000-0005-0000-0000-000030980000}"/>
    <cellStyle name="Normal 4 6 2 3 3 9" xfId="35710" xr:uid="{00000000-0005-0000-0000-000031980000}"/>
    <cellStyle name="Normal 4 6 2 3 4" xfId="35711" xr:uid="{00000000-0005-0000-0000-000032980000}"/>
    <cellStyle name="Normal 4 6 2 3 4 2" xfId="35712" xr:uid="{00000000-0005-0000-0000-000033980000}"/>
    <cellStyle name="Normal 4 6 2 3 4 2 2" xfId="35713" xr:uid="{00000000-0005-0000-0000-000034980000}"/>
    <cellStyle name="Normal 4 6 2 3 4 2 2 2" xfId="35714" xr:uid="{00000000-0005-0000-0000-000035980000}"/>
    <cellStyle name="Normal 4 6 2 3 4 2 3" xfId="35715" xr:uid="{00000000-0005-0000-0000-000036980000}"/>
    <cellStyle name="Normal 4 6 2 3 4 2 4" xfId="35716" xr:uid="{00000000-0005-0000-0000-000037980000}"/>
    <cellStyle name="Normal 4 6 2 3 4 3" xfId="35717" xr:uid="{00000000-0005-0000-0000-000038980000}"/>
    <cellStyle name="Normal 4 6 2 3 4 3 2" xfId="35718" xr:uid="{00000000-0005-0000-0000-000039980000}"/>
    <cellStyle name="Normal 4 6 2 3 4 3 2 2" xfId="35719" xr:uid="{00000000-0005-0000-0000-00003A980000}"/>
    <cellStyle name="Normal 4 6 2 3 4 3 3" xfId="35720" xr:uid="{00000000-0005-0000-0000-00003B980000}"/>
    <cellStyle name="Normal 4 6 2 3 4 3 4" xfId="35721" xr:uid="{00000000-0005-0000-0000-00003C980000}"/>
    <cellStyle name="Normal 4 6 2 3 4 4" xfId="35722" xr:uid="{00000000-0005-0000-0000-00003D980000}"/>
    <cellStyle name="Normal 4 6 2 3 4 4 2" xfId="35723" xr:uid="{00000000-0005-0000-0000-00003E980000}"/>
    <cellStyle name="Normal 4 6 2 3 4 4 2 2" xfId="35724" xr:uid="{00000000-0005-0000-0000-00003F980000}"/>
    <cellStyle name="Normal 4 6 2 3 4 4 3" xfId="35725" xr:uid="{00000000-0005-0000-0000-000040980000}"/>
    <cellStyle name="Normal 4 6 2 3 4 4 4" xfId="35726" xr:uid="{00000000-0005-0000-0000-000041980000}"/>
    <cellStyle name="Normal 4 6 2 3 4 5" xfId="35727" xr:uid="{00000000-0005-0000-0000-000042980000}"/>
    <cellStyle name="Normal 4 6 2 3 4 5 2" xfId="35728" xr:uid="{00000000-0005-0000-0000-000043980000}"/>
    <cellStyle name="Normal 4 6 2 3 4 5 3" xfId="35729" xr:uid="{00000000-0005-0000-0000-000044980000}"/>
    <cellStyle name="Normal 4 6 2 3 4 6" xfId="35730" xr:uid="{00000000-0005-0000-0000-000045980000}"/>
    <cellStyle name="Normal 4 6 2 3 4 7" xfId="35731" xr:uid="{00000000-0005-0000-0000-000046980000}"/>
    <cellStyle name="Normal 4 6 2 3 4 8" xfId="35732" xr:uid="{00000000-0005-0000-0000-000047980000}"/>
    <cellStyle name="Normal 4 6 2 3 5" xfId="35733" xr:uid="{00000000-0005-0000-0000-000048980000}"/>
    <cellStyle name="Normal 4 6 2 3 5 2" xfId="35734" xr:uid="{00000000-0005-0000-0000-000049980000}"/>
    <cellStyle name="Normal 4 6 2 3 5 2 2" xfId="35735" xr:uid="{00000000-0005-0000-0000-00004A980000}"/>
    <cellStyle name="Normal 4 6 2 3 5 3" xfId="35736" xr:uid="{00000000-0005-0000-0000-00004B980000}"/>
    <cellStyle name="Normal 4 6 2 3 5 4" xfId="35737" xr:uid="{00000000-0005-0000-0000-00004C980000}"/>
    <cellStyle name="Normal 4 6 2 3 6" xfId="35738" xr:uid="{00000000-0005-0000-0000-00004D980000}"/>
    <cellStyle name="Normal 4 6 2 3 6 2" xfId="35739" xr:uid="{00000000-0005-0000-0000-00004E980000}"/>
    <cellStyle name="Normal 4 6 2 3 6 2 2" xfId="35740" xr:uid="{00000000-0005-0000-0000-00004F980000}"/>
    <cellStyle name="Normal 4 6 2 3 6 3" xfId="35741" xr:uid="{00000000-0005-0000-0000-000050980000}"/>
    <cellStyle name="Normal 4 6 2 3 6 4" xfId="35742" xr:uid="{00000000-0005-0000-0000-000051980000}"/>
    <cellStyle name="Normal 4 6 2 3 7" xfId="35743" xr:uid="{00000000-0005-0000-0000-000052980000}"/>
    <cellStyle name="Normal 4 6 2 3 7 2" xfId="35744" xr:uid="{00000000-0005-0000-0000-000053980000}"/>
    <cellStyle name="Normal 4 6 2 3 7 2 2" xfId="35745" xr:uid="{00000000-0005-0000-0000-000054980000}"/>
    <cellStyle name="Normal 4 6 2 3 7 3" xfId="35746" xr:uid="{00000000-0005-0000-0000-000055980000}"/>
    <cellStyle name="Normal 4 6 2 3 7 4" xfId="35747" xr:uid="{00000000-0005-0000-0000-000056980000}"/>
    <cellStyle name="Normal 4 6 2 3 8" xfId="35748" xr:uid="{00000000-0005-0000-0000-000057980000}"/>
    <cellStyle name="Normal 4 6 2 3 8 2" xfId="35749" xr:uid="{00000000-0005-0000-0000-000058980000}"/>
    <cellStyle name="Normal 4 6 2 3 8 2 2" xfId="35750" xr:uid="{00000000-0005-0000-0000-000059980000}"/>
    <cellStyle name="Normal 4 6 2 3 8 3" xfId="35751" xr:uid="{00000000-0005-0000-0000-00005A980000}"/>
    <cellStyle name="Normal 4 6 2 3 9" xfId="35752" xr:uid="{00000000-0005-0000-0000-00005B980000}"/>
    <cellStyle name="Normal 4 6 2 3 9 2" xfId="35753" xr:uid="{00000000-0005-0000-0000-00005C980000}"/>
    <cellStyle name="Normal 4 6 2 4" xfId="35754" xr:uid="{00000000-0005-0000-0000-00005D980000}"/>
    <cellStyle name="Normal 4 6 2 4 2" xfId="35755" xr:uid="{00000000-0005-0000-0000-00005E980000}"/>
    <cellStyle name="Normal 4 6 2 4 2 2" xfId="35756" xr:uid="{00000000-0005-0000-0000-00005F980000}"/>
    <cellStyle name="Normal 4 6 2 4 2 2 2" xfId="35757" xr:uid="{00000000-0005-0000-0000-000060980000}"/>
    <cellStyle name="Normal 4 6 2 4 2 2 2 2" xfId="35758" xr:uid="{00000000-0005-0000-0000-000061980000}"/>
    <cellStyle name="Normal 4 6 2 4 2 2 3" xfId="35759" xr:uid="{00000000-0005-0000-0000-000062980000}"/>
    <cellStyle name="Normal 4 6 2 4 2 2 4" xfId="35760" xr:uid="{00000000-0005-0000-0000-000063980000}"/>
    <cellStyle name="Normal 4 6 2 4 2 3" xfId="35761" xr:uid="{00000000-0005-0000-0000-000064980000}"/>
    <cellStyle name="Normal 4 6 2 4 2 3 2" xfId="35762" xr:uid="{00000000-0005-0000-0000-000065980000}"/>
    <cellStyle name="Normal 4 6 2 4 2 3 2 2" xfId="35763" xr:uid="{00000000-0005-0000-0000-000066980000}"/>
    <cellStyle name="Normal 4 6 2 4 2 3 3" xfId="35764" xr:uid="{00000000-0005-0000-0000-000067980000}"/>
    <cellStyle name="Normal 4 6 2 4 2 3 4" xfId="35765" xr:uid="{00000000-0005-0000-0000-000068980000}"/>
    <cellStyle name="Normal 4 6 2 4 2 4" xfId="35766" xr:uid="{00000000-0005-0000-0000-000069980000}"/>
    <cellStyle name="Normal 4 6 2 4 2 4 2" xfId="35767" xr:uid="{00000000-0005-0000-0000-00006A980000}"/>
    <cellStyle name="Normal 4 6 2 4 2 4 2 2" xfId="35768" xr:uid="{00000000-0005-0000-0000-00006B980000}"/>
    <cellStyle name="Normal 4 6 2 4 2 4 3" xfId="35769" xr:uid="{00000000-0005-0000-0000-00006C980000}"/>
    <cellStyle name="Normal 4 6 2 4 2 4 4" xfId="35770" xr:uid="{00000000-0005-0000-0000-00006D980000}"/>
    <cellStyle name="Normal 4 6 2 4 2 5" xfId="35771" xr:uid="{00000000-0005-0000-0000-00006E980000}"/>
    <cellStyle name="Normal 4 6 2 4 2 5 2" xfId="35772" xr:uid="{00000000-0005-0000-0000-00006F980000}"/>
    <cellStyle name="Normal 4 6 2 4 2 5 3" xfId="35773" xr:uid="{00000000-0005-0000-0000-000070980000}"/>
    <cellStyle name="Normal 4 6 2 4 2 6" xfId="35774" xr:uid="{00000000-0005-0000-0000-000071980000}"/>
    <cellStyle name="Normal 4 6 2 4 2 7" xfId="35775" xr:uid="{00000000-0005-0000-0000-000072980000}"/>
    <cellStyle name="Normal 4 6 2 4 2 8" xfId="35776" xr:uid="{00000000-0005-0000-0000-000073980000}"/>
    <cellStyle name="Normal 4 6 2 4 3" xfId="35777" xr:uid="{00000000-0005-0000-0000-000074980000}"/>
    <cellStyle name="Normal 4 6 2 4 3 2" xfId="35778" xr:uid="{00000000-0005-0000-0000-000075980000}"/>
    <cellStyle name="Normal 4 6 2 4 3 2 2" xfId="35779" xr:uid="{00000000-0005-0000-0000-000076980000}"/>
    <cellStyle name="Normal 4 6 2 4 3 3" xfId="35780" xr:uid="{00000000-0005-0000-0000-000077980000}"/>
    <cellStyle name="Normal 4 6 2 4 3 4" xfId="35781" xr:uid="{00000000-0005-0000-0000-000078980000}"/>
    <cellStyle name="Normal 4 6 2 4 4" xfId="35782" xr:uid="{00000000-0005-0000-0000-000079980000}"/>
    <cellStyle name="Normal 4 6 2 4 4 2" xfId="35783" xr:uid="{00000000-0005-0000-0000-00007A980000}"/>
    <cellStyle name="Normal 4 6 2 4 4 2 2" xfId="35784" xr:uid="{00000000-0005-0000-0000-00007B980000}"/>
    <cellStyle name="Normal 4 6 2 4 4 3" xfId="35785" xr:uid="{00000000-0005-0000-0000-00007C980000}"/>
    <cellStyle name="Normal 4 6 2 4 4 4" xfId="35786" xr:uid="{00000000-0005-0000-0000-00007D980000}"/>
    <cellStyle name="Normal 4 6 2 4 5" xfId="35787" xr:uid="{00000000-0005-0000-0000-00007E980000}"/>
    <cellStyle name="Normal 4 6 2 4 5 2" xfId="35788" xr:uid="{00000000-0005-0000-0000-00007F980000}"/>
    <cellStyle name="Normal 4 6 2 4 5 2 2" xfId="35789" xr:uid="{00000000-0005-0000-0000-000080980000}"/>
    <cellStyle name="Normal 4 6 2 4 5 3" xfId="35790" xr:uid="{00000000-0005-0000-0000-000081980000}"/>
    <cellStyle name="Normal 4 6 2 4 5 4" xfId="35791" xr:uid="{00000000-0005-0000-0000-000082980000}"/>
    <cellStyle name="Normal 4 6 2 4 6" xfId="35792" xr:uid="{00000000-0005-0000-0000-000083980000}"/>
    <cellStyle name="Normal 4 6 2 4 6 2" xfId="35793" xr:uid="{00000000-0005-0000-0000-000084980000}"/>
    <cellStyle name="Normal 4 6 2 4 6 2 2" xfId="35794" xr:uid="{00000000-0005-0000-0000-000085980000}"/>
    <cellStyle name="Normal 4 6 2 4 6 3" xfId="35795" xr:uid="{00000000-0005-0000-0000-000086980000}"/>
    <cellStyle name="Normal 4 6 2 4 7" xfId="35796" xr:uid="{00000000-0005-0000-0000-000087980000}"/>
    <cellStyle name="Normal 4 6 2 4 7 2" xfId="35797" xr:uid="{00000000-0005-0000-0000-000088980000}"/>
    <cellStyle name="Normal 4 6 2 4 8" xfId="35798" xr:uid="{00000000-0005-0000-0000-000089980000}"/>
    <cellStyle name="Normal 4 6 2 4 9" xfId="35799" xr:uid="{00000000-0005-0000-0000-00008A980000}"/>
    <cellStyle name="Normal 4 6 2 5" xfId="35800" xr:uid="{00000000-0005-0000-0000-00008B980000}"/>
    <cellStyle name="Normal 4 6 2 5 2" xfId="35801" xr:uid="{00000000-0005-0000-0000-00008C980000}"/>
    <cellStyle name="Normal 4 6 2 5 2 2" xfId="35802" xr:uid="{00000000-0005-0000-0000-00008D980000}"/>
    <cellStyle name="Normal 4 6 2 5 2 2 2" xfId="35803" xr:uid="{00000000-0005-0000-0000-00008E980000}"/>
    <cellStyle name="Normal 4 6 2 5 2 3" xfId="35804" xr:uid="{00000000-0005-0000-0000-00008F980000}"/>
    <cellStyle name="Normal 4 6 2 5 2 4" xfId="35805" xr:uid="{00000000-0005-0000-0000-000090980000}"/>
    <cellStyle name="Normal 4 6 2 5 3" xfId="35806" xr:uid="{00000000-0005-0000-0000-000091980000}"/>
    <cellStyle name="Normal 4 6 2 5 3 2" xfId="35807" xr:uid="{00000000-0005-0000-0000-000092980000}"/>
    <cellStyle name="Normal 4 6 2 5 3 2 2" xfId="35808" xr:uid="{00000000-0005-0000-0000-000093980000}"/>
    <cellStyle name="Normal 4 6 2 5 3 3" xfId="35809" xr:uid="{00000000-0005-0000-0000-000094980000}"/>
    <cellStyle name="Normal 4 6 2 5 3 4" xfId="35810" xr:uid="{00000000-0005-0000-0000-000095980000}"/>
    <cellStyle name="Normal 4 6 2 5 4" xfId="35811" xr:uid="{00000000-0005-0000-0000-000096980000}"/>
    <cellStyle name="Normal 4 6 2 5 4 2" xfId="35812" xr:uid="{00000000-0005-0000-0000-000097980000}"/>
    <cellStyle name="Normal 4 6 2 5 4 2 2" xfId="35813" xr:uid="{00000000-0005-0000-0000-000098980000}"/>
    <cellStyle name="Normal 4 6 2 5 4 3" xfId="35814" xr:uid="{00000000-0005-0000-0000-000099980000}"/>
    <cellStyle name="Normal 4 6 2 5 4 4" xfId="35815" xr:uid="{00000000-0005-0000-0000-00009A980000}"/>
    <cellStyle name="Normal 4 6 2 5 5" xfId="35816" xr:uid="{00000000-0005-0000-0000-00009B980000}"/>
    <cellStyle name="Normal 4 6 2 5 5 2" xfId="35817" xr:uid="{00000000-0005-0000-0000-00009C980000}"/>
    <cellStyle name="Normal 4 6 2 5 5 2 2" xfId="35818" xr:uid="{00000000-0005-0000-0000-00009D980000}"/>
    <cellStyle name="Normal 4 6 2 5 5 3" xfId="35819" xr:uid="{00000000-0005-0000-0000-00009E980000}"/>
    <cellStyle name="Normal 4 6 2 5 5 4" xfId="35820" xr:uid="{00000000-0005-0000-0000-00009F980000}"/>
    <cellStyle name="Normal 4 6 2 5 6" xfId="35821" xr:uid="{00000000-0005-0000-0000-0000A0980000}"/>
    <cellStyle name="Normal 4 6 2 5 6 2" xfId="35822" xr:uid="{00000000-0005-0000-0000-0000A1980000}"/>
    <cellStyle name="Normal 4 6 2 5 6 2 2" xfId="35823" xr:uid="{00000000-0005-0000-0000-0000A2980000}"/>
    <cellStyle name="Normal 4 6 2 5 6 3" xfId="35824" xr:uid="{00000000-0005-0000-0000-0000A3980000}"/>
    <cellStyle name="Normal 4 6 2 5 7" xfId="35825" xr:uid="{00000000-0005-0000-0000-0000A4980000}"/>
    <cellStyle name="Normal 4 6 2 5 7 2" xfId="35826" xr:uid="{00000000-0005-0000-0000-0000A5980000}"/>
    <cellStyle name="Normal 4 6 2 5 8" xfId="35827" xr:uid="{00000000-0005-0000-0000-0000A6980000}"/>
    <cellStyle name="Normal 4 6 2 5 9" xfId="35828" xr:uid="{00000000-0005-0000-0000-0000A7980000}"/>
    <cellStyle name="Normal 4 6 2 6" xfId="35829" xr:uid="{00000000-0005-0000-0000-0000A8980000}"/>
    <cellStyle name="Normal 4 6 2 6 2" xfId="35830" xr:uid="{00000000-0005-0000-0000-0000A9980000}"/>
    <cellStyle name="Normal 4 6 2 6 2 2" xfId="35831" xr:uid="{00000000-0005-0000-0000-0000AA980000}"/>
    <cellStyle name="Normal 4 6 2 6 2 2 2" xfId="35832" xr:uid="{00000000-0005-0000-0000-0000AB980000}"/>
    <cellStyle name="Normal 4 6 2 6 2 3" xfId="35833" xr:uid="{00000000-0005-0000-0000-0000AC980000}"/>
    <cellStyle name="Normal 4 6 2 6 2 4" xfId="35834" xr:uid="{00000000-0005-0000-0000-0000AD980000}"/>
    <cellStyle name="Normal 4 6 2 6 3" xfId="35835" xr:uid="{00000000-0005-0000-0000-0000AE980000}"/>
    <cellStyle name="Normal 4 6 2 6 3 2" xfId="35836" xr:uid="{00000000-0005-0000-0000-0000AF980000}"/>
    <cellStyle name="Normal 4 6 2 6 3 2 2" xfId="35837" xr:uid="{00000000-0005-0000-0000-0000B0980000}"/>
    <cellStyle name="Normal 4 6 2 6 3 3" xfId="35838" xr:uid="{00000000-0005-0000-0000-0000B1980000}"/>
    <cellStyle name="Normal 4 6 2 6 3 4" xfId="35839" xr:uid="{00000000-0005-0000-0000-0000B2980000}"/>
    <cellStyle name="Normal 4 6 2 6 4" xfId="35840" xr:uid="{00000000-0005-0000-0000-0000B3980000}"/>
    <cellStyle name="Normal 4 6 2 6 4 2" xfId="35841" xr:uid="{00000000-0005-0000-0000-0000B4980000}"/>
    <cellStyle name="Normal 4 6 2 6 4 2 2" xfId="35842" xr:uid="{00000000-0005-0000-0000-0000B5980000}"/>
    <cellStyle name="Normal 4 6 2 6 4 3" xfId="35843" xr:uid="{00000000-0005-0000-0000-0000B6980000}"/>
    <cellStyle name="Normal 4 6 2 6 4 4" xfId="35844" xr:uid="{00000000-0005-0000-0000-0000B7980000}"/>
    <cellStyle name="Normal 4 6 2 6 5" xfId="35845" xr:uid="{00000000-0005-0000-0000-0000B8980000}"/>
    <cellStyle name="Normal 4 6 2 6 5 2" xfId="35846" xr:uid="{00000000-0005-0000-0000-0000B9980000}"/>
    <cellStyle name="Normal 4 6 2 6 5 3" xfId="35847" xr:uid="{00000000-0005-0000-0000-0000BA980000}"/>
    <cellStyle name="Normal 4 6 2 6 6" xfId="35848" xr:uid="{00000000-0005-0000-0000-0000BB980000}"/>
    <cellStyle name="Normal 4 6 2 6 7" xfId="35849" xr:uid="{00000000-0005-0000-0000-0000BC980000}"/>
    <cellStyle name="Normal 4 6 2 6 8" xfId="35850" xr:uid="{00000000-0005-0000-0000-0000BD980000}"/>
    <cellStyle name="Normal 4 6 2 7" xfId="35851" xr:uid="{00000000-0005-0000-0000-0000BE980000}"/>
    <cellStyle name="Normal 4 6 2 7 2" xfId="35852" xr:uid="{00000000-0005-0000-0000-0000BF980000}"/>
    <cellStyle name="Normal 4 6 2 7 2 2" xfId="35853" xr:uid="{00000000-0005-0000-0000-0000C0980000}"/>
    <cellStyle name="Normal 4 6 2 7 3" xfId="35854" xr:uid="{00000000-0005-0000-0000-0000C1980000}"/>
    <cellStyle name="Normal 4 6 2 7 4" xfId="35855" xr:uid="{00000000-0005-0000-0000-0000C2980000}"/>
    <cellStyle name="Normal 4 6 2 8" xfId="35856" xr:uid="{00000000-0005-0000-0000-0000C3980000}"/>
    <cellStyle name="Normal 4 6 2 8 2" xfId="35857" xr:uid="{00000000-0005-0000-0000-0000C4980000}"/>
    <cellStyle name="Normal 4 6 2 8 2 2" xfId="35858" xr:uid="{00000000-0005-0000-0000-0000C5980000}"/>
    <cellStyle name="Normal 4 6 2 8 3" xfId="35859" xr:uid="{00000000-0005-0000-0000-0000C6980000}"/>
    <cellStyle name="Normal 4 6 2 8 4" xfId="35860" xr:uid="{00000000-0005-0000-0000-0000C7980000}"/>
    <cellStyle name="Normal 4 6 2 9" xfId="35861" xr:uid="{00000000-0005-0000-0000-0000C8980000}"/>
    <cellStyle name="Normal 4 6 2 9 2" xfId="35862" xr:uid="{00000000-0005-0000-0000-0000C9980000}"/>
    <cellStyle name="Normal 4 6 2 9 2 2" xfId="35863" xr:uid="{00000000-0005-0000-0000-0000CA980000}"/>
    <cellStyle name="Normal 4 6 2 9 3" xfId="35864" xr:uid="{00000000-0005-0000-0000-0000CB980000}"/>
    <cellStyle name="Normal 4 6 2 9 4" xfId="35865" xr:uid="{00000000-0005-0000-0000-0000CC980000}"/>
    <cellStyle name="Normal 4 6 3" xfId="35866" xr:uid="{00000000-0005-0000-0000-0000CD980000}"/>
    <cellStyle name="Normal 4 6 3 10" xfId="35867" xr:uid="{00000000-0005-0000-0000-0000CE980000}"/>
    <cellStyle name="Normal 4 6 3 10 2" xfId="35868" xr:uid="{00000000-0005-0000-0000-0000CF980000}"/>
    <cellStyle name="Normal 4 6 3 11" xfId="35869" xr:uid="{00000000-0005-0000-0000-0000D0980000}"/>
    <cellStyle name="Normal 4 6 3 12" xfId="35870" xr:uid="{00000000-0005-0000-0000-0000D1980000}"/>
    <cellStyle name="Normal 4 6 3 2" xfId="35871" xr:uid="{00000000-0005-0000-0000-0000D2980000}"/>
    <cellStyle name="Normal 4 6 3 2 10" xfId="35872" xr:uid="{00000000-0005-0000-0000-0000D3980000}"/>
    <cellStyle name="Normal 4 6 3 2 11" xfId="35873" xr:uid="{00000000-0005-0000-0000-0000D4980000}"/>
    <cellStyle name="Normal 4 6 3 2 2" xfId="35874" xr:uid="{00000000-0005-0000-0000-0000D5980000}"/>
    <cellStyle name="Normal 4 6 3 2 2 2" xfId="35875" xr:uid="{00000000-0005-0000-0000-0000D6980000}"/>
    <cellStyle name="Normal 4 6 3 2 2 2 2" xfId="35876" xr:uid="{00000000-0005-0000-0000-0000D7980000}"/>
    <cellStyle name="Normal 4 6 3 2 2 2 2 2" xfId="35877" xr:uid="{00000000-0005-0000-0000-0000D8980000}"/>
    <cellStyle name="Normal 4 6 3 2 2 2 2 2 2" xfId="35878" xr:uid="{00000000-0005-0000-0000-0000D9980000}"/>
    <cellStyle name="Normal 4 6 3 2 2 2 2 3" xfId="35879" xr:uid="{00000000-0005-0000-0000-0000DA980000}"/>
    <cellStyle name="Normal 4 6 3 2 2 2 2 4" xfId="35880" xr:uid="{00000000-0005-0000-0000-0000DB980000}"/>
    <cellStyle name="Normal 4 6 3 2 2 2 3" xfId="35881" xr:uid="{00000000-0005-0000-0000-0000DC980000}"/>
    <cellStyle name="Normal 4 6 3 2 2 2 3 2" xfId="35882" xr:uid="{00000000-0005-0000-0000-0000DD980000}"/>
    <cellStyle name="Normal 4 6 3 2 2 2 3 2 2" xfId="35883" xr:uid="{00000000-0005-0000-0000-0000DE980000}"/>
    <cellStyle name="Normal 4 6 3 2 2 2 3 3" xfId="35884" xr:uid="{00000000-0005-0000-0000-0000DF980000}"/>
    <cellStyle name="Normal 4 6 3 2 2 2 3 4" xfId="35885" xr:uid="{00000000-0005-0000-0000-0000E0980000}"/>
    <cellStyle name="Normal 4 6 3 2 2 2 4" xfId="35886" xr:uid="{00000000-0005-0000-0000-0000E1980000}"/>
    <cellStyle name="Normal 4 6 3 2 2 2 4 2" xfId="35887" xr:uid="{00000000-0005-0000-0000-0000E2980000}"/>
    <cellStyle name="Normal 4 6 3 2 2 2 4 2 2" xfId="35888" xr:uid="{00000000-0005-0000-0000-0000E3980000}"/>
    <cellStyle name="Normal 4 6 3 2 2 2 4 3" xfId="35889" xr:uid="{00000000-0005-0000-0000-0000E4980000}"/>
    <cellStyle name="Normal 4 6 3 2 2 2 4 4" xfId="35890" xr:uid="{00000000-0005-0000-0000-0000E5980000}"/>
    <cellStyle name="Normal 4 6 3 2 2 2 5" xfId="35891" xr:uid="{00000000-0005-0000-0000-0000E6980000}"/>
    <cellStyle name="Normal 4 6 3 2 2 2 5 2" xfId="35892" xr:uid="{00000000-0005-0000-0000-0000E7980000}"/>
    <cellStyle name="Normal 4 6 3 2 2 2 5 3" xfId="35893" xr:uid="{00000000-0005-0000-0000-0000E8980000}"/>
    <cellStyle name="Normal 4 6 3 2 2 2 6" xfId="35894" xr:uid="{00000000-0005-0000-0000-0000E9980000}"/>
    <cellStyle name="Normal 4 6 3 2 2 2 7" xfId="35895" xr:uid="{00000000-0005-0000-0000-0000EA980000}"/>
    <cellStyle name="Normal 4 6 3 2 2 2 8" xfId="35896" xr:uid="{00000000-0005-0000-0000-0000EB980000}"/>
    <cellStyle name="Normal 4 6 3 2 2 3" xfId="35897" xr:uid="{00000000-0005-0000-0000-0000EC980000}"/>
    <cellStyle name="Normal 4 6 3 2 2 3 2" xfId="35898" xr:uid="{00000000-0005-0000-0000-0000ED980000}"/>
    <cellStyle name="Normal 4 6 3 2 2 3 2 2" xfId="35899" xr:uid="{00000000-0005-0000-0000-0000EE980000}"/>
    <cellStyle name="Normal 4 6 3 2 2 3 3" xfId="35900" xr:uid="{00000000-0005-0000-0000-0000EF980000}"/>
    <cellStyle name="Normal 4 6 3 2 2 3 4" xfId="35901" xr:uid="{00000000-0005-0000-0000-0000F0980000}"/>
    <cellStyle name="Normal 4 6 3 2 2 4" xfId="35902" xr:uid="{00000000-0005-0000-0000-0000F1980000}"/>
    <cellStyle name="Normal 4 6 3 2 2 4 2" xfId="35903" xr:uid="{00000000-0005-0000-0000-0000F2980000}"/>
    <cellStyle name="Normal 4 6 3 2 2 4 2 2" xfId="35904" xr:uid="{00000000-0005-0000-0000-0000F3980000}"/>
    <cellStyle name="Normal 4 6 3 2 2 4 3" xfId="35905" xr:uid="{00000000-0005-0000-0000-0000F4980000}"/>
    <cellStyle name="Normal 4 6 3 2 2 4 4" xfId="35906" xr:uid="{00000000-0005-0000-0000-0000F5980000}"/>
    <cellStyle name="Normal 4 6 3 2 2 5" xfId="35907" xr:uid="{00000000-0005-0000-0000-0000F6980000}"/>
    <cellStyle name="Normal 4 6 3 2 2 5 2" xfId="35908" xr:uid="{00000000-0005-0000-0000-0000F7980000}"/>
    <cellStyle name="Normal 4 6 3 2 2 5 2 2" xfId="35909" xr:uid="{00000000-0005-0000-0000-0000F8980000}"/>
    <cellStyle name="Normal 4 6 3 2 2 5 3" xfId="35910" xr:uid="{00000000-0005-0000-0000-0000F9980000}"/>
    <cellStyle name="Normal 4 6 3 2 2 5 4" xfId="35911" xr:uid="{00000000-0005-0000-0000-0000FA980000}"/>
    <cellStyle name="Normal 4 6 3 2 2 6" xfId="35912" xr:uid="{00000000-0005-0000-0000-0000FB980000}"/>
    <cellStyle name="Normal 4 6 3 2 2 6 2" xfId="35913" xr:uid="{00000000-0005-0000-0000-0000FC980000}"/>
    <cellStyle name="Normal 4 6 3 2 2 6 2 2" xfId="35914" xr:uid="{00000000-0005-0000-0000-0000FD980000}"/>
    <cellStyle name="Normal 4 6 3 2 2 6 3" xfId="35915" xr:uid="{00000000-0005-0000-0000-0000FE980000}"/>
    <cellStyle name="Normal 4 6 3 2 2 7" xfId="35916" xr:uid="{00000000-0005-0000-0000-0000FF980000}"/>
    <cellStyle name="Normal 4 6 3 2 2 7 2" xfId="35917" xr:uid="{00000000-0005-0000-0000-000000990000}"/>
    <cellStyle name="Normal 4 6 3 2 2 8" xfId="35918" xr:uid="{00000000-0005-0000-0000-000001990000}"/>
    <cellStyle name="Normal 4 6 3 2 2 9" xfId="35919" xr:uid="{00000000-0005-0000-0000-000002990000}"/>
    <cellStyle name="Normal 4 6 3 2 3" xfId="35920" xr:uid="{00000000-0005-0000-0000-000003990000}"/>
    <cellStyle name="Normal 4 6 3 2 3 2" xfId="35921" xr:uid="{00000000-0005-0000-0000-000004990000}"/>
    <cellStyle name="Normal 4 6 3 2 3 2 2" xfId="35922" xr:uid="{00000000-0005-0000-0000-000005990000}"/>
    <cellStyle name="Normal 4 6 3 2 3 2 2 2" xfId="35923" xr:uid="{00000000-0005-0000-0000-000006990000}"/>
    <cellStyle name="Normal 4 6 3 2 3 2 3" xfId="35924" xr:uid="{00000000-0005-0000-0000-000007990000}"/>
    <cellStyle name="Normal 4 6 3 2 3 2 4" xfId="35925" xr:uid="{00000000-0005-0000-0000-000008990000}"/>
    <cellStyle name="Normal 4 6 3 2 3 3" xfId="35926" xr:uid="{00000000-0005-0000-0000-000009990000}"/>
    <cellStyle name="Normal 4 6 3 2 3 3 2" xfId="35927" xr:uid="{00000000-0005-0000-0000-00000A990000}"/>
    <cellStyle name="Normal 4 6 3 2 3 3 2 2" xfId="35928" xr:uid="{00000000-0005-0000-0000-00000B990000}"/>
    <cellStyle name="Normal 4 6 3 2 3 3 3" xfId="35929" xr:uid="{00000000-0005-0000-0000-00000C990000}"/>
    <cellStyle name="Normal 4 6 3 2 3 3 4" xfId="35930" xr:uid="{00000000-0005-0000-0000-00000D990000}"/>
    <cellStyle name="Normal 4 6 3 2 3 4" xfId="35931" xr:uid="{00000000-0005-0000-0000-00000E990000}"/>
    <cellStyle name="Normal 4 6 3 2 3 4 2" xfId="35932" xr:uid="{00000000-0005-0000-0000-00000F990000}"/>
    <cellStyle name="Normal 4 6 3 2 3 4 2 2" xfId="35933" xr:uid="{00000000-0005-0000-0000-000010990000}"/>
    <cellStyle name="Normal 4 6 3 2 3 4 3" xfId="35934" xr:uid="{00000000-0005-0000-0000-000011990000}"/>
    <cellStyle name="Normal 4 6 3 2 3 4 4" xfId="35935" xr:uid="{00000000-0005-0000-0000-000012990000}"/>
    <cellStyle name="Normal 4 6 3 2 3 5" xfId="35936" xr:uid="{00000000-0005-0000-0000-000013990000}"/>
    <cellStyle name="Normal 4 6 3 2 3 5 2" xfId="35937" xr:uid="{00000000-0005-0000-0000-000014990000}"/>
    <cellStyle name="Normal 4 6 3 2 3 5 2 2" xfId="35938" xr:uid="{00000000-0005-0000-0000-000015990000}"/>
    <cellStyle name="Normal 4 6 3 2 3 5 3" xfId="35939" xr:uid="{00000000-0005-0000-0000-000016990000}"/>
    <cellStyle name="Normal 4 6 3 2 3 5 4" xfId="35940" xr:uid="{00000000-0005-0000-0000-000017990000}"/>
    <cellStyle name="Normal 4 6 3 2 3 6" xfId="35941" xr:uid="{00000000-0005-0000-0000-000018990000}"/>
    <cellStyle name="Normal 4 6 3 2 3 6 2" xfId="35942" xr:uid="{00000000-0005-0000-0000-000019990000}"/>
    <cellStyle name="Normal 4 6 3 2 3 6 2 2" xfId="35943" xr:uid="{00000000-0005-0000-0000-00001A990000}"/>
    <cellStyle name="Normal 4 6 3 2 3 6 3" xfId="35944" xr:uid="{00000000-0005-0000-0000-00001B990000}"/>
    <cellStyle name="Normal 4 6 3 2 3 7" xfId="35945" xr:uid="{00000000-0005-0000-0000-00001C990000}"/>
    <cellStyle name="Normal 4 6 3 2 3 7 2" xfId="35946" xr:uid="{00000000-0005-0000-0000-00001D990000}"/>
    <cellStyle name="Normal 4 6 3 2 3 8" xfId="35947" xr:uid="{00000000-0005-0000-0000-00001E990000}"/>
    <cellStyle name="Normal 4 6 3 2 3 9" xfId="35948" xr:uid="{00000000-0005-0000-0000-00001F990000}"/>
    <cellStyle name="Normal 4 6 3 2 4" xfId="35949" xr:uid="{00000000-0005-0000-0000-000020990000}"/>
    <cellStyle name="Normal 4 6 3 2 4 2" xfId="35950" xr:uid="{00000000-0005-0000-0000-000021990000}"/>
    <cellStyle name="Normal 4 6 3 2 4 2 2" xfId="35951" xr:uid="{00000000-0005-0000-0000-000022990000}"/>
    <cellStyle name="Normal 4 6 3 2 4 2 2 2" xfId="35952" xr:uid="{00000000-0005-0000-0000-000023990000}"/>
    <cellStyle name="Normal 4 6 3 2 4 2 3" xfId="35953" xr:uid="{00000000-0005-0000-0000-000024990000}"/>
    <cellStyle name="Normal 4 6 3 2 4 2 4" xfId="35954" xr:uid="{00000000-0005-0000-0000-000025990000}"/>
    <cellStyle name="Normal 4 6 3 2 4 3" xfId="35955" xr:uid="{00000000-0005-0000-0000-000026990000}"/>
    <cellStyle name="Normal 4 6 3 2 4 3 2" xfId="35956" xr:uid="{00000000-0005-0000-0000-000027990000}"/>
    <cellStyle name="Normal 4 6 3 2 4 3 2 2" xfId="35957" xr:uid="{00000000-0005-0000-0000-000028990000}"/>
    <cellStyle name="Normal 4 6 3 2 4 3 3" xfId="35958" xr:uid="{00000000-0005-0000-0000-000029990000}"/>
    <cellStyle name="Normal 4 6 3 2 4 3 4" xfId="35959" xr:uid="{00000000-0005-0000-0000-00002A990000}"/>
    <cellStyle name="Normal 4 6 3 2 4 4" xfId="35960" xr:uid="{00000000-0005-0000-0000-00002B990000}"/>
    <cellStyle name="Normal 4 6 3 2 4 4 2" xfId="35961" xr:uid="{00000000-0005-0000-0000-00002C990000}"/>
    <cellStyle name="Normal 4 6 3 2 4 4 2 2" xfId="35962" xr:uid="{00000000-0005-0000-0000-00002D990000}"/>
    <cellStyle name="Normal 4 6 3 2 4 4 3" xfId="35963" xr:uid="{00000000-0005-0000-0000-00002E990000}"/>
    <cellStyle name="Normal 4 6 3 2 4 4 4" xfId="35964" xr:uid="{00000000-0005-0000-0000-00002F990000}"/>
    <cellStyle name="Normal 4 6 3 2 4 5" xfId="35965" xr:uid="{00000000-0005-0000-0000-000030990000}"/>
    <cellStyle name="Normal 4 6 3 2 4 5 2" xfId="35966" xr:uid="{00000000-0005-0000-0000-000031990000}"/>
    <cellStyle name="Normal 4 6 3 2 4 5 3" xfId="35967" xr:uid="{00000000-0005-0000-0000-000032990000}"/>
    <cellStyle name="Normal 4 6 3 2 4 6" xfId="35968" xr:uid="{00000000-0005-0000-0000-000033990000}"/>
    <cellStyle name="Normal 4 6 3 2 4 7" xfId="35969" xr:uid="{00000000-0005-0000-0000-000034990000}"/>
    <cellStyle name="Normal 4 6 3 2 4 8" xfId="35970" xr:uid="{00000000-0005-0000-0000-000035990000}"/>
    <cellStyle name="Normal 4 6 3 2 5" xfId="35971" xr:uid="{00000000-0005-0000-0000-000036990000}"/>
    <cellStyle name="Normal 4 6 3 2 5 2" xfId="35972" xr:uid="{00000000-0005-0000-0000-000037990000}"/>
    <cellStyle name="Normal 4 6 3 2 5 2 2" xfId="35973" xr:uid="{00000000-0005-0000-0000-000038990000}"/>
    <cellStyle name="Normal 4 6 3 2 5 3" xfId="35974" xr:uid="{00000000-0005-0000-0000-000039990000}"/>
    <cellStyle name="Normal 4 6 3 2 5 4" xfId="35975" xr:uid="{00000000-0005-0000-0000-00003A990000}"/>
    <cellStyle name="Normal 4 6 3 2 6" xfId="35976" xr:uid="{00000000-0005-0000-0000-00003B990000}"/>
    <cellStyle name="Normal 4 6 3 2 6 2" xfId="35977" xr:uid="{00000000-0005-0000-0000-00003C990000}"/>
    <cellStyle name="Normal 4 6 3 2 6 2 2" xfId="35978" xr:uid="{00000000-0005-0000-0000-00003D990000}"/>
    <cellStyle name="Normal 4 6 3 2 6 3" xfId="35979" xr:uid="{00000000-0005-0000-0000-00003E990000}"/>
    <cellStyle name="Normal 4 6 3 2 6 4" xfId="35980" xr:uid="{00000000-0005-0000-0000-00003F990000}"/>
    <cellStyle name="Normal 4 6 3 2 7" xfId="35981" xr:uid="{00000000-0005-0000-0000-000040990000}"/>
    <cellStyle name="Normal 4 6 3 2 7 2" xfId="35982" xr:uid="{00000000-0005-0000-0000-000041990000}"/>
    <cellStyle name="Normal 4 6 3 2 7 2 2" xfId="35983" xr:uid="{00000000-0005-0000-0000-000042990000}"/>
    <cellStyle name="Normal 4 6 3 2 7 3" xfId="35984" xr:uid="{00000000-0005-0000-0000-000043990000}"/>
    <cellStyle name="Normal 4 6 3 2 7 4" xfId="35985" xr:uid="{00000000-0005-0000-0000-000044990000}"/>
    <cellStyle name="Normal 4 6 3 2 8" xfId="35986" xr:uid="{00000000-0005-0000-0000-000045990000}"/>
    <cellStyle name="Normal 4 6 3 2 8 2" xfId="35987" xr:uid="{00000000-0005-0000-0000-000046990000}"/>
    <cellStyle name="Normal 4 6 3 2 8 2 2" xfId="35988" xr:uid="{00000000-0005-0000-0000-000047990000}"/>
    <cellStyle name="Normal 4 6 3 2 8 3" xfId="35989" xr:uid="{00000000-0005-0000-0000-000048990000}"/>
    <cellStyle name="Normal 4 6 3 2 9" xfId="35990" xr:uid="{00000000-0005-0000-0000-000049990000}"/>
    <cellStyle name="Normal 4 6 3 2 9 2" xfId="35991" xr:uid="{00000000-0005-0000-0000-00004A990000}"/>
    <cellStyle name="Normal 4 6 3 3" xfId="35992" xr:uid="{00000000-0005-0000-0000-00004B990000}"/>
    <cellStyle name="Normal 4 6 3 3 2" xfId="35993" xr:uid="{00000000-0005-0000-0000-00004C990000}"/>
    <cellStyle name="Normal 4 6 3 3 2 2" xfId="35994" xr:uid="{00000000-0005-0000-0000-00004D990000}"/>
    <cellStyle name="Normal 4 6 3 3 2 2 2" xfId="35995" xr:uid="{00000000-0005-0000-0000-00004E990000}"/>
    <cellStyle name="Normal 4 6 3 3 2 2 2 2" xfId="35996" xr:uid="{00000000-0005-0000-0000-00004F990000}"/>
    <cellStyle name="Normal 4 6 3 3 2 2 3" xfId="35997" xr:uid="{00000000-0005-0000-0000-000050990000}"/>
    <cellStyle name="Normal 4 6 3 3 2 2 4" xfId="35998" xr:uid="{00000000-0005-0000-0000-000051990000}"/>
    <cellStyle name="Normal 4 6 3 3 2 3" xfId="35999" xr:uid="{00000000-0005-0000-0000-000052990000}"/>
    <cellStyle name="Normal 4 6 3 3 2 3 2" xfId="36000" xr:uid="{00000000-0005-0000-0000-000053990000}"/>
    <cellStyle name="Normal 4 6 3 3 2 3 2 2" xfId="36001" xr:uid="{00000000-0005-0000-0000-000054990000}"/>
    <cellStyle name="Normal 4 6 3 3 2 3 3" xfId="36002" xr:uid="{00000000-0005-0000-0000-000055990000}"/>
    <cellStyle name="Normal 4 6 3 3 2 3 4" xfId="36003" xr:uid="{00000000-0005-0000-0000-000056990000}"/>
    <cellStyle name="Normal 4 6 3 3 2 4" xfId="36004" xr:uid="{00000000-0005-0000-0000-000057990000}"/>
    <cellStyle name="Normal 4 6 3 3 2 4 2" xfId="36005" xr:uid="{00000000-0005-0000-0000-000058990000}"/>
    <cellStyle name="Normal 4 6 3 3 2 4 2 2" xfId="36006" xr:uid="{00000000-0005-0000-0000-000059990000}"/>
    <cellStyle name="Normal 4 6 3 3 2 4 3" xfId="36007" xr:uid="{00000000-0005-0000-0000-00005A990000}"/>
    <cellStyle name="Normal 4 6 3 3 2 4 4" xfId="36008" xr:uid="{00000000-0005-0000-0000-00005B990000}"/>
    <cellStyle name="Normal 4 6 3 3 2 5" xfId="36009" xr:uid="{00000000-0005-0000-0000-00005C990000}"/>
    <cellStyle name="Normal 4 6 3 3 2 5 2" xfId="36010" xr:uid="{00000000-0005-0000-0000-00005D990000}"/>
    <cellStyle name="Normal 4 6 3 3 2 5 3" xfId="36011" xr:uid="{00000000-0005-0000-0000-00005E990000}"/>
    <cellStyle name="Normal 4 6 3 3 2 6" xfId="36012" xr:uid="{00000000-0005-0000-0000-00005F990000}"/>
    <cellStyle name="Normal 4 6 3 3 2 7" xfId="36013" xr:uid="{00000000-0005-0000-0000-000060990000}"/>
    <cellStyle name="Normal 4 6 3 3 2 8" xfId="36014" xr:uid="{00000000-0005-0000-0000-000061990000}"/>
    <cellStyle name="Normal 4 6 3 3 3" xfId="36015" xr:uid="{00000000-0005-0000-0000-000062990000}"/>
    <cellStyle name="Normal 4 6 3 3 3 2" xfId="36016" xr:uid="{00000000-0005-0000-0000-000063990000}"/>
    <cellStyle name="Normal 4 6 3 3 3 2 2" xfId="36017" xr:uid="{00000000-0005-0000-0000-000064990000}"/>
    <cellStyle name="Normal 4 6 3 3 3 3" xfId="36018" xr:uid="{00000000-0005-0000-0000-000065990000}"/>
    <cellStyle name="Normal 4 6 3 3 3 4" xfId="36019" xr:uid="{00000000-0005-0000-0000-000066990000}"/>
    <cellStyle name="Normal 4 6 3 3 4" xfId="36020" xr:uid="{00000000-0005-0000-0000-000067990000}"/>
    <cellStyle name="Normal 4 6 3 3 4 2" xfId="36021" xr:uid="{00000000-0005-0000-0000-000068990000}"/>
    <cellStyle name="Normal 4 6 3 3 4 2 2" xfId="36022" xr:uid="{00000000-0005-0000-0000-000069990000}"/>
    <cellStyle name="Normal 4 6 3 3 4 3" xfId="36023" xr:uid="{00000000-0005-0000-0000-00006A990000}"/>
    <cellStyle name="Normal 4 6 3 3 4 4" xfId="36024" xr:uid="{00000000-0005-0000-0000-00006B990000}"/>
    <cellStyle name="Normal 4 6 3 3 5" xfId="36025" xr:uid="{00000000-0005-0000-0000-00006C990000}"/>
    <cellStyle name="Normal 4 6 3 3 5 2" xfId="36026" xr:uid="{00000000-0005-0000-0000-00006D990000}"/>
    <cellStyle name="Normal 4 6 3 3 5 2 2" xfId="36027" xr:uid="{00000000-0005-0000-0000-00006E990000}"/>
    <cellStyle name="Normal 4 6 3 3 5 3" xfId="36028" xr:uid="{00000000-0005-0000-0000-00006F990000}"/>
    <cellStyle name="Normal 4 6 3 3 5 4" xfId="36029" xr:uid="{00000000-0005-0000-0000-000070990000}"/>
    <cellStyle name="Normal 4 6 3 3 6" xfId="36030" xr:uid="{00000000-0005-0000-0000-000071990000}"/>
    <cellStyle name="Normal 4 6 3 3 6 2" xfId="36031" xr:uid="{00000000-0005-0000-0000-000072990000}"/>
    <cellStyle name="Normal 4 6 3 3 6 2 2" xfId="36032" xr:uid="{00000000-0005-0000-0000-000073990000}"/>
    <cellStyle name="Normal 4 6 3 3 6 3" xfId="36033" xr:uid="{00000000-0005-0000-0000-000074990000}"/>
    <cellStyle name="Normal 4 6 3 3 7" xfId="36034" xr:uid="{00000000-0005-0000-0000-000075990000}"/>
    <cellStyle name="Normal 4 6 3 3 7 2" xfId="36035" xr:uid="{00000000-0005-0000-0000-000076990000}"/>
    <cellStyle name="Normal 4 6 3 3 8" xfId="36036" xr:uid="{00000000-0005-0000-0000-000077990000}"/>
    <cellStyle name="Normal 4 6 3 3 9" xfId="36037" xr:uid="{00000000-0005-0000-0000-000078990000}"/>
    <cellStyle name="Normal 4 6 3 4" xfId="36038" xr:uid="{00000000-0005-0000-0000-000079990000}"/>
    <cellStyle name="Normal 4 6 3 4 2" xfId="36039" xr:uid="{00000000-0005-0000-0000-00007A990000}"/>
    <cellStyle name="Normal 4 6 3 4 2 2" xfId="36040" xr:uid="{00000000-0005-0000-0000-00007B990000}"/>
    <cellStyle name="Normal 4 6 3 4 2 2 2" xfId="36041" xr:uid="{00000000-0005-0000-0000-00007C990000}"/>
    <cellStyle name="Normal 4 6 3 4 2 3" xfId="36042" xr:uid="{00000000-0005-0000-0000-00007D990000}"/>
    <cellStyle name="Normal 4 6 3 4 2 4" xfId="36043" xr:uid="{00000000-0005-0000-0000-00007E990000}"/>
    <cellStyle name="Normal 4 6 3 4 3" xfId="36044" xr:uid="{00000000-0005-0000-0000-00007F990000}"/>
    <cellStyle name="Normal 4 6 3 4 3 2" xfId="36045" xr:uid="{00000000-0005-0000-0000-000080990000}"/>
    <cellStyle name="Normal 4 6 3 4 3 2 2" xfId="36046" xr:uid="{00000000-0005-0000-0000-000081990000}"/>
    <cellStyle name="Normal 4 6 3 4 3 3" xfId="36047" xr:uid="{00000000-0005-0000-0000-000082990000}"/>
    <cellStyle name="Normal 4 6 3 4 3 4" xfId="36048" xr:uid="{00000000-0005-0000-0000-000083990000}"/>
    <cellStyle name="Normal 4 6 3 4 4" xfId="36049" xr:uid="{00000000-0005-0000-0000-000084990000}"/>
    <cellStyle name="Normal 4 6 3 4 4 2" xfId="36050" xr:uid="{00000000-0005-0000-0000-000085990000}"/>
    <cellStyle name="Normal 4 6 3 4 4 2 2" xfId="36051" xr:uid="{00000000-0005-0000-0000-000086990000}"/>
    <cellStyle name="Normal 4 6 3 4 4 3" xfId="36052" xr:uid="{00000000-0005-0000-0000-000087990000}"/>
    <cellStyle name="Normal 4 6 3 4 4 4" xfId="36053" xr:uid="{00000000-0005-0000-0000-000088990000}"/>
    <cellStyle name="Normal 4 6 3 4 5" xfId="36054" xr:uid="{00000000-0005-0000-0000-000089990000}"/>
    <cellStyle name="Normal 4 6 3 4 5 2" xfId="36055" xr:uid="{00000000-0005-0000-0000-00008A990000}"/>
    <cellStyle name="Normal 4 6 3 4 5 2 2" xfId="36056" xr:uid="{00000000-0005-0000-0000-00008B990000}"/>
    <cellStyle name="Normal 4 6 3 4 5 3" xfId="36057" xr:uid="{00000000-0005-0000-0000-00008C990000}"/>
    <cellStyle name="Normal 4 6 3 4 5 4" xfId="36058" xr:uid="{00000000-0005-0000-0000-00008D990000}"/>
    <cellStyle name="Normal 4 6 3 4 6" xfId="36059" xr:uid="{00000000-0005-0000-0000-00008E990000}"/>
    <cellStyle name="Normal 4 6 3 4 6 2" xfId="36060" xr:uid="{00000000-0005-0000-0000-00008F990000}"/>
    <cellStyle name="Normal 4 6 3 4 6 2 2" xfId="36061" xr:uid="{00000000-0005-0000-0000-000090990000}"/>
    <cellStyle name="Normal 4 6 3 4 6 3" xfId="36062" xr:uid="{00000000-0005-0000-0000-000091990000}"/>
    <cellStyle name="Normal 4 6 3 4 7" xfId="36063" xr:uid="{00000000-0005-0000-0000-000092990000}"/>
    <cellStyle name="Normal 4 6 3 4 7 2" xfId="36064" xr:uid="{00000000-0005-0000-0000-000093990000}"/>
    <cellStyle name="Normal 4 6 3 4 8" xfId="36065" xr:uid="{00000000-0005-0000-0000-000094990000}"/>
    <cellStyle name="Normal 4 6 3 4 9" xfId="36066" xr:uid="{00000000-0005-0000-0000-000095990000}"/>
    <cellStyle name="Normal 4 6 3 5" xfId="36067" xr:uid="{00000000-0005-0000-0000-000096990000}"/>
    <cellStyle name="Normal 4 6 3 5 2" xfId="36068" xr:uid="{00000000-0005-0000-0000-000097990000}"/>
    <cellStyle name="Normal 4 6 3 5 2 2" xfId="36069" xr:uid="{00000000-0005-0000-0000-000098990000}"/>
    <cellStyle name="Normal 4 6 3 5 2 2 2" xfId="36070" xr:uid="{00000000-0005-0000-0000-000099990000}"/>
    <cellStyle name="Normal 4 6 3 5 2 3" xfId="36071" xr:uid="{00000000-0005-0000-0000-00009A990000}"/>
    <cellStyle name="Normal 4 6 3 5 2 4" xfId="36072" xr:uid="{00000000-0005-0000-0000-00009B990000}"/>
    <cellStyle name="Normal 4 6 3 5 3" xfId="36073" xr:uid="{00000000-0005-0000-0000-00009C990000}"/>
    <cellStyle name="Normal 4 6 3 5 3 2" xfId="36074" xr:uid="{00000000-0005-0000-0000-00009D990000}"/>
    <cellStyle name="Normal 4 6 3 5 3 2 2" xfId="36075" xr:uid="{00000000-0005-0000-0000-00009E990000}"/>
    <cellStyle name="Normal 4 6 3 5 3 3" xfId="36076" xr:uid="{00000000-0005-0000-0000-00009F990000}"/>
    <cellStyle name="Normal 4 6 3 5 3 4" xfId="36077" xr:uid="{00000000-0005-0000-0000-0000A0990000}"/>
    <cellStyle name="Normal 4 6 3 5 4" xfId="36078" xr:uid="{00000000-0005-0000-0000-0000A1990000}"/>
    <cellStyle name="Normal 4 6 3 5 4 2" xfId="36079" xr:uid="{00000000-0005-0000-0000-0000A2990000}"/>
    <cellStyle name="Normal 4 6 3 5 4 2 2" xfId="36080" xr:uid="{00000000-0005-0000-0000-0000A3990000}"/>
    <cellStyle name="Normal 4 6 3 5 4 3" xfId="36081" xr:uid="{00000000-0005-0000-0000-0000A4990000}"/>
    <cellStyle name="Normal 4 6 3 5 4 4" xfId="36082" xr:uid="{00000000-0005-0000-0000-0000A5990000}"/>
    <cellStyle name="Normal 4 6 3 5 5" xfId="36083" xr:uid="{00000000-0005-0000-0000-0000A6990000}"/>
    <cellStyle name="Normal 4 6 3 5 5 2" xfId="36084" xr:uid="{00000000-0005-0000-0000-0000A7990000}"/>
    <cellStyle name="Normal 4 6 3 5 5 3" xfId="36085" xr:uid="{00000000-0005-0000-0000-0000A8990000}"/>
    <cellStyle name="Normal 4 6 3 5 6" xfId="36086" xr:uid="{00000000-0005-0000-0000-0000A9990000}"/>
    <cellStyle name="Normal 4 6 3 5 7" xfId="36087" xr:uid="{00000000-0005-0000-0000-0000AA990000}"/>
    <cellStyle name="Normal 4 6 3 5 8" xfId="36088" xr:uid="{00000000-0005-0000-0000-0000AB990000}"/>
    <cellStyle name="Normal 4 6 3 6" xfId="36089" xr:uid="{00000000-0005-0000-0000-0000AC990000}"/>
    <cellStyle name="Normal 4 6 3 6 2" xfId="36090" xr:uid="{00000000-0005-0000-0000-0000AD990000}"/>
    <cellStyle name="Normal 4 6 3 6 2 2" xfId="36091" xr:uid="{00000000-0005-0000-0000-0000AE990000}"/>
    <cellStyle name="Normal 4 6 3 6 3" xfId="36092" xr:uid="{00000000-0005-0000-0000-0000AF990000}"/>
    <cellStyle name="Normal 4 6 3 6 4" xfId="36093" xr:uid="{00000000-0005-0000-0000-0000B0990000}"/>
    <cellStyle name="Normal 4 6 3 7" xfId="36094" xr:uid="{00000000-0005-0000-0000-0000B1990000}"/>
    <cellStyle name="Normal 4 6 3 7 2" xfId="36095" xr:uid="{00000000-0005-0000-0000-0000B2990000}"/>
    <cellStyle name="Normal 4 6 3 7 2 2" xfId="36096" xr:uid="{00000000-0005-0000-0000-0000B3990000}"/>
    <cellStyle name="Normal 4 6 3 7 3" xfId="36097" xr:uid="{00000000-0005-0000-0000-0000B4990000}"/>
    <cellStyle name="Normal 4 6 3 7 4" xfId="36098" xr:uid="{00000000-0005-0000-0000-0000B5990000}"/>
    <cellStyle name="Normal 4 6 3 8" xfId="36099" xr:uid="{00000000-0005-0000-0000-0000B6990000}"/>
    <cellStyle name="Normal 4 6 3 8 2" xfId="36100" xr:uid="{00000000-0005-0000-0000-0000B7990000}"/>
    <cellStyle name="Normal 4 6 3 8 2 2" xfId="36101" xr:uid="{00000000-0005-0000-0000-0000B8990000}"/>
    <cellStyle name="Normal 4 6 3 8 3" xfId="36102" xr:uid="{00000000-0005-0000-0000-0000B9990000}"/>
    <cellStyle name="Normal 4 6 3 8 4" xfId="36103" xr:uid="{00000000-0005-0000-0000-0000BA990000}"/>
    <cellStyle name="Normal 4 6 3 9" xfId="36104" xr:uid="{00000000-0005-0000-0000-0000BB990000}"/>
    <cellStyle name="Normal 4 6 3 9 2" xfId="36105" xr:uid="{00000000-0005-0000-0000-0000BC990000}"/>
    <cellStyle name="Normal 4 6 3 9 2 2" xfId="36106" xr:uid="{00000000-0005-0000-0000-0000BD990000}"/>
    <cellStyle name="Normal 4 6 3 9 3" xfId="36107" xr:uid="{00000000-0005-0000-0000-0000BE990000}"/>
    <cellStyle name="Normal 4 6 4" xfId="36108" xr:uid="{00000000-0005-0000-0000-0000BF990000}"/>
    <cellStyle name="Normal 4 6 4 10" xfId="36109" xr:uid="{00000000-0005-0000-0000-0000C0990000}"/>
    <cellStyle name="Normal 4 6 4 10 2" xfId="36110" xr:uid="{00000000-0005-0000-0000-0000C1990000}"/>
    <cellStyle name="Normal 4 6 4 11" xfId="36111" xr:uid="{00000000-0005-0000-0000-0000C2990000}"/>
    <cellStyle name="Normal 4 6 4 12" xfId="36112" xr:uid="{00000000-0005-0000-0000-0000C3990000}"/>
    <cellStyle name="Normal 4 6 4 2" xfId="36113" xr:uid="{00000000-0005-0000-0000-0000C4990000}"/>
    <cellStyle name="Normal 4 6 4 2 10" xfId="36114" xr:uid="{00000000-0005-0000-0000-0000C5990000}"/>
    <cellStyle name="Normal 4 6 4 2 2" xfId="36115" xr:uid="{00000000-0005-0000-0000-0000C6990000}"/>
    <cellStyle name="Normal 4 6 4 2 2 2" xfId="36116" xr:uid="{00000000-0005-0000-0000-0000C7990000}"/>
    <cellStyle name="Normal 4 6 4 2 2 2 2" xfId="36117" xr:uid="{00000000-0005-0000-0000-0000C8990000}"/>
    <cellStyle name="Normal 4 6 4 2 2 2 2 2" xfId="36118" xr:uid="{00000000-0005-0000-0000-0000C9990000}"/>
    <cellStyle name="Normal 4 6 4 2 2 2 3" xfId="36119" xr:uid="{00000000-0005-0000-0000-0000CA990000}"/>
    <cellStyle name="Normal 4 6 4 2 2 2 4" xfId="36120" xr:uid="{00000000-0005-0000-0000-0000CB990000}"/>
    <cellStyle name="Normal 4 6 4 2 2 3" xfId="36121" xr:uid="{00000000-0005-0000-0000-0000CC990000}"/>
    <cellStyle name="Normal 4 6 4 2 2 3 2" xfId="36122" xr:uid="{00000000-0005-0000-0000-0000CD990000}"/>
    <cellStyle name="Normal 4 6 4 2 2 3 2 2" xfId="36123" xr:uid="{00000000-0005-0000-0000-0000CE990000}"/>
    <cellStyle name="Normal 4 6 4 2 2 3 3" xfId="36124" xr:uid="{00000000-0005-0000-0000-0000CF990000}"/>
    <cellStyle name="Normal 4 6 4 2 2 3 4" xfId="36125" xr:uid="{00000000-0005-0000-0000-0000D0990000}"/>
    <cellStyle name="Normal 4 6 4 2 2 4" xfId="36126" xr:uid="{00000000-0005-0000-0000-0000D1990000}"/>
    <cellStyle name="Normal 4 6 4 2 2 4 2" xfId="36127" xr:uid="{00000000-0005-0000-0000-0000D2990000}"/>
    <cellStyle name="Normal 4 6 4 2 2 4 2 2" xfId="36128" xr:uid="{00000000-0005-0000-0000-0000D3990000}"/>
    <cellStyle name="Normal 4 6 4 2 2 4 3" xfId="36129" xr:uid="{00000000-0005-0000-0000-0000D4990000}"/>
    <cellStyle name="Normal 4 6 4 2 2 4 4" xfId="36130" xr:uid="{00000000-0005-0000-0000-0000D5990000}"/>
    <cellStyle name="Normal 4 6 4 2 2 5" xfId="36131" xr:uid="{00000000-0005-0000-0000-0000D6990000}"/>
    <cellStyle name="Normal 4 6 4 2 2 5 2" xfId="36132" xr:uid="{00000000-0005-0000-0000-0000D7990000}"/>
    <cellStyle name="Normal 4 6 4 2 2 5 2 2" xfId="36133" xr:uid="{00000000-0005-0000-0000-0000D8990000}"/>
    <cellStyle name="Normal 4 6 4 2 2 5 3" xfId="36134" xr:uid="{00000000-0005-0000-0000-0000D9990000}"/>
    <cellStyle name="Normal 4 6 4 2 2 5 4" xfId="36135" xr:uid="{00000000-0005-0000-0000-0000DA990000}"/>
    <cellStyle name="Normal 4 6 4 2 2 6" xfId="36136" xr:uid="{00000000-0005-0000-0000-0000DB990000}"/>
    <cellStyle name="Normal 4 6 4 2 2 6 2" xfId="36137" xr:uid="{00000000-0005-0000-0000-0000DC990000}"/>
    <cellStyle name="Normal 4 6 4 2 2 6 2 2" xfId="36138" xr:uid="{00000000-0005-0000-0000-0000DD990000}"/>
    <cellStyle name="Normal 4 6 4 2 2 6 3" xfId="36139" xr:uid="{00000000-0005-0000-0000-0000DE990000}"/>
    <cellStyle name="Normal 4 6 4 2 2 7" xfId="36140" xr:uid="{00000000-0005-0000-0000-0000DF990000}"/>
    <cellStyle name="Normal 4 6 4 2 2 7 2" xfId="36141" xr:uid="{00000000-0005-0000-0000-0000E0990000}"/>
    <cellStyle name="Normal 4 6 4 2 2 8" xfId="36142" xr:uid="{00000000-0005-0000-0000-0000E1990000}"/>
    <cellStyle name="Normal 4 6 4 2 2 9" xfId="36143" xr:uid="{00000000-0005-0000-0000-0000E2990000}"/>
    <cellStyle name="Normal 4 6 4 2 3" xfId="36144" xr:uid="{00000000-0005-0000-0000-0000E3990000}"/>
    <cellStyle name="Normal 4 6 4 2 3 2" xfId="36145" xr:uid="{00000000-0005-0000-0000-0000E4990000}"/>
    <cellStyle name="Normal 4 6 4 2 3 2 2" xfId="36146" xr:uid="{00000000-0005-0000-0000-0000E5990000}"/>
    <cellStyle name="Normal 4 6 4 2 3 2 2 2" xfId="36147" xr:uid="{00000000-0005-0000-0000-0000E6990000}"/>
    <cellStyle name="Normal 4 6 4 2 3 2 3" xfId="36148" xr:uid="{00000000-0005-0000-0000-0000E7990000}"/>
    <cellStyle name="Normal 4 6 4 2 3 2 4" xfId="36149" xr:uid="{00000000-0005-0000-0000-0000E8990000}"/>
    <cellStyle name="Normal 4 6 4 2 3 3" xfId="36150" xr:uid="{00000000-0005-0000-0000-0000E9990000}"/>
    <cellStyle name="Normal 4 6 4 2 3 3 2" xfId="36151" xr:uid="{00000000-0005-0000-0000-0000EA990000}"/>
    <cellStyle name="Normal 4 6 4 2 3 3 2 2" xfId="36152" xr:uid="{00000000-0005-0000-0000-0000EB990000}"/>
    <cellStyle name="Normal 4 6 4 2 3 3 3" xfId="36153" xr:uid="{00000000-0005-0000-0000-0000EC990000}"/>
    <cellStyle name="Normal 4 6 4 2 3 3 4" xfId="36154" xr:uid="{00000000-0005-0000-0000-0000ED990000}"/>
    <cellStyle name="Normal 4 6 4 2 3 4" xfId="36155" xr:uid="{00000000-0005-0000-0000-0000EE990000}"/>
    <cellStyle name="Normal 4 6 4 2 3 4 2" xfId="36156" xr:uid="{00000000-0005-0000-0000-0000EF990000}"/>
    <cellStyle name="Normal 4 6 4 2 3 4 2 2" xfId="36157" xr:uid="{00000000-0005-0000-0000-0000F0990000}"/>
    <cellStyle name="Normal 4 6 4 2 3 4 3" xfId="36158" xr:uid="{00000000-0005-0000-0000-0000F1990000}"/>
    <cellStyle name="Normal 4 6 4 2 3 4 4" xfId="36159" xr:uid="{00000000-0005-0000-0000-0000F2990000}"/>
    <cellStyle name="Normal 4 6 4 2 3 5" xfId="36160" xr:uid="{00000000-0005-0000-0000-0000F3990000}"/>
    <cellStyle name="Normal 4 6 4 2 3 5 2" xfId="36161" xr:uid="{00000000-0005-0000-0000-0000F4990000}"/>
    <cellStyle name="Normal 4 6 4 2 3 5 3" xfId="36162" xr:uid="{00000000-0005-0000-0000-0000F5990000}"/>
    <cellStyle name="Normal 4 6 4 2 3 6" xfId="36163" xr:uid="{00000000-0005-0000-0000-0000F6990000}"/>
    <cellStyle name="Normal 4 6 4 2 3 7" xfId="36164" xr:uid="{00000000-0005-0000-0000-0000F7990000}"/>
    <cellStyle name="Normal 4 6 4 2 3 8" xfId="36165" xr:uid="{00000000-0005-0000-0000-0000F8990000}"/>
    <cellStyle name="Normal 4 6 4 2 4" xfId="36166" xr:uid="{00000000-0005-0000-0000-0000F9990000}"/>
    <cellStyle name="Normal 4 6 4 2 4 2" xfId="36167" xr:uid="{00000000-0005-0000-0000-0000FA990000}"/>
    <cellStyle name="Normal 4 6 4 2 4 2 2" xfId="36168" xr:uid="{00000000-0005-0000-0000-0000FB990000}"/>
    <cellStyle name="Normal 4 6 4 2 4 3" xfId="36169" xr:uid="{00000000-0005-0000-0000-0000FC990000}"/>
    <cellStyle name="Normal 4 6 4 2 4 4" xfId="36170" xr:uid="{00000000-0005-0000-0000-0000FD990000}"/>
    <cellStyle name="Normal 4 6 4 2 5" xfId="36171" xr:uid="{00000000-0005-0000-0000-0000FE990000}"/>
    <cellStyle name="Normal 4 6 4 2 5 2" xfId="36172" xr:uid="{00000000-0005-0000-0000-0000FF990000}"/>
    <cellStyle name="Normal 4 6 4 2 5 2 2" xfId="36173" xr:uid="{00000000-0005-0000-0000-0000009A0000}"/>
    <cellStyle name="Normal 4 6 4 2 5 3" xfId="36174" xr:uid="{00000000-0005-0000-0000-0000019A0000}"/>
    <cellStyle name="Normal 4 6 4 2 5 4" xfId="36175" xr:uid="{00000000-0005-0000-0000-0000029A0000}"/>
    <cellStyle name="Normal 4 6 4 2 6" xfId="36176" xr:uid="{00000000-0005-0000-0000-0000039A0000}"/>
    <cellStyle name="Normal 4 6 4 2 6 2" xfId="36177" xr:uid="{00000000-0005-0000-0000-0000049A0000}"/>
    <cellStyle name="Normal 4 6 4 2 6 2 2" xfId="36178" xr:uid="{00000000-0005-0000-0000-0000059A0000}"/>
    <cellStyle name="Normal 4 6 4 2 6 3" xfId="36179" xr:uid="{00000000-0005-0000-0000-0000069A0000}"/>
    <cellStyle name="Normal 4 6 4 2 6 4" xfId="36180" xr:uid="{00000000-0005-0000-0000-0000079A0000}"/>
    <cellStyle name="Normal 4 6 4 2 7" xfId="36181" xr:uid="{00000000-0005-0000-0000-0000089A0000}"/>
    <cellStyle name="Normal 4 6 4 2 7 2" xfId="36182" xr:uid="{00000000-0005-0000-0000-0000099A0000}"/>
    <cellStyle name="Normal 4 6 4 2 7 2 2" xfId="36183" xr:uid="{00000000-0005-0000-0000-00000A9A0000}"/>
    <cellStyle name="Normal 4 6 4 2 7 3" xfId="36184" xr:uid="{00000000-0005-0000-0000-00000B9A0000}"/>
    <cellStyle name="Normal 4 6 4 2 8" xfId="36185" xr:uid="{00000000-0005-0000-0000-00000C9A0000}"/>
    <cellStyle name="Normal 4 6 4 2 8 2" xfId="36186" xr:uid="{00000000-0005-0000-0000-00000D9A0000}"/>
    <cellStyle name="Normal 4 6 4 2 9" xfId="36187" xr:uid="{00000000-0005-0000-0000-00000E9A0000}"/>
    <cellStyle name="Normal 4 6 4 3" xfId="36188" xr:uid="{00000000-0005-0000-0000-00000F9A0000}"/>
    <cellStyle name="Normal 4 6 4 3 2" xfId="36189" xr:uid="{00000000-0005-0000-0000-0000109A0000}"/>
    <cellStyle name="Normal 4 6 4 3 2 2" xfId="36190" xr:uid="{00000000-0005-0000-0000-0000119A0000}"/>
    <cellStyle name="Normal 4 6 4 3 2 2 2" xfId="36191" xr:uid="{00000000-0005-0000-0000-0000129A0000}"/>
    <cellStyle name="Normal 4 6 4 3 2 2 2 2" xfId="36192" xr:uid="{00000000-0005-0000-0000-0000139A0000}"/>
    <cellStyle name="Normal 4 6 4 3 2 2 3" xfId="36193" xr:uid="{00000000-0005-0000-0000-0000149A0000}"/>
    <cellStyle name="Normal 4 6 4 3 2 2 4" xfId="36194" xr:uid="{00000000-0005-0000-0000-0000159A0000}"/>
    <cellStyle name="Normal 4 6 4 3 2 3" xfId="36195" xr:uid="{00000000-0005-0000-0000-0000169A0000}"/>
    <cellStyle name="Normal 4 6 4 3 2 3 2" xfId="36196" xr:uid="{00000000-0005-0000-0000-0000179A0000}"/>
    <cellStyle name="Normal 4 6 4 3 2 3 2 2" xfId="36197" xr:uid="{00000000-0005-0000-0000-0000189A0000}"/>
    <cellStyle name="Normal 4 6 4 3 2 3 3" xfId="36198" xr:uid="{00000000-0005-0000-0000-0000199A0000}"/>
    <cellStyle name="Normal 4 6 4 3 2 3 4" xfId="36199" xr:uid="{00000000-0005-0000-0000-00001A9A0000}"/>
    <cellStyle name="Normal 4 6 4 3 2 4" xfId="36200" xr:uid="{00000000-0005-0000-0000-00001B9A0000}"/>
    <cellStyle name="Normal 4 6 4 3 2 4 2" xfId="36201" xr:uid="{00000000-0005-0000-0000-00001C9A0000}"/>
    <cellStyle name="Normal 4 6 4 3 2 4 2 2" xfId="36202" xr:uid="{00000000-0005-0000-0000-00001D9A0000}"/>
    <cellStyle name="Normal 4 6 4 3 2 4 3" xfId="36203" xr:uid="{00000000-0005-0000-0000-00001E9A0000}"/>
    <cellStyle name="Normal 4 6 4 3 2 4 4" xfId="36204" xr:uid="{00000000-0005-0000-0000-00001F9A0000}"/>
    <cellStyle name="Normal 4 6 4 3 2 5" xfId="36205" xr:uid="{00000000-0005-0000-0000-0000209A0000}"/>
    <cellStyle name="Normal 4 6 4 3 2 5 2" xfId="36206" xr:uid="{00000000-0005-0000-0000-0000219A0000}"/>
    <cellStyle name="Normal 4 6 4 3 2 5 3" xfId="36207" xr:uid="{00000000-0005-0000-0000-0000229A0000}"/>
    <cellStyle name="Normal 4 6 4 3 2 6" xfId="36208" xr:uid="{00000000-0005-0000-0000-0000239A0000}"/>
    <cellStyle name="Normal 4 6 4 3 2 7" xfId="36209" xr:uid="{00000000-0005-0000-0000-0000249A0000}"/>
    <cellStyle name="Normal 4 6 4 3 2 8" xfId="36210" xr:uid="{00000000-0005-0000-0000-0000259A0000}"/>
    <cellStyle name="Normal 4 6 4 3 3" xfId="36211" xr:uid="{00000000-0005-0000-0000-0000269A0000}"/>
    <cellStyle name="Normal 4 6 4 3 3 2" xfId="36212" xr:uid="{00000000-0005-0000-0000-0000279A0000}"/>
    <cellStyle name="Normal 4 6 4 3 3 2 2" xfId="36213" xr:uid="{00000000-0005-0000-0000-0000289A0000}"/>
    <cellStyle name="Normal 4 6 4 3 3 3" xfId="36214" xr:uid="{00000000-0005-0000-0000-0000299A0000}"/>
    <cellStyle name="Normal 4 6 4 3 3 4" xfId="36215" xr:uid="{00000000-0005-0000-0000-00002A9A0000}"/>
    <cellStyle name="Normal 4 6 4 3 4" xfId="36216" xr:uid="{00000000-0005-0000-0000-00002B9A0000}"/>
    <cellStyle name="Normal 4 6 4 3 4 2" xfId="36217" xr:uid="{00000000-0005-0000-0000-00002C9A0000}"/>
    <cellStyle name="Normal 4 6 4 3 4 2 2" xfId="36218" xr:uid="{00000000-0005-0000-0000-00002D9A0000}"/>
    <cellStyle name="Normal 4 6 4 3 4 3" xfId="36219" xr:uid="{00000000-0005-0000-0000-00002E9A0000}"/>
    <cellStyle name="Normal 4 6 4 3 4 4" xfId="36220" xr:uid="{00000000-0005-0000-0000-00002F9A0000}"/>
    <cellStyle name="Normal 4 6 4 3 5" xfId="36221" xr:uid="{00000000-0005-0000-0000-0000309A0000}"/>
    <cellStyle name="Normal 4 6 4 3 5 2" xfId="36222" xr:uid="{00000000-0005-0000-0000-0000319A0000}"/>
    <cellStyle name="Normal 4 6 4 3 5 2 2" xfId="36223" xr:uid="{00000000-0005-0000-0000-0000329A0000}"/>
    <cellStyle name="Normal 4 6 4 3 5 3" xfId="36224" xr:uid="{00000000-0005-0000-0000-0000339A0000}"/>
    <cellStyle name="Normal 4 6 4 3 5 4" xfId="36225" xr:uid="{00000000-0005-0000-0000-0000349A0000}"/>
    <cellStyle name="Normal 4 6 4 3 6" xfId="36226" xr:uid="{00000000-0005-0000-0000-0000359A0000}"/>
    <cellStyle name="Normal 4 6 4 3 6 2" xfId="36227" xr:uid="{00000000-0005-0000-0000-0000369A0000}"/>
    <cellStyle name="Normal 4 6 4 3 6 2 2" xfId="36228" xr:uid="{00000000-0005-0000-0000-0000379A0000}"/>
    <cellStyle name="Normal 4 6 4 3 6 3" xfId="36229" xr:uid="{00000000-0005-0000-0000-0000389A0000}"/>
    <cellStyle name="Normal 4 6 4 3 7" xfId="36230" xr:uid="{00000000-0005-0000-0000-0000399A0000}"/>
    <cellStyle name="Normal 4 6 4 3 7 2" xfId="36231" xr:uid="{00000000-0005-0000-0000-00003A9A0000}"/>
    <cellStyle name="Normal 4 6 4 3 8" xfId="36232" xr:uid="{00000000-0005-0000-0000-00003B9A0000}"/>
    <cellStyle name="Normal 4 6 4 3 9" xfId="36233" xr:uid="{00000000-0005-0000-0000-00003C9A0000}"/>
    <cellStyle name="Normal 4 6 4 4" xfId="36234" xr:uid="{00000000-0005-0000-0000-00003D9A0000}"/>
    <cellStyle name="Normal 4 6 4 4 2" xfId="36235" xr:uid="{00000000-0005-0000-0000-00003E9A0000}"/>
    <cellStyle name="Normal 4 6 4 4 2 2" xfId="36236" xr:uid="{00000000-0005-0000-0000-00003F9A0000}"/>
    <cellStyle name="Normal 4 6 4 4 2 2 2" xfId="36237" xr:uid="{00000000-0005-0000-0000-0000409A0000}"/>
    <cellStyle name="Normal 4 6 4 4 2 3" xfId="36238" xr:uid="{00000000-0005-0000-0000-0000419A0000}"/>
    <cellStyle name="Normal 4 6 4 4 2 4" xfId="36239" xr:uid="{00000000-0005-0000-0000-0000429A0000}"/>
    <cellStyle name="Normal 4 6 4 4 3" xfId="36240" xr:uid="{00000000-0005-0000-0000-0000439A0000}"/>
    <cellStyle name="Normal 4 6 4 4 3 2" xfId="36241" xr:uid="{00000000-0005-0000-0000-0000449A0000}"/>
    <cellStyle name="Normal 4 6 4 4 3 2 2" xfId="36242" xr:uid="{00000000-0005-0000-0000-0000459A0000}"/>
    <cellStyle name="Normal 4 6 4 4 3 3" xfId="36243" xr:uid="{00000000-0005-0000-0000-0000469A0000}"/>
    <cellStyle name="Normal 4 6 4 4 3 4" xfId="36244" xr:uid="{00000000-0005-0000-0000-0000479A0000}"/>
    <cellStyle name="Normal 4 6 4 4 4" xfId="36245" xr:uid="{00000000-0005-0000-0000-0000489A0000}"/>
    <cellStyle name="Normal 4 6 4 4 4 2" xfId="36246" xr:uid="{00000000-0005-0000-0000-0000499A0000}"/>
    <cellStyle name="Normal 4 6 4 4 4 2 2" xfId="36247" xr:uid="{00000000-0005-0000-0000-00004A9A0000}"/>
    <cellStyle name="Normal 4 6 4 4 4 3" xfId="36248" xr:uid="{00000000-0005-0000-0000-00004B9A0000}"/>
    <cellStyle name="Normal 4 6 4 4 4 4" xfId="36249" xr:uid="{00000000-0005-0000-0000-00004C9A0000}"/>
    <cellStyle name="Normal 4 6 4 4 5" xfId="36250" xr:uid="{00000000-0005-0000-0000-00004D9A0000}"/>
    <cellStyle name="Normal 4 6 4 4 5 2" xfId="36251" xr:uid="{00000000-0005-0000-0000-00004E9A0000}"/>
    <cellStyle name="Normal 4 6 4 4 5 2 2" xfId="36252" xr:uid="{00000000-0005-0000-0000-00004F9A0000}"/>
    <cellStyle name="Normal 4 6 4 4 5 3" xfId="36253" xr:uid="{00000000-0005-0000-0000-0000509A0000}"/>
    <cellStyle name="Normal 4 6 4 4 5 4" xfId="36254" xr:uid="{00000000-0005-0000-0000-0000519A0000}"/>
    <cellStyle name="Normal 4 6 4 4 6" xfId="36255" xr:uid="{00000000-0005-0000-0000-0000529A0000}"/>
    <cellStyle name="Normal 4 6 4 4 6 2" xfId="36256" xr:uid="{00000000-0005-0000-0000-0000539A0000}"/>
    <cellStyle name="Normal 4 6 4 4 6 2 2" xfId="36257" xr:uid="{00000000-0005-0000-0000-0000549A0000}"/>
    <cellStyle name="Normal 4 6 4 4 6 3" xfId="36258" xr:uid="{00000000-0005-0000-0000-0000559A0000}"/>
    <cellStyle name="Normal 4 6 4 4 7" xfId="36259" xr:uid="{00000000-0005-0000-0000-0000569A0000}"/>
    <cellStyle name="Normal 4 6 4 4 7 2" xfId="36260" xr:uid="{00000000-0005-0000-0000-0000579A0000}"/>
    <cellStyle name="Normal 4 6 4 4 8" xfId="36261" xr:uid="{00000000-0005-0000-0000-0000589A0000}"/>
    <cellStyle name="Normal 4 6 4 4 9" xfId="36262" xr:uid="{00000000-0005-0000-0000-0000599A0000}"/>
    <cellStyle name="Normal 4 6 4 5" xfId="36263" xr:uid="{00000000-0005-0000-0000-00005A9A0000}"/>
    <cellStyle name="Normal 4 6 4 5 2" xfId="36264" xr:uid="{00000000-0005-0000-0000-00005B9A0000}"/>
    <cellStyle name="Normal 4 6 4 5 2 2" xfId="36265" xr:uid="{00000000-0005-0000-0000-00005C9A0000}"/>
    <cellStyle name="Normal 4 6 4 5 2 2 2" xfId="36266" xr:uid="{00000000-0005-0000-0000-00005D9A0000}"/>
    <cellStyle name="Normal 4 6 4 5 2 3" xfId="36267" xr:uid="{00000000-0005-0000-0000-00005E9A0000}"/>
    <cellStyle name="Normal 4 6 4 5 2 4" xfId="36268" xr:uid="{00000000-0005-0000-0000-00005F9A0000}"/>
    <cellStyle name="Normal 4 6 4 5 3" xfId="36269" xr:uid="{00000000-0005-0000-0000-0000609A0000}"/>
    <cellStyle name="Normal 4 6 4 5 3 2" xfId="36270" xr:uid="{00000000-0005-0000-0000-0000619A0000}"/>
    <cellStyle name="Normal 4 6 4 5 3 2 2" xfId="36271" xr:uid="{00000000-0005-0000-0000-0000629A0000}"/>
    <cellStyle name="Normal 4 6 4 5 3 3" xfId="36272" xr:uid="{00000000-0005-0000-0000-0000639A0000}"/>
    <cellStyle name="Normal 4 6 4 5 3 4" xfId="36273" xr:uid="{00000000-0005-0000-0000-0000649A0000}"/>
    <cellStyle name="Normal 4 6 4 5 4" xfId="36274" xr:uid="{00000000-0005-0000-0000-0000659A0000}"/>
    <cellStyle name="Normal 4 6 4 5 4 2" xfId="36275" xr:uid="{00000000-0005-0000-0000-0000669A0000}"/>
    <cellStyle name="Normal 4 6 4 5 4 2 2" xfId="36276" xr:uid="{00000000-0005-0000-0000-0000679A0000}"/>
    <cellStyle name="Normal 4 6 4 5 4 3" xfId="36277" xr:uid="{00000000-0005-0000-0000-0000689A0000}"/>
    <cellStyle name="Normal 4 6 4 5 4 4" xfId="36278" xr:uid="{00000000-0005-0000-0000-0000699A0000}"/>
    <cellStyle name="Normal 4 6 4 5 5" xfId="36279" xr:uid="{00000000-0005-0000-0000-00006A9A0000}"/>
    <cellStyle name="Normal 4 6 4 5 5 2" xfId="36280" xr:uid="{00000000-0005-0000-0000-00006B9A0000}"/>
    <cellStyle name="Normal 4 6 4 5 5 3" xfId="36281" xr:uid="{00000000-0005-0000-0000-00006C9A0000}"/>
    <cellStyle name="Normal 4 6 4 5 6" xfId="36282" xr:uid="{00000000-0005-0000-0000-00006D9A0000}"/>
    <cellStyle name="Normal 4 6 4 5 7" xfId="36283" xr:uid="{00000000-0005-0000-0000-00006E9A0000}"/>
    <cellStyle name="Normal 4 6 4 5 8" xfId="36284" xr:uid="{00000000-0005-0000-0000-00006F9A0000}"/>
    <cellStyle name="Normal 4 6 4 6" xfId="36285" xr:uid="{00000000-0005-0000-0000-0000709A0000}"/>
    <cellStyle name="Normal 4 6 4 6 2" xfId="36286" xr:uid="{00000000-0005-0000-0000-0000719A0000}"/>
    <cellStyle name="Normal 4 6 4 6 2 2" xfId="36287" xr:uid="{00000000-0005-0000-0000-0000729A0000}"/>
    <cellStyle name="Normal 4 6 4 6 3" xfId="36288" xr:uid="{00000000-0005-0000-0000-0000739A0000}"/>
    <cellStyle name="Normal 4 6 4 6 4" xfId="36289" xr:uid="{00000000-0005-0000-0000-0000749A0000}"/>
    <cellStyle name="Normal 4 6 4 7" xfId="36290" xr:uid="{00000000-0005-0000-0000-0000759A0000}"/>
    <cellStyle name="Normal 4 6 4 7 2" xfId="36291" xr:uid="{00000000-0005-0000-0000-0000769A0000}"/>
    <cellStyle name="Normal 4 6 4 7 2 2" xfId="36292" xr:uid="{00000000-0005-0000-0000-0000779A0000}"/>
    <cellStyle name="Normal 4 6 4 7 3" xfId="36293" xr:uid="{00000000-0005-0000-0000-0000789A0000}"/>
    <cellStyle name="Normal 4 6 4 7 4" xfId="36294" xr:uid="{00000000-0005-0000-0000-0000799A0000}"/>
    <cellStyle name="Normal 4 6 4 8" xfId="36295" xr:uid="{00000000-0005-0000-0000-00007A9A0000}"/>
    <cellStyle name="Normal 4 6 4 8 2" xfId="36296" xr:uid="{00000000-0005-0000-0000-00007B9A0000}"/>
    <cellStyle name="Normal 4 6 4 8 2 2" xfId="36297" xr:uid="{00000000-0005-0000-0000-00007C9A0000}"/>
    <cellStyle name="Normal 4 6 4 8 3" xfId="36298" xr:uid="{00000000-0005-0000-0000-00007D9A0000}"/>
    <cellStyle name="Normal 4 6 4 8 4" xfId="36299" xr:uid="{00000000-0005-0000-0000-00007E9A0000}"/>
    <cellStyle name="Normal 4 6 4 9" xfId="36300" xr:uid="{00000000-0005-0000-0000-00007F9A0000}"/>
    <cellStyle name="Normal 4 6 4 9 2" xfId="36301" xr:uid="{00000000-0005-0000-0000-0000809A0000}"/>
    <cellStyle name="Normal 4 6 4 9 2 2" xfId="36302" xr:uid="{00000000-0005-0000-0000-0000819A0000}"/>
    <cellStyle name="Normal 4 6 4 9 3" xfId="36303" xr:uid="{00000000-0005-0000-0000-0000829A0000}"/>
    <cellStyle name="Normal 4 6 5" xfId="36304" xr:uid="{00000000-0005-0000-0000-0000839A0000}"/>
    <cellStyle name="Normal 4 6 5 10" xfId="36305" xr:uid="{00000000-0005-0000-0000-0000849A0000}"/>
    <cellStyle name="Normal 4 6 5 11" xfId="36306" xr:uid="{00000000-0005-0000-0000-0000859A0000}"/>
    <cellStyle name="Normal 4 6 5 2" xfId="36307" xr:uid="{00000000-0005-0000-0000-0000869A0000}"/>
    <cellStyle name="Normal 4 6 5 2 2" xfId="36308" xr:uid="{00000000-0005-0000-0000-0000879A0000}"/>
    <cellStyle name="Normal 4 6 5 2 2 2" xfId="36309" xr:uid="{00000000-0005-0000-0000-0000889A0000}"/>
    <cellStyle name="Normal 4 6 5 2 2 2 2" xfId="36310" xr:uid="{00000000-0005-0000-0000-0000899A0000}"/>
    <cellStyle name="Normal 4 6 5 2 2 2 2 2" xfId="36311" xr:uid="{00000000-0005-0000-0000-00008A9A0000}"/>
    <cellStyle name="Normal 4 6 5 2 2 2 3" xfId="36312" xr:uid="{00000000-0005-0000-0000-00008B9A0000}"/>
    <cellStyle name="Normal 4 6 5 2 2 2 4" xfId="36313" xr:uid="{00000000-0005-0000-0000-00008C9A0000}"/>
    <cellStyle name="Normal 4 6 5 2 2 3" xfId="36314" xr:uid="{00000000-0005-0000-0000-00008D9A0000}"/>
    <cellStyle name="Normal 4 6 5 2 2 3 2" xfId="36315" xr:uid="{00000000-0005-0000-0000-00008E9A0000}"/>
    <cellStyle name="Normal 4 6 5 2 2 3 2 2" xfId="36316" xr:uid="{00000000-0005-0000-0000-00008F9A0000}"/>
    <cellStyle name="Normal 4 6 5 2 2 3 3" xfId="36317" xr:uid="{00000000-0005-0000-0000-0000909A0000}"/>
    <cellStyle name="Normal 4 6 5 2 2 3 4" xfId="36318" xr:uid="{00000000-0005-0000-0000-0000919A0000}"/>
    <cellStyle name="Normal 4 6 5 2 2 4" xfId="36319" xr:uid="{00000000-0005-0000-0000-0000929A0000}"/>
    <cellStyle name="Normal 4 6 5 2 2 4 2" xfId="36320" xr:uid="{00000000-0005-0000-0000-0000939A0000}"/>
    <cellStyle name="Normal 4 6 5 2 2 4 2 2" xfId="36321" xr:uid="{00000000-0005-0000-0000-0000949A0000}"/>
    <cellStyle name="Normal 4 6 5 2 2 4 3" xfId="36322" xr:uid="{00000000-0005-0000-0000-0000959A0000}"/>
    <cellStyle name="Normal 4 6 5 2 2 4 4" xfId="36323" xr:uid="{00000000-0005-0000-0000-0000969A0000}"/>
    <cellStyle name="Normal 4 6 5 2 2 5" xfId="36324" xr:uid="{00000000-0005-0000-0000-0000979A0000}"/>
    <cellStyle name="Normal 4 6 5 2 2 5 2" xfId="36325" xr:uid="{00000000-0005-0000-0000-0000989A0000}"/>
    <cellStyle name="Normal 4 6 5 2 2 5 3" xfId="36326" xr:uid="{00000000-0005-0000-0000-0000999A0000}"/>
    <cellStyle name="Normal 4 6 5 2 2 6" xfId="36327" xr:uid="{00000000-0005-0000-0000-00009A9A0000}"/>
    <cellStyle name="Normal 4 6 5 2 2 7" xfId="36328" xr:uid="{00000000-0005-0000-0000-00009B9A0000}"/>
    <cellStyle name="Normal 4 6 5 2 2 8" xfId="36329" xr:uid="{00000000-0005-0000-0000-00009C9A0000}"/>
    <cellStyle name="Normal 4 6 5 2 3" xfId="36330" xr:uid="{00000000-0005-0000-0000-00009D9A0000}"/>
    <cellStyle name="Normal 4 6 5 2 3 2" xfId="36331" xr:uid="{00000000-0005-0000-0000-00009E9A0000}"/>
    <cellStyle name="Normal 4 6 5 2 3 2 2" xfId="36332" xr:uid="{00000000-0005-0000-0000-00009F9A0000}"/>
    <cellStyle name="Normal 4 6 5 2 3 3" xfId="36333" xr:uid="{00000000-0005-0000-0000-0000A09A0000}"/>
    <cellStyle name="Normal 4 6 5 2 3 4" xfId="36334" xr:uid="{00000000-0005-0000-0000-0000A19A0000}"/>
    <cellStyle name="Normal 4 6 5 2 4" xfId="36335" xr:uid="{00000000-0005-0000-0000-0000A29A0000}"/>
    <cellStyle name="Normal 4 6 5 2 4 2" xfId="36336" xr:uid="{00000000-0005-0000-0000-0000A39A0000}"/>
    <cellStyle name="Normal 4 6 5 2 4 2 2" xfId="36337" xr:uid="{00000000-0005-0000-0000-0000A49A0000}"/>
    <cellStyle name="Normal 4 6 5 2 4 3" xfId="36338" xr:uid="{00000000-0005-0000-0000-0000A59A0000}"/>
    <cellStyle name="Normal 4 6 5 2 4 4" xfId="36339" xr:uid="{00000000-0005-0000-0000-0000A69A0000}"/>
    <cellStyle name="Normal 4 6 5 2 5" xfId="36340" xr:uid="{00000000-0005-0000-0000-0000A79A0000}"/>
    <cellStyle name="Normal 4 6 5 2 5 2" xfId="36341" xr:uid="{00000000-0005-0000-0000-0000A89A0000}"/>
    <cellStyle name="Normal 4 6 5 2 5 2 2" xfId="36342" xr:uid="{00000000-0005-0000-0000-0000A99A0000}"/>
    <cellStyle name="Normal 4 6 5 2 5 3" xfId="36343" xr:uid="{00000000-0005-0000-0000-0000AA9A0000}"/>
    <cellStyle name="Normal 4 6 5 2 5 4" xfId="36344" xr:uid="{00000000-0005-0000-0000-0000AB9A0000}"/>
    <cellStyle name="Normal 4 6 5 2 6" xfId="36345" xr:uid="{00000000-0005-0000-0000-0000AC9A0000}"/>
    <cellStyle name="Normal 4 6 5 2 6 2" xfId="36346" xr:uid="{00000000-0005-0000-0000-0000AD9A0000}"/>
    <cellStyle name="Normal 4 6 5 2 6 2 2" xfId="36347" xr:uid="{00000000-0005-0000-0000-0000AE9A0000}"/>
    <cellStyle name="Normal 4 6 5 2 6 3" xfId="36348" xr:uid="{00000000-0005-0000-0000-0000AF9A0000}"/>
    <cellStyle name="Normal 4 6 5 2 7" xfId="36349" xr:uid="{00000000-0005-0000-0000-0000B09A0000}"/>
    <cellStyle name="Normal 4 6 5 2 7 2" xfId="36350" xr:uid="{00000000-0005-0000-0000-0000B19A0000}"/>
    <cellStyle name="Normal 4 6 5 2 8" xfId="36351" xr:uid="{00000000-0005-0000-0000-0000B29A0000}"/>
    <cellStyle name="Normal 4 6 5 2 9" xfId="36352" xr:uid="{00000000-0005-0000-0000-0000B39A0000}"/>
    <cellStyle name="Normal 4 6 5 3" xfId="36353" xr:uid="{00000000-0005-0000-0000-0000B49A0000}"/>
    <cellStyle name="Normal 4 6 5 3 2" xfId="36354" xr:uid="{00000000-0005-0000-0000-0000B59A0000}"/>
    <cellStyle name="Normal 4 6 5 3 2 2" xfId="36355" xr:uid="{00000000-0005-0000-0000-0000B69A0000}"/>
    <cellStyle name="Normal 4 6 5 3 2 2 2" xfId="36356" xr:uid="{00000000-0005-0000-0000-0000B79A0000}"/>
    <cellStyle name="Normal 4 6 5 3 2 3" xfId="36357" xr:uid="{00000000-0005-0000-0000-0000B89A0000}"/>
    <cellStyle name="Normal 4 6 5 3 2 4" xfId="36358" xr:uid="{00000000-0005-0000-0000-0000B99A0000}"/>
    <cellStyle name="Normal 4 6 5 3 3" xfId="36359" xr:uid="{00000000-0005-0000-0000-0000BA9A0000}"/>
    <cellStyle name="Normal 4 6 5 3 3 2" xfId="36360" xr:uid="{00000000-0005-0000-0000-0000BB9A0000}"/>
    <cellStyle name="Normal 4 6 5 3 3 2 2" xfId="36361" xr:uid="{00000000-0005-0000-0000-0000BC9A0000}"/>
    <cellStyle name="Normal 4 6 5 3 3 3" xfId="36362" xr:uid="{00000000-0005-0000-0000-0000BD9A0000}"/>
    <cellStyle name="Normal 4 6 5 3 3 4" xfId="36363" xr:uid="{00000000-0005-0000-0000-0000BE9A0000}"/>
    <cellStyle name="Normal 4 6 5 3 4" xfId="36364" xr:uid="{00000000-0005-0000-0000-0000BF9A0000}"/>
    <cellStyle name="Normal 4 6 5 3 4 2" xfId="36365" xr:uid="{00000000-0005-0000-0000-0000C09A0000}"/>
    <cellStyle name="Normal 4 6 5 3 4 2 2" xfId="36366" xr:uid="{00000000-0005-0000-0000-0000C19A0000}"/>
    <cellStyle name="Normal 4 6 5 3 4 3" xfId="36367" xr:uid="{00000000-0005-0000-0000-0000C29A0000}"/>
    <cellStyle name="Normal 4 6 5 3 4 4" xfId="36368" xr:uid="{00000000-0005-0000-0000-0000C39A0000}"/>
    <cellStyle name="Normal 4 6 5 3 5" xfId="36369" xr:uid="{00000000-0005-0000-0000-0000C49A0000}"/>
    <cellStyle name="Normal 4 6 5 3 5 2" xfId="36370" xr:uid="{00000000-0005-0000-0000-0000C59A0000}"/>
    <cellStyle name="Normal 4 6 5 3 5 2 2" xfId="36371" xr:uid="{00000000-0005-0000-0000-0000C69A0000}"/>
    <cellStyle name="Normal 4 6 5 3 5 3" xfId="36372" xr:uid="{00000000-0005-0000-0000-0000C79A0000}"/>
    <cellStyle name="Normal 4 6 5 3 5 4" xfId="36373" xr:uid="{00000000-0005-0000-0000-0000C89A0000}"/>
    <cellStyle name="Normal 4 6 5 3 6" xfId="36374" xr:uid="{00000000-0005-0000-0000-0000C99A0000}"/>
    <cellStyle name="Normal 4 6 5 3 6 2" xfId="36375" xr:uid="{00000000-0005-0000-0000-0000CA9A0000}"/>
    <cellStyle name="Normal 4 6 5 3 6 2 2" xfId="36376" xr:uid="{00000000-0005-0000-0000-0000CB9A0000}"/>
    <cellStyle name="Normal 4 6 5 3 6 3" xfId="36377" xr:uid="{00000000-0005-0000-0000-0000CC9A0000}"/>
    <cellStyle name="Normal 4 6 5 3 7" xfId="36378" xr:uid="{00000000-0005-0000-0000-0000CD9A0000}"/>
    <cellStyle name="Normal 4 6 5 3 7 2" xfId="36379" xr:uid="{00000000-0005-0000-0000-0000CE9A0000}"/>
    <cellStyle name="Normal 4 6 5 3 8" xfId="36380" xr:uid="{00000000-0005-0000-0000-0000CF9A0000}"/>
    <cellStyle name="Normal 4 6 5 3 9" xfId="36381" xr:uid="{00000000-0005-0000-0000-0000D09A0000}"/>
    <cellStyle name="Normal 4 6 5 4" xfId="36382" xr:uid="{00000000-0005-0000-0000-0000D19A0000}"/>
    <cellStyle name="Normal 4 6 5 4 2" xfId="36383" xr:uid="{00000000-0005-0000-0000-0000D29A0000}"/>
    <cellStyle name="Normal 4 6 5 4 2 2" xfId="36384" xr:uid="{00000000-0005-0000-0000-0000D39A0000}"/>
    <cellStyle name="Normal 4 6 5 4 2 2 2" xfId="36385" xr:uid="{00000000-0005-0000-0000-0000D49A0000}"/>
    <cellStyle name="Normal 4 6 5 4 2 3" xfId="36386" xr:uid="{00000000-0005-0000-0000-0000D59A0000}"/>
    <cellStyle name="Normal 4 6 5 4 2 4" xfId="36387" xr:uid="{00000000-0005-0000-0000-0000D69A0000}"/>
    <cellStyle name="Normal 4 6 5 4 3" xfId="36388" xr:uid="{00000000-0005-0000-0000-0000D79A0000}"/>
    <cellStyle name="Normal 4 6 5 4 3 2" xfId="36389" xr:uid="{00000000-0005-0000-0000-0000D89A0000}"/>
    <cellStyle name="Normal 4 6 5 4 3 2 2" xfId="36390" xr:uid="{00000000-0005-0000-0000-0000D99A0000}"/>
    <cellStyle name="Normal 4 6 5 4 3 3" xfId="36391" xr:uid="{00000000-0005-0000-0000-0000DA9A0000}"/>
    <cellStyle name="Normal 4 6 5 4 3 4" xfId="36392" xr:uid="{00000000-0005-0000-0000-0000DB9A0000}"/>
    <cellStyle name="Normal 4 6 5 4 4" xfId="36393" xr:uid="{00000000-0005-0000-0000-0000DC9A0000}"/>
    <cellStyle name="Normal 4 6 5 4 4 2" xfId="36394" xr:uid="{00000000-0005-0000-0000-0000DD9A0000}"/>
    <cellStyle name="Normal 4 6 5 4 4 2 2" xfId="36395" xr:uid="{00000000-0005-0000-0000-0000DE9A0000}"/>
    <cellStyle name="Normal 4 6 5 4 4 3" xfId="36396" xr:uid="{00000000-0005-0000-0000-0000DF9A0000}"/>
    <cellStyle name="Normal 4 6 5 4 4 4" xfId="36397" xr:uid="{00000000-0005-0000-0000-0000E09A0000}"/>
    <cellStyle name="Normal 4 6 5 4 5" xfId="36398" xr:uid="{00000000-0005-0000-0000-0000E19A0000}"/>
    <cellStyle name="Normal 4 6 5 4 5 2" xfId="36399" xr:uid="{00000000-0005-0000-0000-0000E29A0000}"/>
    <cellStyle name="Normal 4 6 5 4 5 3" xfId="36400" xr:uid="{00000000-0005-0000-0000-0000E39A0000}"/>
    <cellStyle name="Normal 4 6 5 4 6" xfId="36401" xr:uid="{00000000-0005-0000-0000-0000E49A0000}"/>
    <cellStyle name="Normal 4 6 5 4 7" xfId="36402" xr:uid="{00000000-0005-0000-0000-0000E59A0000}"/>
    <cellStyle name="Normal 4 6 5 4 8" xfId="36403" xr:uid="{00000000-0005-0000-0000-0000E69A0000}"/>
    <cellStyle name="Normal 4 6 5 5" xfId="36404" xr:uid="{00000000-0005-0000-0000-0000E79A0000}"/>
    <cellStyle name="Normal 4 6 5 5 2" xfId="36405" xr:uid="{00000000-0005-0000-0000-0000E89A0000}"/>
    <cellStyle name="Normal 4 6 5 5 2 2" xfId="36406" xr:uid="{00000000-0005-0000-0000-0000E99A0000}"/>
    <cellStyle name="Normal 4 6 5 5 3" xfId="36407" xr:uid="{00000000-0005-0000-0000-0000EA9A0000}"/>
    <cellStyle name="Normal 4 6 5 5 4" xfId="36408" xr:uid="{00000000-0005-0000-0000-0000EB9A0000}"/>
    <cellStyle name="Normal 4 6 5 6" xfId="36409" xr:uid="{00000000-0005-0000-0000-0000EC9A0000}"/>
    <cellStyle name="Normal 4 6 5 6 2" xfId="36410" xr:uid="{00000000-0005-0000-0000-0000ED9A0000}"/>
    <cellStyle name="Normal 4 6 5 6 2 2" xfId="36411" xr:uid="{00000000-0005-0000-0000-0000EE9A0000}"/>
    <cellStyle name="Normal 4 6 5 6 3" xfId="36412" xr:uid="{00000000-0005-0000-0000-0000EF9A0000}"/>
    <cellStyle name="Normal 4 6 5 6 4" xfId="36413" xr:uid="{00000000-0005-0000-0000-0000F09A0000}"/>
    <cellStyle name="Normal 4 6 5 7" xfId="36414" xr:uid="{00000000-0005-0000-0000-0000F19A0000}"/>
    <cellStyle name="Normal 4 6 5 7 2" xfId="36415" xr:uid="{00000000-0005-0000-0000-0000F29A0000}"/>
    <cellStyle name="Normal 4 6 5 7 2 2" xfId="36416" xr:uid="{00000000-0005-0000-0000-0000F39A0000}"/>
    <cellStyle name="Normal 4 6 5 7 3" xfId="36417" xr:uid="{00000000-0005-0000-0000-0000F49A0000}"/>
    <cellStyle name="Normal 4 6 5 7 4" xfId="36418" xr:uid="{00000000-0005-0000-0000-0000F59A0000}"/>
    <cellStyle name="Normal 4 6 5 8" xfId="36419" xr:uid="{00000000-0005-0000-0000-0000F69A0000}"/>
    <cellStyle name="Normal 4 6 5 8 2" xfId="36420" xr:uid="{00000000-0005-0000-0000-0000F79A0000}"/>
    <cellStyle name="Normal 4 6 5 8 2 2" xfId="36421" xr:uid="{00000000-0005-0000-0000-0000F89A0000}"/>
    <cellStyle name="Normal 4 6 5 8 3" xfId="36422" xr:uid="{00000000-0005-0000-0000-0000F99A0000}"/>
    <cellStyle name="Normal 4 6 5 9" xfId="36423" xr:uid="{00000000-0005-0000-0000-0000FA9A0000}"/>
    <cellStyle name="Normal 4 6 5 9 2" xfId="36424" xr:uid="{00000000-0005-0000-0000-0000FB9A0000}"/>
    <cellStyle name="Normal 4 6 6" xfId="36425" xr:uid="{00000000-0005-0000-0000-0000FC9A0000}"/>
    <cellStyle name="Normal 4 6 6 2" xfId="36426" xr:uid="{00000000-0005-0000-0000-0000FD9A0000}"/>
    <cellStyle name="Normal 4 6 6 2 2" xfId="36427" xr:uid="{00000000-0005-0000-0000-0000FE9A0000}"/>
    <cellStyle name="Normal 4 6 6 2 2 2" xfId="36428" xr:uid="{00000000-0005-0000-0000-0000FF9A0000}"/>
    <cellStyle name="Normal 4 6 6 2 2 2 2" xfId="36429" xr:uid="{00000000-0005-0000-0000-0000009B0000}"/>
    <cellStyle name="Normal 4 6 6 2 2 3" xfId="36430" xr:uid="{00000000-0005-0000-0000-0000019B0000}"/>
    <cellStyle name="Normal 4 6 6 2 2 4" xfId="36431" xr:uid="{00000000-0005-0000-0000-0000029B0000}"/>
    <cellStyle name="Normal 4 6 6 2 3" xfId="36432" xr:uid="{00000000-0005-0000-0000-0000039B0000}"/>
    <cellStyle name="Normal 4 6 6 2 3 2" xfId="36433" xr:uid="{00000000-0005-0000-0000-0000049B0000}"/>
    <cellStyle name="Normal 4 6 6 2 3 2 2" xfId="36434" xr:uid="{00000000-0005-0000-0000-0000059B0000}"/>
    <cellStyle name="Normal 4 6 6 2 3 3" xfId="36435" xr:uid="{00000000-0005-0000-0000-0000069B0000}"/>
    <cellStyle name="Normal 4 6 6 2 3 4" xfId="36436" xr:uid="{00000000-0005-0000-0000-0000079B0000}"/>
    <cellStyle name="Normal 4 6 6 2 4" xfId="36437" xr:uid="{00000000-0005-0000-0000-0000089B0000}"/>
    <cellStyle name="Normal 4 6 6 2 4 2" xfId="36438" xr:uid="{00000000-0005-0000-0000-0000099B0000}"/>
    <cellStyle name="Normal 4 6 6 2 4 2 2" xfId="36439" xr:uid="{00000000-0005-0000-0000-00000A9B0000}"/>
    <cellStyle name="Normal 4 6 6 2 4 3" xfId="36440" xr:uid="{00000000-0005-0000-0000-00000B9B0000}"/>
    <cellStyle name="Normal 4 6 6 2 4 4" xfId="36441" xr:uid="{00000000-0005-0000-0000-00000C9B0000}"/>
    <cellStyle name="Normal 4 6 6 2 5" xfId="36442" xr:uid="{00000000-0005-0000-0000-00000D9B0000}"/>
    <cellStyle name="Normal 4 6 6 2 5 2" xfId="36443" xr:uid="{00000000-0005-0000-0000-00000E9B0000}"/>
    <cellStyle name="Normal 4 6 6 2 5 3" xfId="36444" xr:uid="{00000000-0005-0000-0000-00000F9B0000}"/>
    <cellStyle name="Normal 4 6 6 2 6" xfId="36445" xr:uid="{00000000-0005-0000-0000-0000109B0000}"/>
    <cellStyle name="Normal 4 6 6 2 7" xfId="36446" xr:uid="{00000000-0005-0000-0000-0000119B0000}"/>
    <cellStyle name="Normal 4 6 6 2 8" xfId="36447" xr:uid="{00000000-0005-0000-0000-0000129B0000}"/>
    <cellStyle name="Normal 4 6 6 3" xfId="36448" xr:uid="{00000000-0005-0000-0000-0000139B0000}"/>
    <cellStyle name="Normal 4 6 6 3 2" xfId="36449" xr:uid="{00000000-0005-0000-0000-0000149B0000}"/>
    <cellStyle name="Normal 4 6 6 3 2 2" xfId="36450" xr:uid="{00000000-0005-0000-0000-0000159B0000}"/>
    <cellStyle name="Normal 4 6 6 3 3" xfId="36451" xr:uid="{00000000-0005-0000-0000-0000169B0000}"/>
    <cellStyle name="Normal 4 6 6 3 4" xfId="36452" xr:uid="{00000000-0005-0000-0000-0000179B0000}"/>
    <cellStyle name="Normal 4 6 6 4" xfId="36453" xr:uid="{00000000-0005-0000-0000-0000189B0000}"/>
    <cellStyle name="Normal 4 6 6 4 2" xfId="36454" xr:uid="{00000000-0005-0000-0000-0000199B0000}"/>
    <cellStyle name="Normal 4 6 6 4 2 2" xfId="36455" xr:uid="{00000000-0005-0000-0000-00001A9B0000}"/>
    <cellStyle name="Normal 4 6 6 4 3" xfId="36456" xr:uid="{00000000-0005-0000-0000-00001B9B0000}"/>
    <cellStyle name="Normal 4 6 6 4 4" xfId="36457" xr:uid="{00000000-0005-0000-0000-00001C9B0000}"/>
    <cellStyle name="Normal 4 6 6 5" xfId="36458" xr:uid="{00000000-0005-0000-0000-00001D9B0000}"/>
    <cellStyle name="Normal 4 6 6 5 2" xfId="36459" xr:uid="{00000000-0005-0000-0000-00001E9B0000}"/>
    <cellStyle name="Normal 4 6 6 5 2 2" xfId="36460" xr:uid="{00000000-0005-0000-0000-00001F9B0000}"/>
    <cellStyle name="Normal 4 6 6 5 3" xfId="36461" xr:uid="{00000000-0005-0000-0000-0000209B0000}"/>
    <cellStyle name="Normal 4 6 6 5 4" xfId="36462" xr:uid="{00000000-0005-0000-0000-0000219B0000}"/>
    <cellStyle name="Normal 4 6 6 6" xfId="36463" xr:uid="{00000000-0005-0000-0000-0000229B0000}"/>
    <cellStyle name="Normal 4 6 6 6 2" xfId="36464" xr:uid="{00000000-0005-0000-0000-0000239B0000}"/>
    <cellStyle name="Normal 4 6 6 6 2 2" xfId="36465" xr:uid="{00000000-0005-0000-0000-0000249B0000}"/>
    <cellStyle name="Normal 4 6 6 6 3" xfId="36466" xr:uid="{00000000-0005-0000-0000-0000259B0000}"/>
    <cellStyle name="Normal 4 6 6 7" xfId="36467" xr:uid="{00000000-0005-0000-0000-0000269B0000}"/>
    <cellStyle name="Normal 4 6 6 7 2" xfId="36468" xr:uid="{00000000-0005-0000-0000-0000279B0000}"/>
    <cellStyle name="Normal 4 6 6 8" xfId="36469" xr:uid="{00000000-0005-0000-0000-0000289B0000}"/>
    <cellStyle name="Normal 4 6 6 9" xfId="36470" xr:uid="{00000000-0005-0000-0000-0000299B0000}"/>
    <cellStyle name="Normal 4 6 7" xfId="36471" xr:uid="{00000000-0005-0000-0000-00002A9B0000}"/>
    <cellStyle name="Normal 4 6 7 2" xfId="36472" xr:uid="{00000000-0005-0000-0000-00002B9B0000}"/>
    <cellStyle name="Normal 4 6 7 2 2" xfId="36473" xr:uid="{00000000-0005-0000-0000-00002C9B0000}"/>
    <cellStyle name="Normal 4 6 7 2 2 2" xfId="36474" xr:uid="{00000000-0005-0000-0000-00002D9B0000}"/>
    <cellStyle name="Normal 4 6 7 2 3" xfId="36475" xr:uid="{00000000-0005-0000-0000-00002E9B0000}"/>
    <cellStyle name="Normal 4 6 7 2 4" xfId="36476" xr:uid="{00000000-0005-0000-0000-00002F9B0000}"/>
    <cellStyle name="Normal 4 6 7 3" xfId="36477" xr:uid="{00000000-0005-0000-0000-0000309B0000}"/>
    <cellStyle name="Normal 4 6 7 3 2" xfId="36478" xr:uid="{00000000-0005-0000-0000-0000319B0000}"/>
    <cellStyle name="Normal 4 6 7 3 2 2" xfId="36479" xr:uid="{00000000-0005-0000-0000-0000329B0000}"/>
    <cellStyle name="Normal 4 6 7 3 3" xfId="36480" xr:uid="{00000000-0005-0000-0000-0000339B0000}"/>
    <cellStyle name="Normal 4 6 7 3 4" xfId="36481" xr:uid="{00000000-0005-0000-0000-0000349B0000}"/>
    <cellStyle name="Normal 4 6 7 4" xfId="36482" xr:uid="{00000000-0005-0000-0000-0000359B0000}"/>
    <cellStyle name="Normal 4 6 7 4 2" xfId="36483" xr:uid="{00000000-0005-0000-0000-0000369B0000}"/>
    <cellStyle name="Normal 4 6 7 4 2 2" xfId="36484" xr:uid="{00000000-0005-0000-0000-0000379B0000}"/>
    <cellStyle name="Normal 4 6 7 4 3" xfId="36485" xr:uid="{00000000-0005-0000-0000-0000389B0000}"/>
    <cellStyle name="Normal 4 6 7 4 4" xfId="36486" xr:uid="{00000000-0005-0000-0000-0000399B0000}"/>
    <cellStyle name="Normal 4 6 7 5" xfId="36487" xr:uid="{00000000-0005-0000-0000-00003A9B0000}"/>
    <cellStyle name="Normal 4 6 7 5 2" xfId="36488" xr:uid="{00000000-0005-0000-0000-00003B9B0000}"/>
    <cellStyle name="Normal 4 6 7 5 2 2" xfId="36489" xr:uid="{00000000-0005-0000-0000-00003C9B0000}"/>
    <cellStyle name="Normal 4 6 7 5 3" xfId="36490" xr:uid="{00000000-0005-0000-0000-00003D9B0000}"/>
    <cellStyle name="Normal 4 6 7 5 4" xfId="36491" xr:uid="{00000000-0005-0000-0000-00003E9B0000}"/>
    <cellStyle name="Normal 4 6 7 6" xfId="36492" xr:uid="{00000000-0005-0000-0000-00003F9B0000}"/>
    <cellStyle name="Normal 4 6 7 6 2" xfId="36493" xr:uid="{00000000-0005-0000-0000-0000409B0000}"/>
    <cellStyle name="Normal 4 6 7 6 2 2" xfId="36494" xr:uid="{00000000-0005-0000-0000-0000419B0000}"/>
    <cellStyle name="Normal 4 6 7 6 3" xfId="36495" xr:uid="{00000000-0005-0000-0000-0000429B0000}"/>
    <cellStyle name="Normal 4 6 7 7" xfId="36496" xr:uid="{00000000-0005-0000-0000-0000439B0000}"/>
    <cellStyle name="Normal 4 6 7 7 2" xfId="36497" xr:uid="{00000000-0005-0000-0000-0000449B0000}"/>
    <cellStyle name="Normal 4 6 7 8" xfId="36498" xr:uid="{00000000-0005-0000-0000-0000459B0000}"/>
    <cellStyle name="Normal 4 6 7 9" xfId="36499" xr:uid="{00000000-0005-0000-0000-0000469B0000}"/>
    <cellStyle name="Normal 4 6 8" xfId="36500" xr:uid="{00000000-0005-0000-0000-0000479B0000}"/>
    <cellStyle name="Normal 4 6 8 2" xfId="36501" xr:uid="{00000000-0005-0000-0000-0000489B0000}"/>
    <cellStyle name="Normal 4 6 8 2 2" xfId="36502" xr:uid="{00000000-0005-0000-0000-0000499B0000}"/>
    <cellStyle name="Normal 4 6 8 2 2 2" xfId="36503" xr:uid="{00000000-0005-0000-0000-00004A9B0000}"/>
    <cellStyle name="Normal 4 6 8 2 3" xfId="36504" xr:uid="{00000000-0005-0000-0000-00004B9B0000}"/>
    <cellStyle name="Normal 4 6 8 2 4" xfId="36505" xr:uid="{00000000-0005-0000-0000-00004C9B0000}"/>
    <cellStyle name="Normal 4 6 8 3" xfId="36506" xr:uid="{00000000-0005-0000-0000-00004D9B0000}"/>
    <cellStyle name="Normal 4 6 8 3 2" xfId="36507" xr:uid="{00000000-0005-0000-0000-00004E9B0000}"/>
    <cellStyle name="Normal 4 6 8 3 2 2" xfId="36508" xr:uid="{00000000-0005-0000-0000-00004F9B0000}"/>
    <cellStyle name="Normal 4 6 8 3 3" xfId="36509" xr:uid="{00000000-0005-0000-0000-0000509B0000}"/>
    <cellStyle name="Normal 4 6 8 3 4" xfId="36510" xr:uid="{00000000-0005-0000-0000-0000519B0000}"/>
    <cellStyle name="Normal 4 6 8 4" xfId="36511" xr:uid="{00000000-0005-0000-0000-0000529B0000}"/>
    <cellStyle name="Normal 4 6 8 4 2" xfId="36512" xr:uid="{00000000-0005-0000-0000-0000539B0000}"/>
    <cellStyle name="Normal 4 6 8 4 2 2" xfId="36513" xr:uid="{00000000-0005-0000-0000-0000549B0000}"/>
    <cellStyle name="Normal 4 6 8 4 3" xfId="36514" xr:uid="{00000000-0005-0000-0000-0000559B0000}"/>
    <cellStyle name="Normal 4 6 8 4 4" xfId="36515" xr:uid="{00000000-0005-0000-0000-0000569B0000}"/>
    <cellStyle name="Normal 4 6 8 5" xfId="36516" xr:uid="{00000000-0005-0000-0000-0000579B0000}"/>
    <cellStyle name="Normal 4 6 8 5 2" xfId="36517" xr:uid="{00000000-0005-0000-0000-0000589B0000}"/>
    <cellStyle name="Normal 4 6 8 5 2 2" xfId="36518" xr:uid="{00000000-0005-0000-0000-0000599B0000}"/>
    <cellStyle name="Normal 4 6 8 5 3" xfId="36519" xr:uid="{00000000-0005-0000-0000-00005A9B0000}"/>
    <cellStyle name="Normal 4 6 8 6" xfId="36520" xr:uid="{00000000-0005-0000-0000-00005B9B0000}"/>
    <cellStyle name="Normal 4 6 8 6 2" xfId="36521" xr:uid="{00000000-0005-0000-0000-00005C9B0000}"/>
    <cellStyle name="Normal 4 6 8 7" xfId="36522" xr:uid="{00000000-0005-0000-0000-00005D9B0000}"/>
    <cellStyle name="Normal 4 6 8 8" xfId="36523" xr:uid="{00000000-0005-0000-0000-00005E9B0000}"/>
    <cellStyle name="Normal 4 6 9" xfId="36524" xr:uid="{00000000-0005-0000-0000-00005F9B0000}"/>
    <cellStyle name="Normal 4 6 9 2" xfId="36525" xr:uid="{00000000-0005-0000-0000-0000609B0000}"/>
    <cellStyle name="Normal 4 6 9 2 2" xfId="36526" xr:uid="{00000000-0005-0000-0000-0000619B0000}"/>
    <cellStyle name="Normal 4 6 9 3" xfId="36527" xr:uid="{00000000-0005-0000-0000-0000629B0000}"/>
    <cellStyle name="Normal 4 6 9 4" xfId="36528" xr:uid="{00000000-0005-0000-0000-0000639B0000}"/>
    <cellStyle name="Normal 4 7" xfId="36529" xr:uid="{00000000-0005-0000-0000-0000649B0000}"/>
    <cellStyle name="Normal 4 7 10" xfId="36530" xr:uid="{00000000-0005-0000-0000-0000659B0000}"/>
    <cellStyle name="Normal 4 7 10 2" xfId="36531" xr:uid="{00000000-0005-0000-0000-0000669B0000}"/>
    <cellStyle name="Normal 4 7 10 2 2" xfId="36532" xr:uid="{00000000-0005-0000-0000-0000679B0000}"/>
    <cellStyle name="Normal 4 7 10 3" xfId="36533" xr:uid="{00000000-0005-0000-0000-0000689B0000}"/>
    <cellStyle name="Normal 4 7 11" xfId="36534" xr:uid="{00000000-0005-0000-0000-0000699B0000}"/>
    <cellStyle name="Normal 4 7 11 2" xfId="36535" xr:uid="{00000000-0005-0000-0000-00006A9B0000}"/>
    <cellStyle name="Normal 4 7 12" xfId="36536" xr:uid="{00000000-0005-0000-0000-00006B9B0000}"/>
    <cellStyle name="Normal 4 7 13" xfId="36537" xr:uid="{00000000-0005-0000-0000-00006C9B0000}"/>
    <cellStyle name="Normal 4 7 2" xfId="36538" xr:uid="{00000000-0005-0000-0000-00006D9B0000}"/>
    <cellStyle name="Normal 4 7 2 10" xfId="36539" xr:uid="{00000000-0005-0000-0000-00006E9B0000}"/>
    <cellStyle name="Normal 4 7 2 10 2" xfId="36540" xr:uid="{00000000-0005-0000-0000-00006F9B0000}"/>
    <cellStyle name="Normal 4 7 2 11" xfId="36541" xr:uid="{00000000-0005-0000-0000-0000709B0000}"/>
    <cellStyle name="Normal 4 7 2 12" xfId="36542" xr:uid="{00000000-0005-0000-0000-0000719B0000}"/>
    <cellStyle name="Normal 4 7 2 2" xfId="36543" xr:uid="{00000000-0005-0000-0000-0000729B0000}"/>
    <cellStyle name="Normal 4 7 2 2 10" xfId="36544" xr:uid="{00000000-0005-0000-0000-0000739B0000}"/>
    <cellStyle name="Normal 4 7 2 2 2" xfId="36545" xr:uid="{00000000-0005-0000-0000-0000749B0000}"/>
    <cellStyle name="Normal 4 7 2 2 2 2" xfId="36546" xr:uid="{00000000-0005-0000-0000-0000759B0000}"/>
    <cellStyle name="Normal 4 7 2 2 2 2 2" xfId="36547" xr:uid="{00000000-0005-0000-0000-0000769B0000}"/>
    <cellStyle name="Normal 4 7 2 2 2 2 2 2" xfId="36548" xr:uid="{00000000-0005-0000-0000-0000779B0000}"/>
    <cellStyle name="Normal 4 7 2 2 2 2 3" xfId="36549" xr:uid="{00000000-0005-0000-0000-0000789B0000}"/>
    <cellStyle name="Normal 4 7 2 2 2 2 4" xfId="36550" xr:uid="{00000000-0005-0000-0000-0000799B0000}"/>
    <cellStyle name="Normal 4 7 2 2 2 3" xfId="36551" xr:uid="{00000000-0005-0000-0000-00007A9B0000}"/>
    <cellStyle name="Normal 4 7 2 2 2 3 2" xfId="36552" xr:uid="{00000000-0005-0000-0000-00007B9B0000}"/>
    <cellStyle name="Normal 4 7 2 2 2 3 2 2" xfId="36553" xr:uid="{00000000-0005-0000-0000-00007C9B0000}"/>
    <cellStyle name="Normal 4 7 2 2 2 3 3" xfId="36554" xr:uid="{00000000-0005-0000-0000-00007D9B0000}"/>
    <cellStyle name="Normal 4 7 2 2 2 3 4" xfId="36555" xr:uid="{00000000-0005-0000-0000-00007E9B0000}"/>
    <cellStyle name="Normal 4 7 2 2 2 4" xfId="36556" xr:uid="{00000000-0005-0000-0000-00007F9B0000}"/>
    <cellStyle name="Normal 4 7 2 2 2 4 2" xfId="36557" xr:uid="{00000000-0005-0000-0000-0000809B0000}"/>
    <cellStyle name="Normal 4 7 2 2 2 4 2 2" xfId="36558" xr:uid="{00000000-0005-0000-0000-0000819B0000}"/>
    <cellStyle name="Normal 4 7 2 2 2 4 3" xfId="36559" xr:uid="{00000000-0005-0000-0000-0000829B0000}"/>
    <cellStyle name="Normal 4 7 2 2 2 4 4" xfId="36560" xr:uid="{00000000-0005-0000-0000-0000839B0000}"/>
    <cellStyle name="Normal 4 7 2 2 2 5" xfId="36561" xr:uid="{00000000-0005-0000-0000-0000849B0000}"/>
    <cellStyle name="Normal 4 7 2 2 2 5 2" xfId="36562" xr:uid="{00000000-0005-0000-0000-0000859B0000}"/>
    <cellStyle name="Normal 4 7 2 2 2 5 2 2" xfId="36563" xr:uid="{00000000-0005-0000-0000-0000869B0000}"/>
    <cellStyle name="Normal 4 7 2 2 2 5 3" xfId="36564" xr:uid="{00000000-0005-0000-0000-0000879B0000}"/>
    <cellStyle name="Normal 4 7 2 2 2 5 4" xfId="36565" xr:uid="{00000000-0005-0000-0000-0000889B0000}"/>
    <cellStyle name="Normal 4 7 2 2 2 6" xfId="36566" xr:uid="{00000000-0005-0000-0000-0000899B0000}"/>
    <cellStyle name="Normal 4 7 2 2 2 6 2" xfId="36567" xr:uid="{00000000-0005-0000-0000-00008A9B0000}"/>
    <cellStyle name="Normal 4 7 2 2 2 6 2 2" xfId="36568" xr:uid="{00000000-0005-0000-0000-00008B9B0000}"/>
    <cellStyle name="Normal 4 7 2 2 2 6 3" xfId="36569" xr:uid="{00000000-0005-0000-0000-00008C9B0000}"/>
    <cellStyle name="Normal 4 7 2 2 2 7" xfId="36570" xr:uid="{00000000-0005-0000-0000-00008D9B0000}"/>
    <cellStyle name="Normal 4 7 2 2 2 7 2" xfId="36571" xr:uid="{00000000-0005-0000-0000-00008E9B0000}"/>
    <cellStyle name="Normal 4 7 2 2 2 8" xfId="36572" xr:uid="{00000000-0005-0000-0000-00008F9B0000}"/>
    <cellStyle name="Normal 4 7 2 2 2 9" xfId="36573" xr:uid="{00000000-0005-0000-0000-0000909B0000}"/>
    <cellStyle name="Normal 4 7 2 2 3" xfId="36574" xr:uid="{00000000-0005-0000-0000-0000919B0000}"/>
    <cellStyle name="Normal 4 7 2 2 3 2" xfId="36575" xr:uid="{00000000-0005-0000-0000-0000929B0000}"/>
    <cellStyle name="Normal 4 7 2 2 3 2 2" xfId="36576" xr:uid="{00000000-0005-0000-0000-0000939B0000}"/>
    <cellStyle name="Normal 4 7 2 2 3 2 2 2" xfId="36577" xr:uid="{00000000-0005-0000-0000-0000949B0000}"/>
    <cellStyle name="Normal 4 7 2 2 3 2 3" xfId="36578" xr:uid="{00000000-0005-0000-0000-0000959B0000}"/>
    <cellStyle name="Normal 4 7 2 2 3 2 4" xfId="36579" xr:uid="{00000000-0005-0000-0000-0000969B0000}"/>
    <cellStyle name="Normal 4 7 2 2 3 3" xfId="36580" xr:uid="{00000000-0005-0000-0000-0000979B0000}"/>
    <cellStyle name="Normal 4 7 2 2 3 3 2" xfId="36581" xr:uid="{00000000-0005-0000-0000-0000989B0000}"/>
    <cellStyle name="Normal 4 7 2 2 3 3 2 2" xfId="36582" xr:uid="{00000000-0005-0000-0000-0000999B0000}"/>
    <cellStyle name="Normal 4 7 2 2 3 3 3" xfId="36583" xr:uid="{00000000-0005-0000-0000-00009A9B0000}"/>
    <cellStyle name="Normal 4 7 2 2 3 3 4" xfId="36584" xr:uid="{00000000-0005-0000-0000-00009B9B0000}"/>
    <cellStyle name="Normal 4 7 2 2 3 4" xfId="36585" xr:uid="{00000000-0005-0000-0000-00009C9B0000}"/>
    <cellStyle name="Normal 4 7 2 2 3 4 2" xfId="36586" xr:uid="{00000000-0005-0000-0000-00009D9B0000}"/>
    <cellStyle name="Normal 4 7 2 2 3 4 2 2" xfId="36587" xr:uid="{00000000-0005-0000-0000-00009E9B0000}"/>
    <cellStyle name="Normal 4 7 2 2 3 4 3" xfId="36588" xr:uid="{00000000-0005-0000-0000-00009F9B0000}"/>
    <cellStyle name="Normal 4 7 2 2 3 4 4" xfId="36589" xr:uid="{00000000-0005-0000-0000-0000A09B0000}"/>
    <cellStyle name="Normal 4 7 2 2 3 5" xfId="36590" xr:uid="{00000000-0005-0000-0000-0000A19B0000}"/>
    <cellStyle name="Normal 4 7 2 2 3 5 2" xfId="36591" xr:uid="{00000000-0005-0000-0000-0000A29B0000}"/>
    <cellStyle name="Normal 4 7 2 2 3 5 3" xfId="36592" xr:uid="{00000000-0005-0000-0000-0000A39B0000}"/>
    <cellStyle name="Normal 4 7 2 2 3 6" xfId="36593" xr:uid="{00000000-0005-0000-0000-0000A49B0000}"/>
    <cellStyle name="Normal 4 7 2 2 3 7" xfId="36594" xr:uid="{00000000-0005-0000-0000-0000A59B0000}"/>
    <cellStyle name="Normal 4 7 2 2 3 8" xfId="36595" xr:uid="{00000000-0005-0000-0000-0000A69B0000}"/>
    <cellStyle name="Normal 4 7 2 2 4" xfId="36596" xr:uid="{00000000-0005-0000-0000-0000A79B0000}"/>
    <cellStyle name="Normal 4 7 2 2 4 2" xfId="36597" xr:uid="{00000000-0005-0000-0000-0000A89B0000}"/>
    <cellStyle name="Normal 4 7 2 2 4 2 2" xfId="36598" xr:uid="{00000000-0005-0000-0000-0000A99B0000}"/>
    <cellStyle name="Normal 4 7 2 2 4 3" xfId="36599" xr:uid="{00000000-0005-0000-0000-0000AA9B0000}"/>
    <cellStyle name="Normal 4 7 2 2 4 4" xfId="36600" xr:uid="{00000000-0005-0000-0000-0000AB9B0000}"/>
    <cellStyle name="Normal 4 7 2 2 5" xfId="36601" xr:uid="{00000000-0005-0000-0000-0000AC9B0000}"/>
    <cellStyle name="Normal 4 7 2 2 5 2" xfId="36602" xr:uid="{00000000-0005-0000-0000-0000AD9B0000}"/>
    <cellStyle name="Normal 4 7 2 2 5 2 2" xfId="36603" xr:uid="{00000000-0005-0000-0000-0000AE9B0000}"/>
    <cellStyle name="Normal 4 7 2 2 5 3" xfId="36604" xr:uid="{00000000-0005-0000-0000-0000AF9B0000}"/>
    <cellStyle name="Normal 4 7 2 2 5 4" xfId="36605" xr:uid="{00000000-0005-0000-0000-0000B09B0000}"/>
    <cellStyle name="Normal 4 7 2 2 6" xfId="36606" xr:uid="{00000000-0005-0000-0000-0000B19B0000}"/>
    <cellStyle name="Normal 4 7 2 2 6 2" xfId="36607" xr:uid="{00000000-0005-0000-0000-0000B29B0000}"/>
    <cellStyle name="Normal 4 7 2 2 6 2 2" xfId="36608" xr:uid="{00000000-0005-0000-0000-0000B39B0000}"/>
    <cellStyle name="Normal 4 7 2 2 6 3" xfId="36609" xr:uid="{00000000-0005-0000-0000-0000B49B0000}"/>
    <cellStyle name="Normal 4 7 2 2 6 4" xfId="36610" xr:uid="{00000000-0005-0000-0000-0000B59B0000}"/>
    <cellStyle name="Normal 4 7 2 2 7" xfId="36611" xr:uid="{00000000-0005-0000-0000-0000B69B0000}"/>
    <cellStyle name="Normal 4 7 2 2 7 2" xfId="36612" xr:uid="{00000000-0005-0000-0000-0000B79B0000}"/>
    <cellStyle name="Normal 4 7 2 2 7 2 2" xfId="36613" xr:uid="{00000000-0005-0000-0000-0000B89B0000}"/>
    <cellStyle name="Normal 4 7 2 2 7 3" xfId="36614" xr:uid="{00000000-0005-0000-0000-0000B99B0000}"/>
    <cellStyle name="Normal 4 7 2 2 8" xfId="36615" xr:uid="{00000000-0005-0000-0000-0000BA9B0000}"/>
    <cellStyle name="Normal 4 7 2 2 8 2" xfId="36616" xr:uid="{00000000-0005-0000-0000-0000BB9B0000}"/>
    <cellStyle name="Normal 4 7 2 2 9" xfId="36617" xr:uid="{00000000-0005-0000-0000-0000BC9B0000}"/>
    <cellStyle name="Normal 4 7 2 3" xfId="36618" xr:uid="{00000000-0005-0000-0000-0000BD9B0000}"/>
    <cellStyle name="Normal 4 7 2 3 2" xfId="36619" xr:uid="{00000000-0005-0000-0000-0000BE9B0000}"/>
    <cellStyle name="Normal 4 7 2 3 2 2" xfId="36620" xr:uid="{00000000-0005-0000-0000-0000BF9B0000}"/>
    <cellStyle name="Normal 4 7 2 3 2 2 2" xfId="36621" xr:uid="{00000000-0005-0000-0000-0000C09B0000}"/>
    <cellStyle name="Normal 4 7 2 3 2 2 2 2" xfId="36622" xr:uid="{00000000-0005-0000-0000-0000C19B0000}"/>
    <cellStyle name="Normal 4 7 2 3 2 2 3" xfId="36623" xr:uid="{00000000-0005-0000-0000-0000C29B0000}"/>
    <cellStyle name="Normal 4 7 2 3 2 2 4" xfId="36624" xr:uid="{00000000-0005-0000-0000-0000C39B0000}"/>
    <cellStyle name="Normal 4 7 2 3 2 3" xfId="36625" xr:uid="{00000000-0005-0000-0000-0000C49B0000}"/>
    <cellStyle name="Normal 4 7 2 3 2 3 2" xfId="36626" xr:uid="{00000000-0005-0000-0000-0000C59B0000}"/>
    <cellStyle name="Normal 4 7 2 3 2 3 2 2" xfId="36627" xr:uid="{00000000-0005-0000-0000-0000C69B0000}"/>
    <cellStyle name="Normal 4 7 2 3 2 3 3" xfId="36628" xr:uid="{00000000-0005-0000-0000-0000C79B0000}"/>
    <cellStyle name="Normal 4 7 2 3 2 3 4" xfId="36629" xr:uid="{00000000-0005-0000-0000-0000C89B0000}"/>
    <cellStyle name="Normal 4 7 2 3 2 4" xfId="36630" xr:uid="{00000000-0005-0000-0000-0000C99B0000}"/>
    <cellStyle name="Normal 4 7 2 3 2 4 2" xfId="36631" xr:uid="{00000000-0005-0000-0000-0000CA9B0000}"/>
    <cellStyle name="Normal 4 7 2 3 2 4 2 2" xfId="36632" xr:uid="{00000000-0005-0000-0000-0000CB9B0000}"/>
    <cellStyle name="Normal 4 7 2 3 2 4 3" xfId="36633" xr:uid="{00000000-0005-0000-0000-0000CC9B0000}"/>
    <cellStyle name="Normal 4 7 2 3 2 4 4" xfId="36634" xr:uid="{00000000-0005-0000-0000-0000CD9B0000}"/>
    <cellStyle name="Normal 4 7 2 3 2 5" xfId="36635" xr:uid="{00000000-0005-0000-0000-0000CE9B0000}"/>
    <cellStyle name="Normal 4 7 2 3 2 5 2" xfId="36636" xr:uid="{00000000-0005-0000-0000-0000CF9B0000}"/>
    <cellStyle name="Normal 4 7 2 3 2 5 3" xfId="36637" xr:uid="{00000000-0005-0000-0000-0000D09B0000}"/>
    <cellStyle name="Normal 4 7 2 3 2 6" xfId="36638" xr:uid="{00000000-0005-0000-0000-0000D19B0000}"/>
    <cellStyle name="Normal 4 7 2 3 2 7" xfId="36639" xr:uid="{00000000-0005-0000-0000-0000D29B0000}"/>
    <cellStyle name="Normal 4 7 2 3 2 8" xfId="36640" xr:uid="{00000000-0005-0000-0000-0000D39B0000}"/>
    <cellStyle name="Normal 4 7 2 3 3" xfId="36641" xr:uid="{00000000-0005-0000-0000-0000D49B0000}"/>
    <cellStyle name="Normal 4 7 2 3 3 2" xfId="36642" xr:uid="{00000000-0005-0000-0000-0000D59B0000}"/>
    <cellStyle name="Normal 4 7 2 3 3 2 2" xfId="36643" xr:uid="{00000000-0005-0000-0000-0000D69B0000}"/>
    <cellStyle name="Normal 4 7 2 3 3 3" xfId="36644" xr:uid="{00000000-0005-0000-0000-0000D79B0000}"/>
    <cellStyle name="Normal 4 7 2 3 3 4" xfId="36645" xr:uid="{00000000-0005-0000-0000-0000D89B0000}"/>
    <cellStyle name="Normal 4 7 2 3 4" xfId="36646" xr:uid="{00000000-0005-0000-0000-0000D99B0000}"/>
    <cellStyle name="Normal 4 7 2 3 4 2" xfId="36647" xr:uid="{00000000-0005-0000-0000-0000DA9B0000}"/>
    <cellStyle name="Normal 4 7 2 3 4 2 2" xfId="36648" xr:uid="{00000000-0005-0000-0000-0000DB9B0000}"/>
    <cellStyle name="Normal 4 7 2 3 4 3" xfId="36649" xr:uid="{00000000-0005-0000-0000-0000DC9B0000}"/>
    <cellStyle name="Normal 4 7 2 3 4 4" xfId="36650" xr:uid="{00000000-0005-0000-0000-0000DD9B0000}"/>
    <cellStyle name="Normal 4 7 2 3 5" xfId="36651" xr:uid="{00000000-0005-0000-0000-0000DE9B0000}"/>
    <cellStyle name="Normal 4 7 2 3 5 2" xfId="36652" xr:uid="{00000000-0005-0000-0000-0000DF9B0000}"/>
    <cellStyle name="Normal 4 7 2 3 5 2 2" xfId="36653" xr:uid="{00000000-0005-0000-0000-0000E09B0000}"/>
    <cellStyle name="Normal 4 7 2 3 5 3" xfId="36654" xr:uid="{00000000-0005-0000-0000-0000E19B0000}"/>
    <cellStyle name="Normal 4 7 2 3 5 4" xfId="36655" xr:uid="{00000000-0005-0000-0000-0000E29B0000}"/>
    <cellStyle name="Normal 4 7 2 3 6" xfId="36656" xr:uid="{00000000-0005-0000-0000-0000E39B0000}"/>
    <cellStyle name="Normal 4 7 2 3 6 2" xfId="36657" xr:uid="{00000000-0005-0000-0000-0000E49B0000}"/>
    <cellStyle name="Normal 4 7 2 3 6 2 2" xfId="36658" xr:uid="{00000000-0005-0000-0000-0000E59B0000}"/>
    <cellStyle name="Normal 4 7 2 3 6 3" xfId="36659" xr:uid="{00000000-0005-0000-0000-0000E69B0000}"/>
    <cellStyle name="Normal 4 7 2 3 7" xfId="36660" xr:uid="{00000000-0005-0000-0000-0000E79B0000}"/>
    <cellStyle name="Normal 4 7 2 3 7 2" xfId="36661" xr:uid="{00000000-0005-0000-0000-0000E89B0000}"/>
    <cellStyle name="Normal 4 7 2 3 8" xfId="36662" xr:uid="{00000000-0005-0000-0000-0000E99B0000}"/>
    <cellStyle name="Normal 4 7 2 3 9" xfId="36663" xr:uid="{00000000-0005-0000-0000-0000EA9B0000}"/>
    <cellStyle name="Normal 4 7 2 4" xfId="36664" xr:uid="{00000000-0005-0000-0000-0000EB9B0000}"/>
    <cellStyle name="Normal 4 7 2 4 2" xfId="36665" xr:uid="{00000000-0005-0000-0000-0000EC9B0000}"/>
    <cellStyle name="Normal 4 7 2 4 2 2" xfId="36666" xr:uid="{00000000-0005-0000-0000-0000ED9B0000}"/>
    <cellStyle name="Normal 4 7 2 4 2 2 2" xfId="36667" xr:uid="{00000000-0005-0000-0000-0000EE9B0000}"/>
    <cellStyle name="Normal 4 7 2 4 2 3" xfId="36668" xr:uid="{00000000-0005-0000-0000-0000EF9B0000}"/>
    <cellStyle name="Normal 4 7 2 4 2 4" xfId="36669" xr:uid="{00000000-0005-0000-0000-0000F09B0000}"/>
    <cellStyle name="Normal 4 7 2 4 3" xfId="36670" xr:uid="{00000000-0005-0000-0000-0000F19B0000}"/>
    <cellStyle name="Normal 4 7 2 4 3 2" xfId="36671" xr:uid="{00000000-0005-0000-0000-0000F29B0000}"/>
    <cellStyle name="Normal 4 7 2 4 3 2 2" xfId="36672" xr:uid="{00000000-0005-0000-0000-0000F39B0000}"/>
    <cellStyle name="Normal 4 7 2 4 3 3" xfId="36673" xr:uid="{00000000-0005-0000-0000-0000F49B0000}"/>
    <cellStyle name="Normal 4 7 2 4 3 4" xfId="36674" xr:uid="{00000000-0005-0000-0000-0000F59B0000}"/>
    <cellStyle name="Normal 4 7 2 4 4" xfId="36675" xr:uid="{00000000-0005-0000-0000-0000F69B0000}"/>
    <cellStyle name="Normal 4 7 2 4 4 2" xfId="36676" xr:uid="{00000000-0005-0000-0000-0000F79B0000}"/>
    <cellStyle name="Normal 4 7 2 4 4 2 2" xfId="36677" xr:uid="{00000000-0005-0000-0000-0000F89B0000}"/>
    <cellStyle name="Normal 4 7 2 4 4 3" xfId="36678" xr:uid="{00000000-0005-0000-0000-0000F99B0000}"/>
    <cellStyle name="Normal 4 7 2 4 4 4" xfId="36679" xr:uid="{00000000-0005-0000-0000-0000FA9B0000}"/>
    <cellStyle name="Normal 4 7 2 4 5" xfId="36680" xr:uid="{00000000-0005-0000-0000-0000FB9B0000}"/>
    <cellStyle name="Normal 4 7 2 4 5 2" xfId="36681" xr:uid="{00000000-0005-0000-0000-0000FC9B0000}"/>
    <cellStyle name="Normal 4 7 2 4 5 2 2" xfId="36682" xr:uid="{00000000-0005-0000-0000-0000FD9B0000}"/>
    <cellStyle name="Normal 4 7 2 4 5 3" xfId="36683" xr:uid="{00000000-0005-0000-0000-0000FE9B0000}"/>
    <cellStyle name="Normal 4 7 2 4 5 4" xfId="36684" xr:uid="{00000000-0005-0000-0000-0000FF9B0000}"/>
    <cellStyle name="Normal 4 7 2 4 6" xfId="36685" xr:uid="{00000000-0005-0000-0000-0000009C0000}"/>
    <cellStyle name="Normal 4 7 2 4 6 2" xfId="36686" xr:uid="{00000000-0005-0000-0000-0000019C0000}"/>
    <cellStyle name="Normal 4 7 2 4 6 2 2" xfId="36687" xr:uid="{00000000-0005-0000-0000-0000029C0000}"/>
    <cellStyle name="Normal 4 7 2 4 6 3" xfId="36688" xr:uid="{00000000-0005-0000-0000-0000039C0000}"/>
    <cellStyle name="Normal 4 7 2 4 7" xfId="36689" xr:uid="{00000000-0005-0000-0000-0000049C0000}"/>
    <cellStyle name="Normal 4 7 2 4 7 2" xfId="36690" xr:uid="{00000000-0005-0000-0000-0000059C0000}"/>
    <cellStyle name="Normal 4 7 2 4 8" xfId="36691" xr:uid="{00000000-0005-0000-0000-0000069C0000}"/>
    <cellStyle name="Normal 4 7 2 4 9" xfId="36692" xr:uid="{00000000-0005-0000-0000-0000079C0000}"/>
    <cellStyle name="Normal 4 7 2 5" xfId="36693" xr:uid="{00000000-0005-0000-0000-0000089C0000}"/>
    <cellStyle name="Normal 4 7 2 5 2" xfId="36694" xr:uid="{00000000-0005-0000-0000-0000099C0000}"/>
    <cellStyle name="Normal 4 7 2 5 2 2" xfId="36695" xr:uid="{00000000-0005-0000-0000-00000A9C0000}"/>
    <cellStyle name="Normal 4 7 2 5 2 2 2" xfId="36696" xr:uid="{00000000-0005-0000-0000-00000B9C0000}"/>
    <cellStyle name="Normal 4 7 2 5 2 3" xfId="36697" xr:uid="{00000000-0005-0000-0000-00000C9C0000}"/>
    <cellStyle name="Normal 4 7 2 5 2 4" xfId="36698" xr:uid="{00000000-0005-0000-0000-00000D9C0000}"/>
    <cellStyle name="Normal 4 7 2 5 3" xfId="36699" xr:uid="{00000000-0005-0000-0000-00000E9C0000}"/>
    <cellStyle name="Normal 4 7 2 5 3 2" xfId="36700" xr:uid="{00000000-0005-0000-0000-00000F9C0000}"/>
    <cellStyle name="Normal 4 7 2 5 3 2 2" xfId="36701" xr:uid="{00000000-0005-0000-0000-0000109C0000}"/>
    <cellStyle name="Normal 4 7 2 5 3 3" xfId="36702" xr:uid="{00000000-0005-0000-0000-0000119C0000}"/>
    <cellStyle name="Normal 4 7 2 5 3 4" xfId="36703" xr:uid="{00000000-0005-0000-0000-0000129C0000}"/>
    <cellStyle name="Normal 4 7 2 5 4" xfId="36704" xr:uid="{00000000-0005-0000-0000-0000139C0000}"/>
    <cellStyle name="Normal 4 7 2 5 4 2" xfId="36705" xr:uid="{00000000-0005-0000-0000-0000149C0000}"/>
    <cellStyle name="Normal 4 7 2 5 4 2 2" xfId="36706" xr:uid="{00000000-0005-0000-0000-0000159C0000}"/>
    <cellStyle name="Normal 4 7 2 5 4 3" xfId="36707" xr:uid="{00000000-0005-0000-0000-0000169C0000}"/>
    <cellStyle name="Normal 4 7 2 5 4 4" xfId="36708" xr:uid="{00000000-0005-0000-0000-0000179C0000}"/>
    <cellStyle name="Normal 4 7 2 5 5" xfId="36709" xr:uid="{00000000-0005-0000-0000-0000189C0000}"/>
    <cellStyle name="Normal 4 7 2 5 5 2" xfId="36710" xr:uid="{00000000-0005-0000-0000-0000199C0000}"/>
    <cellStyle name="Normal 4 7 2 5 5 3" xfId="36711" xr:uid="{00000000-0005-0000-0000-00001A9C0000}"/>
    <cellStyle name="Normal 4 7 2 5 6" xfId="36712" xr:uid="{00000000-0005-0000-0000-00001B9C0000}"/>
    <cellStyle name="Normal 4 7 2 5 7" xfId="36713" xr:uid="{00000000-0005-0000-0000-00001C9C0000}"/>
    <cellStyle name="Normal 4 7 2 5 8" xfId="36714" xr:uid="{00000000-0005-0000-0000-00001D9C0000}"/>
    <cellStyle name="Normal 4 7 2 6" xfId="36715" xr:uid="{00000000-0005-0000-0000-00001E9C0000}"/>
    <cellStyle name="Normal 4 7 2 6 2" xfId="36716" xr:uid="{00000000-0005-0000-0000-00001F9C0000}"/>
    <cellStyle name="Normal 4 7 2 6 2 2" xfId="36717" xr:uid="{00000000-0005-0000-0000-0000209C0000}"/>
    <cellStyle name="Normal 4 7 2 6 3" xfId="36718" xr:uid="{00000000-0005-0000-0000-0000219C0000}"/>
    <cellStyle name="Normal 4 7 2 6 4" xfId="36719" xr:uid="{00000000-0005-0000-0000-0000229C0000}"/>
    <cellStyle name="Normal 4 7 2 7" xfId="36720" xr:uid="{00000000-0005-0000-0000-0000239C0000}"/>
    <cellStyle name="Normal 4 7 2 7 2" xfId="36721" xr:uid="{00000000-0005-0000-0000-0000249C0000}"/>
    <cellStyle name="Normal 4 7 2 7 2 2" xfId="36722" xr:uid="{00000000-0005-0000-0000-0000259C0000}"/>
    <cellStyle name="Normal 4 7 2 7 3" xfId="36723" xr:uid="{00000000-0005-0000-0000-0000269C0000}"/>
    <cellStyle name="Normal 4 7 2 7 4" xfId="36724" xr:uid="{00000000-0005-0000-0000-0000279C0000}"/>
    <cellStyle name="Normal 4 7 2 8" xfId="36725" xr:uid="{00000000-0005-0000-0000-0000289C0000}"/>
    <cellStyle name="Normal 4 7 2 8 2" xfId="36726" xr:uid="{00000000-0005-0000-0000-0000299C0000}"/>
    <cellStyle name="Normal 4 7 2 8 2 2" xfId="36727" xr:uid="{00000000-0005-0000-0000-00002A9C0000}"/>
    <cellStyle name="Normal 4 7 2 8 3" xfId="36728" xr:uid="{00000000-0005-0000-0000-00002B9C0000}"/>
    <cellStyle name="Normal 4 7 2 8 4" xfId="36729" xr:uid="{00000000-0005-0000-0000-00002C9C0000}"/>
    <cellStyle name="Normal 4 7 2 9" xfId="36730" xr:uid="{00000000-0005-0000-0000-00002D9C0000}"/>
    <cellStyle name="Normal 4 7 2 9 2" xfId="36731" xr:uid="{00000000-0005-0000-0000-00002E9C0000}"/>
    <cellStyle name="Normal 4 7 2 9 2 2" xfId="36732" xr:uid="{00000000-0005-0000-0000-00002F9C0000}"/>
    <cellStyle name="Normal 4 7 2 9 3" xfId="36733" xr:uid="{00000000-0005-0000-0000-0000309C0000}"/>
    <cellStyle name="Normal 4 7 3" xfId="36734" xr:uid="{00000000-0005-0000-0000-0000319C0000}"/>
    <cellStyle name="Normal 4 7 3 10" xfId="36735" xr:uid="{00000000-0005-0000-0000-0000329C0000}"/>
    <cellStyle name="Normal 4 7 3 11" xfId="36736" xr:uid="{00000000-0005-0000-0000-0000339C0000}"/>
    <cellStyle name="Normal 4 7 3 2" xfId="36737" xr:uid="{00000000-0005-0000-0000-0000349C0000}"/>
    <cellStyle name="Normal 4 7 3 2 2" xfId="36738" xr:uid="{00000000-0005-0000-0000-0000359C0000}"/>
    <cellStyle name="Normal 4 7 3 2 2 2" xfId="36739" xr:uid="{00000000-0005-0000-0000-0000369C0000}"/>
    <cellStyle name="Normal 4 7 3 2 2 2 2" xfId="36740" xr:uid="{00000000-0005-0000-0000-0000379C0000}"/>
    <cellStyle name="Normal 4 7 3 2 2 2 2 2" xfId="36741" xr:uid="{00000000-0005-0000-0000-0000389C0000}"/>
    <cellStyle name="Normal 4 7 3 2 2 2 3" xfId="36742" xr:uid="{00000000-0005-0000-0000-0000399C0000}"/>
    <cellStyle name="Normal 4 7 3 2 2 2 4" xfId="36743" xr:uid="{00000000-0005-0000-0000-00003A9C0000}"/>
    <cellStyle name="Normal 4 7 3 2 2 3" xfId="36744" xr:uid="{00000000-0005-0000-0000-00003B9C0000}"/>
    <cellStyle name="Normal 4 7 3 2 2 3 2" xfId="36745" xr:uid="{00000000-0005-0000-0000-00003C9C0000}"/>
    <cellStyle name="Normal 4 7 3 2 2 3 2 2" xfId="36746" xr:uid="{00000000-0005-0000-0000-00003D9C0000}"/>
    <cellStyle name="Normal 4 7 3 2 2 3 3" xfId="36747" xr:uid="{00000000-0005-0000-0000-00003E9C0000}"/>
    <cellStyle name="Normal 4 7 3 2 2 3 4" xfId="36748" xr:uid="{00000000-0005-0000-0000-00003F9C0000}"/>
    <cellStyle name="Normal 4 7 3 2 2 4" xfId="36749" xr:uid="{00000000-0005-0000-0000-0000409C0000}"/>
    <cellStyle name="Normal 4 7 3 2 2 4 2" xfId="36750" xr:uid="{00000000-0005-0000-0000-0000419C0000}"/>
    <cellStyle name="Normal 4 7 3 2 2 4 2 2" xfId="36751" xr:uid="{00000000-0005-0000-0000-0000429C0000}"/>
    <cellStyle name="Normal 4 7 3 2 2 4 3" xfId="36752" xr:uid="{00000000-0005-0000-0000-0000439C0000}"/>
    <cellStyle name="Normal 4 7 3 2 2 4 4" xfId="36753" xr:uid="{00000000-0005-0000-0000-0000449C0000}"/>
    <cellStyle name="Normal 4 7 3 2 2 5" xfId="36754" xr:uid="{00000000-0005-0000-0000-0000459C0000}"/>
    <cellStyle name="Normal 4 7 3 2 2 5 2" xfId="36755" xr:uid="{00000000-0005-0000-0000-0000469C0000}"/>
    <cellStyle name="Normal 4 7 3 2 2 5 3" xfId="36756" xr:uid="{00000000-0005-0000-0000-0000479C0000}"/>
    <cellStyle name="Normal 4 7 3 2 2 6" xfId="36757" xr:uid="{00000000-0005-0000-0000-0000489C0000}"/>
    <cellStyle name="Normal 4 7 3 2 2 7" xfId="36758" xr:uid="{00000000-0005-0000-0000-0000499C0000}"/>
    <cellStyle name="Normal 4 7 3 2 2 8" xfId="36759" xr:uid="{00000000-0005-0000-0000-00004A9C0000}"/>
    <cellStyle name="Normal 4 7 3 2 3" xfId="36760" xr:uid="{00000000-0005-0000-0000-00004B9C0000}"/>
    <cellStyle name="Normal 4 7 3 2 3 2" xfId="36761" xr:uid="{00000000-0005-0000-0000-00004C9C0000}"/>
    <cellStyle name="Normal 4 7 3 2 3 2 2" xfId="36762" xr:uid="{00000000-0005-0000-0000-00004D9C0000}"/>
    <cellStyle name="Normal 4 7 3 2 3 3" xfId="36763" xr:uid="{00000000-0005-0000-0000-00004E9C0000}"/>
    <cellStyle name="Normal 4 7 3 2 3 4" xfId="36764" xr:uid="{00000000-0005-0000-0000-00004F9C0000}"/>
    <cellStyle name="Normal 4 7 3 2 4" xfId="36765" xr:uid="{00000000-0005-0000-0000-0000509C0000}"/>
    <cellStyle name="Normal 4 7 3 2 4 2" xfId="36766" xr:uid="{00000000-0005-0000-0000-0000519C0000}"/>
    <cellStyle name="Normal 4 7 3 2 4 2 2" xfId="36767" xr:uid="{00000000-0005-0000-0000-0000529C0000}"/>
    <cellStyle name="Normal 4 7 3 2 4 3" xfId="36768" xr:uid="{00000000-0005-0000-0000-0000539C0000}"/>
    <cellStyle name="Normal 4 7 3 2 4 4" xfId="36769" xr:uid="{00000000-0005-0000-0000-0000549C0000}"/>
    <cellStyle name="Normal 4 7 3 2 5" xfId="36770" xr:uid="{00000000-0005-0000-0000-0000559C0000}"/>
    <cellStyle name="Normal 4 7 3 2 5 2" xfId="36771" xr:uid="{00000000-0005-0000-0000-0000569C0000}"/>
    <cellStyle name="Normal 4 7 3 2 5 2 2" xfId="36772" xr:uid="{00000000-0005-0000-0000-0000579C0000}"/>
    <cellStyle name="Normal 4 7 3 2 5 3" xfId="36773" xr:uid="{00000000-0005-0000-0000-0000589C0000}"/>
    <cellStyle name="Normal 4 7 3 2 5 4" xfId="36774" xr:uid="{00000000-0005-0000-0000-0000599C0000}"/>
    <cellStyle name="Normal 4 7 3 2 6" xfId="36775" xr:uid="{00000000-0005-0000-0000-00005A9C0000}"/>
    <cellStyle name="Normal 4 7 3 2 6 2" xfId="36776" xr:uid="{00000000-0005-0000-0000-00005B9C0000}"/>
    <cellStyle name="Normal 4 7 3 2 6 2 2" xfId="36777" xr:uid="{00000000-0005-0000-0000-00005C9C0000}"/>
    <cellStyle name="Normal 4 7 3 2 6 3" xfId="36778" xr:uid="{00000000-0005-0000-0000-00005D9C0000}"/>
    <cellStyle name="Normal 4 7 3 2 7" xfId="36779" xr:uid="{00000000-0005-0000-0000-00005E9C0000}"/>
    <cellStyle name="Normal 4 7 3 2 7 2" xfId="36780" xr:uid="{00000000-0005-0000-0000-00005F9C0000}"/>
    <cellStyle name="Normal 4 7 3 2 8" xfId="36781" xr:uid="{00000000-0005-0000-0000-0000609C0000}"/>
    <cellStyle name="Normal 4 7 3 2 9" xfId="36782" xr:uid="{00000000-0005-0000-0000-0000619C0000}"/>
    <cellStyle name="Normal 4 7 3 3" xfId="36783" xr:uid="{00000000-0005-0000-0000-0000629C0000}"/>
    <cellStyle name="Normal 4 7 3 3 2" xfId="36784" xr:uid="{00000000-0005-0000-0000-0000639C0000}"/>
    <cellStyle name="Normal 4 7 3 3 2 2" xfId="36785" xr:uid="{00000000-0005-0000-0000-0000649C0000}"/>
    <cellStyle name="Normal 4 7 3 3 2 2 2" xfId="36786" xr:uid="{00000000-0005-0000-0000-0000659C0000}"/>
    <cellStyle name="Normal 4 7 3 3 2 3" xfId="36787" xr:uid="{00000000-0005-0000-0000-0000669C0000}"/>
    <cellStyle name="Normal 4 7 3 3 2 4" xfId="36788" xr:uid="{00000000-0005-0000-0000-0000679C0000}"/>
    <cellStyle name="Normal 4 7 3 3 3" xfId="36789" xr:uid="{00000000-0005-0000-0000-0000689C0000}"/>
    <cellStyle name="Normal 4 7 3 3 3 2" xfId="36790" xr:uid="{00000000-0005-0000-0000-0000699C0000}"/>
    <cellStyle name="Normal 4 7 3 3 3 2 2" xfId="36791" xr:uid="{00000000-0005-0000-0000-00006A9C0000}"/>
    <cellStyle name="Normal 4 7 3 3 3 3" xfId="36792" xr:uid="{00000000-0005-0000-0000-00006B9C0000}"/>
    <cellStyle name="Normal 4 7 3 3 3 4" xfId="36793" xr:uid="{00000000-0005-0000-0000-00006C9C0000}"/>
    <cellStyle name="Normal 4 7 3 3 4" xfId="36794" xr:uid="{00000000-0005-0000-0000-00006D9C0000}"/>
    <cellStyle name="Normal 4 7 3 3 4 2" xfId="36795" xr:uid="{00000000-0005-0000-0000-00006E9C0000}"/>
    <cellStyle name="Normal 4 7 3 3 4 2 2" xfId="36796" xr:uid="{00000000-0005-0000-0000-00006F9C0000}"/>
    <cellStyle name="Normal 4 7 3 3 4 3" xfId="36797" xr:uid="{00000000-0005-0000-0000-0000709C0000}"/>
    <cellStyle name="Normal 4 7 3 3 4 4" xfId="36798" xr:uid="{00000000-0005-0000-0000-0000719C0000}"/>
    <cellStyle name="Normal 4 7 3 3 5" xfId="36799" xr:uid="{00000000-0005-0000-0000-0000729C0000}"/>
    <cellStyle name="Normal 4 7 3 3 5 2" xfId="36800" xr:uid="{00000000-0005-0000-0000-0000739C0000}"/>
    <cellStyle name="Normal 4 7 3 3 5 2 2" xfId="36801" xr:uid="{00000000-0005-0000-0000-0000749C0000}"/>
    <cellStyle name="Normal 4 7 3 3 5 3" xfId="36802" xr:uid="{00000000-0005-0000-0000-0000759C0000}"/>
    <cellStyle name="Normal 4 7 3 3 5 4" xfId="36803" xr:uid="{00000000-0005-0000-0000-0000769C0000}"/>
    <cellStyle name="Normal 4 7 3 3 6" xfId="36804" xr:uid="{00000000-0005-0000-0000-0000779C0000}"/>
    <cellStyle name="Normal 4 7 3 3 6 2" xfId="36805" xr:uid="{00000000-0005-0000-0000-0000789C0000}"/>
    <cellStyle name="Normal 4 7 3 3 6 2 2" xfId="36806" xr:uid="{00000000-0005-0000-0000-0000799C0000}"/>
    <cellStyle name="Normal 4 7 3 3 6 3" xfId="36807" xr:uid="{00000000-0005-0000-0000-00007A9C0000}"/>
    <cellStyle name="Normal 4 7 3 3 7" xfId="36808" xr:uid="{00000000-0005-0000-0000-00007B9C0000}"/>
    <cellStyle name="Normal 4 7 3 3 7 2" xfId="36809" xr:uid="{00000000-0005-0000-0000-00007C9C0000}"/>
    <cellStyle name="Normal 4 7 3 3 8" xfId="36810" xr:uid="{00000000-0005-0000-0000-00007D9C0000}"/>
    <cellStyle name="Normal 4 7 3 3 9" xfId="36811" xr:uid="{00000000-0005-0000-0000-00007E9C0000}"/>
    <cellStyle name="Normal 4 7 3 4" xfId="36812" xr:uid="{00000000-0005-0000-0000-00007F9C0000}"/>
    <cellStyle name="Normal 4 7 3 4 2" xfId="36813" xr:uid="{00000000-0005-0000-0000-0000809C0000}"/>
    <cellStyle name="Normal 4 7 3 4 2 2" xfId="36814" xr:uid="{00000000-0005-0000-0000-0000819C0000}"/>
    <cellStyle name="Normal 4 7 3 4 2 2 2" xfId="36815" xr:uid="{00000000-0005-0000-0000-0000829C0000}"/>
    <cellStyle name="Normal 4 7 3 4 2 3" xfId="36816" xr:uid="{00000000-0005-0000-0000-0000839C0000}"/>
    <cellStyle name="Normal 4 7 3 4 2 4" xfId="36817" xr:uid="{00000000-0005-0000-0000-0000849C0000}"/>
    <cellStyle name="Normal 4 7 3 4 3" xfId="36818" xr:uid="{00000000-0005-0000-0000-0000859C0000}"/>
    <cellStyle name="Normal 4 7 3 4 3 2" xfId="36819" xr:uid="{00000000-0005-0000-0000-0000869C0000}"/>
    <cellStyle name="Normal 4 7 3 4 3 2 2" xfId="36820" xr:uid="{00000000-0005-0000-0000-0000879C0000}"/>
    <cellStyle name="Normal 4 7 3 4 3 3" xfId="36821" xr:uid="{00000000-0005-0000-0000-0000889C0000}"/>
    <cellStyle name="Normal 4 7 3 4 3 4" xfId="36822" xr:uid="{00000000-0005-0000-0000-0000899C0000}"/>
    <cellStyle name="Normal 4 7 3 4 4" xfId="36823" xr:uid="{00000000-0005-0000-0000-00008A9C0000}"/>
    <cellStyle name="Normal 4 7 3 4 4 2" xfId="36824" xr:uid="{00000000-0005-0000-0000-00008B9C0000}"/>
    <cellStyle name="Normal 4 7 3 4 4 2 2" xfId="36825" xr:uid="{00000000-0005-0000-0000-00008C9C0000}"/>
    <cellStyle name="Normal 4 7 3 4 4 3" xfId="36826" xr:uid="{00000000-0005-0000-0000-00008D9C0000}"/>
    <cellStyle name="Normal 4 7 3 4 4 4" xfId="36827" xr:uid="{00000000-0005-0000-0000-00008E9C0000}"/>
    <cellStyle name="Normal 4 7 3 4 5" xfId="36828" xr:uid="{00000000-0005-0000-0000-00008F9C0000}"/>
    <cellStyle name="Normal 4 7 3 4 5 2" xfId="36829" xr:uid="{00000000-0005-0000-0000-0000909C0000}"/>
    <cellStyle name="Normal 4 7 3 4 5 3" xfId="36830" xr:uid="{00000000-0005-0000-0000-0000919C0000}"/>
    <cellStyle name="Normal 4 7 3 4 6" xfId="36831" xr:uid="{00000000-0005-0000-0000-0000929C0000}"/>
    <cellStyle name="Normal 4 7 3 4 7" xfId="36832" xr:uid="{00000000-0005-0000-0000-0000939C0000}"/>
    <cellStyle name="Normal 4 7 3 4 8" xfId="36833" xr:uid="{00000000-0005-0000-0000-0000949C0000}"/>
    <cellStyle name="Normal 4 7 3 5" xfId="36834" xr:uid="{00000000-0005-0000-0000-0000959C0000}"/>
    <cellStyle name="Normal 4 7 3 5 2" xfId="36835" xr:uid="{00000000-0005-0000-0000-0000969C0000}"/>
    <cellStyle name="Normal 4 7 3 5 2 2" xfId="36836" xr:uid="{00000000-0005-0000-0000-0000979C0000}"/>
    <cellStyle name="Normal 4 7 3 5 3" xfId="36837" xr:uid="{00000000-0005-0000-0000-0000989C0000}"/>
    <cellStyle name="Normal 4 7 3 5 4" xfId="36838" xr:uid="{00000000-0005-0000-0000-0000999C0000}"/>
    <cellStyle name="Normal 4 7 3 6" xfId="36839" xr:uid="{00000000-0005-0000-0000-00009A9C0000}"/>
    <cellStyle name="Normal 4 7 3 6 2" xfId="36840" xr:uid="{00000000-0005-0000-0000-00009B9C0000}"/>
    <cellStyle name="Normal 4 7 3 6 2 2" xfId="36841" xr:uid="{00000000-0005-0000-0000-00009C9C0000}"/>
    <cellStyle name="Normal 4 7 3 6 3" xfId="36842" xr:uid="{00000000-0005-0000-0000-00009D9C0000}"/>
    <cellStyle name="Normal 4 7 3 6 4" xfId="36843" xr:uid="{00000000-0005-0000-0000-00009E9C0000}"/>
    <cellStyle name="Normal 4 7 3 7" xfId="36844" xr:uid="{00000000-0005-0000-0000-00009F9C0000}"/>
    <cellStyle name="Normal 4 7 3 7 2" xfId="36845" xr:uid="{00000000-0005-0000-0000-0000A09C0000}"/>
    <cellStyle name="Normal 4 7 3 7 2 2" xfId="36846" xr:uid="{00000000-0005-0000-0000-0000A19C0000}"/>
    <cellStyle name="Normal 4 7 3 7 3" xfId="36847" xr:uid="{00000000-0005-0000-0000-0000A29C0000}"/>
    <cellStyle name="Normal 4 7 3 7 4" xfId="36848" xr:uid="{00000000-0005-0000-0000-0000A39C0000}"/>
    <cellStyle name="Normal 4 7 3 8" xfId="36849" xr:uid="{00000000-0005-0000-0000-0000A49C0000}"/>
    <cellStyle name="Normal 4 7 3 8 2" xfId="36850" xr:uid="{00000000-0005-0000-0000-0000A59C0000}"/>
    <cellStyle name="Normal 4 7 3 8 2 2" xfId="36851" xr:uid="{00000000-0005-0000-0000-0000A69C0000}"/>
    <cellStyle name="Normal 4 7 3 8 3" xfId="36852" xr:uid="{00000000-0005-0000-0000-0000A79C0000}"/>
    <cellStyle name="Normal 4 7 3 9" xfId="36853" xr:uid="{00000000-0005-0000-0000-0000A89C0000}"/>
    <cellStyle name="Normal 4 7 3 9 2" xfId="36854" xr:uid="{00000000-0005-0000-0000-0000A99C0000}"/>
    <cellStyle name="Normal 4 7 4" xfId="36855" xr:uid="{00000000-0005-0000-0000-0000AA9C0000}"/>
    <cellStyle name="Normal 4 7 4 2" xfId="36856" xr:uid="{00000000-0005-0000-0000-0000AB9C0000}"/>
    <cellStyle name="Normal 4 7 4 2 2" xfId="36857" xr:uid="{00000000-0005-0000-0000-0000AC9C0000}"/>
    <cellStyle name="Normal 4 7 4 2 2 2" xfId="36858" xr:uid="{00000000-0005-0000-0000-0000AD9C0000}"/>
    <cellStyle name="Normal 4 7 4 2 2 2 2" xfId="36859" xr:uid="{00000000-0005-0000-0000-0000AE9C0000}"/>
    <cellStyle name="Normal 4 7 4 2 2 3" xfId="36860" xr:uid="{00000000-0005-0000-0000-0000AF9C0000}"/>
    <cellStyle name="Normal 4 7 4 2 2 4" xfId="36861" xr:uid="{00000000-0005-0000-0000-0000B09C0000}"/>
    <cellStyle name="Normal 4 7 4 2 3" xfId="36862" xr:uid="{00000000-0005-0000-0000-0000B19C0000}"/>
    <cellStyle name="Normal 4 7 4 2 3 2" xfId="36863" xr:uid="{00000000-0005-0000-0000-0000B29C0000}"/>
    <cellStyle name="Normal 4 7 4 2 3 2 2" xfId="36864" xr:uid="{00000000-0005-0000-0000-0000B39C0000}"/>
    <cellStyle name="Normal 4 7 4 2 3 3" xfId="36865" xr:uid="{00000000-0005-0000-0000-0000B49C0000}"/>
    <cellStyle name="Normal 4 7 4 2 3 4" xfId="36866" xr:uid="{00000000-0005-0000-0000-0000B59C0000}"/>
    <cellStyle name="Normal 4 7 4 2 4" xfId="36867" xr:uid="{00000000-0005-0000-0000-0000B69C0000}"/>
    <cellStyle name="Normal 4 7 4 2 4 2" xfId="36868" xr:uid="{00000000-0005-0000-0000-0000B79C0000}"/>
    <cellStyle name="Normal 4 7 4 2 4 2 2" xfId="36869" xr:uid="{00000000-0005-0000-0000-0000B89C0000}"/>
    <cellStyle name="Normal 4 7 4 2 4 3" xfId="36870" xr:uid="{00000000-0005-0000-0000-0000B99C0000}"/>
    <cellStyle name="Normal 4 7 4 2 4 4" xfId="36871" xr:uid="{00000000-0005-0000-0000-0000BA9C0000}"/>
    <cellStyle name="Normal 4 7 4 2 5" xfId="36872" xr:uid="{00000000-0005-0000-0000-0000BB9C0000}"/>
    <cellStyle name="Normal 4 7 4 2 5 2" xfId="36873" xr:uid="{00000000-0005-0000-0000-0000BC9C0000}"/>
    <cellStyle name="Normal 4 7 4 2 5 3" xfId="36874" xr:uid="{00000000-0005-0000-0000-0000BD9C0000}"/>
    <cellStyle name="Normal 4 7 4 2 6" xfId="36875" xr:uid="{00000000-0005-0000-0000-0000BE9C0000}"/>
    <cellStyle name="Normal 4 7 4 2 7" xfId="36876" xr:uid="{00000000-0005-0000-0000-0000BF9C0000}"/>
    <cellStyle name="Normal 4 7 4 2 8" xfId="36877" xr:uid="{00000000-0005-0000-0000-0000C09C0000}"/>
    <cellStyle name="Normal 4 7 4 3" xfId="36878" xr:uid="{00000000-0005-0000-0000-0000C19C0000}"/>
    <cellStyle name="Normal 4 7 4 3 2" xfId="36879" xr:uid="{00000000-0005-0000-0000-0000C29C0000}"/>
    <cellStyle name="Normal 4 7 4 3 2 2" xfId="36880" xr:uid="{00000000-0005-0000-0000-0000C39C0000}"/>
    <cellStyle name="Normal 4 7 4 3 3" xfId="36881" xr:uid="{00000000-0005-0000-0000-0000C49C0000}"/>
    <cellStyle name="Normal 4 7 4 3 4" xfId="36882" xr:uid="{00000000-0005-0000-0000-0000C59C0000}"/>
    <cellStyle name="Normal 4 7 4 4" xfId="36883" xr:uid="{00000000-0005-0000-0000-0000C69C0000}"/>
    <cellStyle name="Normal 4 7 4 4 2" xfId="36884" xr:uid="{00000000-0005-0000-0000-0000C79C0000}"/>
    <cellStyle name="Normal 4 7 4 4 2 2" xfId="36885" xr:uid="{00000000-0005-0000-0000-0000C89C0000}"/>
    <cellStyle name="Normal 4 7 4 4 3" xfId="36886" xr:uid="{00000000-0005-0000-0000-0000C99C0000}"/>
    <cellStyle name="Normal 4 7 4 4 4" xfId="36887" xr:uid="{00000000-0005-0000-0000-0000CA9C0000}"/>
    <cellStyle name="Normal 4 7 4 5" xfId="36888" xr:uid="{00000000-0005-0000-0000-0000CB9C0000}"/>
    <cellStyle name="Normal 4 7 4 5 2" xfId="36889" xr:uid="{00000000-0005-0000-0000-0000CC9C0000}"/>
    <cellStyle name="Normal 4 7 4 5 2 2" xfId="36890" xr:uid="{00000000-0005-0000-0000-0000CD9C0000}"/>
    <cellStyle name="Normal 4 7 4 5 3" xfId="36891" xr:uid="{00000000-0005-0000-0000-0000CE9C0000}"/>
    <cellStyle name="Normal 4 7 4 5 4" xfId="36892" xr:uid="{00000000-0005-0000-0000-0000CF9C0000}"/>
    <cellStyle name="Normal 4 7 4 6" xfId="36893" xr:uid="{00000000-0005-0000-0000-0000D09C0000}"/>
    <cellStyle name="Normal 4 7 4 6 2" xfId="36894" xr:uid="{00000000-0005-0000-0000-0000D19C0000}"/>
    <cellStyle name="Normal 4 7 4 6 2 2" xfId="36895" xr:uid="{00000000-0005-0000-0000-0000D29C0000}"/>
    <cellStyle name="Normal 4 7 4 6 3" xfId="36896" xr:uid="{00000000-0005-0000-0000-0000D39C0000}"/>
    <cellStyle name="Normal 4 7 4 7" xfId="36897" xr:uid="{00000000-0005-0000-0000-0000D49C0000}"/>
    <cellStyle name="Normal 4 7 4 7 2" xfId="36898" xr:uid="{00000000-0005-0000-0000-0000D59C0000}"/>
    <cellStyle name="Normal 4 7 4 8" xfId="36899" xr:uid="{00000000-0005-0000-0000-0000D69C0000}"/>
    <cellStyle name="Normal 4 7 4 9" xfId="36900" xr:uid="{00000000-0005-0000-0000-0000D79C0000}"/>
    <cellStyle name="Normal 4 7 5" xfId="36901" xr:uid="{00000000-0005-0000-0000-0000D89C0000}"/>
    <cellStyle name="Normal 4 7 5 2" xfId="36902" xr:uid="{00000000-0005-0000-0000-0000D99C0000}"/>
    <cellStyle name="Normal 4 7 5 2 2" xfId="36903" xr:uid="{00000000-0005-0000-0000-0000DA9C0000}"/>
    <cellStyle name="Normal 4 7 5 2 2 2" xfId="36904" xr:uid="{00000000-0005-0000-0000-0000DB9C0000}"/>
    <cellStyle name="Normal 4 7 5 2 3" xfId="36905" xr:uid="{00000000-0005-0000-0000-0000DC9C0000}"/>
    <cellStyle name="Normal 4 7 5 2 4" xfId="36906" xr:uid="{00000000-0005-0000-0000-0000DD9C0000}"/>
    <cellStyle name="Normal 4 7 5 3" xfId="36907" xr:uid="{00000000-0005-0000-0000-0000DE9C0000}"/>
    <cellStyle name="Normal 4 7 5 3 2" xfId="36908" xr:uid="{00000000-0005-0000-0000-0000DF9C0000}"/>
    <cellStyle name="Normal 4 7 5 3 2 2" xfId="36909" xr:uid="{00000000-0005-0000-0000-0000E09C0000}"/>
    <cellStyle name="Normal 4 7 5 3 3" xfId="36910" xr:uid="{00000000-0005-0000-0000-0000E19C0000}"/>
    <cellStyle name="Normal 4 7 5 3 4" xfId="36911" xr:uid="{00000000-0005-0000-0000-0000E29C0000}"/>
    <cellStyle name="Normal 4 7 5 4" xfId="36912" xr:uid="{00000000-0005-0000-0000-0000E39C0000}"/>
    <cellStyle name="Normal 4 7 5 4 2" xfId="36913" xr:uid="{00000000-0005-0000-0000-0000E49C0000}"/>
    <cellStyle name="Normal 4 7 5 4 2 2" xfId="36914" xr:uid="{00000000-0005-0000-0000-0000E59C0000}"/>
    <cellStyle name="Normal 4 7 5 4 3" xfId="36915" xr:uid="{00000000-0005-0000-0000-0000E69C0000}"/>
    <cellStyle name="Normal 4 7 5 4 4" xfId="36916" xr:uid="{00000000-0005-0000-0000-0000E79C0000}"/>
    <cellStyle name="Normal 4 7 5 5" xfId="36917" xr:uid="{00000000-0005-0000-0000-0000E89C0000}"/>
    <cellStyle name="Normal 4 7 5 5 2" xfId="36918" xr:uid="{00000000-0005-0000-0000-0000E99C0000}"/>
    <cellStyle name="Normal 4 7 5 5 2 2" xfId="36919" xr:uid="{00000000-0005-0000-0000-0000EA9C0000}"/>
    <cellStyle name="Normal 4 7 5 5 3" xfId="36920" xr:uid="{00000000-0005-0000-0000-0000EB9C0000}"/>
    <cellStyle name="Normal 4 7 5 5 4" xfId="36921" xr:uid="{00000000-0005-0000-0000-0000EC9C0000}"/>
    <cellStyle name="Normal 4 7 5 6" xfId="36922" xr:uid="{00000000-0005-0000-0000-0000ED9C0000}"/>
    <cellStyle name="Normal 4 7 5 6 2" xfId="36923" xr:uid="{00000000-0005-0000-0000-0000EE9C0000}"/>
    <cellStyle name="Normal 4 7 5 6 2 2" xfId="36924" xr:uid="{00000000-0005-0000-0000-0000EF9C0000}"/>
    <cellStyle name="Normal 4 7 5 6 3" xfId="36925" xr:uid="{00000000-0005-0000-0000-0000F09C0000}"/>
    <cellStyle name="Normal 4 7 5 7" xfId="36926" xr:uid="{00000000-0005-0000-0000-0000F19C0000}"/>
    <cellStyle name="Normal 4 7 5 7 2" xfId="36927" xr:uid="{00000000-0005-0000-0000-0000F29C0000}"/>
    <cellStyle name="Normal 4 7 5 8" xfId="36928" xr:uid="{00000000-0005-0000-0000-0000F39C0000}"/>
    <cellStyle name="Normal 4 7 5 9" xfId="36929" xr:uid="{00000000-0005-0000-0000-0000F49C0000}"/>
    <cellStyle name="Normal 4 7 6" xfId="36930" xr:uid="{00000000-0005-0000-0000-0000F59C0000}"/>
    <cellStyle name="Normal 4 7 6 2" xfId="36931" xr:uid="{00000000-0005-0000-0000-0000F69C0000}"/>
    <cellStyle name="Normal 4 7 6 2 2" xfId="36932" xr:uid="{00000000-0005-0000-0000-0000F79C0000}"/>
    <cellStyle name="Normal 4 7 6 2 2 2" xfId="36933" xr:uid="{00000000-0005-0000-0000-0000F89C0000}"/>
    <cellStyle name="Normal 4 7 6 2 3" xfId="36934" xr:uid="{00000000-0005-0000-0000-0000F99C0000}"/>
    <cellStyle name="Normal 4 7 6 2 4" xfId="36935" xr:uid="{00000000-0005-0000-0000-0000FA9C0000}"/>
    <cellStyle name="Normal 4 7 6 3" xfId="36936" xr:uid="{00000000-0005-0000-0000-0000FB9C0000}"/>
    <cellStyle name="Normal 4 7 6 3 2" xfId="36937" xr:uid="{00000000-0005-0000-0000-0000FC9C0000}"/>
    <cellStyle name="Normal 4 7 6 3 2 2" xfId="36938" xr:uid="{00000000-0005-0000-0000-0000FD9C0000}"/>
    <cellStyle name="Normal 4 7 6 3 3" xfId="36939" xr:uid="{00000000-0005-0000-0000-0000FE9C0000}"/>
    <cellStyle name="Normal 4 7 6 3 4" xfId="36940" xr:uid="{00000000-0005-0000-0000-0000FF9C0000}"/>
    <cellStyle name="Normal 4 7 6 4" xfId="36941" xr:uid="{00000000-0005-0000-0000-0000009D0000}"/>
    <cellStyle name="Normal 4 7 6 4 2" xfId="36942" xr:uid="{00000000-0005-0000-0000-0000019D0000}"/>
    <cellStyle name="Normal 4 7 6 4 2 2" xfId="36943" xr:uid="{00000000-0005-0000-0000-0000029D0000}"/>
    <cellStyle name="Normal 4 7 6 4 3" xfId="36944" xr:uid="{00000000-0005-0000-0000-0000039D0000}"/>
    <cellStyle name="Normal 4 7 6 4 4" xfId="36945" xr:uid="{00000000-0005-0000-0000-0000049D0000}"/>
    <cellStyle name="Normal 4 7 6 5" xfId="36946" xr:uid="{00000000-0005-0000-0000-0000059D0000}"/>
    <cellStyle name="Normal 4 7 6 5 2" xfId="36947" xr:uid="{00000000-0005-0000-0000-0000069D0000}"/>
    <cellStyle name="Normal 4 7 6 5 3" xfId="36948" xr:uid="{00000000-0005-0000-0000-0000079D0000}"/>
    <cellStyle name="Normal 4 7 6 6" xfId="36949" xr:uid="{00000000-0005-0000-0000-0000089D0000}"/>
    <cellStyle name="Normal 4 7 6 7" xfId="36950" xr:uid="{00000000-0005-0000-0000-0000099D0000}"/>
    <cellStyle name="Normal 4 7 6 8" xfId="36951" xr:uid="{00000000-0005-0000-0000-00000A9D0000}"/>
    <cellStyle name="Normal 4 7 7" xfId="36952" xr:uid="{00000000-0005-0000-0000-00000B9D0000}"/>
    <cellStyle name="Normal 4 7 7 2" xfId="36953" xr:uid="{00000000-0005-0000-0000-00000C9D0000}"/>
    <cellStyle name="Normal 4 7 7 2 2" xfId="36954" xr:uid="{00000000-0005-0000-0000-00000D9D0000}"/>
    <cellStyle name="Normal 4 7 7 3" xfId="36955" xr:uid="{00000000-0005-0000-0000-00000E9D0000}"/>
    <cellStyle name="Normal 4 7 7 4" xfId="36956" xr:uid="{00000000-0005-0000-0000-00000F9D0000}"/>
    <cellStyle name="Normal 4 7 8" xfId="36957" xr:uid="{00000000-0005-0000-0000-0000109D0000}"/>
    <cellStyle name="Normal 4 7 8 2" xfId="36958" xr:uid="{00000000-0005-0000-0000-0000119D0000}"/>
    <cellStyle name="Normal 4 7 8 2 2" xfId="36959" xr:uid="{00000000-0005-0000-0000-0000129D0000}"/>
    <cellStyle name="Normal 4 7 8 3" xfId="36960" xr:uid="{00000000-0005-0000-0000-0000139D0000}"/>
    <cellStyle name="Normal 4 7 8 4" xfId="36961" xr:uid="{00000000-0005-0000-0000-0000149D0000}"/>
    <cellStyle name="Normal 4 7 9" xfId="36962" xr:uid="{00000000-0005-0000-0000-0000159D0000}"/>
    <cellStyle name="Normal 4 7 9 2" xfId="36963" xr:uid="{00000000-0005-0000-0000-0000169D0000}"/>
    <cellStyle name="Normal 4 7 9 2 2" xfId="36964" xr:uid="{00000000-0005-0000-0000-0000179D0000}"/>
    <cellStyle name="Normal 4 7 9 3" xfId="36965" xr:uid="{00000000-0005-0000-0000-0000189D0000}"/>
    <cellStyle name="Normal 4 7 9 4" xfId="36966" xr:uid="{00000000-0005-0000-0000-0000199D0000}"/>
    <cellStyle name="Normal 4 8" xfId="36967" xr:uid="{00000000-0005-0000-0000-00001A9D0000}"/>
    <cellStyle name="Normal 4 8 10" xfId="36968" xr:uid="{00000000-0005-0000-0000-00001B9D0000}"/>
    <cellStyle name="Normal 4 8 10 2" xfId="36969" xr:uid="{00000000-0005-0000-0000-00001C9D0000}"/>
    <cellStyle name="Normal 4 8 11" xfId="36970" xr:uid="{00000000-0005-0000-0000-00001D9D0000}"/>
    <cellStyle name="Normal 4 8 12" xfId="36971" xr:uid="{00000000-0005-0000-0000-00001E9D0000}"/>
    <cellStyle name="Normal 4 8 2" xfId="36972" xr:uid="{00000000-0005-0000-0000-00001F9D0000}"/>
    <cellStyle name="Normal 4 8 2 10" xfId="36973" xr:uid="{00000000-0005-0000-0000-0000209D0000}"/>
    <cellStyle name="Normal 4 8 2 11" xfId="36974" xr:uid="{00000000-0005-0000-0000-0000219D0000}"/>
    <cellStyle name="Normal 4 8 2 2" xfId="36975" xr:uid="{00000000-0005-0000-0000-0000229D0000}"/>
    <cellStyle name="Normal 4 8 2 2 2" xfId="36976" xr:uid="{00000000-0005-0000-0000-0000239D0000}"/>
    <cellStyle name="Normal 4 8 2 2 2 2" xfId="36977" xr:uid="{00000000-0005-0000-0000-0000249D0000}"/>
    <cellStyle name="Normal 4 8 2 2 2 2 2" xfId="36978" xr:uid="{00000000-0005-0000-0000-0000259D0000}"/>
    <cellStyle name="Normal 4 8 2 2 2 2 2 2" xfId="36979" xr:uid="{00000000-0005-0000-0000-0000269D0000}"/>
    <cellStyle name="Normal 4 8 2 2 2 2 3" xfId="36980" xr:uid="{00000000-0005-0000-0000-0000279D0000}"/>
    <cellStyle name="Normal 4 8 2 2 2 2 4" xfId="36981" xr:uid="{00000000-0005-0000-0000-0000289D0000}"/>
    <cellStyle name="Normal 4 8 2 2 2 3" xfId="36982" xr:uid="{00000000-0005-0000-0000-0000299D0000}"/>
    <cellStyle name="Normal 4 8 2 2 2 3 2" xfId="36983" xr:uid="{00000000-0005-0000-0000-00002A9D0000}"/>
    <cellStyle name="Normal 4 8 2 2 2 3 2 2" xfId="36984" xr:uid="{00000000-0005-0000-0000-00002B9D0000}"/>
    <cellStyle name="Normal 4 8 2 2 2 3 3" xfId="36985" xr:uid="{00000000-0005-0000-0000-00002C9D0000}"/>
    <cellStyle name="Normal 4 8 2 2 2 3 4" xfId="36986" xr:uid="{00000000-0005-0000-0000-00002D9D0000}"/>
    <cellStyle name="Normal 4 8 2 2 2 4" xfId="36987" xr:uid="{00000000-0005-0000-0000-00002E9D0000}"/>
    <cellStyle name="Normal 4 8 2 2 2 4 2" xfId="36988" xr:uid="{00000000-0005-0000-0000-00002F9D0000}"/>
    <cellStyle name="Normal 4 8 2 2 2 4 2 2" xfId="36989" xr:uid="{00000000-0005-0000-0000-0000309D0000}"/>
    <cellStyle name="Normal 4 8 2 2 2 4 3" xfId="36990" xr:uid="{00000000-0005-0000-0000-0000319D0000}"/>
    <cellStyle name="Normal 4 8 2 2 2 4 4" xfId="36991" xr:uid="{00000000-0005-0000-0000-0000329D0000}"/>
    <cellStyle name="Normal 4 8 2 2 2 5" xfId="36992" xr:uid="{00000000-0005-0000-0000-0000339D0000}"/>
    <cellStyle name="Normal 4 8 2 2 2 5 2" xfId="36993" xr:uid="{00000000-0005-0000-0000-0000349D0000}"/>
    <cellStyle name="Normal 4 8 2 2 2 5 3" xfId="36994" xr:uid="{00000000-0005-0000-0000-0000359D0000}"/>
    <cellStyle name="Normal 4 8 2 2 2 6" xfId="36995" xr:uid="{00000000-0005-0000-0000-0000369D0000}"/>
    <cellStyle name="Normal 4 8 2 2 2 7" xfId="36996" xr:uid="{00000000-0005-0000-0000-0000379D0000}"/>
    <cellStyle name="Normal 4 8 2 2 2 8" xfId="36997" xr:uid="{00000000-0005-0000-0000-0000389D0000}"/>
    <cellStyle name="Normal 4 8 2 2 3" xfId="36998" xr:uid="{00000000-0005-0000-0000-0000399D0000}"/>
    <cellStyle name="Normal 4 8 2 2 3 2" xfId="36999" xr:uid="{00000000-0005-0000-0000-00003A9D0000}"/>
    <cellStyle name="Normal 4 8 2 2 3 2 2" xfId="37000" xr:uid="{00000000-0005-0000-0000-00003B9D0000}"/>
    <cellStyle name="Normal 4 8 2 2 3 3" xfId="37001" xr:uid="{00000000-0005-0000-0000-00003C9D0000}"/>
    <cellStyle name="Normal 4 8 2 2 3 4" xfId="37002" xr:uid="{00000000-0005-0000-0000-00003D9D0000}"/>
    <cellStyle name="Normal 4 8 2 2 4" xfId="37003" xr:uid="{00000000-0005-0000-0000-00003E9D0000}"/>
    <cellStyle name="Normal 4 8 2 2 4 2" xfId="37004" xr:uid="{00000000-0005-0000-0000-00003F9D0000}"/>
    <cellStyle name="Normal 4 8 2 2 4 2 2" xfId="37005" xr:uid="{00000000-0005-0000-0000-0000409D0000}"/>
    <cellStyle name="Normal 4 8 2 2 4 3" xfId="37006" xr:uid="{00000000-0005-0000-0000-0000419D0000}"/>
    <cellStyle name="Normal 4 8 2 2 4 4" xfId="37007" xr:uid="{00000000-0005-0000-0000-0000429D0000}"/>
    <cellStyle name="Normal 4 8 2 2 5" xfId="37008" xr:uid="{00000000-0005-0000-0000-0000439D0000}"/>
    <cellStyle name="Normal 4 8 2 2 5 2" xfId="37009" xr:uid="{00000000-0005-0000-0000-0000449D0000}"/>
    <cellStyle name="Normal 4 8 2 2 5 2 2" xfId="37010" xr:uid="{00000000-0005-0000-0000-0000459D0000}"/>
    <cellStyle name="Normal 4 8 2 2 5 3" xfId="37011" xr:uid="{00000000-0005-0000-0000-0000469D0000}"/>
    <cellStyle name="Normal 4 8 2 2 5 4" xfId="37012" xr:uid="{00000000-0005-0000-0000-0000479D0000}"/>
    <cellStyle name="Normal 4 8 2 2 6" xfId="37013" xr:uid="{00000000-0005-0000-0000-0000489D0000}"/>
    <cellStyle name="Normal 4 8 2 2 6 2" xfId="37014" xr:uid="{00000000-0005-0000-0000-0000499D0000}"/>
    <cellStyle name="Normal 4 8 2 2 6 2 2" xfId="37015" xr:uid="{00000000-0005-0000-0000-00004A9D0000}"/>
    <cellStyle name="Normal 4 8 2 2 6 3" xfId="37016" xr:uid="{00000000-0005-0000-0000-00004B9D0000}"/>
    <cellStyle name="Normal 4 8 2 2 7" xfId="37017" xr:uid="{00000000-0005-0000-0000-00004C9D0000}"/>
    <cellStyle name="Normal 4 8 2 2 7 2" xfId="37018" xr:uid="{00000000-0005-0000-0000-00004D9D0000}"/>
    <cellStyle name="Normal 4 8 2 2 8" xfId="37019" xr:uid="{00000000-0005-0000-0000-00004E9D0000}"/>
    <cellStyle name="Normal 4 8 2 2 9" xfId="37020" xr:uid="{00000000-0005-0000-0000-00004F9D0000}"/>
    <cellStyle name="Normal 4 8 2 3" xfId="37021" xr:uid="{00000000-0005-0000-0000-0000509D0000}"/>
    <cellStyle name="Normal 4 8 2 3 2" xfId="37022" xr:uid="{00000000-0005-0000-0000-0000519D0000}"/>
    <cellStyle name="Normal 4 8 2 3 2 2" xfId="37023" xr:uid="{00000000-0005-0000-0000-0000529D0000}"/>
    <cellStyle name="Normal 4 8 2 3 2 2 2" xfId="37024" xr:uid="{00000000-0005-0000-0000-0000539D0000}"/>
    <cellStyle name="Normal 4 8 2 3 2 3" xfId="37025" xr:uid="{00000000-0005-0000-0000-0000549D0000}"/>
    <cellStyle name="Normal 4 8 2 3 2 4" xfId="37026" xr:uid="{00000000-0005-0000-0000-0000559D0000}"/>
    <cellStyle name="Normal 4 8 2 3 3" xfId="37027" xr:uid="{00000000-0005-0000-0000-0000569D0000}"/>
    <cellStyle name="Normal 4 8 2 3 3 2" xfId="37028" xr:uid="{00000000-0005-0000-0000-0000579D0000}"/>
    <cellStyle name="Normal 4 8 2 3 3 2 2" xfId="37029" xr:uid="{00000000-0005-0000-0000-0000589D0000}"/>
    <cellStyle name="Normal 4 8 2 3 3 3" xfId="37030" xr:uid="{00000000-0005-0000-0000-0000599D0000}"/>
    <cellStyle name="Normal 4 8 2 3 3 4" xfId="37031" xr:uid="{00000000-0005-0000-0000-00005A9D0000}"/>
    <cellStyle name="Normal 4 8 2 3 4" xfId="37032" xr:uid="{00000000-0005-0000-0000-00005B9D0000}"/>
    <cellStyle name="Normal 4 8 2 3 4 2" xfId="37033" xr:uid="{00000000-0005-0000-0000-00005C9D0000}"/>
    <cellStyle name="Normal 4 8 2 3 4 2 2" xfId="37034" xr:uid="{00000000-0005-0000-0000-00005D9D0000}"/>
    <cellStyle name="Normal 4 8 2 3 4 3" xfId="37035" xr:uid="{00000000-0005-0000-0000-00005E9D0000}"/>
    <cellStyle name="Normal 4 8 2 3 4 4" xfId="37036" xr:uid="{00000000-0005-0000-0000-00005F9D0000}"/>
    <cellStyle name="Normal 4 8 2 3 5" xfId="37037" xr:uid="{00000000-0005-0000-0000-0000609D0000}"/>
    <cellStyle name="Normal 4 8 2 3 5 2" xfId="37038" xr:uid="{00000000-0005-0000-0000-0000619D0000}"/>
    <cellStyle name="Normal 4 8 2 3 5 2 2" xfId="37039" xr:uid="{00000000-0005-0000-0000-0000629D0000}"/>
    <cellStyle name="Normal 4 8 2 3 5 3" xfId="37040" xr:uid="{00000000-0005-0000-0000-0000639D0000}"/>
    <cellStyle name="Normal 4 8 2 3 5 4" xfId="37041" xr:uid="{00000000-0005-0000-0000-0000649D0000}"/>
    <cellStyle name="Normal 4 8 2 3 6" xfId="37042" xr:uid="{00000000-0005-0000-0000-0000659D0000}"/>
    <cellStyle name="Normal 4 8 2 3 6 2" xfId="37043" xr:uid="{00000000-0005-0000-0000-0000669D0000}"/>
    <cellStyle name="Normal 4 8 2 3 6 2 2" xfId="37044" xr:uid="{00000000-0005-0000-0000-0000679D0000}"/>
    <cellStyle name="Normal 4 8 2 3 6 3" xfId="37045" xr:uid="{00000000-0005-0000-0000-0000689D0000}"/>
    <cellStyle name="Normal 4 8 2 3 7" xfId="37046" xr:uid="{00000000-0005-0000-0000-0000699D0000}"/>
    <cellStyle name="Normal 4 8 2 3 7 2" xfId="37047" xr:uid="{00000000-0005-0000-0000-00006A9D0000}"/>
    <cellStyle name="Normal 4 8 2 3 8" xfId="37048" xr:uid="{00000000-0005-0000-0000-00006B9D0000}"/>
    <cellStyle name="Normal 4 8 2 3 9" xfId="37049" xr:uid="{00000000-0005-0000-0000-00006C9D0000}"/>
    <cellStyle name="Normal 4 8 2 4" xfId="37050" xr:uid="{00000000-0005-0000-0000-00006D9D0000}"/>
    <cellStyle name="Normal 4 8 2 4 2" xfId="37051" xr:uid="{00000000-0005-0000-0000-00006E9D0000}"/>
    <cellStyle name="Normal 4 8 2 4 2 2" xfId="37052" xr:uid="{00000000-0005-0000-0000-00006F9D0000}"/>
    <cellStyle name="Normal 4 8 2 4 2 2 2" xfId="37053" xr:uid="{00000000-0005-0000-0000-0000709D0000}"/>
    <cellStyle name="Normal 4 8 2 4 2 3" xfId="37054" xr:uid="{00000000-0005-0000-0000-0000719D0000}"/>
    <cellStyle name="Normal 4 8 2 4 2 4" xfId="37055" xr:uid="{00000000-0005-0000-0000-0000729D0000}"/>
    <cellStyle name="Normal 4 8 2 4 3" xfId="37056" xr:uid="{00000000-0005-0000-0000-0000739D0000}"/>
    <cellStyle name="Normal 4 8 2 4 3 2" xfId="37057" xr:uid="{00000000-0005-0000-0000-0000749D0000}"/>
    <cellStyle name="Normal 4 8 2 4 3 2 2" xfId="37058" xr:uid="{00000000-0005-0000-0000-0000759D0000}"/>
    <cellStyle name="Normal 4 8 2 4 3 3" xfId="37059" xr:uid="{00000000-0005-0000-0000-0000769D0000}"/>
    <cellStyle name="Normal 4 8 2 4 3 4" xfId="37060" xr:uid="{00000000-0005-0000-0000-0000779D0000}"/>
    <cellStyle name="Normal 4 8 2 4 4" xfId="37061" xr:uid="{00000000-0005-0000-0000-0000789D0000}"/>
    <cellStyle name="Normal 4 8 2 4 4 2" xfId="37062" xr:uid="{00000000-0005-0000-0000-0000799D0000}"/>
    <cellStyle name="Normal 4 8 2 4 4 2 2" xfId="37063" xr:uid="{00000000-0005-0000-0000-00007A9D0000}"/>
    <cellStyle name="Normal 4 8 2 4 4 3" xfId="37064" xr:uid="{00000000-0005-0000-0000-00007B9D0000}"/>
    <cellStyle name="Normal 4 8 2 4 4 4" xfId="37065" xr:uid="{00000000-0005-0000-0000-00007C9D0000}"/>
    <cellStyle name="Normal 4 8 2 4 5" xfId="37066" xr:uid="{00000000-0005-0000-0000-00007D9D0000}"/>
    <cellStyle name="Normal 4 8 2 4 5 2" xfId="37067" xr:uid="{00000000-0005-0000-0000-00007E9D0000}"/>
    <cellStyle name="Normal 4 8 2 4 5 3" xfId="37068" xr:uid="{00000000-0005-0000-0000-00007F9D0000}"/>
    <cellStyle name="Normal 4 8 2 4 6" xfId="37069" xr:uid="{00000000-0005-0000-0000-0000809D0000}"/>
    <cellStyle name="Normal 4 8 2 4 7" xfId="37070" xr:uid="{00000000-0005-0000-0000-0000819D0000}"/>
    <cellStyle name="Normal 4 8 2 4 8" xfId="37071" xr:uid="{00000000-0005-0000-0000-0000829D0000}"/>
    <cellStyle name="Normal 4 8 2 5" xfId="37072" xr:uid="{00000000-0005-0000-0000-0000839D0000}"/>
    <cellStyle name="Normal 4 8 2 5 2" xfId="37073" xr:uid="{00000000-0005-0000-0000-0000849D0000}"/>
    <cellStyle name="Normal 4 8 2 5 2 2" xfId="37074" xr:uid="{00000000-0005-0000-0000-0000859D0000}"/>
    <cellStyle name="Normal 4 8 2 5 3" xfId="37075" xr:uid="{00000000-0005-0000-0000-0000869D0000}"/>
    <cellStyle name="Normal 4 8 2 5 4" xfId="37076" xr:uid="{00000000-0005-0000-0000-0000879D0000}"/>
    <cellStyle name="Normal 4 8 2 6" xfId="37077" xr:uid="{00000000-0005-0000-0000-0000889D0000}"/>
    <cellStyle name="Normal 4 8 2 6 2" xfId="37078" xr:uid="{00000000-0005-0000-0000-0000899D0000}"/>
    <cellStyle name="Normal 4 8 2 6 2 2" xfId="37079" xr:uid="{00000000-0005-0000-0000-00008A9D0000}"/>
    <cellStyle name="Normal 4 8 2 6 3" xfId="37080" xr:uid="{00000000-0005-0000-0000-00008B9D0000}"/>
    <cellStyle name="Normal 4 8 2 6 4" xfId="37081" xr:uid="{00000000-0005-0000-0000-00008C9D0000}"/>
    <cellStyle name="Normal 4 8 2 7" xfId="37082" xr:uid="{00000000-0005-0000-0000-00008D9D0000}"/>
    <cellStyle name="Normal 4 8 2 7 2" xfId="37083" xr:uid="{00000000-0005-0000-0000-00008E9D0000}"/>
    <cellStyle name="Normal 4 8 2 7 2 2" xfId="37084" xr:uid="{00000000-0005-0000-0000-00008F9D0000}"/>
    <cellStyle name="Normal 4 8 2 7 3" xfId="37085" xr:uid="{00000000-0005-0000-0000-0000909D0000}"/>
    <cellStyle name="Normal 4 8 2 7 4" xfId="37086" xr:uid="{00000000-0005-0000-0000-0000919D0000}"/>
    <cellStyle name="Normal 4 8 2 8" xfId="37087" xr:uid="{00000000-0005-0000-0000-0000929D0000}"/>
    <cellStyle name="Normal 4 8 2 8 2" xfId="37088" xr:uid="{00000000-0005-0000-0000-0000939D0000}"/>
    <cellStyle name="Normal 4 8 2 8 2 2" xfId="37089" xr:uid="{00000000-0005-0000-0000-0000949D0000}"/>
    <cellStyle name="Normal 4 8 2 8 3" xfId="37090" xr:uid="{00000000-0005-0000-0000-0000959D0000}"/>
    <cellStyle name="Normal 4 8 2 9" xfId="37091" xr:uid="{00000000-0005-0000-0000-0000969D0000}"/>
    <cellStyle name="Normal 4 8 2 9 2" xfId="37092" xr:uid="{00000000-0005-0000-0000-0000979D0000}"/>
    <cellStyle name="Normal 4 8 3" xfId="37093" xr:uid="{00000000-0005-0000-0000-0000989D0000}"/>
    <cellStyle name="Normal 4 8 3 2" xfId="37094" xr:uid="{00000000-0005-0000-0000-0000999D0000}"/>
    <cellStyle name="Normal 4 8 3 2 2" xfId="37095" xr:uid="{00000000-0005-0000-0000-00009A9D0000}"/>
    <cellStyle name="Normal 4 8 3 2 2 2" xfId="37096" xr:uid="{00000000-0005-0000-0000-00009B9D0000}"/>
    <cellStyle name="Normal 4 8 3 2 2 2 2" xfId="37097" xr:uid="{00000000-0005-0000-0000-00009C9D0000}"/>
    <cellStyle name="Normal 4 8 3 2 2 3" xfId="37098" xr:uid="{00000000-0005-0000-0000-00009D9D0000}"/>
    <cellStyle name="Normal 4 8 3 2 2 4" xfId="37099" xr:uid="{00000000-0005-0000-0000-00009E9D0000}"/>
    <cellStyle name="Normal 4 8 3 2 3" xfId="37100" xr:uid="{00000000-0005-0000-0000-00009F9D0000}"/>
    <cellStyle name="Normal 4 8 3 2 3 2" xfId="37101" xr:uid="{00000000-0005-0000-0000-0000A09D0000}"/>
    <cellStyle name="Normal 4 8 3 2 3 2 2" xfId="37102" xr:uid="{00000000-0005-0000-0000-0000A19D0000}"/>
    <cellStyle name="Normal 4 8 3 2 3 3" xfId="37103" xr:uid="{00000000-0005-0000-0000-0000A29D0000}"/>
    <cellStyle name="Normal 4 8 3 2 3 4" xfId="37104" xr:uid="{00000000-0005-0000-0000-0000A39D0000}"/>
    <cellStyle name="Normal 4 8 3 2 4" xfId="37105" xr:uid="{00000000-0005-0000-0000-0000A49D0000}"/>
    <cellStyle name="Normal 4 8 3 2 4 2" xfId="37106" xr:uid="{00000000-0005-0000-0000-0000A59D0000}"/>
    <cellStyle name="Normal 4 8 3 2 4 2 2" xfId="37107" xr:uid="{00000000-0005-0000-0000-0000A69D0000}"/>
    <cellStyle name="Normal 4 8 3 2 4 3" xfId="37108" xr:uid="{00000000-0005-0000-0000-0000A79D0000}"/>
    <cellStyle name="Normal 4 8 3 2 4 4" xfId="37109" xr:uid="{00000000-0005-0000-0000-0000A89D0000}"/>
    <cellStyle name="Normal 4 8 3 2 5" xfId="37110" xr:uid="{00000000-0005-0000-0000-0000A99D0000}"/>
    <cellStyle name="Normal 4 8 3 2 5 2" xfId="37111" xr:uid="{00000000-0005-0000-0000-0000AA9D0000}"/>
    <cellStyle name="Normal 4 8 3 2 5 3" xfId="37112" xr:uid="{00000000-0005-0000-0000-0000AB9D0000}"/>
    <cellStyle name="Normal 4 8 3 2 6" xfId="37113" xr:uid="{00000000-0005-0000-0000-0000AC9D0000}"/>
    <cellStyle name="Normal 4 8 3 2 7" xfId="37114" xr:uid="{00000000-0005-0000-0000-0000AD9D0000}"/>
    <cellStyle name="Normal 4 8 3 2 8" xfId="37115" xr:uid="{00000000-0005-0000-0000-0000AE9D0000}"/>
    <cellStyle name="Normal 4 8 3 3" xfId="37116" xr:uid="{00000000-0005-0000-0000-0000AF9D0000}"/>
    <cellStyle name="Normal 4 8 3 3 2" xfId="37117" xr:uid="{00000000-0005-0000-0000-0000B09D0000}"/>
    <cellStyle name="Normal 4 8 3 3 2 2" xfId="37118" xr:uid="{00000000-0005-0000-0000-0000B19D0000}"/>
    <cellStyle name="Normal 4 8 3 3 3" xfId="37119" xr:uid="{00000000-0005-0000-0000-0000B29D0000}"/>
    <cellStyle name="Normal 4 8 3 3 4" xfId="37120" xr:uid="{00000000-0005-0000-0000-0000B39D0000}"/>
    <cellStyle name="Normal 4 8 3 4" xfId="37121" xr:uid="{00000000-0005-0000-0000-0000B49D0000}"/>
    <cellStyle name="Normal 4 8 3 4 2" xfId="37122" xr:uid="{00000000-0005-0000-0000-0000B59D0000}"/>
    <cellStyle name="Normal 4 8 3 4 2 2" xfId="37123" xr:uid="{00000000-0005-0000-0000-0000B69D0000}"/>
    <cellStyle name="Normal 4 8 3 4 3" xfId="37124" xr:uid="{00000000-0005-0000-0000-0000B79D0000}"/>
    <cellStyle name="Normal 4 8 3 4 4" xfId="37125" xr:uid="{00000000-0005-0000-0000-0000B89D0000}"/>
    <cellStyle name="Normal 4 8 3 5" xfId="37126" xr:uid="{00000000-0005-0000-0000-0000B99D0000}"/>
    <cellStyle name="Normal 4 8 3 5 2" xfId="37127" xr:uid="{00000000-0005-0000-0000-0000BA9D0000}"/>
    <cellStyle name="Normal 4 8 3 5 2 2" xfId="37128" xr:uid="{00000000-0005-0000-0000-0000BB9D0000}"/>
    <cellStyle name="Normal 4 8 3 5 3" xfId="37129" xr:uid="{00000000-0005-0000-0000-0000BC9D0000}"/>
    <cellStyle name="Normal 4 8 3 5 4" xfId="37130" xr:uid="{00000000-0005-0000-0000-0000BD9D0000}"/>
    <cellStyle name="Normal 4 8 3 6" xfId="37131" xr:uid="{00000000-0005-0000-0000-0000BE9D0000}"/>
    <cellStyle name="Normal 4 8 3 6 2" xfId="37132" xr:uid="{00000000-0005-0000-0000-0000BF9D0000}"/>
    <cellStyle name="Normal 4 8 3 6 2 2" xfId="37133" xr:uid="{00000000-0005-0000-0000-0000C09D0000}"/>
    <cellStyle name="Normal 4 8 3 6 3" xfId="37134" xr:uid="{00000000-0005-0000-0000-0000C19D0000}"/>
    <cellStyle name="Normal 4 8 3 7" xfId="37135" xr:uid="{00000000-0005-0000-0000-0000C29D0000}"/>
    <cellStyle name="Normal 4 8 3 7 2" xfId="37136" xr:uid="{00000000-0005-0000-0000-0000C39D0000}"/>
    <cellStyle name="Normal 4 8 3 8" xfId="37137" xr:uid="{00000000-0005-0000-0000-0000C49D0000}"/>
    <cellStyle name="Normal 4 8 3 9" xfId="37138" xr:uid="{00000000-0005-0000-0000-0000C59D0000}"/>
    <cellStyle name="Normal 4 8 4" xfId="37139" xr:uid="{00000000-0005-0000-0000-0000C69D0000}"/>
    <cellStyle name="Normal 4 8 4 2" xfId="37140" xr:uid="{00000000-0005-0000-0000-0000C79D0000}"/>
    <cellStyle name="Normal 4 8 4 2 2" xfId="37141" xr:uid="{00000000-0005-0000-0000-0000C89D0000}"/>
    <cellStyle name="Normal 4 8 4 2 2 2" xfId="37142" xr:uid="{00000000-0005-0000-0000-0000C99D0000}"/>
    <cellStyle name="Normal 4 8 4 2 3" xfId="37143" xr:uid="{00000000-0005-0000-0000-0000CA9D0000}"/>
    <cellStyle name="Normal 4 8 4 2 4" xfId="37144" xr:uid="{00000000-0005-0000-0000-0000CB9D0000}"/>
    <cellStyle name="Normal 4 8 4 3" xfId="37145" xr:uid="{00000000-0005-0000-0000-0000CC9D0000}"/>
    <cellStyle name="Normal 4 8 4 3 2" xfId="37146" xr:uid="{00000000-0005-0000-0000-0000CD9D0000}"/>
    <cellStyle name="Normal 4 8 4 3 2 2" xfId="37147" xr:uid="{00000000-0005-0000-0000-0000CE9D0000}"/>
    <cellStyle name="Normal 4 8 4 3 3" xfId="37148" xr:uid="{00000000-0005-0000-0000-0000CF9D0000}"/>
    <cellStyle name="Normal 4 8 4 3 4" xfId="37149" xr:uid="{00000000-0005-0000-0000-0000D09D0000}"/>
    <cellStyle name="Normal 4 8 4 4" xfId="37150" xr:uid="{00000000-0005-0000-0000-0000D19D0000}"/>
    <cellStyle name="Normal 4 8 4 4 2" xfId="37151" xr:uid="{00000000-0005-0000-0000-0000D29D0000}"/>
    <cellStyle name="Normal 4 8 4 4 2 2" xfId="37152" xr:uid="{00000000-0005-0000-0000-0000D39D0000}"/>
    <cellStyle name="Normal 4 8 4 4 3" xfId="37153" xr:uid="{00000000-0005-0000-0000-0000D49D0000}"/>
    <cellStyle name="Normal 4 8 4 4 4" xfId="37154" xr:uid="{00000000-0005-0000-0000-0000D59D0000}"/>
    <cellStyle name="Normal 4 8 4 5" xfId="37155" xr:uid="{00000000-0005-0000-0000-0000D69D0000}"/>
    <cellStyle name="Normal 4 8 4 5 2" xfId="37156" xr:uid="{00000000-0005-0000-0000-0000D79D0000}"/>
    <cellStyle name="Normal 4 8 4 5 2 2" xfId="37157" xr:uid="{00000000-0005-0000-0000-0000D89D0000}"/>
    <cellStyle name="Normal 4 8 4 5 3" xfId="37158" xr:uid="{00000000-0005-0000-0000-0000D99D0000}"/>
    <cellStyle name="Normal 4 8 4 5 4" xfId="37159" xr:uid="{00000000-0005-0000-0000-0000DA9D0000}"/>
    <cellStyle name="Normal 4 8 4 6" xfId="37160" xr:uid="{00000000-0005-0000-0000-0000DB9D0000}"/>
    <cellStyle name="Normal 4 8 4 6 2" xfId="37161" xr:uid="{00000000-0005-0000-0000-0000DC9D0000}"/>
    <cellStyle name="Normal 4 8 4 6 2 2" xfId="37162" xr:uid="{00000000-0005-0000-0000-0000DD9D0000}"/>
    <cellStyle name="Normal 4 8 4 6 3" xfId="37163" xr:uid="{00000000-0005-0000-0000-0000DE9D0000}"/>
    <cellStyle name="Normal 4 8 4 7" xfId="37164" xr:uid="{00000000-0005-0000-0000-0000DF9D0000}"/>
    <cellStyle name="Normal 4 8 4 7 2" xfId="37165" xr:uid="{00000000-0005-0000-0000-0000E09D0000}"/>
    <cellStyle name="Normal 4 8 4 8" xfId="37166" xr:uid="{00000000-0005-0000-0000-0000E19D0000}"/>
    <cellStyle name="Normal 4 8 4 9" xfId="37167" xr:uid="{00000000-0005-0000-0000-0000E29D0000}"/>
    <cellStyle name="Normal 4 8 5" xfId="37168" xr:uid="{00000000-0005-0000-0000-0000E39D0000}"/>
    <cellStyle name="Normal 4 8 5 2" xfId="37169" xr:uid="{00000000-0005-0000-0000-0000E49D0000}"/>
    <cellStyle name="Normal 4 8 5 2 2" xfId="37170" xr:uid="{00000000-0005-0000-0000-0000E59D0000}"/>
    <cellStyle name="Normal 4 8 5 2 2 2" xfId="37171" xr:uid="{00000000-0005-0000-0000-0000E69D0000}"/>
    <cellStyle name="Normal 4 8 5 2 3" xfId="37172" xr:uid="{00000000-0005-0000-0000-0000E79D0000}"/>
    <cellStyle name="Normal 4 8 5 2 4" xfId="37173" xr:uid="{00000000-0005-0000-0000-0000E89D0000}"/>
    <cellStyle name="Normal 4 8 5 3" xfId="37174" xr:uid="{00000000-0005-0000-0000-0000E99D0000}"/>
    <cellStyle name="Normal 4 8 5 3 2" xfId="37175" xr:uid="{00000000-0005-0000-0000-0000EA9D0000}"/>
    <cellStyle name="Normal 4 8 5 3 2 2" xfId="37176" xr:uid="{00000000-0005-0000-0000-0000EB9D0000}"/>
    <cellStyle name="Normal 4 8 5 3 3" xfId="37177" xr:uid="{00000000-0005-0000-0000-0000EC9D0000}"/>
    <cellStyle name="Normal 4 8 5 3 4" xfId="37178" xr:uid="{00000000-0005-0000-0000-0000ED9D0000}"/>
    <cellStyle name="Normal 4 8 5 4" xfId="37179" xr:uid="{00000000-0005-0000-0000-0000EE9D0000}"/>
    <cellStyle name="Normal 4 8 5 4 2" xfId="37180" xr:uid="{00000000-0005-0000-0000-0000EF9D0000}"/>
    <cellStyle name="Normal 4 8 5 4 2 2" xfId="37181" xr:uid="{00000000-0005-0000-0000-0000F09D0000}"/>
    <cellStyle name="Normal 4 8 5 4 3" xfId="37182" xr:uid="{00000000-0005-0000-0000-0000F19D0000}"/>
    <cellStyle name="Normal 4 8 5 4 4" xfId="37183" xr:uid="{00000000-0005-0000-0000-0000F29D0000}"/>
    <cellStyle name="Normal 4 8 5 5" xfId="37184" xr:uid="{00000000-0005-0000-0000-0000F39D0000}"/>
    <cellStyle name="Normal 4 8 5 5 2" xfId="37185" xr:uid="{00000000-0005-0000-0000-0000F49D0000}"/>
    <cellStyle name="Normal 4 8 5 5 3" xfId="37186" xr:uid="{00000000-0005-0000-0000-0000F59D0000}"/>
    <cellStyle name="Normal 4 8 5 6" xfId="37187" xr:uid="{00000000-0005-0000-0000-0000F69D0000}"/>
    <cellStyle name="Normal 4 8 5 7" xfId="37188" xr:uid="{00000000-0005-0000-0000-0000F79D0000}"/>
    <cellStyle name="Normal 4 8 5 8" xfId="37189" xr:uid="{00000000-0005-0000-0000-0000F89D0000}"/>
    <cellStyle name="Normal 4 8 6" xfId="37190" xr:uid="{00000000-0005-0000-0000-0000F99D0000}"/>
    <cellStyle name="Normal 4 8 6 2" xfId="37191" xr:uid="{00000000-0005-0000-0000-0000FA9D0000}"/>
    <cellStyle name="Normal 4 8 6 2 2" xfId="37192" xr:uid="{00000000-0005-0000-0000-0000FB9D0000}"/>
    <cellStyle name="Normal 4 8 6 3" xfId="37193" xr:uid="{00000000-0005-0000-0000-0000FC9D0000}"/>
    <cellStyle name="Normal 4 8 6 4" xfId="37194" xr:uid="{00000000-0005-0000-0000-0000FD9D0000}"/>
    <cellStyle name="Normal 4 8 7" xfId="37195" xr:uid="{00000000-0005-0000-0000-0000FE9D0000}"/>
    <cellStyle name="Normal 4 8 7 2" xfId="37196" xr:uid="{00000000-0005-0000-0000-0000FF9D0000}"/>
    <cellStyle name="Normal 4 8 7 2 2" xfId="37197" xr:uid="{00000000-0005-0000-0000-0000009E0000}"/>
    <cellStyle name="Normal 4 8 7 3" xfId="37198" xr:uid="{00000000-0005-0000-0000-0000019E0000}"/>
    <cellStyle name="Normal 4 8 7 4" xfId="37199" xr:uid="{00000000-0005-0000-0000-0000029E0000}"/>
    <cellStyle name="Normal 4 8 8" xfId="37200" xr:uid="{00000000-0005-0000-0000-0000039E0000}"/>
    <cellStyle name="Normal 4 8 8 2" xfId="37201" xr:uid="{00000000-0005-0000-0000-0000049E0000}"/>
    <cellStyle name="Normal 4 8 8 2 2" xfId="37202" xr:uid="{00000000-0005-0000-0000-0000059E0000}"/>
    <cellStyle name="Normal 4 8 8 3" xfId="37203" xr:uid="{00000000-0005-0000-0000-0000069E0000}"/>
    <cellStyle name="Normal 4 8 8 4" xfId="37204" xr:uid="{00000000-0005-0000-0000-0000079E0000}"/>
    <cellStyle name="Normal 4 8 9" xfId="37205" xr:uid="{00000000-0005-0000-0000-0000089E0000}"/>
    <cellStyle name="Normal 4 8 9 2" xfId="37206" xr:uid="{00000000-0005-0000-0000-0000099E0000}"/>
    <cellStyle name="Normal 4 8 9 2 2" xfId="37207" xr:uid="{00000000-0005-0000-0000-00000A9E0000}"/>
    <cellStyle name="Normal 4 8 9 3" xfId="37208" xr:uid="{00000000-0005-0000-0000-00000B9E0000}"/>
    <cellStyle name="Normal 4 9" xfId="37209" xr:uid="{00000000-0005-0000-0000-00000C9E0000}"/>
    <cellStyle name="Normal 4 9 10" xfId="37210" xr:uid="{00000000-0005-0000-0000-00000D9E0000}"/>
    <cellStyle name="Normal 4 9 11" xfId="37211" xr:uid="{00000000-0005-0000-0000-00000E9E0000}"/>
    <cellStyle name="Normal 4 9 2" xfId="37212" xr:uid="{00000000-0005-0000-0000-00000F9E0000}"/>
    <cellStyle name="Normal 4 9 2 2" xfId="37213" xr:uid="{00000000-0005-0000-0000-0000109E0000}"/>
    <cellStyle name="Normal 4 9 2 2 2" xfId="37214" xr:uid="{00000000-0005-0000-0000-0000119E0000}"/>
    <cellStyle name="Normal 4 9 2 2 2 2" xfId="37215" xr:uid="{00000000-0005-0000-0000-0000129E0000}"/>
    <cellStyle name="Normal 4 9 2 2 2 2 2" xfId="37216" xr:uid="{00000000-0005-0000-0000-0000139E0000}"/>
    <cellStyle name="Normal 4 9 2 2 2 3" xfId="37217" xr:uid="{00000000-0005-0000-0000-0000149E0000}"/>
    <cellStyle name="Normal 4 9 2 2 2 4" xfId="37218" xr:uid="{00000000-0005-0000-0000-0000159E0000}"/>
    <cellStyle name="Normal 4 9 2 2 3" xfId="37219" xr:uid="{00000000-0005-0000-0000-0000169E0000}"/>
    <cellStyle name="Normal 4 9 2 2 3 2" xfId="37220" xr:uid="{00000000-0005-0000-0000-0000179E0000}"/>
    <cellStyle name="Normal 4 9 2 2 3 2 2" xfId="37221" xr:uid="{00000000-0005-0000-0000-0000189E0000}"/>
    <cellStyle name="Normal 4 9 2 2 3 3" xfId="37222" xr:uid="{00000000-0005-0000-0000-0000199E0000}"/>
    <cellStyle name="Normal 4 9 2 2 3 4" xfId="37223" xr:uid="{00000000-0005-0000-0000-00001A9E0000}"/>
    <cellStyle name="Normal 4 9 2 2 4" xfId="37224" xr:uid="{00000000-0005-0000-0000-00001B9E0000}"/>
    <cellStyle name="Normal 4 9 2 2 4 2" xfId="37225" xr:uid="{00000000-0005-0000-0000-00001C9E0000}"/>
    <cellStyle name="Normal 4 9 2 2 4 2 2" xfId="37226" xr:uid="{00000000-0005-0000-0000-00001D9E0000}"/>
    <cellStyle name="Normal 4 9 2 2 4 3" xfId="37227" xr:uid="{00000000-0005-0000-0000-00001E9E0000}"/>
    <cellStyle name="Normal 4 9 2 2 4 4" xfId="37228" xr:uid="{00000000-0005-0000-0000-00001F9E0000}"/>
    <cellStyle name="Normal 4 9 2 2 5" xfId="37229" xr:uid="{00000000-0005-0000-0000-0000209E0000}"/>
    <cellStyle name="Normal 4 9 2 2 5 2" xfId="37230" xr:uid="{00000000-0005-0000-0000-0000219E0000}"/>
    <cellStyle name="Normal 4 9 2 2 5 3" xfId="37231" xr:uid="{00000000-0005-0000-0000-0000229E0000}"/>
    <cellStyle name="Normal 4 9 2 2 6" xfId="37232" xr:uid="{00000000-0005-0000-0000-0000239E0000}"/>
    <cellStyle name="Normal 4 9 2 2 7" xfId="37233" xr:uid="{00000000-0005-0000-0000-0000249E0000}"/>
    <cellStyle name="Normal 4 9 2 2 8" xfId="37234" xr:uid="{00000000-0005-0000-0000-0000259E0000}"/>
    <cellStyle name="Normal 4 9 2 3" xfId="37235" xr:uid="{00000000-0005-0000-0000-0000269E0000}"/>
    <cellStyle name="Normal 4 9 2 3 2" xfId="37236" xr:uid="{00000000-0005-0000-0000-0000279E0000}"/>
    <cellStyle name="Normal 4 9 2 3 2 2" xfId="37237" xr:uid="{00000000-0005-0000-0000-0000289E0000}"/>
    <cellStyle name="Normal 4 9 2 3 3" xfId="37238" xr:uid="{00000000-0005-0000-0000-0000299E0000}"/>
    <cellStyle name="Normal 4 9 2 3 4" xfId="37239" xr:uid="{00000000-0005-0000-0000-00002A9E0000}"/>
    <cellStyle name="Normal 4 9 2 4" xfId="37240" xr:uid="{00000000-0005-0000-0000-00002B9E0000}"/>
    <cellStyle name="Normal 4 9 2 4 2" xfId="37241" xr:uid="{00000000-0005-0000-0000-00002C9E0000}"/>
    <cellStyle name="Normal 4 9 2 4 2 2" xfId="37242" xr:uid="{00000000-0005-0000-0000-00002D9E0000}"/>
    <cellStyle name="Normal 4 9 2 4 3" xfId="37243" xr:uid="{00000000-0005-0000-0000-00002E9E0000}"/>
    <cellStyle name="Normal 4 9 2 4 4" xfId="37244" xr:uid="{00000000-0005-0000-0000-00002F9E0000}"/>
    <cellStyle name="Normal 4 9 2 5" xfId="37245" xr:uid="{00000000-0005-0000-0000-0000309E0000}"/>
    <cellStyle name="Normal 4 9 2 5 2" xfId="37246" xr:uid="{00000000-0005-0000-0000-0000319E0000}"/>
    <cellStyle name="Normal 4 9 2 5 2 2" xfId="37247" xr:uid="{00000000-0005-0000-0000-0000329E0000}"/>
    <cellStyle name="Normal 4 9 2 5 3" xfId="37248" xr:uid="{00000000-0005-0000-0000-0000339E0000}"/>
    <cellStyle name="Normal 4 9 2 5 4" xfId="37249" xr:uid="{00000000-0005-0000-0000-0000349E0000}"/>
    <cellStyle name="Normal 4 9 2 6" xfId="37250" xr:uid="{00000000-0005-0000-0000-0000359E0000}"/>
    <cellStyle name="Normal 4 9 2 6 2" xfId="37251" xr:uid="{00000000-0005-0000-0000-0000369E0000}"/>
    <cellStyle name="Normal 4 9 2 6 2 2" xfId="37252" xr:uid="{00000000-0005-0000-0000-0000379E0000}"/>
    <cellStyle name="Normal 4 9 2 6 3" xfId="37253" xr:uid="{00000000-0005-0000-0000-0000389E0000}"/>
    <cellStyle name="Normal 4 9 2 7" xfId="37254" xr:uid="{00000000-0005-0000-0000-0000399E0000}"/>
    <cellStyle name="Normal 4 9 2 7 2" xfId="37255" xr:uid="{00000000-0005-0000-0000-00003A9E0000}"/>
    <cellStyle name="Normal 4 9 2 8" xfId="37256" xr:uid="{00000000-0005-0000-0000-00003B9E0000}"/>
    <cellStyle name="Normal 4 9 2 9" xfId="37257" xr:uid="{00000000-0005-0000-0000-00003C9E0000}"/>
    <cellStyle name="Normal 4 9 3" xfId="37258" xr:uid="{00000000-0005-0000-0000-00003D9E0000}"/>
    <cellStyle name="Normal 4 9 3 2" xfId="37259" xr:uid="{00000000-0005-0000-0000-00003E9E0000}"/>
    <cellStyle name="Normal 4 9 3 2 2" xfId="37260" xr:uid="{00000000-0005-0000-0000-00003F9E0000}"/>
    <cellStyle name="Normal 4 9 3 2 2 2" xfId="37261" xr:uid="{00000000-0005-0000-0000-0000409E0000}"/>
    <cellStyle name="Normal 4 9 3 2 3" xfId="37262" xr:uid="{00000000-0005-0000-0000-0000419E0000}"/>
    <cellStyle name="Normal 4 9 3 2 4" xfId="37263" xr:uid="{00000000-0005-0000-0000-0000429E0000}"/>
    <cellStyle name="Normal 4 9 3 3" xfId="37264" xr:uid="{00000000-0005-0000-0000-0000439E0000}"/>
    <cellStyle name="Normal 4 9 3 3 2" xfId="37265" xr:uid="{00000000-0005-0000-0000-0000449E0000}"/>
    <cellStyle name="Normal 4 9 3 3 2 2" xfId="37266" xr:uid="{00000000-0005-0000-0000-0000459E0000}"/>
    <cellStyle name="Normal 4 9 3 3 3" xfId="37267" xr:uid="{00000000-0005-0000-0000-0000469E0000}"/>
    <cellStyle name="Normal 4 9 3 3 4" xfId="37268" xr:uid="{00000000-0005-0000-0000-0000479E0000}"/>
    <cellStyle name="Normal 4 9 3 4" xfId="37269" xr:uid="{00000000-0005-0000-0000-0000489E0000}"/>
    <cellStyle name="Normal 4 9 3 4 2" xfId="37270" xr:uid="{00000000-0005-0000-0000-0000499E0000}"/>
    <cellStyle name="Normal 4 9 3 4 2 2" xfId="37271" xr:uid="{00000000-0005-0000-0000-00004A9E0000}"/>
    <cellStyle name="Normal 4 9 3 4 3" xfId="37272" xr:uid="{00000000-0005-0000-0000-00004B9E0000}"/>
    <cellStyle name="Normal 4 9 3 4 4" xfId="37273" xr:uid="{00000000-0005-0000-0000-00004C9E0000}"/>
    <cellStyle name="Normal 4 9 3 5" xfId="37274" xr:uid="{00000000-0005-0000-0000-00004D9E0000}"/>
    <cellStyle name="Normal 4 9 3 5 2" xfId="37275" xr:uid="{00000000-0005-0000-0000-00004E9E0000}"/>
    <cellStyle name="Normal 4 9 3 5 2 2" xfId="37276" xr:uid="{00000000-0005-0000-0000-00004F9E0000}"/>
    <cellStyle name="Normal 4 9 3 5 3" xfId="37277" xr:uid="{00000000-0005-0000-0000-0000509E0000}"/>
    <cellStyle name="Normal 4 9 3 5 4" xfId="37278" xr:uid="{00000000-0005-0000-0000-0000519E0000}"/>
    <cellStyle name="Normal 4 9 3 6" xfId="37279" xr:uid="{00000000-0005-0000-0000-0000529E0000}"/>
    <cellStyle name="Normal 4 9 3 6 2" xfId="37280" xr:uid="{00000000-0005-0000-0000-0000539E0000}"/>
    <cellStyle name="Normal 4 9 3 6 2 2" xfId="37281" xr:uid="{00000000-0005-0000-0000-0000549E0000}"/>
    <cellStyle name="Normal 4 9 3 6 3" xfId="37282" xr:uid="{00000000-0005-0000-0000-0000559E0000}"/>
    <cellStyle name="Normal 4 9 3 7" xfId="37283" xr:uid="{00000000-0005-0000-0000-0000569E0000}"/>
    <cellStyle name="Normal 4 9 3 7 2" xfId="37284" xr:uid="{00000000-0005-0000-0000-0000579E0000}"/>
    <cellStyle name="Normal 4 9 3 8" xfId="37285" xr:uid="{00000000-0005-0000-0000-0000589E0000}"/>
    <cellStyle name="Normal 4 9 3 9" xfId="37286" xr:uid="{00000000-0005-0000-0000-0000599E0000}"/>
    <cellStyle name="Normal 4 9 4" xfId="37287" xr:uid="{00000000-0005-0000-0000-00005A9E0000}"/>
    <cellStyle name="Normal 4 9 4 2" xfId="37288" xr:uid="{00000000-0005-0000-0000-00005B9E0000}"/>
    <cellStyle name="Normal 4 9 4 2 2" xfId="37289" xr:uid="{00000000-0005-0000-0000-00005C9E0000}"/>
    <cellStyle name="Normal 4 9 4 2 2 2" xfId="37290" xr:uid="{00000000-0005-0000-0000-00005D9E0000}"/>
    <cellStyle name="Normal 4 9 4 2 3" xfId="37291" xr:uid="{00000000-0005-0000-0000-00005E9E0000}"/>
    <cellStyle name="Normal 4 9 4 2 4" xfId="37292" xr:uid="{00000000-0005-0000-0000-00005F9E0000}"/>
    <cellStyle name="Normal 4 9 4 3" xfId="37293" xr:uid="{00000000-0005-0000-0000-0000609E0000}"/>
    <cellStyle name="Normal 4 9 4 3 2" xfId="37294" xr:uid="{00000000-0005-0000-0000-0000619E0000}"/>
    <cellStyle name="Normal 4 9 4 3 2 2" xfId="37295" xr:uid="{00000000-0005-0000-0000-0000629E0000}"/>
    <cellStyle name="Normal 4 9 4 3 3" xfId="37296" xr:uid="{00000000-0005-0000-0000-0000639E0000}"/>
    <cellStyle name="Normal 4 9 4 3 4" xfId="37297" xr:uid="{00000000-0005-0000-0000-0000649E0000}"/>
    <cellStyle name="Normal 4 9 4 4" xfId="37298" xr:uid="{00000000-0005-0000-0000-0000659E0000}"/>
    <cellStyle name="Normal 4 9 4 4 2" xfId="37299" xr:uid="{00000000-0005-0000-0000-0000669E0000}"/>
    <cellStyle name="Normal 4 9 4 4 2 2" xfId="37300" xr:uid="{00000000-0005-0000-0000-0000679E0000}"/>
    <cellStyle name="Normal 4 9 4 4 3" xfId="37301" xr:uid="{00000000-0005-0000-0000-0000689E0000}"/>
    <cellStyle name="Normal 4 9 4 4 4" xfId="37302" xr:uid="{00000000-0005-0000-0000-0000699E0000}"/>
    <cellStyle name="Normal 4 9 4 5" xfId="37303" xr:uid="{00000000-0005-0000-0000-00006A9E0000}"/>
    <cellStyle name="Normal 4 9 4 5 2" xfId="37304" xr:uid="{00000000-0005-0000-0000-00006B9E0000}"/>
    <cellStyle name="Normal 4 9 4 5 3" xfId="37305" xr:uid="{00000000-0005-0000-0000-00006C9E0000}"/>
    <cellStyle name="Normal 4 9 4 6" xfId="37306" xr:uid="{00000000-0005-0000-0000-00006D9E0000}"/>
    <cellStyle name="Normal 4 9 4 7" xfId="37307" xr:uid="{00000000-0005-0000-0000-00006E9E0000}"/>
    <cellStyle name="Normal 4 9 4 8" xfId="37308" xr:uid="{00000000-0005-0000-0000-00006F9E0000}"/>
    <cellStyle name="Normal 4 9 5" xfId="37309" xr:uid="{00000000-0005-0000-0000-0000709E0000}"/>
    <cellStyle name="Normal 4 9 5 2" xfId="37310" xr:uid="{00000000-0005-0000-0000-0000719E0000}"/>
    <cellStyle name="Normal 4 9 5 2 2" xfId="37311" xr:uid="{00000000-0005-0000-0000-0000729E0000}"/>
    <cellStyle name="Normal 4 9 5 3" xfId="37312" xr:uid="{00000000-0005-0000-0000-0000739E0000}"/>
    <cellStyle name="Normal 4 9 5 4" xfId="37313" xr:uid="{00000000-0005-0000-0000-0000749E0000}"/>
    <cellStyle name="Normal 4 9 6" xfId="37314" xr:uid="{00000000-0005-0000-0000-0000759E0000}"/>
    <cellStyle name="Normal 4 9 6 2" xfId="37315" xr:uid="{00000000-0005-0000-0000-0000769E0000}"/>
    <cellStyle name="Normal 4 9 6 2 2" xfId="37316" xr:uid="{00000000-0005-0000-0000-0000779E0000}"/>
    <cellStyle name="Normal 4 9 6 3" xfId="37317" xr:uid="{00000000-0005-0000-0000-0000789E0000}"/>
    <cellStyle name="Normal 4 9 6 4" xfId="37318" xr:uid="{00000000-0005-0000-0000-0000799E0000}"/>
    <cellStyle name="Normal 4 9 7" xfId="37319" xr:uid="{00000000-0005-0000-0000-00007A9E0000}"/>
    <cellStyle name="Normal 4 9 7 2" xfId="37320" xr:uid="{00000000-0005-0000-0000-00007B9E0000}"/>
    <cellStyle name="Normal 4 9 7 2 2" xfId="37321" xr:uid="{00000000-0005-0000-0000-00007C9E0000}"/>
    <cellStyle name="Normal 4 9 7 3" xfId="37322" xr:uid="{00000000-0005-0000-0000-00007D9E0000}"/>
    <cellStyle name="Normal 4 9 7 4" xfId="37323" xr:uid="{00000000-0005-0000-0000-00007E9E0000}"/>
    <cellStyle name="Normal 4 9 8" xfId="37324" xr:uid="{00000000-0005-0000-0000-00007F9E0000}"/>
    <cellStyle name="Normal 4 9 8 2" xfId="37325" xr:uid="{00000000-0005-0000-0000-0000809E0000}"/>
    <cellStyle name="Normal 4 9 8 2 2" xfId="37326" xr:uid="{00000000-0005-0000-0000-0000819E0000}"/>
    <cellStyle name="Normal 4 9 8 3" xfId="37327" xr:uid="{00000000-0005-0000-0000-0000829E0000}"/>
    <cellStyle name="Normal 4 9 9" xfId="37328" xr:uid="{00000000-0005-0000-0000-0000839E0000}"/>
    <cellStyle name="Normal 4 9 9 2" xfId="37329" xr:uid="{00000000-0005-0000-0000-0000849E0000}"/>
    <cellStyle name="Normal 40" xfId="274" xr:uid="{00000000-0005-0000-0000-0000859E0000}"/>
    <cellStyle name="Normal 40 2" xfId="37331" xr:uid="{00000000-0005-0000-0000-0000869E0000}"/>
    <cellStyle name="Normal 40 2 2" xfId="37332" xr:uid="{00000000-0005-0000-0000-0000879E0000}"/>
    <cellStyle name="Normal 40 2 2 2" xfId="37333" xr:uid="{00000000-0005-0000-0000-0000889E0000}"/>
    <cellStyle name="Normal 40 2 2 2 2" xfId="37334" xr:uid="{00000000-0005-0000-0000-0000899E0000}"/>
    <cellStyle name="Normal 40 2 2 2 3" xfId="37335" xr:uid="{00000000-0005-0000-0000-00008A9E0000}"/>
    <cellStyle name="Normal 40 2 2 3" xfId="37336" xr:uid="{00000000-0005-0000-0000-00008B9E0000}"/>
    <cellStyle name="Normal 40 2 2 3 2" xfId="37337" xr:uid="{00000000-0005-0000-0000-00008C9E0000}"/>
    <cellStyle name="Normal 40 2 2 4" xfId="37338" xr:uid="{00000000-0005-0000-0000-00008D9E0000}"/>
    <cellStyle name="Normal 40 2 3" xfId="37339" xr:uid="{00000000-0005-0000-0000-00008E9E0000}"/>
    <cellStyle name="Normal 40 2 4" xfId="37340" xr:uid="{00000000-0005-0000-0000-00008F9E0000}"/>
    <cellStyle name="Normal 40 2 5" xfId="37341" xr:uid="{00000000-0005-0000-0000-0000909E0000}"/>
    <cellStyle name="Normal 40 2 5 2" xfId="37342" xr:uid="{00000000-0005-0000-0000-0000919E0000}"/>
    <cellStyle name="Normal 40 3" xfId="37343" xr:uid="{00000000-0005-0000-0000-0000929E0000}"/>
    <cellStyle name="Normal 40 3 2" xfId="37344" xr:uid="{00000000-0005-0000-0000-0000939E0000}"/>
    <cellStyle name="Normal 40 3 2 2" xfId="37345" xr:uid="{00000000-0005-0000-0000-0000949E0000}"/>
    <cellStyle name="Normal 40 3 2 3" xfId="37346" xr:uid="{00000000-0005-0000-0000-0000959E0000}"/>
    <cellStyle name="Normal 40 3 3" xfId="37347" xr:uid="{00000000-0005-0000-0000-0000969E0000}"/>
    <cellStyle name="Normal 40 3 3 2" xfId="37348" xr:uid="{00000000-0005-0000-0000-0000979E0000}"/>
    <cellStyle name="Normal 40 3 4" xfId="37349" xr:uid="{00000000-0005-0000-0000-0000989E0000}"/>
    <cellStyle name="Normal 40 4" xfId="37350" xr:uid="{00000000-0005-0000-0000-0000999E0000}"/>
    <cellStyle name="Normal 40 5" xfId="37351" xr:uid="{00000000-0005-0000-0000-00009A9E0000}"/>
    <cellStyle name="Normal 40 6" xfId="37352" xr:uid="{00000000-0005-0000-0000-00009B9E0000}"/>
    <cellStyle name="Normal 40 6 2" xfId="37353" xr:uid="{00000000-0005-0000-0000-00009C9E0000}"/>
    <cellStyle name="Normal 40 7" xfId="37330" xr:uid="{00000000-0005-0000-0000-00009D9E0000}"/>
    <cellStyle name="Normal 41" xfId="275" xr:uid="{00000000-0005-0000-0000-00009E9E0000}"/>
    <cellStyle name="Normal 41 2" xfId="37355" xr:uid="{00000000-0005-0000-0000-00009F9E0000}"/>
    <cellStyle name="Normal 41 2 2" xfId="37356" xr:uid="{00000000-0005-0000-0000-0000A09E0000}"/>
    <cellStyle name="Normal 41 2 2 2" xfId="37357" xr:uid="{00000000-0005-0000-0000-0000A19E0000}"/>
    <cellStyle name="Normal 41 2 2 3" xfId="37358" xr:uid="{00000000-0005-0000-0000-0000A29E0000}"/>
    <cellStyle name="Normal 41 2 3" xfId="37359" xr:uid="{00000000-0005-0000-0000-0000A39E0000}"/>
    <cellStyle name="Normal 41 2 3 2" xfId="37360" xr:uid="{00000000-0005-0000-0000-0000A49E0000}"/>
    <cellStyle name="Normal 41 2 4" xfId="37361" xr:uid="{00000000-0005-0000-0000-0000A59E0000}"/>
    <cellStyle name="Normal 41 2 5" xfId="37362" xr:uid="{00000000-0005-0000-0000-0000A69E0000}"/>
    <cellStyle name="Normal 41 3" xfId="37363" xr:uid="{00000000-0005-0000-0000-0000A79E0000}"/>
    <cellStyle name="Normal 41 3 2" xfId="37364" xr:uid="{00000000-0005-0000-0000-0000A89E0000}"/>
    <cellStyle name="Normal 41 3 2 2" xfId="37365" xr:uid="{00000000-0005-0000-0000-0000A99E0000}"/>
    <cellStyle name="Normal 41 3 2 3" xfId="37366" xr:uid="{00000000-0005-0000-0000-0000AA9E0000}"/>
    <cellStyle name="Normal 41 3 3" xfId="37367" xr:uid="{00000000-0005-0000-0000-0000AB9E0000}"/>
    <cellStyle name="Normal 41 3 3 2" xfId="37368" xr:uid="{00000000-0005-0000-0000-0000AC9E0000}"/>
    <cellStyle name="Normal 41 3 4" xfId="37369" xr:uid="{00000000-0005-0000-0000-0000AD9E0000}"/>
    <cellStyle name="Normal 41 4" xfId="37370" xr:uid="{00000000-0005-0000-0000-0000AE9E0000}"/>
    <cellStyle name="Normal 41 5" xfId="37371" xr:uid="{00000000-0005-0000-0000-0000AF9E0000}"/>
    <cellStyle name="Normal 41 6" xfId="37372" xr:uid="{00000000-0005-0000-0000-0000B09E0000}"/>
    <cellStyle name="Normal 41 6 2" xfId="37373" xr:uid="{00000000-0005-0000-0000-0000B19E0000}"/>
    <cellStyle name="Normal 41 7" xfId="37354" xr:uid="{00000000-0005-0000-0000-0000B29E0000}"/>
    <cellStyle name="Normal 42" xfId="276" xr:uid="{00000000-0005-0000-0000-0000B39E0000}"/>
    <cellStyle name="Normal 42 2" xfId="37375" xr:uid="{00000000-0005-0000-0000-0000B49E0000}"/>
    <cellStyle name="Normal 42 2 2" xfId="37376" xr:uid="{00000000-0005-0000-0000-0000B59E0000}"/>
    <cellStyle name="Normal 42 2 2 2" xfId="37377" xr:uid="{00000000-0005-0000-0000-0000B69E0000}"/>
    <cellStyle name="Normal 42 2 2 3" xfId="37378" xr:uid="{00000000-0005-0000-0000-0000B79E0000}"/>
    <cellStyle name="Normal 42 2 3" xfId="37379" xr:uid="{00000000-0005-0000-0000-0000B89E0000}"/>
    <cellStyle name="Normal 42 2 3 2" xfId="37380" xr:uid="{00000000-0005-0000-0000-0000B99E0000}"/>
    <cellStyle name="Normal 42 2 4" xfId="37381" xr:uid="{00000000-0005-0000-0000-0000BA9E0000}"/>
    <cellStyle name="Normal 42 2 5" xfId="37382" xr:uid="{00000000-0005-0000-0000-0000BB9E0000}"/>
    <cellStyle name="Normal 42 3" xfId="37383" xr:uid="{00000000-0005-0000-0000-0000BC9E0000}"/>
    <cellStyle name="Normal 42 3 2" xfId="37384" xr:uid="{00000000-0005-0000-0000-0000BD9E0000}"/>
    <cellStyle name="Normal 42 3 2 2" xfId="37385" xr:uid="{00000000-0005-0000-0000-0000BE9E0000}"/>
    <cellStyle name="Normal 42 3 2 3" xfId="37386" xr:uid="{00000000-0005-0000-0000-0000BF9E0000}"/>
    <cellStyle name="Normal 42 3 3" xfId="37387" xr:uid="{00000000-0005-0000-0000-0000C09E0000}"/>
    <cellStyle name="Normal 42 3 3 2" xfId="37388" xr:uid="{00000000-0005-0000-0000-0000C19E0000}"/>
    <cellStyle name="Normal 42 3 4" xfId="37389" xr:uid="{00000000-0005-0000-0000-0000C29E0000}"/>
    <cellStyle name="Normal 42 4" xfId="37390" xr:uid="{00000000-0005-0000-0000-0000C39E0000}"/>
    <cellStyle name="Normal 42 5" xfId="37391" xr:uid="{00000000-0005-0000-0000-0000C49E0000}"/>
    <cellStyle name="Normal 42 6" xfId="37392" xr:uid="{00000000-0005-0000-0000-0000C59E0000}"/>
    <cellStyle name="Normal 42 6 2" xfId="37393" xr:uid="{00000000-0005-0000-0000-0000C69E0000}"/>
    <cellStyle name="Normal 42 7" xfId="37374" xr:uid="{00000000-0005-0000-0000-0000C79E0000}"/>
    <cellStyle name="Normal 43" xfId="298" xr:uid="{00000000-0005-0000-0000-0000C89E0000}"/>
    <cellStyle name="Normal 43 2" xfId="37395" xr:uid="{00000000-0005-0000-0000-0000C99E0000}"/>
    <cellStyle name="Normal 43 2 2" xfId="37396" xr:uid="{00000000-0005-0000-0000-0000CA9E0000}"/>
    <cellStyle name="Normal 43 2 2 2" xfId="37397" xr:uid="{00000000-0005-0000-0000-0000CB9E0000}"/>
    <cellStyle name="Normal 43 2 2 3" xfId="37398" xr:uid="{00000000-0005-0000-0000-0000CC9E0000}"/>
    <cellStyle name="Normal 43 2 3" xfId="37399" xr:uid="{00000000-0005-0000-0000-0000CD9E0000}"/>
    <cellStyle name="Normal 43 2 3 2" xfId="37400" xr:uid="{00000000-0005-0000-0000-0000CE9E0000}"/>
    <cellStyle name="Normal 43 2 4" xfId="37401" xr:uid="{00000000-0005-0000-0000-0000CF9E0000}"/>
    <cellStyle name="Normal 43 2 5" xfId="37402" xr:uid="{00000000-0005-0000-0000-0000D09E0000}"/>
    <cellStyle name="Normal 43 3" xfId="37403" xr:uid="{00000000-0005-0000-0000-0000D19E0000}"/>
    <cellStyle name="Normal 43 3 2" xfId="37404" xr:uid="{00000000-0005-0000-0000-0000D29E0000}"/>
    <cellStyle name="Normal 43 3 2 2" xfId="37405" xr:uid="{00000000-0005-0000-0000-0000D39E0000}"/>
    <cellStyle name="Normal 43 3 2 3" xfId="37406" xr:uid="{00000000-0005-0000-0000-0000D49E0000}"/>
    <cellStyle name="Normal 43 3 3" xfId="37407" xr:uid="{00000000-0005-0000-0000-0000D59E0000}"/>
    <cellStyle name="Normal 43 3 3 2" xfId="37408" xr:uid="{00000000-0005-0000-0000-0000D69E0000}"/>
    <cellStyle name="Normal 43 3 4" xfId="37409" xr:uid="{00000000-0005-0000-0000-0000D79E0000}"/>
    <cellStyle name="Normal 43 4" xfId="37410" xr:uid="{00000000-0005-0000-0000-0000D89E0000}"/>
    <cellStyle name="Normal 43 5" xfId="37411" xr:uid="{00000000-0005-0000-0000-0000D99E0000}"/>
    <cellStyle name="Normal 43 6" xfId="37412" xr:uid="{00000000-0005-0000-0000-0000DA9E0000}"/>
    <cellStyle name="Normal 43 6 2" xfId="37413" xr:uid="{00000000-0005-0000-0000-0000DB9E0000}"/>
    <cellStyle name="Normal 43 7" xfId="37394" xr:uid="{00000000-0005-0000-0000-0000DC9E0000}"/>
    <cellStyle name="Normal 44" xfId="37414" xr:uid="{00000000-0005-0000-0000-0000DD9E0000}"/>
    <cellStyle name="Normal 44 2" xfId="37415" xr:uid="{00000000-0005-0000-0000-0000DE9E0000}"/>
    <cellStyle name="Normal 44 2 2" xfId="37416" xr:uid="{00000000-0005-0000-0000-0000DF9E0000}"/>
    <cellStyle name="Normal 44 2 2 2" xfId="37417" xr:uid="{00000000-0005-0000-0000-0000E09E0000}"/>
    <cellStyle name="Normal 44 2 2 3" xfId="37418" xr:uid="{00000000-0005-0000-0000-0000E19E0000}"/>
    <cellStyle name="Normal 44 2 3" xfId="37419" xr:uid="{00000000-0005-0000-0000-0000E29E0000}"/>
    <cellStyle name="Normal 44 2 3 2" xfId="37420" xr:uid="{00000000-0005-0000-0000-0000E39E0000}"/>
    <cellStyle name="Normal 44 2 4" xfId="37421" xr:uid="{00000000-0005-0000-0000-0000E49E0000}"/>
    <cellStyle name="Normal 44 2 5" xfId="37422" xr:uid="{00000000-0005-0000-0000-0000E59E0000}"/>
    <cellStyle name="Normal 44 3" xfId="37423" xr:uid="{00000000-0005-0000-0000-0000E69E0000}"/>
    <cellStyle name="Normal 44 3 2" xfId="37424" xr:uid="{00000000-0005-0000-0000-0000E79E0000}"/>
    <cellStyle name="Normal 44 3 2 2" xfId="37425" xr:uid="{00000000-0005-0000-0000-0000E89E0000}"/>
    <cellStyle name="Normal 44 3 2 3" xfId="37426" xr:uid="{00000000-0005-0000-0000-0000E99E0000}"/>
    <cellStyle name="Normal 44 3 3" xfId="37427" xr:uid="{00000000-0005-0000-0000-0000EA9E0000}"/>
    <cellStyle name="Normal 44 3 3 2" xfId="37428" xr:uid="{00000000-0005-0000-0000-0000EB9E0000}"/>
    <cellStyle name="Normal 44 3 4" xfId="37429" xr:uid="{00000000-0005-0000-0000-0000EC9E0000}"/>
    <cellStyle name="Normal 44 4" xfId="37430" xr:uid="{00000000-0005-0000-0000-0000ED9E0000}"/>
    <cellStyle name="Normal 44 5" xfId="37431" xr:uid="{00000000-0005-0000-0000-0000EE9E0000}"/>
    <cellStyle name="Normal 44 6" xfId="37432" xr:uid="{00000000-0005-0000-0000-0000EF9E0000}"/>
    <cellStyle name="Normal 44 6 2" xfId="37433" xr:uid="{00000000-0005-0000-0000-0000F09E0000}"/>
    <cellStyle name="Normal 45" xfId="37434" xr:uid="{00000000-0005-0000-0000-0000F19E0000}"/>
    <cellStyle name="Normal 45 2" xfId="37435" xr:uid="{00000000-0005-0000-0000-0000F29E0000}"/>
    <cellStyle name="Normal 45 2 2" xfId="37436" xr:uid="{00000000-0005-0000-0000-0000F39E0000}"/>
    <cellStyle name="Normal 45 2 2 2" xfId="37437" xr:uid="{00000000-0005-0000-0000-0000F49E0000}"/>
    <cellStyle name="Normal 45 2 2 2 2" xfId="37438" xr:uid="{00000000-0005-0000-0000-0000F59E0000}"/>
    <cellStyle name="Normal 45 2 2 2 3" xfId="37439" xr:uid="{00000000-0005-0000-0000-0000F69E0000}"/>
    <cellStyle name="Normal 45 2 2 3" xfId="37440" xr:uid="{00000000-0005-0000-0000-0000F79E0000}"/>
    <cellStyle name="Normal 45 2 2 3 2" xfId="37441" xr:uid="{00000000-0005-0000-0000-0000F89E0000}"/>
    <cellStyle name="Normal 45 2 2 4" xfId="37442" xr:uid="{00000000-0005-0000-0000-0000F99E0000}"/>
    <cellStyle name="Normal 45 2 2 5" xfId="37443" xr:uid="{00000000-0005-0000-0000-0000FA9E0000}"/>
    <cellStyle name="Normal 45 2 3" xfId="37444" xr:uid="{00000000-0005-0000-0000-0000FB9E0000}"/>
    <cellStyle name="Normal 45 2 3 2" xfId="37445" xr:uid="{00000000-0005-0000-0000-0000FC9E0000}"/>
    <cellStyle name="Normal 45 2 3 3" xfId="37446" xr:uid="{00000000-0005-0000-0000-0000FD9E0000}"/>
    <cellStyle name="Normal 45 2 4" xfId="37447" xr:uid="{00000000-0005-0000-0000-0000FE9E0000}"/>
    <cellStyle name="Normal 45 2 4 2" xfId="37448" xr:uid="{00000000-0005-0000-0000-0000FF9E0000}"/>
    <cellStyle name="Normal 45 2 5" xfId="37449" xr:uid="{00000000-0005-0000-0000-0000009F0000}"/>
    <cellStyle name="Normal 45 2 6" xfId="37450" xr:uid="{00000000-0005-0000-0000-0000019F0000}"/>
    <cellStyle name="Normal 45 3" xfId="37451" xr:uid="{00000000-0005-0000-0000-0000029F0000}"/>
    <cellStyle name="Normal 45 4" xfId="37452" xr:uid="{00000000-0005-0000-0000-0000039F0000}"/>
    <cellStyle name="Normal 45 5" xfId="37453" xr:uid="{00000000-0005-0000-0000-0000049F0000}"/>
    <cellStyle name="Normal 45 6" xfId="37454" xr:uid="{00000000-0005-0000-0000-0000059F0000}"/>
    <cellStyle name="Normal 45 7" xfId="37455" xr:uid="{00000000-0005-0000-0000-0000069F0000}"/>
    <cellStyle name="Normal 45 8" xfId="37456" xr:uid="{00000000-0005-0000-0000-0000079F0000}"/>
    <cellStyle name="Normal 46" xfId="37457" xr:uid="{00000000-0005-0000-0000-0000089F0000}"/>
    <cellStyle name="Normal 46 2" xfId="37458" xr:uid="{00000000-0005-0000-0000-0000099F0000}"/>
    <cellStyle name="Normal 46 2 2" xfId="37459" xr:uid="{00000000-0005-0000-0000-00000A9F0000}"/>
    <cellStyle name="Normal 46 2 2 2" xfId="37460" xr:uid="{00000000-0005-0000-0000-00000B9F0000}"/>
    <cellStyle name="Normal 46 2 2 2 2" xfId="37461" xr:uid="{00000000-0005-0000-0000-00000C9F0000}"/>
    <cellStyle name="Normal 46 2 2 2 3" xfId="37462" xr:uid="{00000000-0005-0000-0000-00000D9F0000}"/>
    <cellStyle name="Normal 46 2 2 3" xfId="37463" xr:uid="{00000000-0005-0000-0000-00000E9F0000}"/>
    <cellStyle name="Normal 46 2 2 3 2" xfId="37464" xr:uid="{00000000-0005-0000-0000-00000F9F0000}"/>
    <cellStyle name="Normal 46 2 2 4" xfId="37465" xr:uid="{00000000-0005-0000-0000-0000109F0000}"/>
    <cellStyle name="Normal 46 2 2 5" xfId="37466" xr:uid="{00000000-0005-0000-0000-0000119F0000}"/>
    <cellStyle name="Normal 46 2 3" xfId="37467" xr:uid="{00000000-0005-0000-0000-0000129F0000}"/>
    <cellStyle name="Normal 46 2 3 2" xfId="37468" xr:uid="{00000000-0005-0000-0000-0000139F0000}"/>
    <cellStyle name="Normal 46 2 3 3" xfId="37469" xr:uid="{00000000-0005-0000-0000-0000149F0000}"/>
    <cellStyle name="Normal 46 2 4" xfId="37470" xr:uid="{00000000-0005-0000-0000-0000159F0000}"/>
    <cellStyle name="Normal 46 2 4 2" xfId="37471" xr:uid="{00000000-0005-0000-0000-0000169F0000}"/>
    <cellStyle name="Normal 46 2 5" xfId="37472" xr:uid="{00000000-0005-0000-0000-0000179F0000}"/>
    <cellStyle name="Normal 46 2 6" xfId="37473" xr:uid="{00000000-0005-0000-0000-0000189F0000}"/>
    <cellStyle name="Normal 46 3" xfId="37474" xr:uid="{00000000-0005-0000-0000-0000199F0000}"/>
    <cellStyle name="Normal 46 4" xfId="37475" xr:uid="{00000000-0005-0000-0000-00001A9F0000}"/>
    <cellStyle name="Normal 46 5" xfId="37476" xr:uid="{00000000-0005-0000-0000-00001B9F0000}"/>
    <cellStyle name="Normal 46 6" xfId="37477" xr:uid="{00000000-0005-0000-0000-00001C9F0000}"/>
    <cellStyle name="Normal 46 7" xfId="37478" xr:uid="{00000000-0005-0000-0000-00001D9F0000}"/>
    <cellStyle name="Normal 46 8" xfId="37479" xr:uid="{00000000-0005-0000-0000-00001E9F0000}"/>
    <cellStyle name="Normal 47" xfId="37480" xr:uid="{00000000-0005-0000-0000-00001F9F0000}"/>
    <cellStyle name="Normal 47 2" xfId="37481" xr:uid="{00000000-0005-0000-0000-0000209F0000}"/>
    <cellStyle name="Normal 47 3" xfId="37482" xr:uid="{00000000-0005-0000-0000-0000219F0000}"/>
    <cellStyle name="Normal 47 4" xfId="37483" xr:uid="{00000000-0005-0000-0000-0000229F0000}"/>
    <cellStyle name="Normal 47 5" xfId="37484" xr:uid="{00000000-0005-0000-0000-0000239F0000}"/>
    <cellStyle name="Normal 47 6" xfId="37485" xr:uid="{00000000-0005-0000-0000-0000249F0000}"/>
    <cellStyle name="Normal 48" xfId="37486" xr:uid="{00000000-0005-0000-0000-0000259F0000}"/>
    <cellStyle name="Normal 48 2" xfId="37487" xr:uid="{00000000-0005-0000-0000-0000269F0000}"/>
    <cellStyle name="Normal 48 3" xfId="37488" xr:uid="{00000000-0005-0000-0000-0000279F0000}"/>
    <cellStyle name="Normal 48 4" xfId="37489" xr:uid="{00000000-0005-0000-0000-0000289F0000}"/>
    <cellStyle name="Normal 48 5" xfId="37490" xr:uid="{00000000-0005-0000-0000-0000299F0000}"/>
    <cellStyle name="Normal 48 6" xfId="37491" xr:uid="{00000000-0005-0000-0000-00002A9F0000}"/>
    <cellStyle name="Normal 49" xfId="37492" xr:uid="{00000000-0005-0000-0000-00002B9F0000}"/>
    <cellStyle name="Normal 49 2" xfId="37493" xr:uid="{00000000-0005-0000-0000-00002C9F0000}"/>
    <cellStyle name="Normal 49 2 2" xfId="37494" xr:uid="{00000000-0005-0000-0000-00002D9F0000}"/>
    <cellStyle name="Normal 49 2 2 2" xfId="37495" xr:uid="{00000000-0005-0000-0000-00002E9F0000}"/>
    <cellStyle name="Normal 49 2 2 3" xfId="37496" xr:uid="{00000000-0005-0000-0000-00002F9F0000}"/>
    <cellStyle name="Normal 49 2 3" xfId="37497" xr:uid="{00000000-0005-0000-0000-0000309F0000}"/>
    <cellStyle name="Normal 49 2 3 2" xfId="37498" xr:uid="{00000000-0005-0000-0000-0000319F0000}"/>
    <cellStyle name="Normal 49 2 4" xfId="37499" xr:uid="{00000000-0005-0000-0000-0000329F0000}"/>
    <cellStyle name="Normal 49 2 5" xfId="37500" xr:uid="{00000000-0005-0000-0000-0000339F0000}"/>
    <cellStyle name="Normal 49 3" xfId="37501" xr:uid="{00000000-0005-0000-0000-0000349F0000}"/>
    <cellStyle name="Normal 49 3 2" xfId="37502" xr:uid="{00000000-0005-0000-0000-0000359F0000}"/>
    <cellStyle name="Normal 49 3 2 2" xfId="37503" xr:uid="{00000000-0005-0000-0000-0000369F0000}"/>
    <cellStyle name="Normal 49 3 2 3" xfId="37504" xr:uid="{00000000-0005-0000-0000-0000379F0000}"/>
    <cellStyle name="Normal 49 3 3" xfId="37505" xr:uid="{00000000-0005-0000-0000-0000389F0000}"/>
    <cellStyle name="Normal 49 3 3 2" xfId="37506" xr:uid="{00000000-0005-0000-0000-0000399F0000}"/>
    <cellStyle name="Normal 49 3 4" xfId="37507" xr:uid="{00000000-0005-0000-0000-00003A9F0000}"/>
    <cellStyle name="Normal 49 4" xfId="37508" xr:uid="{00000000-0005-0000-0000-00003B9F0000}"/>
    <cellStyle name="Normal 49 5" xfId="37509" xr:uid="{00000000-0005-0000-0000-00003C9F0000}"/>
    <cellStyle name="Normal 49 6" xfId="37510" xr:uid="{00000000-0005-0000-0000-00003D9F0000}"/>
    <cellStyle name="Normal 49 6 2" xfId="37511" xr:uid="{00000000-0005-0000-0000-00003E9F0000}"/>
    <cellStyle name="Normal 5" xfId="94" xr:uid="{00000000-0005-0000-0000-00003F9F0000}"/>
    <cellStyle name="Normal 5 10" xfId="37513" xr:uid="{00000000-0005-0000-0000-0000409F0000}"/>
    <cellStyle name="Normal 5 10 2" xfId="37514" xr:uid="{00000000-0005-0000-0000-0000419F0000}"/>
    <cellStyle name="Normal 5 10 2 2" xfId="37515" xr:uid="{00000000-0005-0000-0000-0000429F0000}"/>
    <cellStyle name="Normal 5 10 2 2 2" xfId="37516" xr:uid="{00000000-0005-0000-0000-0000439F0000}"/>
    <cellStyle name="Normal 5 10 2 3" xfId="37517" xr:uid="{00000000-0005-0000-0000-0000449F0000}"/>
    <cellStyle name="Normal 5 10 2 4" xfId="37518" xr:uid="{00000000-0005-0000-0000-0000459F0000}"/>
    <cellStyle name="Normal 5 10 3" xfId="37519" xr:uid="{00000000-0005-0000-0000-0000469F0000}"/>
    <cellStyle name="Normal 5 10 3 2" xfId="37520" xr:uid="{00000000-0005-0000-0000-0000479F0000}"/>
    <cellStyle name="Normal 5 10 3 2 2" xfId="37521" xr:uid="{00000000-0005-0000-0000-0000489F0000}"/>
    <cellStyle name="Normal 5 10 3 3" xfId="37522" xr:uid="{00000000-0005-0000-0000-0000499F0000}"/>
    <cellStyle name="Normal 5 10 3 4" xfId="37523" xr:uid="{00000000-0005-0000-0000-00004A9F0000}"/>
    <cellStyle name="Normal 5 10 4" xfId="37524" xr:uid="{00000000-0005-0000-0000-00004B9F0000}"/>
    <cellStyle name="Normal 5 10 4 2" xfId="37525" xr:uid="{00000000-0005-0000-0000-00004C9F0000}"/>
    <cellStyle name="Normal 5 10 4 2 2" xfId="37526" xr:uid="{00000000-0005-0000-0000-00004D9F0000}"/>
    <cellStyle name="Normal 5 10 4 3" xfId="37527" xr:uid="{00000000-0005-0000-0000-00004E9F0000}"/>
    <cellStyle name="Normal 5 10 4 4" xfId="37528" xr:uid="{00000000-0005-0000-0000-00004F9F0000}"/>
    <cellStyle name="Normal 5 10 5" xfId="37529" xr:uid="{00000000-0005-0000-0000-0000509F0000}"/>
    <cellStyle name="Normal 5 10 5 2" xfId="37530" xr:uid="{00000000-0005-0000-0000-0000519F0000}"/>
    <cellStyle name="Normal 5 10 5 2 2" xfId="37531" xr:uid="{00000000-0005-0000-0000-0000529F0000}"/>
    <cellStyle name="Normal 5 10 5 3" xfId="37532" xr:uid="{00000000-0005-0000-0000-0000539F0000}"/>
    <cellStyle name="Normal 5 10 6" xfId="37533" xr:uid="{00000000-0005-0000-0000-0000549F0000}"/>
    <cellStyle name="Normal 5 10 6 2" xfId="37534" xr:uid="{00000000-0005-0000-0000-0000559F0000}"/>
    <cellStyle name="Normal 5 10 7" xfId="37535" xr:uid="{00000000-0005-0000-0000-0000569F0000}"/>
    <cellStyle name="Normal 5 10 8" xfId="37536" xr:uid="{00000000-0005-0000-0000-0000579F0000}"/>
    <cellStyle name="Normal 5 11" xfId="37537" xr:uid="{00000000-0005-0000-0000-0000589F0000}"/>
    <cellStyle name="Normal 5 12" xfId="37538" xr:uid="{00000000-0005-0000-0000-0000599F0000}"/>
    <cellStyle name="Normal 5 12 2" xfId="37539" xr:uid="{00000000-0005-0000-0000-00005A9F0000}"/>
    <cellStyle name="Normal 5 12 3" xfId="37540" xr:uid="{00000000-0005-0000-0000-00005B9F0000}"/>
    <cellStyle name="Normal 5 13" xfId="37541" xr:uid="{00000000-0005-0000-0000-00005C9F0000}"/>
    <cellStyle name="Normal 5 14" xfId="37512" xr:uid="{00000000-0005-0000-0000-00005D9F0000}"/>
    <cellStyle name="Normal 5 15" xfId="202" xr:uid="{00000000-0005-0000-0000-00005E9F0000}"/>
    <cellStyle name="Normal 5 2" xfId="163" xr:uid="{00000000-0005-0000-0000-00005F9F0000}"/>
    <cellStyle name="Normal 5 2 10" xfId="222" xr:uid="{00000000-0005-0000-0000-0000609F0000}"/>
    <cellStyle name="Normal 5 2 2" xfId="37543" xr:uid="{00000000-0005-0000-0000-0000619F0000}"/>
    <cellStyle name="Normal 5 2 2 2" xfId="37544" xr:uid="{00000000-0005-0000-0000-0000629F0000}"/>
    <cellStyle name="Normal 5 2 2 3" xfId="37545" xr:uid="{00000000-0005-0000-0000-0000639F0000}"/>
    <cellStyle name="Normal 5 2 2 4" xfId="37546" xr:uid="{00000000-0005-0000-0000-0000649F0000}"/>
    <cellStyle name="Normal 5 2 2 5" xfId="37547" xr:uid="{00000000-0005-0000-0000-0000659F0000}"/>
    <cellStyle name="Normal 5 2 2 6" xfId="37548" xr:uid="{00000000-0005-0000-0000-0000669F0000}"/>
    <cellStyle name="Normal 5 2 3" xfId="37549" xr:uid="{00000000-0005-0000-0000-0000679F0000}"/>
    <cellStyle name="Normal 5 2 3 2" xfId="37550" xr:uid="{00000000-0005-0000-0000-0000689F0000}"/>
    <cellStyle name="Normal 5 2 3 3" xfId="37551" xr:uid="{00000000-0005-0000-0000-0000699F0000}"/>
    <cellStyle name="Normal 5 2 4" xfId="37552" xr:uid="{00000000-0005-0000-0000-00006A9F0000}"/>
    <cellStyle name="Normal 5 2 5" xfId="37553" xr:uid="{00000000-0005-0000-0000-00006B9F0000}"/>
    <cellStyle name="Normal 5 2 6" xfId="37554" xr:uid="{00000000-0005-0000-0000-00006C9F0000}"/>
    <cellStyle name="Normal 5 2 7" xfId="37555" xr:uid="{00000000-0005-0000-0000-00006D9F0000}"/>
    <cellStyle name="Normal 5 2 8" xfId="37556" xr:uid="{00000000-0005-0000-0000-00006E9F0000}"/>
    <cellStyle name="Normal 5 2 9" xfId="37542" xr:uid="{00000000-0005-0000-0000-00006F9F0000}"/>
    <cellStyle name="Normal 5 3" xfId="282" xr:uid="{00000000-0005-0000-0000-0000709F0000}"/>
    <cellStyle name="Normal 5 3 2" xfId="37558" xr:uid="{00000000-0005-0000-0000-0000719F0000}"/>
    <cellStyle name="Normal 5 3 3" xfId="37559" xr:uid="{00000000-0005-0000-0000-0000729F0000}"/>
    <cellStyle name="Normal 5 3 4" xfId="37560" xr:uid="{00000000-0005-0000-0000-0000739F0000}"/>
    <cellStyle name="Normal 5 3 5" xfId="37561" xr:uid="{00000000-0005-0000-0000-0000749F0000}"/>
    <cellStyle name="Normal 5 3 6" xfId="37562" xr:uid="{00000000-0005-0000-0000-0000759F0000}"/>
    <cellStyle name="Normal 5 3 7" xfId="37563" xr:uid="{00000000-0005-0000-0000-0000769F0000}"/>
    <cellStyle name="Normal 5 3 8" xfId="37557" xr:uid="{00000000-0005-0000-0000-0000779F0000}"/>
    <cellStyle name="Normal 5 4" xfId="37564" xr:uid="{00000000-0005-0000-0000-0000789F0000}"/>
    <cellStyle name="Normal 5 4 2" xfId="37565" xr:uid="{00000000-0005-0000-0000-0000799F0000}"/>
    <cellStyle name="Normal 5 4 2 2" xfId="37566" xr:uid="{00000000-0005-0000-0000-00007A9F0000}"/>
    <cellStyle name="Normal 5 4 2 2 2" xfId="37567" xr:uid="{00000000-0005-0000-0000-00007B9F0000}"/>
    <cellStyle name="Normal 5 4 2 2 3" xfId="37568" xr:uid="{00000000-0005-0000-0000-00007C9F0000}"/>
    <cellStyle name="Normal 5 4 2 3" xfId="37569" xr:uid="{00000000-0005-0000-0000-00007D9F0000}"/>
    <cellStyle name="Normal 5 4 2 3 2" xfId="37570" xr:uid="{00000000-0005-0000-0000-00007E9F0000}"/>
    <cellStyle name="Normal 5 4 2 4" xfId="37571" xr:uid="{00000000-0005-0000-0000-00007F9F0000}"/>
    <cellStyle name="Normal 5 4 2 5" xfId="37572" xr:uid="{00000000-0005-0000-0000-0000809F0000}"/>
    <cellStyle name="Normal 5 4 3" xfId="37573" xr:uid="{00000000-0005-0000-0000-0000819F0000}"/>
    <cellStyle name="Normal 5 4 3 2" xfId="37574" xr:uid="{00000000-0005-0000-0000-0000829F0000}"/>
    <cellStyle name="Normal 5 4 3 2 2" xfId="37575" xr:uid="{00000000-0005-0000-0000-0000839F0000}"/>
    <cellStyle name="Normal 5 4 3 2 3" xfId="37576" xr:uid="{00000000-0005-0000-0000-0000849F0000}"/>
    <cellStyle name="Normal 5 4 3 3" xfId="37577" xr:uid="{00000000-0005-0000-0000-0000859F0000}"/>
    <cellStyle name="Normal 5 4 3 3 2" xfId="37578" xr:uid="{00000000-0005-0000-0000-0000869F0000}"/>
    <cellStyle name="Normal 5 4 3 4" xfId="37579" xr:uid="{00000000-0005-0000-0000-0000879F0000}"/>
    <cellStyle name="Normal 5 4 4" xfId="37580" xr:uid="{00000000-0005-0000-0000-0000889F0000}"/>
    <cellStyle name="Normal 5 4 5" xfId="37581" xr:uid="{00000000-0005-0000-0000-0000899F0000}"/>
    <cellStyle name="Normal 5 4 6" xfId="37582" xr:uid="{00000000-0005-0000-0000-00008A9F0000}"/>
    <cellStyle name="Normal 5 4 6 2" xfId="37583" xr:uid="{00000000-0005-0000-0000-00008B9F0000}"/>
    <cellStyle name="Normal 5 5" xfId="37584" xr:uid="{00000000-0005-0000-0000-00008C9F0000}"/>
    <cellStyle name="Normal 5 5 10" xfId="37585" xr:uid="{00000000-0005-0000-0000-00008D9F0000}"/>
    <cellStyle name="Normal 5 5 10 2" xfId="37586" xr:uid="{00000000-0005-0000-0000-00008E9F0000}"/>
    <cellStyle name="Normal 5 5 10 2 2" xfId="37587" xr:uid="{00000000-0005-0000-0000-00008F9F0000}"/>
    <cellStyle name="Normal 5 5 10 3" xfId="37588" xr:uid="{00000000-0005-0000-0000-0000909F0000}"/>
    <cellStyle name="Normal 5 5 10 4" xfId="37589" xr:uid="{00000000-0005-0000-0000-0000919F0000}"/>
    <cellStyle name="Normal 5 5 11" xfId="37590" xr:uid="{00000000-0005-0000-0000-0000929F0000}"/>
    <cellStyle name="Normal 5 5 11 2" xfId="37591" xr:uid="{00000000-0005-0000-0000-0000939F0000}"/>
    <cellStyle name="Normal 5 5 11 2 2" xfId="37592" xr:uid="{00000000-0005-0000-0000-0000949F0000}"/>
    <cellStyle name="Normal 5 5 11 3" xfId="37593" xr:uid="{00000000-0005-0000-0000-0000959F0000}"/>
    <cellStyle name="Normal 5 5 11 4" xfId="37594" xr:uid="{00000000-0005-0000-0000-0000969F0000}"/>
    <cellStyle name="Normal 5 5 12" xfId="37595" xr:uid="{00000000-0005-0000-0000-0000979F0000}"/>
    <cellStyle name="Normal 5 5 12 2" xfId="37596" xr:uid="{00000000-0005-0000-0000-0000989F0000}"/>
    <cellStyle name="Normal 5 5 12 2 2" xfId="37597" xr:uid="{00000000-0005-0000-0000-0000999F0000}"/>
    <cellStyle name="Normal 5 5 12 3" xfId="37598" xr:uid="{00000000-0005-0000-0000-00009A9F0000}"/>
    <cellStyle name="Normal 5 5 12 4" xfId="37599" xr:uid="{00000000-0005-0000-0000-00009B9F0000}"/>
    <cellStyle name="Normal 5 5 13" xfId="37600" xr:uid="{00000000-0005-0000-0000-00009C9F0000}"/>
    <cellStyle name="Normal 5 5 13 2" xfId="37601" xr:uid="{00000000-0005-0000-0000-00009D9F0000}"/>
    <cellStyle name="Normal 5 5 13 2 2" xfId="37602" xr:uid="{00000000-0005-0000-0000-00009E9F0000}"/>
    <cellStyle name="Normal 5 5 13 3" xfId="37603" xr:uid="{00000000-0005-0000-0000-00009F9F0000}"/>
    <cellStyle name="Normal 5 5 14" xfId="37604" xr:uid="{00000000-0005-0000-0000-0000A09F0000}"/>
    <cellStyle name="Normal 5 5 14 2" xfId="37605" xr:uid="{00000000-0005-0000-0000-0000A19F0000}"/>
    <cellStyle name="Normal 5 5 15" xfId="37606" xr:uid="{00000000-0005-0000-0000-0000A29F0000}"/>
    <cellStyle name="Normal 5 5 16" xfId="37607" xr:uid="{00000000-0005-0000-0000-0000A39F0000}"/>
    <cellStyle name="Normal 5 5 2" xfId="37608" xr:uid="{00000000-0005-0000-0000-0000A49F0000}"/>
    <cellStyle name="Normal 5 5 2 10" xfId="37609" xr:uid="{00000000-0005-0000-0000-0000A59F0000}"/>
    <cellStyle name="Normal 5 5 2 10 2" xfId="37610" xr:uid="{00000000-0005-0000-0000-0000A69F0000}"/>
    <cellStyle name="Normal 5 5 2 10 2 2" xfId="37611" xr:uid="{00000000-0005-0000-0000-0000A79F0000}"/>
    <cellStyle name="Normal 5 5 2 10 3" xfId="37612" xr:uid="{00000000-0005-0000-0000-0000A89F0000}"/>
    <cellStyle name="Normal 5 5 2 10 4" xfId="37613" xr:uid="{00000000-0005-0000-0000-0000A99F0000}"/>
    <cellStyle name="Normal 5 5 2 11" xfId="37614" xr:uid="{00000000-0005-0000-0000-0000AA9F0000}"/>
    <cellStyle name="Normal 5 5 2 11 2" xfId="37615" xr:uid="{00000000-0005-0000-0000-0000AB9F0000}"/>
    <cellStyle name="Normal 5 5 2 11 3" xfId="37616" xr:uid="{00000000-0005-0000-0000-0000AC9F0000}"/>
    <cellStyle name="Normal 5 5 2 12" xfId="37617" xr:uid="{00000000-0005-0000-0000-0000AD9F0000}"/>
    <cellStyle name="Normal 5 5 2 13" xfId="37618" xr:uid="{00000000-0005-0000-0000-0000AE9F0000}"/>
    <cellStyle name="Normal 5 5 2 14" xfId="37619" xr:uid="{00000000-0005-0000-0000-0000AF9F0000}"/>
    <cellStyle name="Normal 5 5 2 2" xfId="37620" xr:uid="{00000000-0005-0000-0000-0000B09F0000}"/>
    <cellStyle name="Normal 5 5 2 2 10" xfId="37621" xr:uid="{00000000-0005-0000-0000-0000B19F0000}"/>
    <cellStyle name="Normal 5 5 2 2 10 2" xfId="37622" xr:uid="{00000000-0005-0000-0000-0000B29F0000}"/>
    <cellStyle name="Normal 5 5 2 2 10 3" xfId="37623" xr:uid="{00000000-0005-0000-0000-0000B39F0000}"/>
    <cellStyle name="Normal 5 5 2 2 11" xfId="37624" xr:uid="{00000000-0005-0000-0000-0000B49F0000}"/>
    <cellStyle name="Normal 5 5 2 2 12" xfId="37625" xr:uid="{00000000-0005-0000-0000-0000B59F0000}"/>
    <cellStyle name="Normal 5 5 2 2 13" xfId="37626" xr:uid="{00000000-0005-0000-0000-0000B69F0000}"/>
    <cellStyle name="Normal 5 5 2 2 2" xfId="37627" xr:uid="{00000000-0005-0000-0000-0000B79F0000}"/>
    <cellStyle name="Normal 5 5 2 2 2 10" xfId="37628" xr:uid="{00000000-0005-0000-0000-0000B89F0000}"/>
    <cellStyle name="Normal 5 5 2 2 2 2" xfId="37629" xr:uid="{00000000-0005-0000-0000-0000B99F0000}"/>
    <cellStyle name="Normal 5 5 2 2 2 2 2" xfId="37630" xr:uid="{00000000-0005-0000-0000-0000BA9F0000}"/>
    <cellStyle name="Normal 5 5 2 2 2 2 2 2" xfId="37631" xr:uid="{00000000-0005-0000-0000-0000BB9F0000}"/>
    <cellStyle name="Normal 5 5 2 2 2 2 2 2 2" xfId="37632" xr:uid="{00000000-0005-0000-0000-0000BC9F0000}"/>
    <cellStyle name="Normal 5 5 2 2 2 2 2 3" xfId="37633" xr:uid="{00000000-0005-0000-0000-0000BD9F0000}"/>
    <cellStyle name="Normal 5 5 2 2 2 2 2 4" xfId="37634" xr:uid="{00000000-0005-0000-0000-0000BE9F0000}"/>
    <cellStyle name="Normal 5 5 2 2 2 2 3" xfId="37635" xr:uid="{00000000-0005-0000-0000-0000BF9F0000}"/>
    <cellStyle name="Normal 5 5 2 2 2 2 3 2" xfId="37636" xr:uid="{00000000-0005-0000-0000-0000C09F0000}"/>
    <cellStyle name="Normal 5 5 2 2 2 2 3 2 2" xfId="37637" xr:uid="{00000000-0005-0000-0000-0000C19F0000}"/>
    <cellStyle name="Normal 5 5 2 2 2 2 3 3" xfId="37638" xr:uid="{00000000-0005-0000-0000-0000C29F0000}"/>
    <cellStyle name="Normal 5 5 2 2 2 2 3 4" xfId="37639" xr:uid="{00000000-0005-0000-0000-0000C39F0000}"/>
    <cellStyle name="Normal 5 5 2 2 2 2 4" xfId="37640" xr:uid="{00000000-0005-0000-0000-0000C49F0000}"/>
    <cellStyle name="Normal 5 5 2 2 2 2 4 2" xfId="37641" xr:uid="{00000000-0005-0000-0000-0000C59F0000}"/>
    <cellStyle name="Normal 5 5 2 2 2 2 4 2 2" xfId="37642" xr:uid="{00000000-0005-0000-0000-0000C69F0000}"/>
    <cellStyle name="Normal 5 5 2 2 2 2 4 3" xfId="37643" xr:uid="{00000000-0005-0000-0000-0000C79F0000}"/>
    <cellStyle name="Normal 5 5 2 2 2 2 4 4" xfId="37644" xr:uid="{00000000-0005-0000-0000-0000C89F0000}"/>
    <cellStyle name="Normal 5 5 2 2 2 2 5" xfId="37645" xr:uid="{00000000-0005-0000-0000-0000C99F0000}"/>
    <cellStyle name="Normal 5 5 2 2 2 2 5 2" xfId="37646" xr:uid="{00000000-0005-0000-0000-0000CA9F0000}"/>
    <cellStyle name="Normal 5 5 2 2 2 2 5 2 2" xfId="37647" xr:uid="{00000000-0005-0000-0000-0000CB9F0000}"/>
    <cellStyle name="Normal 5 5 2 2 2 2 5 3" xfId="37648" xr:uid="{00000000-0005-0000-0000-0000CC9F0000}"/>
    <cellStyle name="Normal 5 5 2 2 2 2 5 4" xfId="37649" xr:uid="{00000000-0005-0000-0000-0000CD9F0000}"/>
    <cellStyle name="Normal 5 5 2 2 2 2 6" xfId="37650" xr:uid="{00000000-0005-0000-0000-0000CE9F0000}"/>
    <cellStyle name="Normal 5 5 2 2 2 2 6 2" xfId="37651" xr:uid="{00000000-0005-0000-0000-0000CF9F0000}"/>
    <cellStyle name="Normal 5 5 2 2 2 2 6 2 2" xfId="37652" xr:uid="{00000000-0005-0000-0000-0000D09F0000}"/>
    <cellStyle name="Normal 5 5 2 2 2 2 6 3" xfId="37653" xr:uid="{00000000-0005-0000-0000-0000D19F0000}"/>
    <cellStyle name="Normal 5 5 2 2 2 2 7" xfId="37654" xr:uid="{00000000-0005-0000-0000-0000D29F0000}"/>
    <cellStyle name="Normal 5 5 2 2 2 2 7 2" xfId="37655" xr:uid="{00000000-0005-0000-0000-0000D39F0000}"/>
    <cellStyle name="Normal 5 5 2 2 2 2 8" xfId="37656" xr:uid="{00000000-0005-0000-0000-0000D49F0000}"/>
    <cellStyle name="Normal 5 5 2 2 2 2 9" xfId="37657" xr:uid="{00000000-0005-0000-0000-0000D59F0000}"/>
    <cellStyle name="Normal 5 5 2 2 2 3" xfId="37658" xr:uid="{00000000-0005-0000-0000-0000D69F0000}"/>
    <cellStyle name="Normal 5 5 2 2 2 3 2" xfId="37659" xr:uid="{00000000-0005-0000-0000-0000D79F0000}"/>
    <cellStyle name="Normal 5 5 2 2 2 3 2 2" xfId="37660" xr:uid="{00000000-0005-0000-0000-0000D89F0000}"/>
    <cellStyle name="Normal 5 5 2 2 2 3 2 2 2" xfId="37661" xr:uid="{00000000-0005-0000-0000-0000D99F0000}"/>
    <cellStyle name="Normal 5 5 2 2 2 3 2 3" xfId="37662" xr:uid="{00000000-0005-0000-0000-0000DA9F0000}"/>
    <cellStyle name="Normal 5 5 2 2 2 3 2 4" xfId="37663" xr:uid="{00000000-0005-0000-0000-0000DB9F0000}"/>
    <cellStyle name="Normal 5 5 2 2 2 3 3" xfId="37664" xr:uid="{00000000-0005-0000-0000-0000DC9F0000}"/>
    <cellStyle name="Normal 5 5 2 2 2 3 3 2" xfId="37665" xr:uid="{00000000-0005-0000-0000-0000DD9F0000}"/>
    <cellStyle name="Normal 5 5 2 2 2 3 3 2 2" xfId="37666" xr:uid="{00000000-0005-0000-0000-0000DE9F0000}"/>
    <cellStyle name="Normal 5 5 2 2 2 3 3 3" xfId="37667" xr:uid="{00000000-0005-0000-0000-0000DF9F0000}"/>
    <cellStyle name="Normal 5 5 2 2 2 3 3 4" xfId="37668" xr:uid="{00000000-0005-0000-0000-0000E09F0000}"/>
    <cellStyle name="Normal 5 5 2 2 2 3 4" xfId="37669" xr:uid="{00000000-0005-0000-0000-0000E19F0000}"/>
    <cellStyle name="Normal 5 5 2 2 2 3 4 2" xfId="37670" xr:uid="{00000000-0005-0000-0000-0000E29F0000}"/>
    <cellStyle name="Normal 5 5 2 2 2 3 4 2 2" xfId="37671" xr:uid="{00000000-0005-0000-0000-0000E39F0000}"/>
    <cellStyle name="Normal 5 5 2 2 2 3 4 3" xfId="37672" xr:uid="{00000000-0005-0000-0000-0000E49F0000}"/>
    <cellStyle name="Normal 5 5 2 2 2 3 4 4" xfId="37673" xr:uid="{00000000-0005-0000-0000-0000E59F0000}"/>
    <cellStyle name="Normal 5 5 2 2 2 3 5" xfId="37674" xr:uid="{00000000-0005-0000-0000-0000E69F0000}"/>
    <cellStyle name="Normal 5 5 2 2 2 3 5 2" xfId="37675" xr:uid="{00000000-0005-0000-0000-0000E79F0000}"/>
    <cellStyle name="Normal 5 5 2 2 2 3 5 3" xfId="37676" xr:uid="{00000000-0005-0000-0000-0000E89F0000}"/>
    <cellStyle name="Normal 5 5 2 2 2 3 6" xfId="37677" xr:uid="{00000000-0005-0000-0000-0000E99F0000}"/>
    <cellStyle name="Normal 5 5 2 2 2 3 7" xfId="37678" xr:uid="{00000000-0005-0000-0000-0000EA9F0000}"/>
    <cellStyle name="Normal 5 5 2 2 2 3 8" xfId="37679" xr:uid="{00000000-0005-0000-0000-0000EB9F0000}"/>
    <cellStyle name="Normal 5 5 2 2 2 4" xfId="37680" xr:uid="{00000000-0005-0000-0000-0000EC9F0000}"/>
    <cellStyle name="Normal 5 5 2 2 2 4 2" xfId="37681" xr:uid="{00000000-0005-0000-0000-0000ED9F0000}"/>
    <cellStyle name="Normal 5 5 2 2 2 4 2 2" xfId="37682" xr:uid="{00000000-0005-0000-0000-0000EE9F0000}"/>
    <cellStyle name="Normal 5 5 2 2 2 4 3" xfId="37683" xr:uid="{00000000-0005-0000-0000-0000EF9F0000}"/>
    <cellStyle name="Normal 5 5 2 2 2 4 4" xfId="37684" xr:uid="{00000000-0005-0000-0000-0000F09F0000}"/>
    <cellStyle name="Normal 5 5 2 2 2 5" xfId="37685" xr:uid="{00000000-0005-0000-0000-0000F19F0000}"/>
    <cellStyle name="Normal 5 5 2 2 2 5 2" xfId="37686" xr:uid="{00000000-0005-0000-0000-0000F29F0000}"/>
    <cellStyle name="Normal 5 5 2 2 2 5 2 2" xfId="37687" xr:uid="{00000000-0005-0000-0000-0000F39F0000}"/>
    <cellStyle name="Normal 5 5 2 2 2 5 3" xfId="37688" xr:uid="{00000000-0005-0000-0000-0000F49F0000}"/>
    <cellStyle name="Normal 5 5 2 2 2 5 4" xfId="37689" xr:uid="{00000000-0005-0000-0000-0000F59F0000}"/>
    <cellStyle name="Normal 5 5 2 2 2 6" xfId="37690" xr:uid="{00000000-0005-0000-0000-0000F69F0000}"/>
    <cellStyle name="Normal 5 5 2 2 2 6 2" xfId="37691" xr:uid="{00000000-0005-0000-0000-0000F79F0000}"/>
    <cellStyle name="Normal 5 5 2 2 2 6 2 2" xfId="37692" xr:uid="{00000000-0005-0000-0000-0000F89F0000}"/>
    <cellStyle name="Normal 5 5 2 2 2 6 3" xfId="37693" xr:uid="{00000000-0005-0000-0000-0000F99F0000}"/>
    <cellStyle name="Normal 5 5 2 2 2 6 4" xfId="37694" xr:uid="{00000000-0005-0000-0000-0000FA9F0000}"/>
    <cellStyle name="Normal 5 5 2 2 2 7" xfId="37695" xr:uid="{00000000-0005-0000-0000-0000FB9F0000}"/>
    <cellStyle name="Normal 5 5 2 2 2 7 2" xfId="37696" xr:uid="{00000000-0005-0000-0000-0000FC9F0000}"/>
    <cellStyle name="Normal 5 5 2 2 2 7 2 2" xfId="37697" xr:uid="{00000000-0005-0000-0000-0000FD9F0000}"/>
    <cellStyle name="Normal 5 5 2 2 2 7 3" xfId="37698" xr:uid="{00000000-0005-0000-0000-0000FE9F0000}"/>
    <cellStyle name="Normal 5 5 2 2 2 8" xfId="37699" xr:uid="{00000000-0005-0000-0000-0000FF9F0000}"/>
    <cellStyle name="Normal 5 5 2 2 2 8 2" xfId="37700" xr:uid="{00000000-0005-0000-0000-000000A00000}"/>
    <cellStyle name="Normal 5 5 2 2 2 9" xfId="37701" xr:uid="{00000000-0005-0000-0000-000001A00000}"/>
    <cellStyle name="Normal 5 5 2 2 3" xfId="37702" xr:uid="{00000000-0005-0000-0000-000002A00000}"/>
    <cellStyle name="Normal 5 5 2 2 3 2" xfId="37703" xr:uid="{00000000-0005-0000-0000-000003A00000}"/>
    <cellStyle name="Normal 5 5 2 2 3 2 2" xfId="37704" xr:uid="{00000000-0005-0000-0000-000004A00000}"/>
    <cellStyle name="Normal 5 5 2 2 3 2 2 2" xfId="37705" xr:uid="{00000000-0005-0000-0000-000005A00000}"/>
    <cellStyle name="Normal 5 5 2 2 3 2 2 2 2" xfId="37706" xr:uid="{00000000-0005-0000-0000-000006A00000}"/>
    <cellStyle name="Normal 5 5 2 2 3 2 2 3" xfId="37707" xr:uid="{00000000-0005-0000-0000-000007A00000}"/>
    <cellStyle name="Normal 5 5 2 2 3 2 2 4" xfId="37708" xr:uid="{00000000-0005-0000-0000-000008A00000}"/>
    <cellStyle name="Normal 5 5 2 2 3 2 3" xfId="37709" xr:uid="{00000000-0005-0000-0000-000009A00000}"/>
    <cellStyle name="Normal 5 5 2 2 3 2 3 2" xfId="37710" xr:uid="{00000000-0005-0000-0000-00000AA00000}"/>
    <cellStyle name="Normal 5 5 2 2 3 2 3 2 2" xfId="37711" xr:uid="{00000000-0005-0000-0000-00000BA00000}"/>
    <cellStyle name="Normal 5 5 2 2 3 2 3 3" xfId="37712" xr:uid="{00000000-0005-0000-0000-00000CA00000}"/>
    <cellStyle name="Normal 5 5 2 2 3 2 3 4" xfId="37713" xr:uid="{00000000-0005-0000-0000-00000DA00000}"/>
    <cellStyle name="Normal 5 5 2 2 3 2 4" xfId="37714" xr:uid="{00000000-0005-0000-0000-00000EA00000}"/>
    <cellStyle name="Normal 5 5 2 2 3 2 4 2" xfId="37715" xr:uid="{00000000-0005-0000-0000-00000FA00000}"/>
    <cellStyle name="Normal 5 5 2 2 3 2 4 2 2" xfId="37716" xr:uid="{00000000-0005-0000-0000-000010A00000}"/>
    <cellStyle name="Normal 5 5 2 2 3 2 4 3" xfId="37717" xr:uid="{00000000-0005-0000-0000-000011A00000}"/>
    <cellStyle name="Normal 5 5 2 2 3 2 4 4" xfId="37718" xr:uid="{00000000-0005-0000-0000-000012A00000}"/>
    <cellStyle name="Normal 5 5 2 2 3 2 5" xfId="37719" xr:uid="{00000000-0005-0000-0000-000013A00000}"/>
    <cellStyle name="Normal 5 5 2 2 3 2 5 2" xfId="37720" xr:uid="{00000000-0005-0000-0000-000014A00000}"/>
    <cellStyle name="Normal 5 5 2 2 3 2 5 3" xfId="37721" xr:uid="{00000000-0005-0000-0000-000015A00000}"/>
    <cellStyle name="Normal 5 5 2 2 3 2 6" xfId="37722" xr:uid="{00000000-0005-0000-0000-000016A00000}"/>
    <cellStyle name="Normal 5 5 2 2 3 2 7" xfId="37723" xr:uid="{00000000-0005-0000-0000-000017A00000}"/>
    <cellStyle name="Normal 5 5 2 2 3 2 8" xfId="37724" xr:uid="{00000000-0005-0000-0000-000018A00000}"/>
    <cellStyle name="Normal 5 5 2 2 3 3" xfId="37725" xr:uid="{00000000-0005-0000-0000-000019A00000}"/>
    <cellStyle name="Normal 5 5 2 2 3 3 2" xfId="37726" xr:uid="{00000000-0005-0000-0000-00001AA00000}"/>
    <cellStyle name="Normal 5 5 2 2 3 3 2 2" xfId="37727" xr:uid="{00000000-0005-0000-0000-00001BA00000}"/>
    <cellStyle name="Normal 5 5 2 2 3 3 3" xfId="37728" xr:uid="{00000000-0005-0000-0000-00001CA00000}"/>
    <cellStyle name="Normal 5 5 2 2 3 3 4" xfId="37729" xr:uid="{00000000-0005-0000-0000-00001DA00000}"/>
    <cellStyle name="Normal 5 5 2 2 3 4" xfId="37730" xr:uid="{00000000-0005-0000-0000-00001EA00000}"/>
    <cellStyle name="Normal 5 5 2 2 3 4 2" xfId="37731" xr:uid="{00000000-0005-0000-0000-00001FA00000}"/>
    <cellStyle name="Normal 5 5 2 2 3 4 2 2" xfId="37732" xr:uid="{00000000-0005-0000-0000-000020A00000}"/>
    <cellStyle name="Normal 5 5 2 2 3 4 3" xfId="37733" xr:uid="{00000000-0005-0000-0000-000021A00000}"/>
    <cellStyle name="Normal 5 5 2 2 3 4 4" xfId="37734" xr:uid="{00000000-0005-0000-0000-000022A00000}"/>
    <cellStyle name="Normal 5 5 2 2 3 5" xfId="37735" xr:uid="{00000000-0005-0000-0000-000023A00000}"/>
    <cellStyle name="Normal 5 5 2 2 3 5 2" xfId="37736" xr:uid="{00000000-0005-0000-0000-000024A00000}"/>
    <cellStyle name="Normal 5 5 2 2 3 5 2 2" xfId="37737" xr:uid="{00000000-0005-0000-0000-000025A00000}"/>
    <cellStyle name="Normal 5 5 2 2 3 5 3" xfId="37738" xr:uid="{00000000-0005-0000-0000-000026A00000}"/>
    <cellStyle name="Normal 5 5 2 2 3 5 4" xfId="37739" xr:uid="{00000000-0005-0000-0000-000027A00000}"/>
    <cellStyle name="Normal 5 5 2 2 3 6" xfId="37740" xr:uid="{00000000-0005-0000-0000-000028A00000}"/>
    <cellStyle name="Normal 5 5 2 2 3 6 2" xfId="37741" xr:uid="{00000000-0005-0000-0000-000029A00000}"/>
    <cellStyle name="Normal 5 5 2 2 3 6 2 2" xfId="37742" xr:uid="{00000000-0005-0000-0000-00002AA00000}"/>
    <cellStyle name="Normal 5 5 2 2 3 6 3" xfId="37743" xr:uid="{00000000-0005-0000-0000-00002BA00000}"/>
    <cellStyle name="Normal 5 5 2 2 3 7" xfId="37744" xr:uid="{00000000-0005-0000-0000-00002CA00000}"/>
    <cellStyle name="Normal 5 5 2 2 3 7 2" xfId="37745" xr:uid="{00000000-0005-0000-0000-00002DA00000}"/>
    <cellStyle name="Normal 5 5 2 2 3 8" xfId="37746" xr:uid="{00000000-0005-0000-0000-00002EA00000}"/>
    <cellStyle name="Normal 5 5 2 2 3 9" xfId="37747" xr:uid="{00000000-0005-0000-0000-00002FA00000}"/>
    <cellStyle name="Normal 5 5 2 2 4" xfId="37748" xr:uid="{00000000-0005-0000-0000-000030A00000}"/>
    <cellStyle name="Normal 5 5 2 2 4 2" xfId="37749" xr:uid="{00000000-0005-0000-0000-000031A00000}"/>
    <cellStyle name="Normal 5 5 2 2 4 2 2" xfId="37750" xr:uid="{00000000-0005-0000-0000-000032A00000}"/>
    <cellStyle name="Normal 5 5 2 2 4 2 2 2" xfId="37751" xr:uid="{00000000-0005-0000-0000-000033A00000}"/>
    <cellStyle name="Normal 5 5 2 2 4 2 3" xfId="37752" xr:uid="{00000000-0005-0000-0000-000034A00000}"/>
    <cellStyle name="Normal 5 5 2 2 4 2 4" xfId="37753" xr:uid="{00000000-0005-0000-0000-000035A00000}"/>
    <cellStyle name="Normal 5 5 2 2 4 3" xfId="37754" xr:uid="{00000000-0005-0000-0000-000036A00000}"/>
    <cellStyle name="Normal 5 5 2 2 4 3 2" xfId="37755" xr:uid="{00000000-0005-0000-0000-000037A00000}"/>
    <cellStyle name="Normal 5 5 2 2 4 3 2 2" xfId="37756" xr:uid="{00000000-0005-0000-0000-000038A00000}"/>
    <cellStyle name="Normal 5 5 2 2 4 3 3" xfId="37757" xr:uid="{00000000-0005-0000-0000-000039A00000}"/>
    <cellStyle name="Normal 5 5 2 2 4 3 4" xfId="37758" xr:uid="{00000000-0005-0000-0000-00003AA00000}"/>
    <cellStyle name="Normal 5 5 2 2 4 4" xfId="37759" xr:uid="{00000000-0005-0000-0000-00003BA00000}"/>
    <cellStyle name="Normal 5 5 2 2 4 4 2" xfId="37760" xr:uid="{00000000-0005-0000-0000-00003CA00000}"/>
    <cellStyle name="Normal 5 5 2 2 4 4 2 2" xfId="37761" xr:uid="{00000000-0005-0000-0000-00003DA00000}"/>
    <cellStyle name="Normal 5 5 2 2 4 4 3" xfId="37762" xr:uid="{00000000-0005-0000-0000-00003EA00000}"/>
    <cellStyle name="Normal 5 5 2 2 4 4 4" xfId="37763" xr:uid="{00000000-0005-0000-0000-00003FA00000}"/>
    <cellStyle name="Normal 5 5 2 2 4 5" xfId="37764" xr:uid="{00000000-0005-0000-0000-000040A00000}"/>
    <cellStyle name="Normal 5 5 2 2 4 5 2" xfId="37765" xr:uid="{00000000-0005-0000-0000-000041A00000}"/>
    <cellStyle name="Normal 5 5 2 2 4 5 2 2" xfId="37766" xr:uid="{00000000-0005-0000-0000-000042A00000}"/>
    <cellStyle name="Normal 5 5 2 2 4 5 3" xfId="37767" xr:uid="{00000000-0005-0000-0000-000043A00000}"/>
    <cellStyle name="Normal 5 5 2 2 4 5 4" xfId="37768" xr:uid="{00000000-0005-0000-0000-000044A00000}"/>
    <cellStyle name="Normal 5 5 2 2 4 6" xfId="37769" xr:uid="{00000000-0005-0000-0000-000045A00000}"/>
    <cellStyle name="Normal 5 5 2 2 4 6 2" xfId="37770" xr:uid="{00000000-0005-0000-0000-000046A00000}"/>
    <cellStyle name="Normal 5 5 2 2 4 6 2 2" xfId="37771" xr:uid="{00000000-0005-0000-0000-000047A00000}"/>
    <cellStyle name="Normal 5 5 2 2 4 6 3" xfId="37772" xr:uid="{00000000-0005-0000-0000-000048A00000}"/>
    <cellStyle name="Normal 5 5 2 2 4 7" xfId="37773" xr:uid="{00000000-0005-0000-0000-000049A00000}"/>
    <cellStyle name="Normal 5 5 2 2 4 7 2" xfId="37774" xr:uid="{00000000-0005-0000-0000-00004AA00000}"/>
    <cellStyle name="Normal 5 5 2 2 4 8" xfId="37775" xr:uid="{00000000-0005-0000-0000-00004BA00000}"/>
    <cellStyle name="Normal 5 5 2 2 4 9" xfId="37776" xr:uid="{00000000-0005-0000-0000-00004CA00000}"/>
    <cellStyle name="Normal 5 5 2 2 5" xfId="37777" xr:uid="{00000000-0005-0000-0000-00004DA00000}"/>
    <cellStyle name="Normal 5 5 2 2 5 2" xfId="37778" xr:uid="{00000000-0005-0000-0000-00004EA00000}"/>
    <cellStyle name="Normal 5 5 2 2 5 2 2" xfId="37779" xr:uid="{00000000-0005-0000-0000-00004FA00000}"/>
    <cellStyle name="Normal 5 5 2 2 5 2 2 2" xfId="37780" xr:uid="{00000000-0005-0000-0000-000050A00000}"/>
    <cellStyle name="Normal 5 5 2 2 5 2 3" xfId="37781" xr:uid="{00000000-0005-0000-0000-000051A00000}"/>
    <cellStyle name="Normal 5 5 2 2 5 2 4" xfId="37782" xr:uid="{00000000-0005-0000-0000-000052A00000}"/>
    <cellStyle name="Normal 5 5 2 2 5 3" xfId="37783" xr:uid="{00000000-0005-0000-0000-000053A00000}"/>
    <cellStyle name="Normal 5 5 2 2 5 3 2" xfId="37784" xr:uid="{00000000-0005-0000-0000-000054A00000}"/>
    <cellStyle name="Normal 5 5 2 2 5 3 2 2" xfId="37785" xr:uid="{00000000-0005-0000-0000-000055A00000}"/>
    <cellStyle name="Normal 5 5 2 2 5 3 3" xfId="37786" xr:uid="{00000000-0005-0000-0000-000056A00000}"/>
    <cellStyle name="Normal 5 5 2 2 5 3 4" xfId="37787" xr:uid="{00000000-0005-0000-0000-000057A00000}"/>
    <cellStyle name="Normal 5 5 2 2 5 4" xfId="37788" xr:uid="{00000000-0005-0000-0000-000058A00000}"/>
    <cellStyle name="Normal 5 5 2 2 5 4 2" xfId="37789" xr:uid="{00000000-0005-0000-0000-000059A00000}"/>
    <cellStyle name="Normal 5 5 2 2 5 4 2 2" xfId="37790" xr:uid="{00000000-0005-0000-0000-00005AA00000}"/>
    <cellStyle name="Normal 5 5 2 2 5 4 3" xfId="37791" xr:uid="{00000000-0005-0000-0000-00005BA00000}"/>
    <cellStyle name="Normal 5 5 2 2 5 4 4" xfId="37792" xr:uid="{00000000-0005-0000-0000-00005CA00000}"/>
    <cellStyle name="Normal 5 5 2 2 5 5" xfId="37793" xr:uid="{00000000-0005-0000-0000-00005DA00000}"/>
    <cellStyle name="Normal 5 5 2 2 5 5 2" xfId="37794" xr:uid="{00000000-0005-0000-0000-00005EA00000}"/>
    <cellStyle name="Normal 5 5 2 2 5 5 2 2" xfId="37795" xr:uid="{00000000-0005-0000-0000-00005FA00000}"/>
    <cellStyle name="Normal 5 5 2 2 5 5 3" xfId="37796" xr:uid="{00000000-0005-0000-0000-000060A00000}"/>
    <cellStyle name="Normal 5 5 2 2 5 6" xfId="37797" xr:uid="{00000000-0005-0000-0000-000061A00000}"/>
    <cellStyle name="Normal 5 5 2 2 5 6 2" xfId="37798" xr:uid="{00000000-0005-0000-0000-000062A00000}"/>
    <cellStyle name="Normal 5 5 2 2 5 7" xfId="37799" xr:uid="{00000000-0005-0000-0000-000063A00000}"/>
    <cellStyle name="Normal 5 5 2 2 5 8" xfId="37800" xr:uid="{00000000-0005-0000-0000-000064A00000}"/>
    <cellStyle name="Normal 5 5 2 2 6" xfId="37801" xr:uid="{00000000-0005-0000-0000-000065A00000}"/>
    <cellStyle name="Normal 5 5 2 2 7" xfId="37802" xr:uid="{00000000-0005-0000-0000-000066A00000}"/>
    <cellStyle name="Normal 5 5 2 2 7 2" xfId="37803" xr:uid="{00000000-0005-0000-0000-000067A00000}"/>
    <cellStyle name="Normal 5 5 2 2 7 2 2" xfId="37804" xr:uid="{00000000-0005-0000-0000-000068A00000}"/>
    <cellStyle name="Normal 5 5 2 2 7 3" xfId="37805" xr:uid="{00000000-0005-0000-0000-000069A00000}"/>
    <cellStyle name="Normal 5 5 2 2 7 4" xfId="37806" xr:uid="{00000000-0005-0000-0000-00006AA00000}"/>
    <cellStyle name="Normal 5 5 2 2 8" xfId="37807" xr:uid="{00000000-0005-0000-0000-00006BA00000}"/>
    <cellStyle name="Normal 5 5 2 2 8 2" xfId="37808" xr:uid="{00000000-0005-0000-0000-00006CA00000}"/>
    <cellStyle name="Normal 5 5 2 2 8 2 2" xfId="37809" xr:uid="{00000000-0005-0000-0000-00006DA00000}"/>
    <cellStyle name="Normal 5 5 2 2 8 3" xfId="37810" xr:uid="{00000000-0005-0000-0000-00006EA00000}"/>
    <cellStyle name="Normal 5 5 2 2 8 4" xfId="37811" xr:uid="{00000000-0005-0000-0000-00006FA00000}"/>
    <cellStyle name="Normal 5 5 2 2 9" xfId="37812" xr:uid="{00000000-0005-0000-0000-000070A00000}"/>
    <cellStyle name="Normal 5 5 2 2 9 2" xfId="37813" xr:uid="{00000000-0005-0000-0000-000071A00000}"/>
    <cellStyle name="Normal 5 5 2 2 9 2 2" xfId="37814" xr:uid="{00000000-0005-0000-0000-000072A00000}"/>
    <cellStyle name="Normal 5 5 2 2 9 3" xfId="37815" xr:uid="{00000000-0005-0000-0000-000073A00000}"/>
    <cellStyle name="Normal 5 5 2 2 9 4" xfId="37816" xr:uid="{00000000-0005-0000-0000-000074A00000}"/>
    <cellStyle name="Normal 5 5 2 3" xfId="37817" xr:uid="{00000000-0005-0000-0000-000075A00000}"/>
    <cellStyle name="Normal 5 5 2 3 10" xfId="37818" xr:uid="{00000000-0005-0000-0000-000076A00000}"/>
    <cellStyle name="Normal 5 5 2 3 11" xfId="37819" xr:uid="{00000000-0005-0000-0000-000077A00000}"/>
    <cellStyle name="Normal 5 5 2 3 12" xfId="37820" xr:uid="{00000000-0005-0000-0000-000078A00000}"/>
    <cellStyle name="Normal 5 5 2 3 2" xfId="37821" xr:uid="{00000000-0005-0000-0000-000079A00000}"/>
    <cellStyle name="Normal 5 5 2 3 2 2" xfId="37822" xr:uid="{00000000-0005-0000-0000-00007AA00000}"/>
    <cellStyle name="Normal 5 5 2 3 2 2 2" xfId="37823" xr:uid="{00000000-0005-0000-0000-00007BA00000}"/>
    <cellStyle name="Normal 5 5 2 3 2 2 2 2" xfId="37824" xr:uid="{00000000-0005-0000-0000-00007CA00000}"/>
    <cellStyle name="Normal 5 5 2 3 2 2 2 2 2" xfId="37825" xr:uid="{00000000-0005-0000-0000-00007DA00000}"/>
    <cellStyle name="Normal 5 5 2 3 2 2 2 3" xfId="37826" xr:uid="{00000000-0005-0000-0000-00007EA00000}"/>
    <cellStyle name="Normal 5 5 2 3 2 2 2 4" xfId="37827" xr:uid="{00000000-0005-0000-0000-00007FA00000}"/>
    <cellStyle name="Normal 5 5 2 3 2 2 3" xfId="37828" xr:uid="{00000000-0005-0000-0000-000080A00000}"/>
    <cellStyle name="Normal 5 5 2 3 2 2 3 2" xfId="37829" xr:uid="{00000000-0005-0000-0000-000081A00000}"/>
    <cellStyle name="Normal 5 5 2 3 2 2 3 2 2" xfId="37830" xr:uid="{00000000-0005-0000-0000-000082A00000}"/>
    <cellStyle name="Normal 5 5 2 3 2 2 3 3" xfId="37831" xr:uid="{00000000-0005-0000-0000-000083A00000}"/>
    <cellStyle name="Normal 5 5 2 3 2 2 3 4" xfId="37832" xr:uid="{00000000-0005-0000-0000-000084A00000}"/>
    <cellStyle name="Normal 5 5 2 3 2 2 4" xfId="37833" xr:uid="{00000000-0005-0000-0000-000085A00000}"/>
    <cellStyle name="Normal 5 5 2 3 2 2 4 2" xfId="37834" xr:uid="{00000000-0005-0000-0000-000086A00000}"/>
    <cellStyle name="Normal 5 5 2 3 2 2 4 2 2" xfId="37835" xr:uid="{00000000-0005-0000-0000-000087A00000}"/>
    <cellStyle name="Normal 5 5 2 3 2 2 4 3" xfId="37836" xr:uid="{00000000-0005-0000-0000-000088A00000}"/>
    <cellStyle name="Normal 5 5 2 3 2 2 4 4" xfId="37837" xr:uid="{00000000-0005-0000-0000-000089A00000}"/>
    <cellStyle name="Normal 5 5 2 3 2 2 5" xfId="37838" xr:uid="{00000000-0005-0000-0000-00008AA00000}"/>
    <cellStyle name="Normal 5 5 2 3 2 2 5 2" xfId="37839" xr:uid="{00000000-0005-0000-0000-00008BA00000}"/>
    <cellStyle name="Normal 5 5 2 3 2 2 5 3" xfId="37840" xr:uid="{00000000-0005-0000-0000-00008CA00000}"/>
    <cellStyle name="Normal 5 5 2 3 2 2 6" xfId="37841" xr:uid="{00000000-0005-0000-0000-00008DA00000}"/>
    <cellStyle name="Normal 5 5 2 3 2 2 7" xfId="37842" xr:uid="{00000000-0005-0000-0000-00008EA00000}"/>
    <cellStyle name="Normal 5 5 2 3 2 2 8" xfId="37843" xr:uid="{00000000-0005-0000-0000-00008FA00000}"/>
    <cellStyle name="Normal 5 5 2 3 2 3" xfId="37844" xr:uid="{00000000-0005-0000-0000-000090A00000}"/>
    <cellStyle name="Normal 5 5 2 3 2 3 2" xfId="37845" xr:uid="{00000000-0005-0000-0000-000091A00000}"/>
    <cellStyle name="Normal 5 5 2 3 2 3 2 2" xfId="37846" xr:uid="{00000000-0005-0000-0000-000092A00000}"/>
    <cellStyle name="Normal 5 5 2 3 2 3 3" xfId="37847" xr:uid="{00000000-0005-0000-0000-000093A00000}"/>
    <cellStyle name="Normal 5 5 2 3 2 3 4" xfId="37848" xr:uid="{00000000-0005-0000-0000-000094A00000}"/>
    <cellStyle name="Normal 5 5 2 3 2 4" xfId="37849" xr:uid="{00000000-0005-0000-0000-000095A00000}"/>
    <cellStyle name="Normal 5 5 2 3 2 4 2" xfId="37850" xr:uid="{00000000-0005-0000-0000-000096A00000}"/>
    <cellStyle name="Normal 5 5 2 3 2 4 2 2" xfId="37851" xr:uid="{00000000-0005-0000-0000-000097A00000}"/>
    <cellStyle name="Normal 5 5 2 3 2 4 3" xfId="37852" xr:uid="{00000000-0005-0000-0000-000098A00000}"/>
    <cellStyle name="Normal 5 5 2 3 2 4 4" xfId="37853" xr:uid="{00000000-0005-0000-0000-000099A00000}"/>
    <cellStyle name="Normal 5 5 2 3 2 5" xfId="37854" xr:uid="{00000000-0005-0000-0000-00009AA00000}"/>
    <cellStyle name="Normal 5 5 2 3 2 5 2" xfId="37855" xr:uid="{00000000-0005-0000-0000-00009BA00000}"/>
    <cellStyle name="Normal 5 5 2 3 2 5 2 2" xfId="37856" xr:uid="{00000000-0005-0000-0000-00009CA00000}"/>
    <cellStyle name="Normal 5 5 2 3 2 5 3" xfId="37857" xr:uid="{00000000-0005-0000-0000-00009DA00000}"/>
    <cellStyle name="Normal 5 5 2 3 2 5 4" xfId="37858" xr:uid="{00000000-0005-0000-0000-00009EA00000}"/>
    <cellStyle name="Normal 5 5 2 3 2 6" xfId="37859" xr:uid="{00000000-0005-0000-0000-00009FA00000}"/>
    <cellStyle name="Normal 5 5 2 3 2 6 2" xfId="37860" xr:uid="{00000000-0005-0000-0000-0000A0A00000}"/>
    <cellStyle name="Normal 5 5 2 3 2 6 2 2" xfId="37861" xr:uid="{00000000-0005-0000-0000-0000A1A00000}"/>
    <cellStyle name="Normal 5 5 2 3 2 6 3" xfId="37862" xr:uid="{00000000-0005-0000-0000-0000A2A00000}"/>
    <cellStyle name="Normal 5 5 2 3 2 7" xfId="37863" xr:uid="{00000000-0005-0000-0000-0000A3A00000}"/>
    <cellStyle name="Normal 5 5 2 3 2 7 2" xfId="37864" xr:uid="{00000000-0005-0000-0000-0000A4A00000}"/>
    <cellStyle name="Normal 5 5 2 3 2 8" xfId="37865" xr:uid="{00000000-0005-0000-0000-0000A5A00000}"/>
    <cellStyle name="Normal 5 5 2 3 2 9" xfId="37866" xr:uid="{00000000-0005-0000-0000-0000A6A00000}"/>
    <cellStyle name="Normal 5 5 2 3 3" xfId="37867" xr:uid="{00000000-0005-0000-0000-0000A7A00000}"/>
    <cellStyle name="Normal 5 5 2 3 3 2" xfId="37868" xr:uid="{00000000-0005-0000-0000-0000A8A00000}"/>
    <cellStyle name="Normal 5 5 2 3 3 2 2" xfId="37869" xr:uid="{00000000-0005-0000-0000-0000A9A00000}"/>
    <cellStyle name="Normal 5 5 2 3 3 2 2 2" xfId="37870" xr:uid="{00000000-0005-0000-0000-0000AAA00000}"/>
    <cellStyle name="Normal 5 5 2 3 3 2 3" xfId="37871" xr:uid="{00000000-0005-0000-0000-0000ABA00000}"/>
    <cellStyle name="Normal 5 5 2 3 3 2 4" xfId="37872" xr:uid="{00000000-0005-0000-0000-0000ACA00000}"/>
    <cellStyle name="Normal 5 5 2 3 3 3" xfId="37873" xr:uid="{00000000-0005-0000-0000-0000ADA00000}"/>
    <cellStyle name="Normal 5 5 2 3 3 3 2" xfId="37874" xr:uid="{00000000-0005-0000-0000-0000AEA00000}"/>
    <cellStyle name="Normal 5 5 2 3 3 3 2 2" xfId="37875" xr:uid="{00000000-0005-0000-0000-0000AFA00000}"/>
    <cellStyle name="Normal 5 5 2 3 3 3 3" xfId="37876" xr:uid="{00000000-0005-0000-0000-0000B0A00000}"/>
    <cellStyle name="Normal 5 5 2 3 3 3 4" xfId="37877" xr:uid="{00000000-0005-0000-0000-0000B1A00000}"/>
    <cellStyle name="Normal 5 5 2 3 3 4" xfId="37878" xr:uid="{00000000-0005-0000-0000-0000B2A00000}"/>
    <cellStyle name="Normal 5 5 2 3 3 4 2" xfId="37879" xr:uid="{00000000-0005-0000-0000-0000B3A00000}"/>
    <cellStyle name="Normal 5 5 2 3 3 4 2 2" xfId="37880" xr:uid="{00000000-0005-0000-0000-0000B4A00000}"/>
    <cellStyle name="Normal 5 5 2 3 3 4 3" xfId="37881" xr:uid="{00000000-0005-0000-0000-0000B5A00000}"/>
    <cellStyle name="Normal 5 5 2 3 3 4 4" xfId="37882" xr:uid="{00000000-0005-0000-0000-0000B6A00000}"/>
    <cellStyle name="Normal 5 5 2 3 3 5" xfId="37883" xr:uid="{00000000-0005-0000-0000-0000B7A00000}"/>
    <cellStyle name="Normal 5 5 2 3 3 5 2" xfId="37884" xr:uid="{00000000-0005-0000-0000-0000B8A00000}"/>
    <cellStyle name="Normal 5 5 2 3 3 5 2 2" xfId="37885" xr:uid="{00000000-0005-0000-0000-0000B9A00000}"/>
    <cellStyle name="Normal 5 5 2 3 3 5 3" xfId="37886" xr:uid="{00000000-0005-0000-0000-0000BAA00000}"/>
    <cellStyle name="Normal 5 5 2 3 3 5 4" xfId="37887" xr:uid="{00000000-0005-0000-0000-0000BBA00000}"/>
    <cellStyle name="Normal 5 5 2 3 3 6" xfId="37888" xr:uid="{00000000-0005-0000-0000-0000BCA00000}"/>
    <cellStyle name="Normal 5 5 2 3 3 6 2" xfId="37889" xr:uid="{00000000-0005-0000-0000-0000BDA00000}"/>
    <cellStyle name="Normal 5 5 2 3 3 6 2 2" xfId="37890" xr:uid="{00000000-0005-0000-0000-0000BEA00000}"/>
    <cellStyle name="Normal 5 5 2 3 3 6 3" xfId="37891" xr:uid="{00000000-0005-0000-0000-0000BFA00000}"/>
    <cellStyle name="Normal 5 5 2 3 3 7" xfId="37892" xr:uid="{00000000-0005-0000-0000-0000C0A00000}"/>
    <cellStyle name="Normal 5 5 2 3 3 7 2" xfId="37893" xr:uid="{00000000-0005-0000-0000-0000C1A00000}"/>
    <cellStyle name="Normal 5 5 2 3 3 8" xfId="37894" xr:uid="{00000000-0005-0000-0000-0000C2A00000}"/>
    <cellStyle name="Normal 5 5 2 3 3 9" xfId="37895" xr:uid="{00000000-0005-0000-0000-0000C3A00000}"/>
    <cellStyle name="Normal 5 5 2 3 4" xfId="37896" xr:uid="{00000000-0005-0000-0000-0000C4A00000}"/>
    <cellStyle name="Normal 5 5 2 3 4 2" xfId="37897" xr:uid="{00000000-0005-0000-0000-0000C5A00000}"/>
    <cellStyle name="Normal 5 5 2 3 4 2 2" xfId="37898" xr:uid="{00000000-0005-0000-0000-0000C6A00000}"/>
    <cellStyle name="Normal 5 5 2 3 4 2 2 2" xfId="37899" xr:uid="{00000000-0005-0000-0000-0000C7A00000}"/>
    <cellStyle name="Normal 5 5 2 3 4 2 3" xfId="37900" xr:uid="{00000000-0005-0000-0000-0000C8A00000}"/>
    <cellStyle name="Normal 5 5 2 3 4 2 4" xfId="37901" xr:uid="{00000000-0005-0000-0000-0000C9A00000}"/>
    <cellStyle name="Normal 5 5 2 3 4 3" xfId="37902" xr:uid="{00000000-0005-0000-0000-0000CAA00000}"/>
    <cellStyle name="Normal 5 5 2 3 4 3 2" xfId="37903" xr:uid="{00000000-0005-0000-0000-0000CBA00000}"/>
    <cellStyle name="Normal 5 5 2 3 4 3 2 2" xfId="37904" xr:uid="{00000000-0005-0000-0000-0000CCA00000}"/>
    <cellStyle name="Normal 5 5 2 3 4 3 3" xfId="37905" xr:uid="{00000000-0005-0000-0000-0000CDA00000}"/>
    <cellStyle name="Normal 5 5 2 3 4 3 4" xfId="37906" xr:uid="{00000000-0005-0000-0000-0000CEA00000}"/>
    <cellStyle name="Normal 5 5 2 3 4 4" xfId="37907" xr:uid="{00000000-0005-0000-0000-0000CFA00000}"/>
    <cellStyle name="Normal 5 5 2 3 4 4 2" xfId="37908" xr:uid="{00000000-0005-0000-0000-0000D0A00000}"/>
    <cellStyle name="Normal 5 5 2 3 4 4 2 2" xfId="37909" xr:uid="{00000000-0005-0000-0000-0000D1A00000}"/>
    <cellStyle name="Normal 5 5 2 3 4 4 3" xfId="37910" xr:uid="{00000000-0005-0000-0000-0000D2A00000}"/>
    <cellStyle name="Normal 5 5 2 3 4 4 4" xfId="37911" xr:uid="{00000000-0005-0000-0000-0000D3A00000}"/>
    <cellStyle name="Normal 5 5 2 3 4 5" xfId="37912" xr:uid="{00000000-0005-0000-0000-0000D4A00000}"/>
    <cellStyle name="Normal 5 5 2 3 4 5 2" xfId="37913" xr:uid="{00000000-0005-0000-0000-0000D5A00000}"/>
    <cellStyle name="Normal 5 5 2 3 4 5 2 2" xfId="37914" xr:uid="{00000000-0005-0000-0000-0000D6A00000}"/>
    <cellStyle name="Normal 5 5 2 3 4 5 3" xfId="37915" xr:uid="{00000000-0005-0000-0000-0000D7A00000}"/>
    <cellStyle name="Normal 5 5 2 3 4 6" xfId="37916" xr:uid="{00000000-0005-0000-0000-0000D8A00000}"/>
    <cellStyle name="Normal 5 5 2 3 4 6 2" xfId="37917" xr:uid="{00000000-0005-0000-0000-0000D9A00000}"/>
    <cellStyle name="Normal 5 5 2 3 4 7" xfId="37918" xr:uid="{00000000-0005-0000-0000-0000DAA00000}"/>
    <cellStyle name="Normal 5 5 2 3 4 8" xfId="37919" xr:uid="{00000000-0005-0000-0000-0000DBA00000}"/>
    <cellStyle name="Normal 5 5 2 3 5" xfId="37920" xr:uid="{00000000-0005-0000-0000-0000DCA00000}"/>
    <cellStyle name="Normal 5 5 2 3 6" xfId="37921" xr:uid="{00000000-0005-0000-0000-0000DDA00000}"/>
    <cellStyle name="Normal 5 5 2 3 6 2" xfId="37922" xr:uid="{00000000-0005-0000-0000-0000DEA00000}"/>
    <cellStyle name="Normal 5 5 2 3 6 2 2" xfId="37923" xr:uid="{00000000-0005-0000-0000-0000DFA00000}"/>
    <cellStyle name="Normal 5 5 2 3 6 3" xfId="37924" xr:uid="{00000000-0005-0000-0000-0000E0A00000}"/>
    <cellStyle name="Normal 5 5 2 3 6 4" xfId="37925" xr:uid="{00000000-0005-0000-0000-0000E1A00000}"/>
    <cellStyle name="Normal 5 5 2 3 7" xfId="37926" xr:uid="{00000000-0005-0000-0000-0000E2A00000}"/>
    <cellStyle name="Normal 5 5 2 3 7 2" xfId="37927" xr:uid="{00000000-0005-0000-0000-0000E3A00000}"/>
    <cellStyle name="Normal 5 5 2 3 7 2 2" xfId="37928" xr:uid="{00000000-0005-0000-0000-0000E4A00000}"/>
    <cellStyle name="Normal 5 5 2 3 7 3" xfId="37929" xr:uid="{00000000-0005-0000-0000-0000E5A00000}"/>
    <cellStyle name="Normal 5 5 2 3 7 4" xfId="37930" xr:uid="{00000000-0005-0000-0000-0000E6A00000}"/>
    <cellStyle name="Normal 5 5 2 3 8" xfId="37931" xr:uid="{00000000-0005-0000-0000-0000E7A00000}"/>
    <cellStyle name="Normal 5 5 2 3 8 2" xfId="37932" xr:uid="{00000000-0005-0000-0000-0000E8A00000}"/>
    <cellStyle name="Normal 5 5 2 3 8 2 2" xfId="37933" xr:uid="{00000000-0005-0000-0000-0000E9A00000}"/>
    <cellStyle name="Normal 5 5 2 3 8 3" xfId="37934" xr:uid="{00000000-0005-0000-0000-0000EAA00000}"/>
    <cellStyle name="Normal 5 5 2 3 8 4" xfId="37935" xr:uid="{00000000-0005-0000-0000-0000EBA00000}"/>
    <cellStyle name="Normal 5 5 2 3 9" xfId="37936" xr:uid="{00000000-0005-0000-0000-0000ECA00000}"/>
    <cellStyle name="Normal 5 5 2 3 9 2" xfId="37937" xr:uid="{00000000-0005-0000-0000-0000EDA00000}"/>
    <cellStyle name="Normal 5 5 2 3 9 3" xfId="37938" xr:uid="{00000000-0005-0000-0000-0000EEA00000}"/>
    <cellStyle name="Normal 5 5 2 4" xfId="37939" xr:uid="{00000000-0005-0000-0000-0000EFA00000}"/>
    <cellStyle name="Normal 5 5 2 4 2" xfId="37940" xr:uid="{00000000-0005-0000-0000-0000F0A00000}"/>
    <cellStyle name="Normal 5 5 2 4 2 2" xfId="37941" xr:uid="{00000000-0005-0000-0000-0000F1A00000}"/>
    <cellStyle name="Normal 5 5 2 4 2 2 2" xfId="37942" xr:uid="{00000000-0005-0000-0000-0000F2A00000}"/>
    <cellStyle name="Normal 5 5 2 4 2 2 2 2" xfId="37943" xr:uid="{00000000-0005-0000-0000-0000F3A00000}"/>
    <cellStyle name="Normal 5 5 2 4 2 2 3" xfId="37944" xr:uid="{00000000-0005-0000-0000-0000F4A00000}"/>
    <cellStyle name="Normal 5 5 2 4 2 2 4" xfId="37945" xr:uid="{00000000-0005-0000-0000-0000F5A00000}"/>
    <cellStyle name="Normal 5 5 2 4 2 3" xfId="37946" xr:uid="{00000000-0005-0000-0000-0000F6A00000}"/>
    <cellStyle name="Normal 5 5 2 4 2 3 2" xfId="37947" xr:uid="{00000000-0005-0000-0000-0000F7A00000}"/>
    <cellStyle name="Normal 5 5 2 4 2 3 2 2" xfId="37948" xr:uid="{00000000-0005-0000-0000-0000F8A00000}"/>
    <cellStyle name="Normal 5 5 2 4 2 3 3" xfId="37949" xr:uid="{00000000-0005-0000-0000-0000F9A00000}"/>
    <cellStyle name="Normal 5 5 2 4 2 3 4" xfId="37950" xr:uid="{00000000-0005-0000-0000-0000FAA00000}"/>
    <cellStyle name="Normal 5 5 2 4 2 4" xfId="37951" xr:uid="{00000000-0005-0000-0000-0000FBA00000}"/>
    <cellStyle name="Normal 5 5 2 4 2 4 2" xfId="37952" xr:uid="{00000000-0005-0000-0000-0000FCA00000}"/>
    <cellStyle name="Normal 5 5 2 4 2 4 2 2" xfId="37953" xr:uid="{00000000-0005-0000-0000-0000FDA00000}"/>
    <cellStyle name="Normal 5 5 2 4 2 4 3" xfId="37954" xr:uid="{00000000-0005-0000-0000-0000FEA00000}"/>
    <cellStyle name="Normal 5 5 2 4 2 4 4" xfId="37955" xr:uid="{00000000-0005-0000-0000-0000FFA00000}"/>
    <cellStyle name="Normal 5 5 2 4 2 5" xfId="37956" xr:uid="{00000000-0005-0000-0000-000000A10000}"/>
    <cellStyle name="Normal 5 5 2 4 2 5 2" xfId="37957" xr:uid="{00000000-0005-0000-0000-000001A10000}"/>
    <cellStyle name="Normal 5 5 2 4 2 5 3" xfId="37958" xr:uid="{00000000-0005-0000-0000-000002A10000}"/>
    <cellStyle name="Normal 5 5 2 4 2 6" xfId="37959" xr:uid="{00000000-0005-0000-0000-000003A10000}"/>
    <cellStyle name="Normal 5 5 2 4 2 7" xfId="37960" xr:uid="{00000000-0005-0000-0000-000004A10000}"/>
    <cellStyle name="Normal 5 5 2 4 2 8" xfId="37961" xr:uid="{00000000-0005-0000-0000-000005A10000}"/>
    <cellStyle name="Normal 5 5 2 4 3" xfId="37962" xr:uid="{00000000-0005-0000-0000-000006A10000}"/>
    <cellStyle name="Normal 5 5 2 4 3 2" xfId="37963" xr:uid="{00000000-0005-0000-0000-000007A10000}"/>
    <cellStyle name="Normal 5 5 2 4 3 2 2" xfId="37964" xr:uid="{00000000-0005-0000-0000-000008A10000}"/>
    <cellStyle name="Normal 5 5 2 4 3 3" xfId="37965" xr:uid="{00000000-0005-0000-0000-000009A10000}"/>
    <cellStyle name="Normal 5 5 2 4 3 4" xfId="37966" xr:uid="{00000000-0005-0000-0000-00000AA10000}"/>
    <cellStyle name="Normal 5 5 2 4 4" xfId="37967" xr:uid="{00000000-0005-0000-0000-00000BA10000}"/>
    <cellStyle name="Normal 5 5 2 4 4 2" xfId="37968" xr:uid="{00000000-0005-0000-0000-00000CA10000}"/>
    <cellStyle name="Normal 5 5 2 4 4 2 2" xfId="37969" xr:uid="{00000000-0005-0000-0000-00000DA10000}"/>
    <cellStyle name="Normal 5 5 2 4 4 3" xfId="37970" xr:uid="{00000000-0005-0000-0000-00000EA10000}"/>
    <cellStyle name="Normal 5 5 2 4 4 4" xfId="37971" xr:uid="{00000000-0005-0000-0000-00000FA10000}"/>
    <cellStyle name="Normal 5 5 2 4 5" xfId="37972" xr:uid="{00000000-0005-0000-0000-000010A10000}"/>
    <cellStyle name="Normal 5 5 2 4 5 2" xfId="37973" xr:uid="{00000000-0005-0000-0000-000011A10000}"/>
    <cellStyle name="Normal 5 5 2 4 5 2 2" xfId="37974" xr:uid="{00000000-0005-0000-0000-000012A10000}"/>
    <cellStyle name="Normal 5 5 2 4 5 3" xfId="37975" xr:uid="{00000000-0005-0000-0000-000013A10000}"/>
    <cellStyle name="Normal 5 5 2 4 5 4" xfId="37976" xr:uid="{00000000-0005-0000-0000-000014A10000}"/>
    <cellStyle name="Normal 5 5 2 4 6" xfId="37977" xr:uid="{00000000-0005-0000-0000-000015A10000}"/>
    <cellStyle name="Normal 5 5 2 4 6 2" xfId="37978" xr:uid="{00000000-0005-0000-0000-000016A10000}"/>
    <cellStyle name="Normal 5 5 2 4 6 2 2" xfId="37979" xr:uid="{00000000-0005-0000-0000-000017A10000}"/>
    <cellStyle name="Normal 5 5 2 4 6 3" xfId="37980" xr:uid="{00000000-0005-0000-0000-000018A10000}"/>
    <cellStyle name="Normal 5 5 2 4 7" xfId="37981" xr:uid="{00000000-0005-0000-0000-000019A10000}"/>
    <cellStyle name="Normal 5 5 2 4 7 2" xfId="37982" xr:uid="{00000000-0005-0000-0000-00001AA10000}"/>
    <cellStyle name="Normal 5 5 2 4 8" xfId="37983" xr:uid="{00000000-0005-0000-0000-00001BA10000}"/>
    <cellStyle name="Normal 5 5 2 4 9" xfId="37984" xr:uid="{00000000-0005-0000-0000-00001CA10000}"/>
    <cellStyle name="Normal 5 5 2 5" xfId="37985" xr:uid="{00000000-0005-0000-0000-00001DA10000}"/>
    <cellStyle name="Normal 5 5 2 5 2" xfId="37986" xr:uid="{00000000-0005-0000-0000-00001EA10000}"/>
    <cellStyle name="Normal 5 5 2 5 2 2" xfId="37987" xr:uid="{00000000-0005-0000-0000-00001FA10000}"/>
    <cellStyle name="Normal 5 5 2 5 2 2 2" xfId="37988" xr:uid="{00000000-0005-0000-0000-000020A10000}"/>
    <cellStyle name="Normal 5 5 2 5 2 3" xfId="37989" xr:uid="{00000000-0005-0000-0000-000021A10000}"/>
    <cellStyle name="Normal 5 5 2 5 2 4" xfId="37990" xr:uid="{00000000-0005-0000-0000-000022A10000}"/>
    <cellStyle name="Normal 5 5 2 5 3" xfId="37991" xr:uid="{00000000-0005-0000-0000-000023A10000}"/>
    <cellStyle name="Normal 5 5 2 5 3 2" xfId="37992" xr:uid="{00000000-0005-0000-0000-000024A10000}"/>
    <cellStyle name="Normal 5 5 2 5 3 2 2" xfId="37993" xr:uid="{00000000-0005-0000-0000-000025A10000}"/>
    <cellStyle name="Normal 5 5 2 5 3 3" xfId="37994" xr:uid="{00000000-0005-0000-0000-000026A10000}"/>
    <cellStyle name="Normal 5 5 2 5 3 4" xfId="37995" xr:uid="{00000000-0005-0000-0000-000027A10000}"/>
    <cellStyle name="Normal 5 5 2 5 4" xfId="37996" xr:uid="{00000000-0005-0000-0000-000028A10000}"/>
    <cellStyle name="Normal 5 5 2 5 4 2" xfId="37997" xr:uid="{00000000-0005-0000-0000-000029A10000}"/>
    <cellStyle name="Normal 5 5 2 5 4 2 2" xfId="37998" xr:uid="{00000000-0005-0000-0000-00002AA10000}"/>
    <cellStyle name="Normal 5 5 2 5 4 3" xfId="37999" xr:uid="{00000000-0005-0000-0000-00002BA10000}"/>
    <cellStyle name="Normal 5 5 2 5 4 4" xfId="38000" xr:uid="{00000000-0005-0000-0000-00002CA10000}"/>
    <cellStyle name="Normal 5 5 2 5 5" xfId="38001" xr:uid="{00000000-0005-0000-0000-00002DA10000}"/>
    <cellStyle name="Normal 5 5 2 5 5 2" xfId="38002" xr:uid="{00000000-0005-0000-0000-00002EA10000}"/>
    <cellStyle name="Normal 5 5 2 5 5 2 2" xfId="38003" xr:uid="{00000000-0005-0000-0000-00002FA10000}"/>
    <cellStyle name="Normal 5 5 2 5 5 3" xfId="38004" xr:uid="{00000000-0005-0000-0000-000030A10000}"/>
    <cellStyle name="Normal 5 5 2 5 5 4" xfId="38005" xr:uid="{00000000-0005-0000-0000-000031A10000}"/>
    <cellStyle name="Normal 5 5 2 5 6" xfId="38006" xr:uid="{00000000-0005-0000-0000-000032A10000}"/>
    <cellStyle name="Normal 5 5 2 5 6 2" xfId="38007" xr:uid="{00000000-0005-0000-0000-000033A10000}"/>
    <cellStyle name="Normal 5 5 2 5 6 2 2" xfId="38008" xr:uid="{00000000-0005-0000-0000-000034A10000}"/>
    <cellStyle name="Normal 5 5 2 5 6 3" xfId="38009" xr:uid="{00000000-0005-0000-0000-000035A10000}"/>
    <cellStyle name="Normal 5 5 2 5 7" xfId="38010" xr:uid="{00000000-0005-0000-0000-000036A10000}"/>
    <cellStyle name="Normal 5 5 2 5 7 2" xfId="38011" xr:uid="{00000000-0005-0000-0000-000037A10000}"/>
    <cellStyle name="Normal 5 5 2 5 8" xfId="38012" xr:uid="{00000000-0005-0000-0000-000038A10000}"/>
    <cellStyle name="Normal 5 5 2 5 9" xfId="38013" xr:uid="{00000000-0005-0000-0000-000039A10000}"/>
    <cellStyle name="Normal 5 5 2 6" xfId="38014" xr:uid="{00000000-0005-0000-0000-00003AA10000}"/>
    <cellStyle name="Normal 5 5 2 6 2" xfId="38015" xr:uid="{00000000-0005-0000-0000-00003BA10000}"/>
    <cellStyle name="Normal 5 5 2 6 2 2" xfId="38016" xr:uid="{00000000-0005-0000-0000-00003CA10000}"/>
    <cellStyle name="Normal 5 5 2 6 2 2 2" xfId="38017" xr:uid="{00000000-0005-0000-0000-00003DA10000}"/>
    <cellStyle name="Normal 5 5 2 6 2 3" xfId="38018" xr:uid="{00000000-0005-0000-0000-00003EA10000}"/>
    <cellStyle name="Normal 5 5 2 6 2 4" xfId="38019" xr:uid="{00000000-0005-0000-0000-00003FA10000}"/>
    <cellStyle name="Normal 5 5 2 6 3" xfId="38020" xr:uid="{00000000-0005-0000-0000-000040A10000}"/>
    <cellStyle name="Normal 5 5 2 6 3 2" xfId="38021" xr:uid="{00000000-0005-0000-0000-000041A10000}"/>
    <cellStyle name="Normal 5 5 2 6 3 2 2" xfId="38022" xr:uid="{00000000-0005-0000-0000-000042A10000}"/>
    <cellStyle name="Normal 5 5 2 6 3 3" xfId="38023" xr:uid="{00000000-0005-0000-0000-000043A10000}"/>
    <cellStyle name="Normal 5 5 2 6 3 4" xfId="38024" xr:uid="{00000000-0005-0000-0000-000044A10000}"/>
    <cellStyle name="Normal 5 5 2 6 4" xfId="38025" xr:uid="{00000000-0005-0000-0000-000045A10000}"/>
    <cellStyle name="Normal 5 5 2 6 4 2" xfId="38026" xr:uid="{00000000-0005-0000-0000-000046A10000}"/>
    <cellStyle name="Normal 5 5 2 6 4 2 2" xfId="38027" xr:uid="{00000000-0005-0000-0000-000047A10000}"/>
    <cellStyle name="Normal 5 5 2 6 4 3" xfId="38028" xr:uid="{00000000-0005-0000-0000-000048A10000}"/>
    <cellStyle name="Normal 5 5 2 6 4 4" xfId="38029" xr:uid="{00000000-0005-0000-0000-000049A10000}"/>
    <cellStyle name="Normal 5 5 2 6 5" xfId="38030" xr:uid="{00000000-0005-0000-0000-00004AA10000}"/>
    <cellStyle name="Normal 5 5 2 6 5 2" xfId="38031" xr:uid="{00000000-0005-0000-0000-00004BA10000}"/>
    <cellStyle name="Normal 5 5 2 6 5 2 2" xfId="38032" xr:uid="{00000000-0005-0000-0000-00004CA10000}"/>
    <cellStyle name="Normal 5 5 2 6 5 3" xfId="38033" xr:uid="{00000000-0005-0000-0000-00004DA10000}"/>
    <cellStyle name="Normal 5 5 2 6 6" xfId="38034" xr:uid="{00000000-0005-0000-0000-00004EA10000}"/>
    <cellStyle name="Normal 5 5 2 6 6 2" xfId="38035" xr:uid="{00000000-0005-0000-0000-00004FA10000}"/>
    <cellStyle name="Normal 5 5 2 6 7" xfId="38036" xr:uid="{00000000-0005-0000-0000-000050A10000}"/>
    <cellStyle name="Normal 5 5 2 6 8" xfId="38037" xr:uid="{00000000-0005-0000-0000-000051A10000}"/>
    <cellStyle name="Normal 5 5 2 7" xfId="38038" xr:uid="{00000000-0005-0000-0000-000052A10000}"/>
    <cellStyle name="Normal 5 5 2 8" xfId="38039" xr:uid="{00000000-0005-0000-0000-000053A10000}"/>
    <cellStyle name="Normal 5 5 2 8 2" xfId="38040" xr:uid="{00000000-0005-0000-0000-000054A10000}"/>
    <cellStyle name="Normal 5 5 2 8 2 2" xfId="38041" xr:uid="{00000000-0005-0000-0000-000055A10000}"/>
    <cellStyle name="Normal 5 5 2 8 3" xfId="38042" xr:uid="{00000000-0005-0000-0000-000056A10000}"/>
    <cellStyle name="Normal 5 5 2 8 4" xfId="38043" xr:uid="{00000000-0005-0000-0000-000057A10000}"/>
    <cellStyle name="Normal 5 5 2 9" xfId="38044" xr:uid="{00000000-0005-0000-0000-000058A10000}"/>
    <cellStyle name="Normal 5 5 2 9 2" xfId="38045" xr:uid="{00000000-0005-0000-0000-000059A10000}"/>
    <cellStyle name="Normal 5 5 2 9 2 2" xfId="38046" xr:uid="{00000000-0005-0000-0000-00005AA10000}"/>
    <cellStyle name="Normal 5 5 2 9 3" xfId="38047" xr:uid="{00000000-0005-0000-0000-00005BA10000}"/>
    <cellStyle name="Normal 5 5 2 9 4" xfId="38048" xr:uid="{00000000-0005-0000-0000-00005CA10000}"/>
    <cellStyle name="Normal 5 5 3" xfId="38049" xr:uid="{00000000-0005-0000-0000-00005DA10000}"/>
    <cellStyle name="Normal 5 5 3 10" xfId="38050" xr:uid="{00000000-0005-0000-0000-00005EA10000}"/>
    <cellStyle name="Normal 5 5 3 10 2" xfId="38051" xr:uid="{00000000-0005-0000-0000-00005FA10000}"/>
    <cellStyle name="Normal 5 5 3 10 3" xfId="38052" xr:uid="{00000000-0005-0000-0000-000060A10000}"/>
    <cellStyle name="Normal 5 5 3 11" xfId="38053" xr:uid="{00000000-0005-0000-0000-000061A10000}"/>
    <cellStyle name="Normal 5 5 3 12" xfId="38054" xr:uid="{00000000-0005-0000-0000-000062A10000}"/>
    <cellStyle name="Normal 5 5 3 13" xfId="38055" xr:uid="{00000000-0005-0000-0000-000063A10000}"/>
    <cellStyle name="Normal 5 5 3 2" xfId="38056" xr:uid="{00000000-0005-0000-0000-000064A10000}"/>
    <cellStyle name="Normal 5 5 3 2 10" xfId="38057" xr:uid="{00000000-0005-0000-0000-000065A10000}"/>
    <cellStyle name="Normal 5 5 3 2 11" xfId="38058" xr:uid="{00000000-0005-0000-0000-000066A10000}"/>
    <cellStyle name="Normal 5 5 3 2 2" xfId="38059" xr:uid="{00000000-0005-0000-0000-000067A10000}"/>
    <cellStyle name="Normal 5 5 3 2 2 2" xfId="38060" xr:uid="{00000000-0005-0000-0000-000068A10000}"/>
    <cellStyle name="Normal 5 5 3 2 2 2 2" xfId="38061" xr:uid="{00000000-0005-0000-0000-000069A10000}"/>
    <cellStyle name="Normal 5 5 3 2 2 2 2 2" xfId="38062" xr:uid="{00000000-0005-0000-0000-00006AA10000}"/>
    <cellStyle name="Normal 5 5 3 2 2 2 2 2 2" xfId="38063" xr:uid="{00000000-0005-0000-0000-00006BA10000}"/>
    <cellStyle name="Normal 5 5 3 2 2 2 2 3" xfId="38064" xr:uid="{00000000-0005-0000-0000-00006CA10000}"/>
    <cellStyle name="Normal 5 5 3 2 2 2 2 4" xfId="38065" xr:uid="{00000000-0005-0000-0000-00006DA10000}"/>
    <cellStyle name="Normal 5 5 3 2 2 2 3" xfId="38066" xr:uid="{00000000-0005-0000-0000-00006EA10000}"/>
    <cellStyle name="Normal 5 5 3 2 2 2 3 2" xfId="38067" xr:uid="{00000000-0005-0000-0000-00006FA10000}"/>
    <cellStyle name="Normal 5 5 3 2 2 2 3 2 2" xfId="38068" xr:uid="{00000000-0005-0000-0000-000070A10000}"/>
    <cellStyle name="Normal 5 5 3 2 2 2 3 3" xfId="38069" xr:uid="{00000000-0005-0000-0000-000071A10000}"/>
    <cellStyle name="Normal 5 5 3 2 2 2 3 4" xfId="38070" xr:uid="{00000000-0005-0000-0000-000072A10000}"/>
    <cellStyle name="Normal 5 5 3 2 2 2 4" xfId="38071" xr:uid="{00000000-0005-0000-0000-000073A10000}"/>
    <cellStyle name="Normal 5 5 3 2 2 2 4 2" xfId="38072" xr:uid="{00000000-0005-0000-0000-000074A10000}"/>
    <cellStyle name="Normal 5 5 3 2 2 2 4 2 2" xfId="38073" xr:uid="{00000000-0005-0000-0000-000075A10000}"/>
    <cellStyle name="Normal 5 5 3 2 2 2 4 3" xfId="38074" xr:uid="{00000000-0005-0000-0000-000076A10000}"/>
    <cellStyle name="Normal 5 5 3 2 2 2 4 4" xfId="38075" xr:uid="{00000000-0005-0000-0000-000077A10000}"/>
    <cellStyle name="Normal 5 5 3 2 2 2 5" xfId="38076" xr:uid="{00000000-0005-0000-0000-000078A10000}"/>
    <cellStyle name="Normal 5 5 3 2 2 2 5 2" xfId="38077" xr:uid="{00000000-0005-0000-0000-000079A10000}"/>
    <cellStyle name="Normal 5 5 3 2 2 2 5 3" xfId="38078" xr:uid="{00000000-0005-0000-0000-00007AA10000}"/>
    <cellStyle name="Normal 5 5 3 2 2 2 6" xfId="38079" xr:uid="{00000000-0005-0000-0000-00007BA10000}"/>
    <cellStyle name="Normal 5 5 3 2 2 2 7" xfId="38080" xr:uid="{00000000-0005-0000-0000-00007CA10000}"/>
    <cellStyle name="Normal 5 5 3 2 2 2 8" xfId="38081" xr:uid="{00000000-0005-0000-0000-00007DA10000}"/>
    <cellStyle name="Normal 5 5 3 2 2 3" xfId="38082" xr:uid="{00000000-0005-0000-0000-00007EA10000}"/>
    <cellStyle name="Normal 5 5 3 2 2 3 2" xfId="38083" xr:uid="{00000000-0005-0000-0000-00007FA10000}"/>
    <cellStyle name="Normal 5 5 3 2 2 3 2 2" xfId="38084" xr:uid="{00000000-0005-0000-0000-000080A10000}"/>
    <cellStyle name="Normal 5 5 3 2 2 3 3" xfId="38085" xr:uid="{00000000-0005-0000-0000-000081A10000}"/>
    <cellStyle name="Normal 5 5 3 2 2 3 4" xfId="38086" xr:uid="{00000000-0005-0000-0000-000082A10000}"/>
    <cellStyle name="Normal 5 5 3 2 2 4" xfId="38087" xr:uid="{00000000-0005-0000-0000-000083A10000}"/>
    <cellStyle name="Normal 5 5 3 2 2 4 2" xfId="38088" xr:uid="{00000000-0005-0000-0000-000084A10000}"/>
    <cellStyle name="Normal 5 5 3 2 2 4 2 2" xfId="38089" xr:uid="{00000000-0005-0000-0000-000085A10000}"/>
    <cellStyle name="Normal 5 5 3 2 2 4 3" xfId="38090" xr:uid="{00000000-0005-0000-0000-000086A10000}"/>
    <cellStyle name="Normal 5 5 3 2 2 4 4" xfId="38091" xr:uid="{00000000-0005-0000-0000-000087A10000}"/>
    <cellStyle name="Normal 5 5 3 2 2 5" xfId="38092" xr:uid="{00000000-0005-0000-0000-000088A10000}"/>
    <cellStyle name="Normal 5 5 3 2 2 5 2" xfId="38093" xr:uid="{00000000-0005-0000-0000-000089A10000}"/>
    <cellStyle name="Normal 5 5 3 2 2 5 2 2" xfId="38094" xr:uid="{00000000-0005-0000-0000-00008AA10000}"/>
    <cellStyle name="Normal 5 5 3 2 2 5 3" xfId="38095" xr:uid="{00000000-0005-0000-0000-00008BA10000}"/>
    <cellStyle name="Normal 5 5 3 2 2 5 4" xfId="38096" xr:uid="{00000000-0005-0000-0000-00008CA10000}"/>
    <cellStyle name="Normal 5 5 3 2 2 6" xfId="38097" xr:uid="{00000000-0005-0000-0000-00008DA10000}"/>
    <cellStyle name="Normal 5 5 3 2 2 6 2" xfId="38098" xr:uid="{00000000-0005-0000-0000-00008EA10000}"/>
    <cellStyle name="Normal 5 5 3 2 2 6 2 2" xfId="38099" xr:uid="{00000000-0005-0000-0000-00008FA10000}"/>
    <cellStyle name="Normal 5 5 3 2 2 6 3" xfId="38100" xr:uid="{00000000-0005-0000-0000-000090A10000}"/>
    <cellStyle name="Normal 5 5 3 2 2 7" xfId="38101" xr:uid="{00000000-0005-0000-0000-000091A10000}"/>
    <cellStyle name="Normal 5 5 3 2 2 7 2" xfId="38102" xr:uid="{00000000-0005-0000-0000-000092A10000}"/>
    <cellStyle name="Normal 5 5 3 2 2 8" xfId="38103" xr:uid="{00000000-0005-0000-0000-000093A10000}"/>
    <cellStyle name="Normal 5 5 3 2 2 9" xfId="38104" xr:uid="{00000000-0005-0000-0000-000094A10000}"/>
    <cellStyle name="Normal 5 5 3 2 3" xfId="38105" xr:uid="{00000000-0005-0000-0000-000095A10000}"/>
    <cellStyle name="Normal 5 5 3 2 3 2" xfId="38106" xr:uid="{00000000-0005-0000-0000-000096A10000}"/>
    <cellStyle name="Normal 5 5 3 2 3 2 2" xfId="38107" xr:uid="{00000000-0005-0000-0000-000097A10000}"/>
    <cellStyle name="Normal 5 5 3 2 3 2 2 2" xfId="38108" xr:uid="{00000000-0005-0000-0000-000098A10000}"/>
    <cellStyle name="Normal 5 5 3 2 3 2 3" xfId="38109" xr:uid="{00000000-0005-0000-0000-000099A10000}"/>
    <cellStyle name="Normal 5 5 3 2 3 2 4" xfId="38110" xr:uid="{00000000-0005-0000-0000-00009AA10000}"/>
    <cellStyle name="Normal 5 5 3 2 3 3" xfId="38111" xr:uid="{00000000-0005-0000-0000-00009BA10000}"/>
    <cellStyle name="Normal 5 5 3 2 3 3 2" xfId="38112" xr:uid="{00000000-0005-0000-0000-00009CA10000}"/>
    <cellStyle name="Normal 5 5 3 2 3 3 2 2" xfId="38113" xr:uid="{00000000-0005-0000-0000-00009DA10000}"/>
    <cellStyle name="Normal 5 5 3 2 3 3 3" xfId="38114" xr:uid="{00000000-0005-0000-0000-00009EA10000}"/>
    <cellStyle name="Normal 5 5 3 2 3 3 4" xfId="38115" xr:uid="{00000000-0005-0000-0000-00009FA10000}"/>
    <cellStyle name="Normal 5 5 3 2 3 4" xfId="38116" xr:uid="{00000000-0005-0000-0000-0000A0A10000}"/>
    <cellStyle name="Normal 5 5 3 2 3 4 2" xfId="38117" xr:uid="{00000000-0005-0000-0000-0000A1A10000}"/>
    <cellStyle name="Normal 5 5 3 2 3 4 2 2" xfId="38118" xr:uid="{00000000-0005-0000-0000-0000A2A10000}"/>
    <cellStyle name="Normal 5 5 3 2 3 4 3" xfId="38119" xr:uid="{00000000-0005-0000-0000-0000A3A10000}"/>
    <cellStyle name="Normal 5 5 3 2 3 4 4" xfId="38120" xr:uid="{00000000-0005-0000-0000-0000A4A10000}"/>
    <cellStyle name="Normal 5 5 3 2 3 5" xfId="38121" xr:uid="{00000000-0005-0000-0000-0000A5A10000}"/>
    <cellStyle name="Normal 5 5 3 2 3 5 2" xfId="38122" xr:uid="{00000000-0005-0000-0000-0000A6A10000}"/>
    <cellStyle name="Normal 5 5 3 2 3 5 2 2" xfId="38123" xr:uid="{00000000-0005-0000-0000-0000A7A10000}"/>
    <cellStyle name="Normal 5 5 3 2 3 5 3" xfId="38124" xr:uid="{00000000-0005-0000-0000-0000A8A10000}"/>
    <cellStyle name="Normal 5 5 3 2 3 5 4" xfId="38125" xr:uid="{00000000-0005-0000-0000-0000A9A10000}"/>
    <cellStyle name="Normal 5 5 3 2 3 6" xfId="38126" xr:uid="{00000000-0005-0000-0000-0000AAA10000}"/>
    <cellStyle name="Normal 5 5 3 2 3 6 2" xfId="38127" xr:uid="{00000000-0005-0000-0000-0000ABA10000}"/>
    <cellStyle name="Normal 5 5 3 2 3 6 2 2" xfId="38128" xr:uid="{00000000-0005-0000-0000-0000ACA10000}"/>
    <cellStyle name="Normal 5 5 3 2 3 6 3" xfId="38129" xr:uid="{00000000-0005-0000-0000-0000ADA10000}"/>
    <cellStyle name="Normal 5 5 3 2 3 7" xfId="38130" xr:uid="{00000000-0005-0000-0000-0000AEA10000}"/>
    <cellStyle name="Normal 5 5 3 2 3 7 2" xfId="38131" xr:uid="{00000000-0005-0000-0000-0000AFA10000}"/>
    <cellStyle name="Normal 5 5 3 2 3 8" xfId="38132" xr:uid="{00000000-0005-0000-0000-0000B0A10000}"/>
    <cellStyle name="Normal 5 5 3 2 3 9" xfId="38133" xr:uid="{00000000-0005-0000-0000-0000B1A10000}"/>
    <cellStyle name="Normal 5 5 3 2 4" xfId="38134" xr:uid="{00000000-0005-0000-0000-0000B2A10000}"/>
    <cellStyle name="Normal 5 5 3 2 4 2" xfId="38135" xr:uid="{00000000-0005-0000-0000-0000B3A10000}"/>
    <cellStyle name="Normal 5 5 3 2 4 2 2" xfId="38136" xr:uid="{00000000-0005-0000-0000-0000B4A10000}"/>
    <cellStyle name="Normal 5 5 3 2 4 2 2 2" xfId="38137" xr:uid="{00000000-0005-0000-0000-0000B5A10000}"/>
    <cellStyle name="Normal 5 5 3 2 4 2 3" xfId="38138" xr:uid="{00000000-0005-0000-0000-0000B6A10000}"/>
    <cellStyle name="Normal 5 5 3 2 4 2 4" xfId="38139" xr:uid="{00000000-0005-0000-0000-0000B7A10000}"/>
    <cellStyle name="Normal 5 5 3 2 4 3" xfId="38140" xr:uid="{00000000-0005-0000-0000-0000B8A10000}"/>
    <cellStyle name="Normal 5 5 3 2 4 3 2" xfId="38141" xr:uid="{00000000-0005-0000-0000-0000B9A10000}"/>
    <cellStyle name="Normal 5 5 3 2 4 3 2 2" xfId="38142" xr:uid="{00000000-0005-0000-0000-0000BAA10000}"/>
    <cellStyle name="Normal 5 5 3 2 4 3 3" xfId="38143" xr:uid="{00000000-0005-0000-0000-0000BBA10000}"/>
    <cellStyle name="Normal 5 5 3 2 4 3 4" xfId="38144" xr:uid="{00000000-0005-0000-0000-0000BCA10000}"/>
    <cellStyle name="Normal 5 5 3 2 4 4" xfId="38145" xr:uid="{00000000-0005-0000-0000-0000BDA10000}"/>
    <cellStyle name="Normal 5 5 3 2 4 4 2" xfId="38146" xr:uid="{00000000-0005-0000-0000-0000BEA10000}"/>
    <cellStyle name="Normal 5 5 3 2 4 4 2 2" xfId="38147" xr:uid="{00000000-0005-0000-0000-0000BFA10000}"/>
    <cellStyle name="Normal 5 5 3 2 4 4 3" xfId="38148" xr:uid="{00000000-0005-0000-0000-0000C0A10000}"/>
    <cellStyle name="Normal 5 5 3 2 4 4 4" xfId="38149" xr:uid="{00000000-0005-0000-0000-0000C1A10000}"/>
    <cellStyle name="Normal 5 5 3 2 4 5" xfId="38150" xr:uid="{00000000-0005-0000-0000-0000C2A10000}"/>
    <cellStyle name="Normal 5 5 3 2 4 5 2" xfId="38151" xr:uid="{00000000-0005-0000-0000-0000C3A10000}"/>
    <cellStyle name="Normal 5 5 3 2 4 5 3" xfId="38152" xr:uid="{00000000-0005-0000-0000-0000C4A10000}"/>
    <cellStyle name="Normal 5 5 3 2 4 6" xfId="38153" xr:uid="{00000000-0005-0000-0000-0000C5A10000}"/>
    <cellStyle name="Normal 5 5 3 2 4 7" xfId="38154" xr:uid="{00000000-0005-0000-0000-0000C6A10000}"/>
    <cellStyle name="Normal 5 5 3 2 4 8" xfId="38155" xr:uid="{00000000-0005-0000-0000-0000C7A10000}"/>
    <cellStyle name="Normal 5 5 3 2 5" xfId="38156" xr:uid="{00000000-0005-0000-0000-0000C8A10000}"/>
    <cellStyle name="Normal 5 5 3 2 5 2" xfId="38157" xr:uid="{00000000-0005-0000-0000-0000C9A10000}"/>
    <cellStyle name="Normal 5 5 3 2 5 2 2" xfId="38158" xr:uid="{00000000-0005-0000-0000-0000CAA10000}"/>
    <cellStyle name="Normal 5 5 3 2 5 3" xfId="38159" xr:uid="{00000000-0005-0000-0000-0000CBA10000}"/>
    <cellStyle name="Normal 5 5 3 2 5 4" xfId="38160" xr:uid="{00000000-0005-0000-0000-0000CCA10000}"/>
    <cellStyle name="Normal 5 5 3 2 6" xfId="38161" xr:uid="{00000000-0005-0000-0000-0000CDA10000}"/>
    <cellStyle name="Normal 5 5 3 2 6 2" xfId="38162" xr:uid="{00000000-0005-0000-0000-0000CEA10000}"/>
    <cellStyle name="Normal 5 5 3 2 6 2 2" xfId="38163" xr:uid="{00000000-0005-0000-0000-0000CFA10000}"/>
    <cellStyle name="Normal 5 5 3 2 6 3" xfId="38164" xr:uid="{00000000-0005-0000-0000-0000D0A10000}"/>
    <cellStyle name="Normal 5 5 3 2 6 4" xfId="38165" xr:uid="{00000000-0005-0000-0000-0000D1A10000}"/>
    <cellStyle name="Normal 5 5 3 2 7" xfId="38166" xr:uid="{00000000-0005-0000-0000-0000D2A10000}"/>
    <cellStyle name="Normal 5 5 3 2 7 2" xfId="38167" xr:uid="{00000000-0005-0000-0000-0000D3A10000}"/>
    <cellStyle name="Normal 5 5 3 2 7 2 2" xfId="38168" xr:uid="{00000000-0005-0000-0000-0000D4A10000}"/>
    <cellStyle name="Normal 5 5 3 2 7 3" xfId="38169" xr:uid="{00000000-0005-0000-0000-0000D5A10000}"/>
    <cellStyle name="Normal 5 5 3 2 7 4" xfId="38170" xr:uid="{00000000-0005-0000-0000-0000D6A10000}"/>
    <cellStyle name="Normal 5 5 3 2 8" xfId="38171" xr:uid="{00000000-0005-0000-0000-0000D7A10000}"/>
    <cellStyle name="Normal 5 5 3 2 8 2" xfId="38172" xr:uid="{00000000-0005-0000-0000-0000D8A10000}"/>
    <cellStyle name="Normal 5 5 3 2 8 2 2" xfId="38173" xr:uid="{00000000-0005-0000-0000-0000D9A10000}"/>
    <cellStyle name="Normal 5 5 3 2 8 3" xfId="38174" xr:uid="{00000000-0005-0000-0000-0000DAA10000}"/>
    <cellStyle name="Normal 5 5 3 2 9" xfId="38175" xr:uid="{00000000-0005-0000-0000-0000DBA10000}"/>
    <cellStyle name="Normal 5 5 3 2 9 2" xfId="38176" xr:uid="{00000000-0005-0000-0000-0000DCA10000}"/>
    <cellStyle name="Normal 5 5 3 3" xfId="38177" xr:uid="{00000000-0005-0000-0000-0000DDA10000}"/>
    <cellStyle name="Normal 5 5 3 3 2" xfId="38178" xr:uid="{00000000-0005-0000-0000-0000DEA10000}"/>
    <cellStyle name="Normal 5 5 3 3 2 2" xfId="38179" xr:uid="{00000000-0005-0000-0000-0000DFA10000}"/>
    <cellStyle name="Normal 5 5 3 3 2 2 2" xfId="38180" xr:uid="{00000000-0005-0000-0000-0000E0A10000}"/>
    <cellStyle name="Normal 5 5 3 3 2 2 2 2" xfId="38181" xr:uid="{00000000-0005-0000-0000-0000E1A10000}"/>
    <cellStyle name="Normal 5 5 3 3 2 2 3" xfId="38182" xr:uid="{00000000-0005-0000-0000-0000E2A10000}"/>
    <cellStyle name="Normal 5 5 3 3 2 2 4" xfId="38183" xr:uid="{00000000-0005-0000-0000-0000E3A10000}"/>
    <cellStyle name="Normal 5 5 3 3 2 3" xfId="38184" xr:uid="{00000000-0005-0000-0000-0000E4A10000}"/>
    <cellStyle name="Normal 5 5 3 3 2 3 2" xfId="38185" xr:uid="{00000000-0005-0000-0000-0000E5A10000}"/>
    <cellStyle name="Normal 5 5 3 3 2 3 2 2" xfId="38186" xr:uid="{00000000-0005-0000-0000-0000E6A10000}"/>
    <cellStyle name="Normal 5 5 3 3 2 3 3" xfId="38187" xr:uid="{00000000-0005-0000-0000-0000E7A10000}"/>
    <cellStyle name="Normal 5 5 3 3 2 3 4" xfId="38188" xr:uid="{00000000-0005-0000-0000-0000E8A10000}"/>
    <cellStyle name="Normal 5 5 3 3 2 4" xfId="38189" xr:uid="{00000000-0005-0000-0000-0000E9A10000}"/>
    <cellStyle name="Normal 5 5 3 3 2 4 2" xfId="38190" xr:uid="{00000000-0005-0000-0000-0000EAA10000}"/>
    <cellStyle name="Normal 5 5 3 3 2 4 2 2" xfId="38191" xr:uid="{00000000-0005-0000-0000-0000EBA10000}"/>
    <cellStyle name="Normal 5 5 3 3 2 4 3" xfId="38192" xr:uid="{00000000-0005-0000-0000-0000ECA10000}"/>
    <cellStyle name="Normal 5 5 3 3 2 4 4" xfId="38193" xr:uid="{00000000-0005-0000-0000-0000EDA10000}"/>
    <cellStyle name="Normal 5 5 3 3 2 5" xfId="38194" xr:uid="{00000000-0005-0000-0000-0000EEA10000}"/>
    <cellStyle name="Normal 5 5 3 3 2 5 2" xfId="38195" xr:uid="{00000000-0005-0000-0000-0000EFA10000}"/>
    <cellStyle name="Normal 5 5 3 3 2 5 3" xfId="38196" xr:uid="{00000000-0005-0000-0000-0000F0A10000}"/>
    <cellStyle name="Normal 5 5 3 3 2 6" xfId="38197" xr:uid="{00000000-0005-0000-0000-0000F1A10000}"/>
    <cellStyle name="Normal 5 5 3 3 2 7" xfId="38198" xr:uid="{00000000-0005-0000-0000-0000F2A10000}"/>
    <cellStyle name="Normal 5 5 3 3 2 8" xfId="38199" xr:uid="{00000000-0005-0000-0000-0000F3A10000}"/>
    <cellStyle name="Normal 5 5 3 3 3" xfId="38200" xr:uid="{00000000-0005-0000-0000-0000F4A10000}"/>
    <cellStyle name="Normal 5 5 3 3 3 2" xfId="38201" xr:uid="{00000000-0005-0000-0000-0000F5A10000}"/>
    <cellStyle name="Normal 5 5 3 3 3 2 2" xfId="38202" xr:uid="{00000000-0005-0000-0000-0000F6A10000}"/>
    <cellStyle name="Normal 5 5 3 3 3 3" xfId="38203" xr:uid="{00000000-0005-0000-0000-0000F7A10000}"/>
    <cellStyle name="Normal 5 5 3 3 3 4" xfId="38204" xr:uid="{00000000-0005-0000-0000-0000F8A10000}"/>
    <cellStyle name="Normal 5 5 3 3 4" xfId="38205" xr:uid="{00000000-0005-0000-0000-0000F9A10000}"/>
    <cellStyle name="Normal 5 5 3 3 4 2" xfId="38206" xr:uid="{00000000-0005-0000-0000-0000FAA10000}"/>
    <cellStyle name="Normal 5 5 3 3 4 2 2" xfId="38207" xr:uid="{00000000-0005-0000-0000-0000FBA10000}"/>
    <cellStyle name="Normal 5 5 3 3 4 3" xfId="38208" xr:uid="{00000000-0005-0000-0000-0000FCA10000}"/>
    <cellStyle name="Normal 5 5 3 3 4 4" xfId="38209" xr:uid="{00000000-0005-0000-0000-0000FDA10000}"/>
    <cellStyle name="Normal 5 5 3 3 5" xfId="38210" xr:uid="{00000000-0005-0000-0000-0000FEA10000}"/>
    <cellStyle name="Normal 5 5 3 3 5 2" xfId="38211" xr:uid="{00000000-0005-0000-0000-0000FFA10000}"/>
    <cellStyle name="Normal 5 5 3 3 5 2 2" xfId="38212" xr:uid="{00000000-0005-0000-0000-000000A20000}"/>
    <cellStyle name="Normal 5 5 3 3 5 3" xfId="38213" xr:uid="{00000000-0005-0000-0000-000001A20000}"/>
    <cellStyle name="Normal 5 5 3 3 5 4" xfId="38214" xr:uid="{00000000-0005-0000-0000-000002A20000}"/>
    <cellStyle name="Normal 5 5 3 3 6" xfId="38215" xr:uid="{00000000-0005-0000-0000-000003A20000}"/>
    <cellStyle name="Normal 5 5 3 3 6 2" xfId="38216" xr:uid="{00000000-0005-0000-0000-000004A20000}"/>
    <cellStyle name="Normal 5 5 3 3 6 2 2" xfId="38217" xr:uid="{00000000-0005-0000-0000-000005A20000}"/>
    <cellStyle name="Normal 5 5 3 3 6 3" xfId="38218" xr:uid="{00000000-0005-0000-0000-000006A20000}"/>
    <cellStyle name="Normal 5 5 3 3 7" xfId="38219" xr:uid="{00000000-0005-0000-0000-000007A20000}"/>
    <cellStyle name="Normal 5 5 3 3 7 2" xfId="38220" xr:uid="{00000000-0005-0000-0000-000008A20000}"/>
    <cellStyle name="Normal 5 5 3 3 8" xfId="38221" xr:uid="{00000000-0005-0000-0000-000009A20000}"/>
    <cellStyle name="Normal 5 5 3 3 9" xfId="38222" xr:uid="{00000000-0005-0000-0000-00000AA20000}"/>
    <cellStyle name="Normal 5 5 3 4" xfId="38223" xr:uid="{00000000-0005-0000-0000-00000BA20000}"/>
    <cellStyle name="Normal 5 5 3 4 2" xfId="38224" xr:uid="{00000000-0005-0000-0000-00000CA20000}"/>
    <cellStyle name="Normal 5 5 3 4 2 2" xfId="38225" xr:uid="{00000000-0005-0000-0000-00000DA20000}"/>
    <cellStyle name="Normal 5 5 3 4 2 2 2" xfId="38226" xr:uid="{00000000-0005-0000-0000-00000EA20000}"/>
    <cellStyle name="Normal 5 5 3 4 2 3" xfId="38227" xr:uid="{00000000-0005-0000-0000-00000FA20000}"/>
    <cellStyle name="Normal 5 5 3 4 2 4" xfId="38228" xr:uid="{00000000-0005-0000-0000-000010A20000}"/>
    <cellStyle name="Normal 5 5 3 4 3" xfId="38229" xr:uid="{00000000-0005-0000-0000-000011A20000}"/>
    <cellStyle name="Normal 5 5 3 4 3 2" xfId="38230" xr:uid="{00000000-0005-0000-0000-000012A20000}"/>
    <cellStyle name="Normal 5 5 3 4 3 2 2" xfId="38231" xr:uid="{00000000-0005-0000-0000-000013A20000}"/>
    <cellStyle name="Normal 5 5 3 4 3 3" xfId="38232" xr:uid="{00000000-0005-0000-0000-000014A20000}"/>
    <cellStyle name="Normal 5 5 3 4 3 4" xfId="38233" xr:uid="{00000000-0005-0000-0000-000015A20000}"/>
    <cellStyle name="Normal 5 5 3 4 4" xfId="38234" xr:uid="{00000000-0005-0000-0000-000016A20000}"/>
    <cellStyle name="Normal 5 5 3 4 4 2" xfId="38235" xr:uid="{00000000-0005-0000-0000-000017A20000}"/>
    <cellStyle name="Normal 5 5 3 4 4 2 2" xfId="38236" xr:uid="{00000000-0005-0000-0000-000018A20000}"/>
    <cellStyle name="Normal 5 5 3 4 4 3" xfId="38237" xr:uid="{00000000-0005-0000-0000-000019A20000}"/>
    <cellStyle name="Normal 5 5 3 4 4 4" xfId="38238" xr:uid="{00000000-0005-0000-0000-00001AA20000}"/>
    <cellStyle name="Normal 5 5 3 4 5" xfId="38239" xr:uid="{00000000-0005-0000-0000-00001BA20000}"/>
    <cellStyle name="Normal 5 5 3 4 5 2" xfId="38240" xr:uid="{00000000-0005-0000-0000-00001CA20000}"/>
    <cellStyle name="Normal 5 5 3 4 5 2 2" xfId="38241" xr:uid="{00000000-0005-0000-0000-00001DA20000}"/>
    <cellStyle name="Normal 5 5 3 4 5 3" xfId="38242" xr:uid="{00000000-0005-0000-0000-00001EA20000}"/>
    <cellStyle name="Normal 5 5 3 4 5 4" xfId="38243" xr:uid="{00000000-0005-0000-0000-00001FA20000}"/>
    <cellStyle name="Normal 5 5 3 4 6" xfId="38244" xr:uid="{00000000-0005-0000-0000-000020A20000}"/>
    <cellStyle name="Normal 5 5 3 4 6 2" xfId="38245" xr:uid="{00000000-0005-0000-0000-000021A20000}"/>
    <cellStyle name="Normal 5 5 3 4 6 2 2" xfId="38246" xr:uid="{00000000-0005-0000-0000-000022A20000}"/>
    <cellStyle name="Normal 5 5 3 4 6 3" xfId="38247" xr:uid="{00000000-0005-0000-0000-000023A20000}"/>
    <cellStyle name="Normal 5 5 3 4 7" xfId="38248" xr:uid="{00000000-0005-0000-0000-000024A20000}"/>
    <cellStyle name="Normal 5 5 3 4 7 2" xfId="38249" xr:uid="{00000000-0005-0000-0000-000025A20000}"/>
    <cellStyle name="Normal 5 5 3 4 8" xfId="38250" xr:uid="{00000000-0005-0000-0000-000026A20000}"/>
    <cellStyle name="Normal 5 5 3 4 9" xfId="38251" xr:uid="{00000000-0005-0000-0000-000027A20000}"/>
    <cellStyle name="Normal 5 5 3 5" xfId="38252" xr:uid="{00000000-0005-0000-0000-000028A20000}"/>
    <cellStyle name="Normal 5 5 3 5 2" xfId="38253" xr:uid="{00000000-0005-0000-0000-000029A20000}"/>
    <cellStyle name="Normal 5 5 3 5 2 2" xfId="38254" xr:uid="{00000000-0005-0000-0000-00002AA20000}"/>
    <cellStyle name="Normal 5 5 3 5 2 2 2" xfId="38255" xr:uid="{00000000-0005-0000-0000-00002BA20000}"/>
    <cellStyle name="Normal 5 5 3 5 2 3" xfId="38256" xr:uid="{00000000-0005-0000-0000-00002CA20000}"/>
    <cellStyle name="Normal 5 5 3 5 2 4" xfId="38257" xr:uid="{00000000-0005-0000-0000-00002DA20000}"/>
    <cellStyle name="Normal 5 5 3 5 3" xfId="38258" xr:uid="{00000000-0005-0000-0000-00002EA20000}"/>
    <cellStyle name="Normal 5 5 3 5 3 2" xfId="38259" xr:uid="{00000000-0005-0000-0000-00002FA20000}"/>
    <cellStyle name="Normal 5 5 3 5 3 2 2" xfId="38260" xr:uid="{00000000-0005-0000-0000-000030A20000}"/>
    <cellStyle name="Normal 5 5 3 5 3 3" xfId="38261" xr:uid="{00000000-0005-0000-0000-000031A20000}"/>
    <cellStyle name="Normal 5 5 3 5 3 4" xfId="38262" xr:uid="{00000000-0005-0000-0000-000032A20000}"/>
    <cellStyle name="Normal 5 5 3 5 4" xfId="38263" xr:uid="{00000000-0005-0000-0000-000033A20000}"/>
    <cellStyle name="Normal 5 5 3 5 4 2" xfId="38264" xr:uid="{00000000-0005-0000-0000-000034A20000}"/>
    <cellStyle name="Normal 5 5 3 5 4 2 2" xfId="38265" xr:uid="{00000000-0005-0000-0000-000035A20000}"/>
    <cellStyle name="Normal 5 5 3 5 4 3" xfId="38266" xr:uid="{00000000-0005-0000-0000-000036A20000}"/>
    <cellStyle name="Normal 5 5 3 5 4 4" xfId="38267" xr:uid="{00000000-0005-0000-0000-000037A20000}"/>
    <cellStyle name="Normal 5 5 3 5 5" xfId="38268" xr:uid="{00000000-0005-0000-0000-000038A20000}"/>
    <cellStyle name="Normal 5 5 3 5 5 2" xfId="38269" xr:uid="{00000000-0005-0000-0000-000039A20000}"/>
    <cellStyle name="Normal 5 5 3 5 5 2 2" xfId="38270" xr:uid="{00000000-0005-0000-0000-00003AA20000}"/>
    <cellStyle name="Normal 5 5 3 5 5 3" xfId="38271" xr:uid="{00000000-0005-0000-0000-00003BA20000}"/>
    <cellStyle name="Normal 5 5 3 5 6" xfId="38272" xr:uid="{00000000-0005-0000-0000-00003CA20000}"/>
    <cellStyle name="Normal 5 5 3 5 6 2" xfId="38273" xr:uid="{00000000-0005-0000-0000-00003DA20000}"/>
    <cellStyle name="Normal 5 5 3 5 7" xfId="38274" xr:uid="{00000000-0005-0000-0000-00003EA20000}"/>
    <cellStyle name="Normal 5 5 3 5 8" xfId="38275" xr:uid="{00000000-0005-0000-0000-00003FA20000}"/>
    <cellStyle name="Normal 5 5 3 6" xfId="38276" xr:uid="{00000000-0005-0000-0000-000040A20000}"/>
    <cellStyle name="Normal 5 5 3 7" xfId="38277" xr:uid="{00000000-0005-0000-0000-000041A20000}"/>
    <cellStyle name="Normal 5 5 3 7 2" xfId="38278" xr:uid="{00000000-0005-0000-0000-000042A20000}"/>
    <cellStyle name="Normal 5 5 3 7 2 2" xfId="38279" xr:uid="{00000000-0005-0000-0000-000043A20000}"/>
    <cellStyle name="Normal 5 5 3 7 3" xfId="38280" xr:uid="{00000000-0005-0000-0000-000044A20000}"/>
    <cellStyle name="Normal 5 5 3 7 4" xfId="38281" xr:uid="{00000000-0005-0000-0000-000045A20000}"/>
    <cellStyle name="Normal 5 5 3 8" xfId="38282" xr:uid="{00000000-0005-0000-0000-000046A20000}"/>
    <cellStyle name="Normal 5 5 3 8 2" xfId="38283" xr:uid="{00000000-0005-0000-0000-000047A20000}"/>
    <cellStyle name="Normal 5 5 3 8 2 2" xfId="38284" xr:uid="{00000000-0005-0000-0000-000048A20000}"/>
    <cellStyle name="Normal 5 5 3 8 3" xfId="38285" xr:uid="{00000000-0005-0000-0000-000049A20000}"/>
    <cellStyle name="Normal 5 5 3 8 4" xfId="38286" xr:uid="{00000000-0005-0000-0000-00004AA20000}"/>
    <cellStyle name="Normal 5 5 3 9" xfId="38287" xr:uid="{00000000-0005-0000-0000-00004BA20000}"/>
    <cellStyle name="Normal 5 5 3 9 2" xfId="38288" xr:uid="{00000000-0005-0000-0000-00004CA20000}"/>
    <cellStyle name="Normal 5 5 3 9 2 2" xfId="38289" xr:uid="{00000000-0005-0000-0000-00004DA20000}"/>
    <cellStyle name="Normal 5 5 3 9 3" xfId="38290" xr:uid="{00000000-0005-0000-0000-00004EA20000}"/>
    <cellStyle name="Normal 5 5 3 9 4" xfId="38291" xr:uid="{00000000-0005-0000-0000-00004FA20000}"/>
    <cellStyle name="Normal 5 5 4" xfId="38292" xr:uid="{00000000-0005-0000-0000-000050A20000}"/>
    <cellStyle name="Normal 5 5 4 10" xfId="38293" xr:uid="{00000000-0005-0000-0000-000051A20000}"/>
    <cellStyle name="Normal 5 5 4 10 2" xfId="38294" xr:uid="{00000000-0005-0000-0000-000052A20000}"/>
    <cellStyle name="Normal 5 5 4 10 3" xfId="38295" xr:uid="{00000000-0005-0000-0000-000053A20000}"/>
    <cellStyle name="Normal 5 5 4 11" xfId="38296" xr:uid="{00000000-0005-0000-0000-000054A20000}"/>
    <cellStyle name="Normal 5 5 4 12" xfId="38297" xr:uid="{00000000-0005-0000-0000-000055A20000}"/>
    <cellStyle name="Normal 5 5 4 13" xfId="38298" xr:uid="{00000000-0005-0000-0000-000056A20000}"/>
    <cellStyle name="Normal 5 5 4 2" xfId="38299" xr:uid="{00000000-0005-0000-0000-000057A20000}"/>
    <cellStyle name="Normal 5 5 4 2 10" xfId="38300" xr:uid="{00000000-0005-0000-0000-000058A20000}"/>
    <cellStyle name="Normal 5 5 4 2 2" xfId="38301" xr:uid="{00000000-0005-0000-0000-000059A20000}"/>
    <cellStyle name="Normal 5 5 4 2 2 2" xfId="38302" xr:uid="{00000000-0005-0000-0000-00005AA20000}"/>
    <cellStyle name="Normal 5 5 4 2 2 2 2" xfId="38303" xr:uid="{00000000-0005-0000-0000-00005BA20000}"/>
    <cellStyle name="Normal 5 5 4 2 2 2 2 2" xfId="38304" xr:uid="{00000000-0005-0000-0000-00005CA20000}"/>
    <cellStyle name="Normal 5 5 4 2 2 2 3" xfId="38305" xr:uid="{00000000-0005-0000-0000-00005DA20000}"/>
    <cellStyle name="Normal 5 5 4 2 2 2 4" xfId="38306" xr:uid="{00000000-0005-0000-0000-00005EA20000}"/>
    <cellStyle name="Normal 5 5 4 2 2 3" xfId="38307" xr:uid="{00000000-0005-0000-0000-00005FA20000}"/>
    <cellStyle name="Normal 5 5 4 2 2 3 2" xfId="38308" xr:uid="{00000000-0005-0000-0000-000060A20000}"/>
    <cellStyle name="Normal 5 5 4 2 2 3 2 2" xfId="38309" xr:uid="{00000000-0005-0000-0000-000061A20000}"/>
    <cellStyle name="Normal 5 5 4 2 2 3 3" xfId="38310" xr:uid="{00000000-0005-0000-0000-000062A20000}"/>
    <cellStyle name="Normal 5 5 4 2 2 3 4" xfId="38311" xr:uid="{00000000-0005-0000-0000-000063A20000}"/>
    <cellStyle name="Normal 5 5 4 2 2 4" xfId="38312" xr:uid="{00000000-0005-0000-0000-000064A20000}"/>
    <cellStyle name="Normal 5 5 4 2 2 4 2" xfId="38313" xr:uid="{00000000-0005-0000-0000-000065A20000}"/>
    <cellStyle name="Normal 5 5 4 2 2 4 2 2" xfId="38314" xr:uid="{00000000-0005-0000-0000-000066A20000}"/>
    <cellStyle name="Normal 5 5 4 2 2 4 3" xfId="38315" xr:uid="{00000000-0005-0000-0000-000067A20000}"/>
    <cellStyle name="Normal 5 5 4 2 2 4 4" xfId="38316" xr:uid="{00000000-0005-0000-0000-000068A20000}"/>
    <cellStyle name="Normal 5 5 4 2 2 5" xfId="38317" xr:uid="{00000000-0005-0000-0000-000069A20000}"/>
    <cellStyle name="Normal 5 5 4 2 2 5 2" xfId="38318" xr:uid="{00000000-0005-0000-0000-00006AA20000}"/>
    <cellStyle name="Normal 5 5 4 2 2 5 2 2" xfId="38319" xr:uid="{00000000-0005-0000-0000-00006BA20000}"/>
    <cellStyle name="Normal 5 5 4 2 2 5 3" xfId="38320" xr:uid="{00000000-0005-0000-0000-00006CA20000}"/>
    <cellStyle name="Normal 5 5 4 2 2 5 4" xfId="38321" xr:uid="{00000000-0005-0000-0000-00006DA20000}"/>
    <cellStyle name="Normal 5 5 4 2 2 6" xfId="38322" xr:uid="{00000000-0005-0000-0000-00006EA20000}"/>
    <cellStyle name="Normal 5 5 4 2 2 6 2" xfId="38323" xr:uid="{00000000-0005-0000-0000-00006FA20000}"/>
    <cellStyle name="Normal 5 5 4 2 2 6 2 2" xfId="38324" xr:uid="{00000000-0005-0000-0000-000070A20000}"/>
    <cellStyle name="Normal 5 5 4 2 2 6 3" xfId="38325" xr:uid="{00000000-0005-0000-0000-000071A20000}"/>
    <cellStyle name="Normal 5 5 4 2 2 7" xfId="38326" xr:uid="{00000000-0005-0000-0000-000072A20000}"/>
    <cellStyle name="Normal 5 5 4 2 2 7 2" xfId="38327" xr:uid="{00000000-0005-0000-0000-000073A20000}"/>
    <cellStyle name="Normal 5 5 4 2 2 8" xfId="38328" xr:uid="{00000000-0005-0000-0000-000074A20000}"/>
    <cellStyle name="Normal 5 5 4 2 2 9" xfId="38329" xr:uid="{00000000-0005-0000-0000-000075A20000}"/>
    <cellStyle name="Normal 5 5 4 2 3" xfId="38330" xr:uid="{00000000-0005-0000-0000-000076A20000}"/>
    <cellStyle name="Normal 5 5 4 2 3 2" xfId="38331" xr:uid="{00000000-0005-0000-0000-000077A20000}"/>
    <cellStyle name="Normal 5 5 4 2 3 2 2" xfId="38332" xr:uid="{00000000-0005-0000-0000-000078A20000}"/>
    <cellStyle name="Normal 5 5 4 2 3 2 2 2" xfId="38333" xr:uid="{00000000-0005-0000-0000-000079A20000}"/>
    <cellStyle name="Normal 5 5 4 2 3 2 3" xfId="38334" xr:uid="{00000000-0005-0000-0000-00007AA20000}"/>
    <cellStyle name="Normal 5 5 4 2 3 2 4" xfId="38335" xr:uid="{00000000-0005-0000-0000-00007BA20000}"/>
    <cellStyle name="Normal 5 5 4 2 3 3" xfId="38336" xr:uid="{00000000-0005-0000-0000-00007CA20000}"/>
    <cellStyle name="Normal 5 5 4 2 3 3 2" xfId="38337" xr:uid="{00000000-0005-0000-0000-00007DA20000}"/>
    <cellStyle name="Normal 5 5 4 2 3 3 2 2" xfId="38338" xr:uid="{00000000-0005-0000-0000-00007EA20000}"/>
    <cellStyle name="Normal 5 5 4 2 3 3 3" xfId="38339" xr:uid="{00000000-0005-0000-0000-00007FA20000}"/>
    <cellStyle name="Normal 5 5 4 2 3 3 4" xfId="38340" xr:uid="{00000000-0005-0000-0000-000080A20000}"/>
    <cellStyle name="Normal 5 5 4 2 3 4" xfId="38341" xr:uid="{00000000-0005-0000-0000-000081A20000}"/>
    <cellStyle name="Normal 5 5 4 2 3 4 2" xfId="38342" xr:uid="{00000000-0005-0000-0000-000082A20000}"/>
    <cellStyle name="Normal 5 5 4 2 3 4 2 2" xfId="38343" xr:uid="{00000000-0005-0000-0000-000083A20000}"/>
    <cellStyle name="Normal 5 5 4 2 3 4 3" xfId="38344" xr:uid="{00000000-0005-0000-0000-000084A20000}"/>
    <cellStyle name="Normal 5 5 4 2 3 4 4" xfId="38345" xr:uid="{00000000-0005-0000-0000-000085A20000}"/>
    <cellStyle name="Normal 5 5 4 2 3 5" xfId="38346" xr:uid="{00000000-0005-0000-0000-000086A20000}"/>
    <cellStyle name="Normal 5 5 4 2 3 5 2" xfId="38347" xr:uid="{00000000-0005-0000-0000-000087A20000}"/>
    <cellStyle name="Normal 5 5 4 2 3 5 3" xfId="38348" xr:uid="{00000000-0005-0000-0000-000088A20000}"/>
    <cellStyle name="Normal 5 5 4 2 3 6" xfId="38349" xr:uid="{00000000-0005-0000-0000-000089A20000}"/>
    <cellStyle name="Normal 5 5 4 2 3 7" xfId="38350" xr:uid="{00000000-0005-0000-0000-00008AA20000}"/>
    <cellStyle name="Normal 5 5 4 2 3 8" xfId="38351" xr:uid="{00000000-0005-0000-0000-00008BA20000}"/>
    <cellStyle name="Normal 5 5 4 2 4" xfId="38352" xr:uid="{00000000-0005-0000-0000-00008CA20000}"/>
    <cellStyle name="Normal 5 5 4 2 4 2" xfId="38353" xr:uid="{00000000-0005-0000-0000-00008DA20000}"/>
    <cellStyle name="Normal 5 5 4 2 4 2 2" xfId="38354" xr:uid="{00000000-0005-0000-0000-00008EA20000}"/>
    <cellStyle name="Normal 5 5 4 2 4 3" xfId="38355" xr:uid="{00000000-0005-0000-0000-00008FA20000}"/>
    <cellStyle name="Normal 5 5 4 2 4 4" xfId="38356" xr:uid="{00000000-0005-0000-0000-000090A20000}"/>
    <cellStyle name="Normal 5 5 4 2 5" xfId="38357" xr:uid="{00000000-0005-0000-0000-000091A20000}"/>
    <cellStyle name="Normal 5 5 4 2 5 2" xfId="38358" xr:uid="{00000000-0005-0000-0000-000092A20000}"/>
    <cellStyle name="Normal 5 5 4 2 5 2 2" xfId="38359" xr:uid="{00000000-0005-0000-0000-000093A20000}"/>
    <cellStyle name="Normal 5 5 4 2 5 3" xfId="38360" xr:uid="{00000000-0005-0000-0000-000094A20000}"/>
    <cellStyle name="Normal 5 5 4 2 5 4" xfId="38361" xr:uid="{00000000-0005-0000-0000-000095A20000}"/>
    <cellStyle name="Normal 5 5 4 2 6" xfId="38362" xr:uid="{00000000-0005-0000-0000-000096A20000}"/>
    <cellStyle name="Normal 5 5 4 2 6 2" xfId="38363" xr:uid="{00000000-0005-0000-0000-000097A20000}"/>
    <cellStyle name="Normal 5 5 4 2 6 2 2" xfId="38364" xr:uid="{00000000-0005-0000-0000-000098A20000}"/>
    <cellStyle name="Normal 5 5 4 2 6 3" xfId="38365" xr:uid="{00000000-0005-0000-0000-000099A20000}"/>
    <cellStyle name="Normal 5 5 4 2 6 4" xfId="38366" xr:uid="{00000000-0005-0000-0000-00009AA20000}"/>
    <cellStyle name="Normal 5 5 4 2 7" xfId="38367" xr:uid="{00000000-0005-0000-0000-00009BA20000}"/>
    <cellStyle name="Normal 5 5 4 2 7 2" xfId="38368" xr:uid="{00000000-0005-0000-0000-00009CA20000}"/>
    <cellStyle name="Normal 5 5 4 2 7 2 2" xfId="38369" xr:uid="{00000000-0005-0000-0000-00009DA20000}"/>
    <cellStyle name="Normal 5 5 4 2 7 3" xfId="38370" xr:uid="{00000000-0005-0000-0000-00009EA20000}"/>
    <cellStyle name="Normal 5 5 4 2 8" xfId="38371" xr:uid="{00000000-0005-0000-0000-00009FA20000}"/>
    <cellStyle name="Normal 5 5 4 2 8 2" xfId="38372" xr:uid="{00000000-0005-0000-0000-0000A0A20000}"/>
    <cellStyle name="Normal 5 5 4 2 9" xfId="38373" xr:uid="{00000000-0005-0000-0000-0000A1A20000}"/>
    <cellStyle name="Normal 5 5 4 3" xfId="38374" xr:uid="{00000000-0005-0000-0000-0000A2A20000}"/>
    <cellStyle name="Normal 5 5 4 3 2" xfId="38375" xr:uid="{00000000-0005-0000-0000-0000A3A20000}"/>
    <cellStyle name="Normal 5 5 4 3 2 2" xfId="38376" xr:uid="{00000000-0005-0000-0000-0000A4A20000}"/>
    <cellStyle name="Normal 5 5 4 3 2 2 2" xfId="38377" xr:uid="{00000000-0005-0000-0000-0000A5A20000}"/>
    <cellStyle name="Normal 5 5 4 3 2 2 2 2" xfId="38378" xr:uid="{00000000-0005-0000-0000-0000A6A20000}"/>
    <cellStyle name="Normal 5 5 4 3 2 2 3" xfId="38379" xr:uid="{00000000-0005-0000-0000-0000A7A20000}"/>
    <cellStyle name="Normal 5 5 4 3 2 2 4" xfId="38380" xr:uid="{00000000-0005-0000-0000-0000A8A20000}"/>
    <cellStyle name="Normal 5 5 4 3 2 3" xfId="38381" xr:uid="{00000000-0005-0000-0000-0000A9A20000}"/>
    <cellStyle name="Normal 5 5 4 3 2 3 2" xfId="38382" xr:uid="{00000000-0005-0000-0000-0000AAA20000}"/>
    <cellStyle name="Normal 5 5 4 3 2 3 2 2" xfId="38383" xr:uid="{00000000-0005-0000-0000-0000ABA20000}"/>
    <cellStyle name="Normal 5 5 4 3 2 3 3" xfId="38384" xr:uid="{00000000-0005-0000-0000-0000ACA20000}"/>
    <cellStyle name="Normal 5 5 4 3 2 3 4" xfId="38385" xr:uid="{00000000-0005-0000-0000-0000ADA20000}"/>
    <cellStyle name="Normal 5 5 4 3 2 4" xfId="38386" xr:uid="{00000000-0005-0000-0000-0000AEA20000}"/>
    <cellStyle name="Normal 5 5 4 3 2 4 2" xfId="38387" xr:uid="{00000000-0005-0000-0000-0000AFA20000}"/>
    <cellStyle name="Normal 5 5 4 3 2 4 2 2" xfId="38388" xr:uid="{00000000-0005-0000-0000-0000B0A20000}"/>
    <cellStyle name="Normal 5 5 4 3 2 4 3" xfId="38389" xr:uid="{00000000-0005-0000-0000-0000B1A20000}"/>
    <cellStyle name="Normal 5 5 4 3 2 4 4" xfId="38390" xr:uid="{00000000-0005-0000-0000-0000B2A20000}"/>
    <cellStyle name="Normal 5 5 4 3 2 5" xfId="38391" xr:uid="{00000000-0005-0000-0000-0000B3A20000}"/>
    <cellStyle name="Normal 5 5 4 3 2 5 2" xfId="38392" xr:uid="{00000000-0005-0000-0000-0000B4A20000}"/>
    <cellStyle name="Normal 5 5 4 3 2 5 3" xfId="38393" xr:uid="{00000000-0005-0000-0000-0000B5A20000}"/>
    <cellStyle name="Normal 5 5 4 3 2 6" xfId="38394" xr:uid="{00000000-0005-0000-0000-0000B6A20000}"/>
    <cellStyle name="Normal 5 5 4 3 2 7" xfId="38395" xr:uid="{00000000-0005-0000-0000-0000B7A20000}"/>
    <cellStyle name="Normal 5 5 4 3 2 8" xfId="38396" xr:uid="{00000000-0005-0000-0000-0000B8A20000}"/>
    <cellStyle name="Normal 5 5 4 3 3" xfId="38397" xr:uid="{00000000-0005-0000-0000-0000B9A20000}"/>
    <cellStyle name="Normal 5 5 4 3 3 2" xfId="38398" xr:uid="{00000000-0005-0000-0000-0000BAA20000}"/>
    <cellStyle name="Normal 5 5 4 3 3 2 2" xfId="38399" xr:uid="{00000000-0005-0000-0000-0000BBA20000}"/>
    <cellStyle name="Normal 5 5 4 3 3 3" xfId="38400" xr:uid="{00000000-0005-0000-0000-0000BCA20000}"/>
    <cellStyle name="Normal 5 5 4 3 3 4" xfId="38401" xr:uid="{00000000-0005-0000-0000-0000BDA20000}"/>
    <cellStyle name="Normal 5 5 4 3 4" xfId="38402" xr:uid="{00000000-0005-0000-0000-0000BEA20000}"/>
    <cellStyle name="Normal 5 5 4 3 4 2" xfId="38403" xr:uid="{00000000-0005-0000-0000-0000BFA20000}"/>
    <cellStyle name="Normal 5 5 4 3 4 2 2" xfId="38404" xr:uid="{00000000-0005-0000-0000-0000C0A20000}"/>
    <cellStyle name="Normal 5 5 4 3 4 3" xfId="38405" xr:uid="{00000000-0005-0000-0000-0000C1A20000}"/>
    <cellStyle name="Normal 5 5 4 3 4 4" xfId="38406" xr:uid="{00000000-0005-0000-0000-0000C2A20000}"/>
    <cellStyle name="Normal 5 5 4 3 5" xfId="38407" xr:uid="{00000000-0005-0000-0000-0000C3A20000}"/>
    <cellStyle name="Normal 5 5 4 3 5 2" xfId="38408" xr:uid="{00000000-0005-0000-0000-0000C4A20000}"/>
    <cellStyle name="Normal 5 5 4 3 5 2 2" xfId="38409" xr:uid="{00000000-0005-0000-0000-0000C5A20000}"/>
    <cellStyle name="Normal 5 5 4 3 5 3" xfId="38410" xr:uid="{00000000-0005-0000-0000-0000C6A20000}"/>
    <cellStyle name="Normal 5 5 4 3 5 4" xfId="38411" xr:uid="{00000000-0005-0000-0000-0000C7A20000}"/>
    <cellStyle name="Normal 5 5 4 3 6" xfId="38412" xr:uid="{00000000-0005-0000-0000-0000C8A20000}"/>
    <cellStyle name="Normal 5 5 4 3 6 2" xfId="38413" xr:uid="{00000000-0005-0000-0000-0000C9A20000}"/>
    <cellStyle name="Normal 5 5 4 3 6 2 2" xfId="38414" xr:uid="{00000000-0005-0000-0000-0000CAA20000}"/>
    <cellStyle name="Normal 5 5 4 3 6 3" xfId="38415" xr:uid="{00000000-0005-0000-0000-0000CBA20000}"/>
    <cellStyle name="Normal 5 5 4 3 7" xfId="38416" xr:uid="{00000000-0005-0000-0000-0000CCA20000}"/>
    <cellStyle name="Normal 5 5 4 3 7 2" xfId="38417" xr:uid="{00000000-0005-0000-0000-0000CDA20000}"/>
    <cellStyle name="Normal 5 5 4 3 8" xfId="38418" xr:uid="{00000000-0005-0000-0000-0000CEA20000}"/>
    <cellStyle name="Normal 5 5 4 3 9" xfId="38419" xr:uid="{00000000-0005-0000-0000-0000CFA20000}"/>
    <cellStyle name="Normal 5 5 4 4" xfId="38420" xr:uid="{00000000-0005-0000-0000-0000D0A20000}"/>
    <cellStyle name="Normal 5 5 4 4 2" xfId="38421" xr:uid="{00000000-0005-0000-0000-0000D1A20000}"/>
    <cellStyle name="Normal 5 5 4 4 2 2" xfId="38422" xr:uid="{00000000-0005-0000-0000-0000D2A20000}"/>
    <cellStyle name="Normal 5 5 4 4 2 2 2" xfId="38423" xr:uid="{00000000-0005-0000-0000-0000D3A20000}"/>
    <cellStyle name="Normal 5 5 4 4 2 3" xfId="38424" xr:uid="{00000000-0005-0000-0000-0000D4A20000}"/>
    <cellStyle name="Normal 5 5 4 4 2 4" xfId="38425" xr:uid="{00000000-0005-0000-0000-0000D5A20000}"/>
    <cellStyle name="Normal 5 5 4 4 3" xfId="38426" xr:uid="{00000000-0005-0000-0000-0000D6A20000}"/>
    <cellStyle name="Normal 5 5 4 4 3 2" xfId="38427" xr:uid="{00000000-0005-0000-0000-0000D7A20000}"/>
    <cellStyle name="Normal 5 5 4 4 3 2 2" xfId="38428" xr:uid="{00000000-0005-0000-0000-0000D8A20000}"/>
    <cellStyle name="Normal 5 5 4 4 3 3" xfId="38429" xr:uid="{00000000-0005-0000-0000-0000D9A20000}"/>
    <cellStyle name="Normal 5 5 4 4 3 4" xfId="38430" xr:uid="{00000000-0005-0000-0000-0000DAA20000}"/>
    <cellStyle name="Normal 5 5 4 4 4" xfId="38431" xr:uid="{00000000-0005-0000-0000-0000DBA20000}"/>
    <cellStyle name="Normal 5 5 4 4 4 2" xfId="38432" xr:uid="{00000000-0005-0000-0000-0000DCA20000}"/>
    <cellStyle name="Normal 5 5 4 4 4 2 2" xfId="38433" xr:uid="{00000000-0005-0000-0000-0000DDA20000}"/>
    <cellStyle name="Normal 5 5 4 4 4 3" xfId="38434" xr:uid="{00000000-0005-0000-0000-0000DEA20000}"/>
    <cellStyle name="Normal 5 5 4 4 4 4" xfId="38435" xr:uid="{00000000-0005-0000-0000-0000DFA20000}"/>
    <cellStyle name="Normal 5 5 4 4 5" xfId="38436" xr:uid="{00000000-0005-0000-0000-0000E0A20000}"/>
    <cellStyle name="Normal 5 5 4 4 5 2" xfId="38437" xr:uid="{00000000-0005-0000-0000-0000E1A20000}"/>
    <cellStyle name="Normal 5 5 4 4 5 2 2" xfId="38438" xr:uid="{00000000-0005-0000-0000-0000E2A20000}"/>
    <cellStyle name="Normal 5 5 4 4 5 3" xfId="38439" xr:uid="{00000000-0005-0000-0000-0000E3A20000}"/>
    <cellStyle name="Normal 5 5 4 4 5 4" xfId="38440" xr:uid="{00000000-0005-0000-0000-0000E4A20000}"/>
    <cellStyle name="Normal 5 5 4 4 6" xfId="38441" xr:uid="{00000000-0005-0000-0000-0000E5A20000}"/>
    <cellStyle name="Normal 5 5 4 4 6 2" xfId="38442" xr:uid="{00000000-0005-0000-0000-0000E6A20000}"/>
    <cellStyle name="Normal 5 5 4 4 6 2 2" xfId="38443" xr:uid="{00000000-0005-0000-0000-0000E7A20000}"/>
    <cellStyle name="Normal 5 5 4 4 6 3" xfId="38444" xr:uid="{00000000-0005-0000-0000-0000E8A20000}"/>
    <cellStyle name="Normal 5 5 4 4 7" xfId="38445" xr:uid="{00000000-0005-0000-0000-0000E9A20000}"/>
    <cellStyle name="Normal 5 5 4 4 7 2" xfId="38446" xr:uid="{00000000-0005-0000-0000-0000EAA20000}"/>
    <cellStyle name="Normal 5 5 4 4 8" xfId="38447" xr:uid="{00000000-0005-0000-0000-0000EBA20000}"/>
    <cellStyle name="Normal 5 5 4 4 9" xfId="38448" xr:uid="{00000000-0005-0000-0000-0000ECA20000}"/>
    <cellStyle name="Normal 5 5 4 5" xfId="38449" xr:uid="{00000000-0005-0000-0000-0000EDA20000}"/>
    <cellStyle name="Normal 5 5 4 5 2" xfId="38450" xr:uid="{00000000-0005-0000-0000-0000EEA20000}"/>
    <cellStyle name="Normal 5 5 4 5 2 2" xfId="38451" xr:uid="{00000000-0005-0000-0000-0000EFA20000}"/>
    <cellStyle name="Normal 5 5 4 5 2 2 2" xfId="38452" xr:uid="{00000000-0005-0000-0000-0000F0A20000}"/>
    <cellStyle name="Normal 5 5 4 5 2 3" xfId="38453" xr:uid="{00000000-0005-0000-0000-0000F1A20000}"/>
    <cellStyle name="Normal 5 5 4 5 2 4" xfId="38454" xr:uid="{00000000-0005-0000-0000-0000F2A20000}"/>
    <cellStyle name="Normal 5 5 4 5 3" xfId="38455" xr:uid="{00000000-0005-0000-0000-0000F3A20000}"/>
    <cellStyle name="Normal 5 5 4 5 3 2" xfId="38456" xr:uid="{00000000-0005-0000-0000-0000F4A20000}"/>
    <cellStyle name="Normal 5 5 4 5 3 2 2" xfId="38457" xr:uid="{00000000-0005-0000-0000-0000F5A20000}"/>
    <cellStyle name="Normal 5 5 4 5 3 3" xfId="38458" xr:uid="{00000000-0005-0000-0000-0000F6A20000}"/>
    <cellStyle name="Normal 5 5 4 5 3 4" xfId="38459" xr:uid="{00000000-0005-0000-0000-0000F7A20000}"/>
    <cellStyle name="Normal 5 5 4 5 4" xfId="38460" xr:uid="{00000000-0005-0000-0000-0000F8A20000}"/>
    <cellStyle name="Normal 5 5 4 5 4 2" xfId="38461" xr:uid="{00000000-0005-0000-0000-0000F9A20000}"/>
    <cellStyle name="Normal 5 5 4 5 4 2 2" xfId="38462" xr:uid="{00000000-0005-0000-0000-0000FAA20000}"/>
    <cellStyle name="Normal 5 5 4 5 4 3" xfId="38463" xr:uid="{00000000-0005-0000-0000-0000FBA20000}"/>
    <cellStyle name="Normal 5 5 4 5 4 4" xfId="38464" xr:uid="{00000000-0005-0000-0000-0000FCA20000}"/>
    <cellStyle name="Normal 5 5 4 5 5" xfId="38465" xr:uid="{00000000-0005-0000-0000-0000FDA20000}"/>
    <cellStyle name="Normal 5 5 4 5 5 2" xfId="38466" xr:uid="{00000000-0005-0000-0000-0000FEA20000}"/>
    <cellStyle name="Normal 5 5 4 5 5 2 2" xfId="38467" xr:uid="{00000000-0005-0000-0000-0000FFA20000}"/>
    <cellStyle name="Normal 5 5 4 5 5 3" xfId="38468" xr:uid="{00000000-0005-0000-0000-000000A30000}"/>
    <cellStyle name="Normal 5 5 4 5 6" xfId="38469" xr:uid="{00000000-0005-0000-0000-000001A30000}"/>
    <cellStyle name="Normal 5 5 4 5 6 2" xfId="38470" xr:uid="{00000000-0005-0000-0000-000002A30000}"/>
    <cellStyle name="Normal 5 5 4 5 7" xfId="38471" xr:uid="{00000000-0005-0000-0000-000003A30000}"/>
    <cellStyle name="Normal 5 5 4 5 8" xfId="38472" xr:uid="{00000000-0005-0000-0000-000004A30000}"/>
    <cellStyle name="Normal 5 5 4 6" xfId="38473" xr:uid="{00000000-0005-0000-0000-000005A30000}"/>
    <cellStyle name="Normal 5 5 4 7" xfId="38474" xr:uid="{00000000-0005-0000-0000-000006A30000}"/>
    <cellStyle name="Normal 5 5 4 7 2" xfId="38475" xr:uid="{00000000-0005-0000-0000-000007A30000}"/>
    <cellStyle name="Normal 5 5 4 7 2 2" xfId="38476" xr:uid="{00000000-0005-0000-0000-000008A30000}"/>
    <cellStyle name="Normal 5 5 4 7 3" xfId="38477" xr:uid="{00000000-0005-0000-0000-000009A30000}"/>
    <cellStyle name="Normal 5 5 4 7 4" xfId="38478" xr:uid="{00000000-0005-0000-0000-00000AA30000}"/>
    <cellStyle name="Normal 5 5 4 8" xfId="38479" xr:uid="{00000000-0005-0000-0000-00000BA30000}"/>
    <cellStyle name="Normal 5 5 4 8 2" xfId="38480" xr:uid="{00000000-0005-0000-0000-00000CA30000}"/>
    <cellStyle name="Normal 5 5 4 8 2 2" xfId="38481" xr:uid="{00000000-0005-0000-0000-00000DA30000}"/>
    <cellStyle name="Normal 5 5 4 8 3" xfId="38482" xr:uid="{00000000-0005-0000-0000-00000EA30000}"/>
    <cellStyle name="Normal 5 5 4 8 4" xfId="38483" xr:uid="{00000000-0005-0000-0000-00000FA30000}"/>
    <cellStyle name="Normal 5 5 4 9" xfId="38484" xr:uid="{00000000-0005-0000-0000-000010A30000}"/>
    <cellStyle name="Normal 5 5 4 9 2" xfId="38485" xr:uid="{00000000-0005-0000-0000-000011A30000}"/>
    <cellStyle name="Normal 5 5 4 9 2 2" xfId="38486" xr:uid="{00000000-0005-0000-0000-000012A30000}"/>
    <cellStyle name="Normal 5 5 4 9 3" xfId="38487" xr:uid="{00000000-0005-0000-0000-000013A30000}"/>
    <cellStyle name="Normal 5 5 4 9 4" xfId="38488" xr:uid="{00000000-0005-0000-0000-000014A30000}"/>
    <cellStyle name="Normal 5 5 5" xfId="38489" xr:uid="{00000000-0005-0000-0000-000015A30000}"/>
    <cellStyle name="Normal 5 5 5 10" xfId="38490" xr:uid="{00000000-0005-0000-0000-000016A30000}"/>
    <cellStyle name="Normal 5 5 5 11" xfId="38491" xr:uid="{00000000-0005-0000-0000-000017A30000}"/>
    <cellStyle name="Normal 5 5 5 12" xfId="38492" xr:uid="{00000000-0005-0000-0000-000018A30000}"/>
    <cellStyle name="Normal 5 5 5 2" xfId="38493" xr:uid="{00000000-0005-0000-0000-000019A30000}"/>
    <cellStyle name="Normal 5 5 5 2 2" xfId="38494" xr:uid="{00000000-0005-0000-0000-00001AA30000}"/>
    <cellStyle name="Normal 5 5 5 2 2 2" xfId="38495" xr:uid="{00000000-0005-0000-0000-00001BA30000}"/>
    <cellStyle name="Normal 5 5 5 2 2 2 2" xfId="38496" xr:uid="{00000000-0005-0000-0000-00001CA30000}"/>
    <cellStyle name="Normal 5 5 5 2 2 2 2 2" xfId="38497" xr:uid="{00000000-0005-0000-0000-00001DA30000}"/>
    <cellStyle name="Normal 5 5 5 2 2 2 3" xfId="38498" xr:uid="{00000000-0005-0000-0000-00001EA30000}"/>
    <cellStyle name="Normal 5 5 5 2 2 2 4" xfId="38499" xr:uid="{00000000-0005-0000-0000-00001FA30000}"/>
    <cellStyle name="Normal 5 5 5 2 2 3" xfId="38500" xr:uid="{00000000-0005-0000-0000-000020A30000}"/>
    <cellStyle name="Normal 5 5 5 2 2 3 2" xfId="38501" xr:uid="{00000000-0005-0000-0000-000021A30000}"/>
    <cellStyle name="Normal 5 5 5 2 2 3 2 2" xfId="38502" xr:uid="{00000000-0005-0000-0000-000022A30000}"/>
    <cellStyle name="Normal 5 5 5 2 2 3 3" xfId="38503" xr:uid="{00000000-0005-0000-0000-000023A30000}"/>
    <cellStyle name="Normal 5 5 5 2 2 3 4" xfId="38504" xr:uid="{00000000-0005-0000-0000-000024A30000}"/>
    <cellStyle name="Normal 5 5 5 2 2 4" xfId="38505" xr:uid="{00000000-0005-0000-0000-000025A30000}"/>
    <cellStyle name="Normal 5 5 5 2 2 4 2" xfId="38506" xr:uid="{00000000-0005-0000-0000-000026A30000}"/>
    <cellStyle name="Normal 5 5 5 2 2 4 2 2" xfId="38507" xr:uid="{00000000-0005-0000-0000-000027A30000}"/>
    <cellStyle name="Normal 5 5 5 2 2 4 3" xfId="38508" xr:uid="{00000000-0005-0000-0000-000028A30000}"/>
    <cellStyle name="Normal 5 5 5 2 2 4 4" xfId="38509" xr:uid="{00000000-0005-0000-0000-000029A30000}"/>
    <cellStyle name="Normal 5 5 5 2 2 5" xfId="38510" xr:uid="{00000000-0005-0000-0000-00002AA30000}"/>
    <cellStyle name="Normal 5 5 5 2 2 5 2" xfId="38511" xr:uid="{00000000-0005-0000-0000-00002BA30000}"/>
    <cellStyle name="Normal 5 5 5 2 2 5 3" xfId="38512" xr:uid="{00000000-0005-0000-0000-00002CA30000}"/>
    <cellStyle name="Normal 5 5 5 2 2 6" xfId="38513" xr:uid="{00000000-0005-0000-0000-00002DA30000}"/>
    <cellStyle name="Normal 5 5 5 2 2 7" xfId="38514" xr:uid="{00000000-0005-0000-0000-00002EA30000}"/>
    <cellStyle name="Normal 5 5 5 2 2 8" xfId="38515" xr:uid="{00000000-0005-0000-0000-00002FA30000}"/>
    <cellStyle name="Normal 5 5 5 2 3" xfId="38516" xr:uid="{00000000-0005-0000-0000-000030A30000}"/>
    <cellStyle name="Normal 5 5 5 2 3 2" xfId="38517" xr:uid="{00000000-0005-0000-0000-000031A30000}"/>
    <cellStyle name="Normal 5 5 5 2 3 2 2" xfId="38518" xr:uid="{00000000-0005-0000-0000-000032A30000}"/>
    <cellStyle name="Normal 5 5 5 2 3 3" xfId="38519" xr:uid="{00000000-0005-0000-0000-000033A30000}"/>
    <cellStyle name="Normal 5 5 5 2 3 4" xfId="38520" xr:uid="{00000000-0005-0000-0000-000034A30000}"/>
    <cellStyle name="Normal 5 5 5 2 4" xfId="38521" xr:uid="{00000000-0005-0000-0000-000035A30000}"/>
    <cellStyle name="Normal 5 5 5 2 4 2" xfId="38522" xr:uid="{00000000-0005-0000-0000-000036A30000}"/>
    <cellStyle name="Normal 5 5 5 2 4 2 2" xfId="38523" xr:uid="{00000000-0005-0000-0000-000037A30000}"/>
    <cellStyle name="Normal 5 5 5 2 4 3" xfId="38524" xr:uid="{00000000-0005-0000-0000-000038A30000}"/>
    <cellStyle name="Normal 5 5 5 2 4 4" xfId="38525" xr:uid="{00000000-0005-0000-0000-000039A30000}"/>
    <cellStyle name="Normal 5 5 5 2 5" xfId="38526" xr:uid="{00000000-0005-0000-0000-00003AA30000}"/>
    <cellStyle name="Normal 5 5 5 2 5 2" xfId="38527" xr:uid="{00000000-0005-0000-0000-00003BA30000}"/>
    <cellStyle name="Normal 5 5 5 2 5 2 2" xfId="38528" xr:uid="{00000000-0005-0000-0000-00003CA30000}"/>
    <cellStyle name="Normal 5 5 5 2 5 3" xfId="38529" xr:uid="{00000000-0005-0000-0000-00003DA30000}"/>
    <cellStyle name="Normal 5 5 5 2 5 4" xfId="38530" xr:uid="{00000000-0005-0000-0000-00003EA30000}"/>
    <cellStyle name="Normal 5 5 5 2 6" xfId="38531" xr:uid="{00000000-0005-0000-0000-00003FA30000}"/>
    <cellStyle name="Normal 5 5 5 2 6 2" xfId="38532" xr:uid="{00000000-0005-0000-0000-000040A30000}"/>
    <cellStyle name="Normal 5 5 5 2 6 2 2" xfId="38533" xr:uid="{00000000-0005-0000-0000-000041A30000}"/>
    <cellStyle name="Normal 5 5 5 2 6 3" xfId="38534" xr:uid="{00000000-0005-0000-0000-000042A30000}"/>
    <cellStyle name="Normal 5 5 5 2 7" xfId="38535" xr:uid="{00000000-0005-0000-0000-000043A30000}"/>
    <cellStyle name="Normal 5 5 5 2 7 2" xfId="38536" xr:uid="{00000000-0005-0000-0000-000044A30000}"/>
    <cellStyle name="Normal 5 5 5 2 8" xfId="38537" xr:uid="{00000000-0005-0000-0000-000045A30000}"/>
    <cellStyle name="Normal 5 5 5 2 9" xfId="38538" xr:uid="{00000000-0005-0000-0000-000046A30000}"/>
    <cellStyle name="Normal 5 5 5 3" xfId="38539" xr:uid="{00000000-0005-0000-0000-000047A30000}"/>
    <cellStyle name="Normal 5 5 5 3 2" xfId="38540" xr:uid="{00000000-0005-0000-0000-000048A30000}"/>
    <cellStyle name="Normal 5 5 5 3 2 2" xfId="38541" xr:uid="{00000000-0005-0000-0000-000049A30000}"/>
    <cellStyle name="Normal 5 5 5 3 2 2 2" xfId="38542" xr:uid="{00000000-0005-0000-0000-00004AA30000}"/>
    <cellStyle name="Normal 5 5 5 3 2 3" xfId="38543" xr:uid="{00000000-0005-0000-0000-00004BA30000}"/>
    <cellStyle name="Normal 5 5 5 3 2 4" xfId="38544" xr:uid="{00000000-0005-0000-0000-00004CA30000}"/>
    <cellStyle name="Normal 5 5 5 3 3" xfId="38545" xr:uid="{00000000-0005-0000-0000-00004DA30000}"/>
    <cellStyle name="Normal 5 5 5 3 3 2" xfId="38546" xr:uid="{00000000-0005-0000-0000-00004EA30000}"/>
    <cellStyle name="Normal 5 5 5 3 3 2 2" xfId="38547" xr:uid="{00000000-0005-0000-0000-00004FA30000}"/>
    <cellStyle name="Normal 5 5 5 3 3 3" xfId="38548" xr:uid="{00000000-0005-0000-0000-000050A30000}"/>
    <cellStyle name="Normal 5 5 5 3 3 4" xfId="38549" xr:uid="{00000000-0005-0000-0000-000051A30000}"/>
    <cellStyle name="Normal 5 5 5 3 4" xfId="38550" xr:uid="{00000000-0005-0000-0000-000052A30000}"/>
    <cellStyle name="Normal 5 5 5 3 4 2" xfId="38551" xr:uid="{00000000-0005-0000-0000-000053A30000}"/>
    <cellStyle name="Normal 5 5 5 3 4 2 2" xfId="38552" xr:uid="{00000000-0005-0000-0000-000054A30000}"/>
    <cellStyle name="Normal 5 5 5 3 4 3" xfId="38553" xr:uid="{00000000-0005-0000-0000-000055A30000}"/>
    <cellStyle name="Normal 5 5 5 3 4 4" xfId="38554" xr:uid="{00000000-0005-0000-0000-000056A30000}"/>
    <cellStyle name="Normal 5 5 5 3 5" xfId="38555" xr:uid="{00000000-0005-0000-0000-000057A30000}"/>
    <cellStyle name="Normal 5 5 5 3 5 2" xfId="38556" xr:uid="{00000000-0005-0000-0000-000058A30000}"/>
    <cellStyle name="Normal 5 5 5 3 5 2 2" xfId="38557" xr:uid="{00000000-0005-0000-0000-000059A30000}"/>
    <cellStyle name="Normal 5 5 5 3 5 3" xfId="38558" xr:uid="{00000000-0005-0000-0000-00005AA30000}"/>
    <cellStyle name="Normal 5 5 5 3 5 4" xfId="38559" xr:uid="{00000000-0005-0000-0000-00005BA30000}"/>
    <cellStyle name="Normal 5 5 5 3 6" xfId="38560" xr:uid="{00000000-0005-0000-0000-00005CA30000}"/>
    <cellStyle name="Normal 5 5 5 3 6 2" xfId="38561" xr:uid="{00000000-0005-0000-0000-00005DA30000}"/>
    <cellStyle name="Normal 5 5 5 3 6 2 2" xfId="38562" xr:uid="{00000000-0005-0000-0000-00005EA30000}"/>
    <cellStyle name="Normal 5 5 5 3 6 3" xfId="38563" xr:uid="{00000000-0005-0000-0000-00005FA30000}"/>
    <cellStyle name="Normal 5 5 5 3 7" xfId="38564" xr:uid="{00000000-0005-0000-0000-000060A30000}"/>
    <cellStyle name="Normal 5 5 5 3 7 2" xfId="38565" xr:uid="{00000000-0005-0000-0000-000061A30000}"/>
    <cellStyle name="Normal 5 5 5 3 8" xfId="38566" xr:uid="{00000000-0005-0000-0000-000062A30000}"/>
    <cellStyle name="Normal 5 5 5 3 9" xfId="38567" xr:uid="{00000000-0005-0000-0000-000063A30000}"/>
    <cellStyle name="Normal 5 5 5 4" xfId="38568" xr:uid="{00000000-0005-0000-0000-000064A30000}"/>
    <cellStyle name="Normal 5 5 5 4 2" xfId="38569" xr:uid="{00000000-0005-0000-0000-000065A30000}"/>
    <cellStyle name="Normal 5 5 5 4 2 2" xfId="38570" xr:uid="{00000000-0005-0000-0000-000066A30000}"/>
    <cellStyle name="Normal 5 5 5 4 2 2 2" xfId="38571" xr:uid="{00000000-0005-0000-0000-000067A30000}"/>
    <cellStyle name="Normal 5 5 5 4 2 3" xfId="38572" xr:uid="{00000000-0005-0000-0000-000068A30000}"/>
    <cellStyle name="Normal 5 5 5 4 2 4" xfId="38573" xr:uid="{00000000-0005-0000-0000-000069A30000}"/>
    <cellStyle name="Normal 5 5 5 4 3" xfId="38574" xr:uid="{00000000-0005-0000-0000-00006AA30000}"/>
    <cellStyle name="Normal 5 5 5 4 3 2" xfId="38575" xr:uid="{00000000-0005-0000-0000-00006BA30000}"/>
    <cellStyle name="Normal 5 5 5 4 3 2 2" xfId="38576" xr:uid="{00000000-0005-0000-0000-00006CA30000}"/>
    <cellStyle name="Normal 5 5 5 4 3 3" xfId="38577" xr:uid="{00000000-0005-0000-0000-00006DA30000}"/>
    <cellStyle name="Normal 5 5 5 4 3 4" xfId="38578" xr:uid="{00000000-0005-0000-0000-00006EA30000}"/>
    <cellStyle name="Normal 5 5 5 4 4" xfId="38579" xr:uid="{00000000-0005-0000-0000-00006FA30000}"/>
    <cellStyle name="Normal 5 5 5 4 4 2" xfId="38580" xr:uid="{00000000-0005-0000-0000-000070A30000}"/>
    <cellStyle name="Normal 5 5 5 4 4 2 2" xfId="38581" xr:uid="{00000000-0005-0000-0000-000071A30000}"/>
    <cellStyle name="Normal 5 5 5 4 4 3" xfId="38582" xr:uid="{00000000-0005-0000-0000-000072A30000}"/>
    <cellStyle name="Normal 5 5 5 4 4 4" xfId="38583" xr:uid="{00000000-0005-0000-0000-000073A30000}"/>
    <cellStyle name="Normal 5 5 5 4 5" xfId="38584" xr:uid="{00000000-0005-0000-0000-000074A30000}"/>
    <cellStyle name="Normal 5 5 5 4 5 2" xfId="38585" xr:uid="{00000000-0005-0000-0000-000075A30000}"/>
    <cellStyle name="Normal 5 5 5 4 5 2 2" xfId="38586" xr:uid="{00000000-0005-0000-0000-000076A30000}"/>
    <cellStyle name="Normal 5 5 5 4 5 3" xfId="38587" xr:uid="{00000000-0005-0000-0000-000077A30000}"/>
    <cellStyle name="Normal 5 5 5 4 6" xfId="38588" xr:uid="{00000000-0005-0000-0000-000078A30000}"/>
    <cellStyle name="Normal 5 5 5 4 6 2" xfId="38589" xr:uid="{00000000-0005-0000-0000-000079A30000}"/>
    <cellStyle name="Normal 5 5 5 4 7" xfId="38590" xr:uid="{00000000-0005-0000-0000-00007AA30000}"/>
    <cellStyle name="Normal 5 5 5 4 8" xfId="38591" xr:uid="{00000000-0005-0000-0000-00007BA30000}"/>
    <cellStyle name="Normal 5 5 5 5" xfId="38592" xr:uid="{00000000-0005-0000-0000-00007CA30000}"/>
    <cellStyle name="Normal 5 5 5 6" xfId="38593" xr:uid="{00000000-0005-0000-0000-00007DA30000}"/>
    <cellStyle name="Normal 5 5 5 6 2" xfId="38594" xr:uid="{00000000-0005-0000-0000-00007EA30000}"/>
    <cellStyle name="Normal 5 5 5 6 2 2" xfId="38595" xr:uid="{00000000-0005-0000-0000-00007FA30000}"/>
    <cellStyle name="Normal 5 5 5 6 3" xfId="38596" xr:uid="{00000000-0005-0000-0000-000080A30000}"/>
    <cellStyle name="Normal 5 5 5 6 4" xfId="38597" xr:uid="{00000000-0005-0000-0000-000081A30000}"/>
    <cellStyle name="Normal 5 5 5 7" xfId="38598" xr:uid="{00000000-0005-0000-0000-000082A30000}"/>
    <cellStyle name="Normal 5 5 5 7 2" xfId="38599" xr:uid="{00000000-0005-0000-0000-000083A30000}"/>
    <cellStyle name="Normal 5 5 5 7 2 2" xfId="38600" xr:uid="{00000000-0005-0000-0000-000084A30000}"/>
    <cellStyle name="Normal 5 5 5 7 3" xfId="38601" xr:uid="{00000000-0005-0000-0000-000085A30000}"/>
    <cellStyle name="Normal 5 5 5 7 4" xfId="38602" xr:uid="{00000000-0005-0000-0000-000086A30000}"/>
    <cellStyle name="Normal 5 5 5 8" xfId="38603" xr:uid="{00000000-0005-0000-0000-000087A30000}"/>
    <cellStyle name="Normal 5 5 5 8 2" xfId="38604" xr:uid="{00000000-0005-0000-0000-000088A30000}"/>
    <cellStyle name="Normal 5 5 5 8 2 2" xfId="38605" xr:uid="{00000000-0005-0000-0000-000089A30000}"/>
    <cellStyle name="Normal 5 5 5 8 3" xfId="38606" xr:uid="{00000000-0005-0000-0000-00008AA30000}"/>
    <cellStyle name="Normal 5 5 5 8 4" xfId="38607" xr:uid="{00000000-0005-0000-0000-00008BA30000}"/>
    <cellStyle name="Normal 5 5 5 9" xfId="38608" xr:uid="{00000000-0005-0000-0000-00008CA30000}"/>
    <cellStyle name="Normal 5 5 5 9 2" xfId="38609" xr:uid="{00000000-0005-0000-0000-00008DA30000}"/>
    <cellStyle name="Normal 5 5 5 9 3" xfId="38610" xr:uid="{00000000-0005-0000-0000-00008EA30000}"/>
    <cellStyle name="Normal 5 5 6" xfId="38611" xr:uid="{00000000-0005-0000-0000-00008FA30000}"/>
    <cellStyle name="Normal 5 5 6 2" xfId="38612" xr:uid="{00000000-0005-0000-0000-000090A30000}"/>
    <cellStyle name="Normal 5 5 6 2 2" xfId="38613" xr:uid="{00000000-0005-0000-0000-000091A30000}"/>
    <cellStyle name="Normal 5 5 6 2 2 2" xfId="38614" xr:uid="{00000000-0005-0000-0000-000092A30000}"/>
    <cellStyle name="Normal 5 5 6 2 2 2 2" xfId="38615" xr:uid="{00000000-0005-0000-0000-000093A30000}"/>
    <cellStyle name="Normal 5 5 6 2 2 3" xfId="38616" xr:uid="{00000000-0005-0000-0000-000094A30000}"/>
    <cellStyle name="Normal 5 5 6 2 2 4" xfId="38617" xr:uid="{00000000-0005-0000-0000-000095A30000}"/>
    <cellStyle name="Normal 5 5 6 2 3" xfId="38618" xr:uid="{00000000-0005-0000-0000-000096A30000}"/>
    <cellStyle name="Normal 5 5 6 2 3 2" xfId="38619" xr:uid="{00000000-0005-0000-0000-000097A30000}"/>
    <cellStyle name="Normal 5 5 6 2 3 2 2" xfId="38620" xr:uid="{00000000-0005-0000-0000-000098A30000}"/>
    <cellStyle name="Normal 5 5 6 2 3 3" xfId="38621" xr:uid="{00000000-0005-0000-0000-000099A30000}"/>
    <cellStyle name="Normal 5 5 6 2 3 4" xfId="38622" xr:uid="{00000000-0005-0000-0000-00009AA30000}"/>
    <cellStyle name="Normal 5 5 6 2 4" xfId="38623" xr:uid="{00000000-0005-0000-0000-00009BA30000}"/>
    <cellStyle name="Normal 5 5 6 2 4 2" xfId="38624" xr:uid="{00000000-0005-0000-0000-00009CA30000}"/>
    <cellStyle name="Normal 5 5 6 2 4 2 2" xfId="38625" xr:uid="{00000000-0005-0000-0000-00009DA30000}"/>
    <cellStyle name="Normal 5 5 6 2 4 3" xfId="38626" xr:uid="{00000000-0005-0000-0000-00009EA30000}"/>
    <cellStyle name="Normal 5 5 6 2 4 4" xfId="38627" xr:uid="{00000000-0005-0000-0000-00009FA30000}"/>
    <cellStyle name="Normal 5 5 6 2 5" xfId="38628" xr:uid="{00000000-0005-0000-0000-0000A0A30000}"/>
    <cellStyle name="Normal 5 5 6 2 5 2" xfId="38629" xr:uid="{00000000-0005-0000-0000-0000A1A30000}"/>
    <cellStyle name="Normal 5 5 6 2 5 3" xfId="38630" xr:uid="{00000000-0005-0000-0000-0000A2A30000}"/>
    <cellStyle name="Normal 5 5 6 2 6" xfId="38631" xr:uid="{00000000-0005-0000-0000-0000A3A30000}"/>
    <cellStyle name="Normal 5 5 6 2 7" xfId="38632" xr:uid="{00000000-0005-0000-0000-0000A4A30000}"/>
    <cellStyle name="Normal 5 5 6 2 8" xfId="38633" xr:uid="{00000000-0005-0000-0000-0000A5A30000}"/>
    <cellStyle name="Normal 5 5 6 3" xfId="38634" xr:uid="{00000000-0005-0000-0000-0000A6A30000}"/>
    <cellStyle name="Normal 5 5 6 3 2" xfId="38635" xr:uid="{00000000-0005-0000-0000-0000A7A30000}"/>
    <cellStyle name="Normal 5 5 6 3 2 2" xfId="38636" xr:uid="{00000000-0005-0000-0000-0000A8A30000}"/>
    <cellStyle name="Normal 5 5 6 3 3" xfId="38637" xr:uid="{00000000-0005-0000-0000-0000A9A30000}"/>
    <cellStyle name="Normal 5 5 6 3 4" xfId="38638" xr:uid="{00000000-0005-0000-0000-0000AAA30000}"/>
    <cellStyle name="Normal 5 5 6 4" xfId="38639" xr:uid="{00000000-0005-0000-0000-0000ABA30000}"/>
    <cellStyle name="Normal 5 5 6 4 2" xfId="38640" xr:uid="{00000000-0005-0000-0000-0000ACA30000}"/>
    <cellStyle name="Normal 5 5 6 4 2 2" xfId="38641" xr:uid="{00000000-0005-0000-0000-0000ADA30000}"/>
    <cellStyle name="Normal 5 5 6 4 3" xfId="38642" xr:uid="{00000000-0005-0000-0000-0000AEA30000}"/>
    <cellStyle name="Normal 5 5 6 4 4" xfId="38643" xr:uid="{00000000-0005-0000-0000-0000AFA30000}"/>
    <cellStyle name="Normal 5 5 6 5" xfId="38644" xr:uid="{00000000-0005-0000-0000-0000B0A30000}"/>
    <cellStyle name="Normal 5 5 6 5 2" xfId="38645" xr:uid="{00000000-0005-0000-0000-0000B1A30000}"/>
    <cellStyle name="Normal 5 5 6 5 2 2" xfId="38646" xr:uid="{00000000-0005-0000-0000-0000B2A30000}"/>
    <cellStyle name="Normal 5 5 6 5 3" xfId="38647" xr:uid="{00000000-0005-0000-0000-0000B3A30000}"/>
    <cellStyle name="Normal 5 5 6 5 4" xfId="38648" xr:uid="{00000000-0005-0000-0000-0000B4A30000}"/>
    <cellStyle name="Normal 5 5 6 6" xfId="38649" xr:uid="{00000000-0005-0000-0000-0000B5A30000}"/>
    <cellStyle name="Normal 5 5 6 6 2" xfId="38650" xr:uid="{00000000-0005-0000-0000-0000B6A30000}"/>
    <cellStyle name="Normal 5 5 6 6 2 2" xfId="38651" xr:uid="{00000000-0005-0000-0000-0000B7A30000}"/>
    <cellStyle name="Normal 5 5 6 6 3" xfId="38652" xr:uid="{00000000-0005-0000-0000-0000B8A30000}"/>
    <cellStyle name="Normal 5 5 6 7" xfId="38653" xr:uid="{00000000-0005-0000-0000-0000B9A30000}"/>
    <cellStyle name="Normal 5 5 6 7 2" xfId="38654" xr:uid="{00000000-0005-0000-0000-0000BAA30000}"/>
    <cellStyle name="Normal 5 5 6 8" xfId="38655" xr:uid="{00000000-0005-0000-0000-0000BBA30000}"/>
    <cellStyle name="Normal 5 5 6 9" xfId="38656" xr:uid="{00000000-0005-0000-0000-0000BCA30000}"/>
    <cellStyle name="Normal 5 5 7" xfId="38657" xr:uid="{00000000-0005-0000-0000-0000BDA30000}"/>
    <cellStyle name="Normal 5 5 7 2" xfId="38658" xr:uid="{00000000-0005-0000-0000-0000BEA30000}"/>
    <cellStyle name="Normal 5 5 7 2 2" xfId="38659" xr:uid="{00000000-0005-0000-0000-0000BFA30000}"/>
    <cellStyle name="Normal 5 5 7 2 2 2" xfId="38660" xr:uid="{00000000-0005-0000-0000-0000C0A30000}"/>
    <cellStyle name="Normal 5 5 7 2 3" xfId="38661" xr:uid="{00000000-0005-0000-0000-0000C1A30000}"/>
    <cellStyle name="Normal 5 5 7 2 4" xfId="38662" xr:uid="{00000000-0005-0000-0000-0000C2A30000}"/>
    <cellStyle name="Normal 5 5 7 3" xfId="38663" xr:uid="{00000000-0005-0000-0000-0000C3A30000}"/>
    <cellStyle name="Normal 5 5 7 3 2" xfId="38664" xr:uid="{00000000-0005-0000-0000-0000C4A30000}"/>
    <cellStyle name="Normal 5 5 7 3 2 2" xfId="38665" xr:uid="{00000000-0005-0000-0000-0000C5A30000}"/>
    <cellStyle name="Normal 5 5 7 3 3" xfId="38666" xr:uid="{00000000-0005-0000-0000-0000C6A30000}"/>
    <cellStyle name="Normal 5 5 7 3 4" xfId="38667" xr:uid="{00000000-0005-0000-0000-0000C7A30000}"/>
    <cellStyle name="Normal 5 5 7 4" xfId="38668" xr:uid="{00000000-0005-0000-0000-0000C8A30000}"/>
    <cellStyle name="Normal 5 5 7 4 2" xfId="38669" xr:uid="{00000000-0005-0000-0000-0000C9A30000}"/>
    <cellStyle name="Normal 5 5 7 4 2 2" xfId="38670" xr:uid="{00000000-0005-0000-0000-0000CAA30000}"/>
    <cellStyle name="Normal 5 5 7 4 3" xfId="38671" xr:uid="{00000000-0005-0000-0000-0000CBA30000}"/>
    <cellStyle name="Normal 5 5 7 4 4" xfId="38672" xr:uid="{00000000-0005-0000-0000-0000CCA30000}"/>
    <cellStyle name="Normal 5 5 7 5" xfId="38673" xr:uid="{00000000-0005-0000-0000-0000CDA30000}"/>
    <cellStyle name="Normal 5 5 7 5 2" xfId="38674" xr:uid="{00000000-0005-0000-0000-0000CEA30000}"/>
    <cellStyle name="Normal 5 5 7 5 2 2" xfId="38675" xr:uid="{00000000-0005-0000-0000-0000CFA30000}"/>
    <cellStyle name="Normal 5 5 7 5 3" xfId="38676" xr:uid="{00000000-0005-0000-0000-0000D0A30000}"/>
    <cellStyle name="Normal 5 5 7 5 4" xfId="38677" xr:uid="{00000000-0005-0000-0000-0000D1A30000}"/>
    <cellStyle name="Normal 5 5 7 6" xfId="38678" xr:uid="{00000000-0005-0000-0000-0000D2A30000}"/>
    <cellStyle name="Normal 5 5 7 6 2" xfId="38679" xr:uid="{00000000-0005-0000-0000-0000D3A30000}"/>
    <cellStyle name="Normal 5 5 7 6 2 2" xfId="38680" xr:uid="{00000000-0005-0000-0000-0000D4A30000}"/>
    <cellStyle name="Normal 5 5 7 6 3" xfId="38681" xr:uid="{00000000-0005-0000-0000-0000D5A30000}"/>
    <cellStyle name="Normal 5 5 7 7" xfId="38682" xr:uid="{00000000-0005-0000-0000-0000D6A30000}"/>
    <cellStyle name="Normal 5 5 7 7 2" xfId="38683" xr:uid="{00000000-0005-0000-0000-0000D7A30000}"/>
    <cellStyle name="Normal 5 5 7 8" xfId="38684" xr:uid="{00000000-0005-0000-0000-0000D8A30000}"/>
    <cellStyle name="Normal 5 5 7 9" xfId="38685" xr:uid="{00000000-0005-0000-0000-0000D9A30000}"/>
    <cellStyle name="Normal 5 5 8" xfId="38686" xr:uid="{00000000-0005-0000-0000-0000DAA30000}"/>
    <cellStyle name="Normal 5 5 8 2" xfId="38687" xr:uid="{00000000-0005-0000-0000-0000DBA30000}"/>
    <cellStyle name="Normal 5 5 8 2 2" xfId="38688" xr:uid="{00000000-0005-0000-0000-0000DCA30000}"/>
    <cellStyle name="Normal 5 5 8 2 2 2" xfId="38689" xr:uid="{00000000-0005-0000-0000-0000DDA30000}"/>
    <cellStyle name="Normal 5 5 8 2 3" xfId="38690" xr:uid="{00000000-0005-0000-0000-0000DEA30000}"/>
    <cellStyle name="Normal 5 5 8 2 4" xfId="38691" xr:uid="{00000000-0005-0000-0000-0000DFA30000}"/>
    <cellStyle name="Normal 5 5 8 3" xfId="38692" xr:uid="{00000000-0005-0000-0000-0000E0A30000}"/>
    <cellStyle name="Normal 5 5 8 3 2" xfId="38693" xr:uid="{00000000-0005-0000-0000-0000E1A30000}"/>
    <cellStyle name="Normal 5 5 8 3 2 2" xfId="38694" xr:uid="{00000000-0005-0000-0000-0000E2A30000}"/>
    <cellStyle name="Normal 5 5 8 3 3" xfId="38695" xr:uid="{00000000-0005-0000-0000-0000E3A30000}"/>
    <cellStyle name="Normal 5 5 8 3 4" xfId="38696" xr:uid="{00000000-0005-0000-0000-0000E4A30000}"/>
    <cellStyle name="Normal 5 5 8 4" xfId="38697" xr:uid="{00000000-0005-0000-0000-0000E5A30000}"/>
    <cellStyle name="Normal 5 5 8 4 2" xfId="38698" xr:uid="{00000000-0005-0000-0000-0000E6A30000}"/>
    <cellStyle name="Normal 5 5 8 4 2 2" xfId="38699" xr:uid="{00000000-0005-0000-0000-0000E7A30000}"/>
    <cellStyle name="Normal 5 5 8 4 3" xfId="38700" xr:uid="{00000000-0005-0000-0000-0000E8A30000}"/>
    <cellStyle name="Normal 5 5 8 4 4" xfId="38701" xr:uid="{00000000-0005-0000-0000-0000E9A30000}"/>
    <cellStyle name="Normal 5 5 8 5" xfId="38702" xr:uid="{00000000-0005-0000-0000-0000EAA30000}"/>
    <cellStyle name="Normal 5 5 8 5 2" xfId="38703" xr:uid="{00000000-0005-0000-0000-0000EBA30000}"/>
    <cellStyle name="Normal 5 5 8 5 2 2" xfId="38704" xr:uid="{00000000-0005-0000-0000-0000ECA30000}"/>
    <cellStyle name="Normal 5 5 8 5 3" xfId="38705" xr:uid="{00000000-0005-0000-0000-0000EDA30000}"/>
    <cellStyle name="Normal 5 5 8 6" xfId="38706" xr:uid="{00000000-0005-0000-0000-0000EEA30000}"/>
    <cellStyle name="Normal 5 5 8 6 2" xfId="38707" xr:uid="{00000000-0005-0000-0000-0000EFA30000}"/>
    <cellStyle name="Normal 5 5 8 7" xfId="38708" xr:uid="{00000000-0005-0000-0000-0000F0A30000}"/>
    <cellStyle name="Normal 5 5 8 8" xfId="38709" xr:uid="{00000000-0005-0000-0000-0000F1A30000}"/>
    <cellStyle name="Normal 5 5 9" xfId="38710" xr:uid="{00000000-0005-0000-0000-0000F2A30000}"/>
    <cellStyle name="Normal 5 5 9 2" xfId="38711" xr:uid="{00000000-0005-0000-0000-0000F3A30000}"/>
    <cellStyle name="Normal 5 5 9 2 2" xfId="38712" xr:uid="{00000000-0005-0000-0000-0000F4A30000}"/>
    <cellStyle name="Normal 5 5 9 3" xfId="38713" xr:uid="{00000000-0005-0000-0000-0000F5A30000}"/>
    <cellStyle name="Normal 5 5 9 4" xfId="38714" xr:uid="{00000000-0005-0000-0000-0000F6A30000}"/>
    <cellStyle name="Normal 5 6" xfId="38715" xr:uid="{00000000-0005-0000-0000-0000F7A30000}"/>
    <cellStyle name="Normal 5 6 10" xfId="38716" xr:uid="{00000000-0005-0000-0000-0000F8A30000}"/>
    <cellStyle name="Normal 5 6 10 2" xfId="38717" xr:uid="{00000000-0005-0000-0000-0000F9A30000}"/>
    <cellStyle name="Normal 5 6 10 2 2" xfId="38718" xr:uid="{00000000-0005-0000-0000-0000FAA30000}"/>
    <cellStyle name="Normal 5 6 10 3" xfId="38719" xr:uid="{00000000-0005-0000-0000-0000FBA30000}"/>
    <cellStyle name="Normal 5 6 10 4" xfId="38720" xr:uid="{00000000-0005-0000-0000-0000FCA30000}"/>
    <cellStyle name="Normal 5 6 11" xfId="38721" xr:uid="{00000000-0005-0000-0000-0000FDA30000}"/>
    <cellStyle name="Normal 5 6 11 2" xfId="38722" xr:uid="{00000000-0005-0000-0000-0000FEA30000}"/>
    <cellStyle name="Normal 5 6 11 3" xfId="38723" xr:uid="{00000000-0005-0000-0000-0000FFA30000}"/>
    <cellStyle name="Normal 5 6 12" xfId="38724" xr:uid="{00000000-0005-0000-0000-000000A40000}"/>
    <cellStyle name="Normal 5 6 13" xfId="38725" xr:uid="{00000000-0005-0000-0000-000001A40000}"/>
    <cellStyle name="Normal 5 6 14" xfId="38726" xr:uid="{00000000-0005-0000-0000-000002A40000}"/>
    <cellStyle name="Normal 5 6 2" xfId="38727" xr:uid="{00000000-0005-0000-0000-000003A40000}"/>
    <cellStyle name="Normal 5 6 2 10" xfId="38728" xr:uid="{00000000-0005-0000-0000-000004A40000}"/>
    <cellStyle name="Normal 5 6 2 10 2" xfId="38729" xr:uid="{00000000-0005-0000-0000-000005A40000}"/>
    <cellStyle name="Normal 5 6 2 11" xfId="38730" xr:uid="{00000000-0005-0000-0000-000006A40000}"/>
    <cellStyle name="Normal 5 6 2 12" xfId="38731" xr:uid="{00000000-0005-0000-0000-000007A40000}"/>
    <cellStyle name="Normal 5 6 2 2" xfId="38732" xr:uid="{00000000-0005-0000-0000-000008A40000}"/>
    <cellStyle name="Normal 5 6 2 2 10" xfId="38733" xr:uid="{00000000-0005-0000-0000-000009A40000}"/>
    <cellStyle name="Normal 5 6 2 2 2" xfId="38734" xr:uid="{00000000-0005-0000-0000-00000AA40000}"/>
    <cellStyle name="Normal 5 6 2 2 2 2" xfId="38735" xr:uid="{00000000-0005-0000-0000-00000BA40000}"/>
    <cellStyle name="Normal 5 6 2 2 2 2 2" xfId="38736" xr:uid="{00000000-0005-0000-0000-00000CA40000}"/>
    <cellStyle name="Normal 5 6 2 2 2 2 2 2" xfId="38737" xr:uid="{00000000-0005-0000-0000-00000DA40000}"/>
    <cellStyle name="Normal 5 6 2 2 2 2 3" xfId="38738" xr:uid="{00000000-0005-0000-0000-00000EA40000}"/>
    <cellStyle name="Normal 5 6 2 2 2 2 4" xfId="38739" xr:uid="{00000000-0005-0000-0000-00000FA40000}"/>
    <cellStyle name="Normal 5 6 2 2 2 3" xfId="38740" xr:uid="{00000000-0005-0000-0000-000010A40000}"/>
    <cellStyle name="Normal 5 6 2 2 2 3 2" xfId="38741" xr:uid="{00000000-0005-0000-0000-000011A40000}"/>
    <cellStyle name="Normal 5 6 2 2 2 3 2 2" xfId="38742" xr:uid="{00000000-0005-0000-0000-000012A40000}"/>
    <cellStyle name="Normal 5 6 2 2 2 3 3" xfId="38743" xr:uid="{00000000-0005-0000-0000-000013A40000}"/>
    <cellStyle name="Normal 5 6 2 2 2 3 4" xfId="38744" xr:uid="{00000000-0005-0000-0000-000014A40000}"/>
    <cellStyle name="Normal 5 6 2 2 2 4" xfId="38745" xr:uid="{00000000-0005-0000-0000-000015A40000}"/>
    <cellStyle name="Normal 5 6 2 2 2 4 2" xfId="38746" xr:uid="{00000000-0005-0000-0000-000016A40000}"/>
    <cellStyle name="Normal 5 6 2 2 2 4 2 2" xfId="38747" xr:uid="{00000000-0005-0000-0000-000017A40000}"/>
    <cellStyle name="Normal 5 6 2 2 2 4 3" xfId="38748" xr:uid="{00000000-0005-0000-0000-000018A40000}"/>
    <cellStyle name="Normal 5 6 2 2 2 4 4" xfId="38749" xr:uid="{00000000-0005-0000-0000-000019A40000}"/>
    <cellStyle name="Normal 5 6 2 2 2 5" xfId="38750" xr:uid="{00000000-0005-0000-0000-00001AA40000}"/>
    <cellStyle name="Normal 5 6 2 2 2 5 2" xfId="38751" xr:uid="{00000000-0005-0000-0000-00001BA40000}"/>
    <cellStyle name="Normal 5 6 2 2 2 5 2 2" xfId="38752" xr:uid="{00000000-0005-0000-0000-00001CA40000}"/>
    <cellStyle name="Normal 5 6 2 2 2 5 3" xfId="38753" xr:uid="{00000000-0005-0000-0000-00001DA40000}"/>
    <cellStyle name="Normal 5 6 2 2 2 5 4" xfId="38754" xr:uid="{00000000-0005-0000-0000-00001EA40000}"/>
    <cellStyle name="Normal 5 6 2 2 2 6" xfId="38755" xr:uid="{00000000-0005-0000-0000-00001FA40000}"/>
    <cellStyle name="Normal 5 6 2 2 2 6 2" xfId="38756" xr:uid="{00000000-0005-0000-0000-000020A40000}"/>
    <cellStyle name="Normal 5 6 2 2 2 6 2 2" xfId="38757" xr:uid="{00000000-0005-0000-0000-000021A40000}"/>
    <cellStyle name="Normal 5 6 2 2 2 6 3" xfId="38758" xr:uid="{00000000-0005-0000-0000-000022A40000}"/>
    <cellStyle name="Normal 5 6 2 2 2 7" xfId="38759" xr:uid="{00000000-0005-0000-0000-000023A40000}"/>
    <cellStyle name="Normal 5 6 2 2 2 7 2" xfId="38760" xr:uid="{00000000-0005-0000-0000-000024A40000}"/>
    <cellStyle name="Normal 5 6 2 2 2 8" xfId="38761" xr:uid="{00000000-0005-0000-0000-000025A40000}"/>
    <cellStyle name="Normal 5 6 2 2 2 9" xfId="38762" xr:uid="{00000000-0005-0000-0000-000026A40000}"/>
    <cellStyle name="Normal 5 6 2 2 3" xfId="38763" xr:uid="{00000000-0005-0000-0000-000027A40000}"/>
    <cellStyle name="Normal 5 6 2 2 3 2" xfId="38764" xr:uid="{00000000-0005-0000-0000-000028A40000}"/>
    <cellStyle name="Normal 5 6 2 2 3 2 2" xfId="38765" xr:uid="{00000000-0005-0000-0000-000029A40000}"/>
    <cellStyle name="Normal 5 6 2 2 3 2 2 2" xfId="38766" xr:uid="{00000000-0005-0000-0000-00002AA40000}"/>
    <cellStyle name="Normal 5 6 2 2 3 2 3" xfId="38767" xr:uid="{00000000-0005-0000-0000-00002BA40000}"/>
    <cellStyle name="Normal 5 6 2 2 3 2 4" xfId="38768" xr:uid="{00000000-0005-0000-0000-00002CA40000}"/>
    <cellStyle name="Normal 5 6 2 2 3 3" xfId="38769" xr:uid="{00000000-0005-0000-0000-00002DA40000}"/>
    <cellStyle name="Normal 5 6 2 2 3 3 2" xfId="38770" xr:uid="{00000000-0005-0000-0000-00002EA40000}"/>
    <cellStyle name="Normal 5 6 2 2 3 3 2 2" xfId="38771" xr:uid="{00000000-0005-0000-0000-00002FA40000}"/>
    <cellStyle name="Normal 5 6 2 2 3 3 3" xfId="38772" xr:uid="{00000000-0005-0000-0000-000030A40000}"/>
    <cellStyle name="Normal 5 6 2 2 3 3 4" xfId="38773" xr:uid="{00000000-0005-0000-0000-000031A40000}"/>
    <cellStyle name="Normal 5 6 2 2 3 4" xfId="38774" xr:uid="{00000000-0005-0000-0000-000032A40000}"/>
    <cellStyle name="Normal 5 6 2 2 3 4 2" xfId="38775" xr:uid="{00000000-0005-0000-0000-000033A40000}"/>
    <cellStyle name="Normal 5 6 2 2 3 4 2 2" xfId="38776" xr:uid="{00000000-0005-0000-0000-000034A40000}"/>
    <cellStyle name="Normal 5 6 2 2 3 4 3" xfId="38777" xr:uid="{00000000-0005-0000-0000-000035A40000}"/>
    <cellStyle name="Normal 5 6 2 2 3 4 4" xfId="38778" xr:uid="{00000000-0005-0000-0000-000036A40000}"/>
    <cellStyle name="Normal 5 6 2 2 3 5" xfId="38779" xr:uid="{00000000-0005-0000-0000-000037A40000}"/>
    <cellStyle name="Normal 5 6 2 2 3 5 2" xfId="38780" xr:uid="{00000000-0005-0000-0000-000038A40000}"/>
    <cellStyle name="Normal 5 6 2 2 3 5 3" xfId="38781" xr:uid="{00000000-0005-0000-0000-000039A40000}"/>
    <cellStyle name="Normal 5 6 2 2 3 6" xfId="38782" xr:uid="{00000000-0005-0000-0000-00003AA40000}"/>
    <cellStyle name="Normal 5 6 2 2 3 7" xfId="38783" xr:uid="{00000000-0005-0000-0000-00003BA40000}"/>
    <cellStyle name="Normal 5 6 2 2 3 8" xfId="38784" xr:uid="{00000000-0005-0000-0000-00003CA40000}"/>
    <cellStyle name="Normal 5 6 2 2 4" xfId="38785" xr:uid="{00000000-0005-0000-0000-00003DA40000}"/>
    <cellStyle name="Normal 5 6 2 2 4 2" xfId="38786" xr:uid="{00000000-0005-0000-0000-00003EA40000}"/>
    <cellStyle name="Normal 5 6 2 2 4 2 2" xfId="38787" xr:uid="{00000000-0005-0000-0000-00003FA40000}"/>
    <cellStyle name="Normal 5 6 2 2 4 3" xfId="38788" xr:uid="{00000000-0005-0000-0000-000040A40000}"/>
    <cellStyle name="Normal 5 6 2 2 4 4" xfId="38789" xr:uid="{00000000-0005-0000-0000-000041A40000}"/>
    <cellStyle name="Normal 5 6 2 2 5" xfId="38790" xr:uid="{00000000-0005-0000-0000-000042A40000}"/>
    <cellStyle name="Normal 5 6 2 2 5 2" xfId="38791" xr:uid="{00000000-0005-0000-0000-000043A40000}"/>
    <cellStyle name="Normal 5 6 2 2 5 2 2" xfId="38792" xr:uid="{00000000-0005-0000-0000-000044A40000}"/>
    <cellStyle name="Normal 5 6 2 2 5 3" xfId="38793" xr:uid="{00000000-0005-0000-0000-000045A40000}"/>
    <cellStyle name="Normal 5 6 2 2 5 4" xfId="38794" xr:uid="{00000000-0005-0000-0000-000046A40000}"/>
    <cellStyle name="Normal 5 6 2 2 6" xfId="38795" xr:uid="{00000000-0005-0000-0000-000047A40000}"/>
    <cellStyle name="Normal 5 6 2 2 6 2" xfId="38796" xr:uid="{00000000-0005-0000-0000-000048A40000}"/>
    <cellStyle name="Normal 5 6 2 2 6 2 2" xfId="38797" xr:uid="{00000000-0005-0000-0000-000049A40000}"/>
    <cellStyle name="Normal 5 6 2 2 6 3" xfId="38798" xr:uid="{00000000-0005-0000-0000-00004AA40000}"/>
    <cellStyle name="Normal 5 6 2 2 6 4" xfId="38799" xr:uid="{00000000-0005-0000-0000-00004BA40000}"/>
    <cellStyle name="Normal 5 6 2 2 7" xfId="38800" xr:uid="{00000000-0005-0000-0000-00004CA40000}"/>
    <cellStyle name="Normal 5 6 2 2 7 2" xfId="38801" xr:uid="{00000000-0005-0000-0000-00004DA40000}"/>
    <cellStyle name="Normal 5 6 2 2 7 2 2" xfId="38802" xr:uid="{00000000-0005-0000-0000-00004EA40000}"/>
    <cellStyle name="Normal 5 6 2 2 7 3" xfId="38803" xr:uid="{00000000-0005-0000-0000-00004FA40000}"/>
    <cellStyle name="Normal 5 6 2 2 8" xfId="38804" xr:uid="{00000000-0005-0000-0000-000050A40000}"/>
    <cellStyle name="Normal 5 6 2 2 8 2" xfId="38805" xr:uid="{00000000-0005-0000-0000-000051A40000}"/>
    <cellStyle name="Normal 5 6 2 2 9" xfId="38806" xr:uid="{00000000-0005-0000-0000-000052A40000}"/>
    <cellStyle name="Normal 5 6 2 3" xfId="38807" xr:uid="{00000000-0005-0000-0000-000053A40000}"/>
    <cellStyle name="Normal 5 6 2 3 2" xfId="38808" xr:uid="{00000000-0005-0000-0000-000054A40000}"/>
    <cellStyle name="Normal 5 6 2 3 2 2" xfId="38809" xr:uid="{00000000-0005-0000-0000-000055A40000}"/>
    <cellStyle name="Normal 5 6 2 3 2 2 2" xfId="38810" xr:uid="{00000000-0005-0000-0000-000056A40000}"/>
    <cellStyle name="Normal 5 6 2 3 2 2 2 2" xfId="38811" xr:uid="{00000000-0005-0000-0000-000057A40000}"/>
    <cellStyle name="Normal 5 6 2 3 2 2 3" xfId="38812" xr:uid="{00000000-0005-0000-0000-000058A40000}"/>
    <cellStyle name="Normal 5 6 2 3 2 2 4" xfId="38813" xr:uid="{00000000-0005-0000-0000-000059A40000}"/>
    <cellStyle name="Normal 5 6 2 3 2 3" xfId="38814" xr:uid="{00000000-0005-0000-0000-00005AA40000}"/>
    <cellStyle name="Normal 5 6 2 3 2 3 2" xfId="38815" xr:uid="{00000000-0005-0000-0000-00005BA40000}"/>
    <cellStyle name="Normal 5 6 2 3 2 3 2 2" xfId="38816" xr:uid="{00000000-0005-0000-0000-00005CA40000}"/>
    <cellStyle name="Normal 5 6 2 3 2 3 3" xfId="38817" xr:uid="{00000000-0005-0000-0000-00005DA40000}"/>
    <cellStyle name="Normal 5 6 2 3 2 3 4" xfId="38818" xr:uid="{00000000-0005-0000-0000-00005EA40000}"/>
    <cellStyle name="Normal 5 6 2 3 2 4" xfId="38819" xr:uid="{00000000-0005-0000-0000-00005FA40000}"/>
    <cellStyle name="Normal 5 6 2 3 2 4 2" xfId="38820" xr:uid="{00000000-0005-0000-0000-000060A40000}"/>
    <cellStyle name="Normal 5 6 2 3 2 4 2 2" xfId="38821" xr:uid="{00000000-0005-0000-0000-000061A40000}"/>
    <cellStyle name="Normal 5 6 2 3 2 4 3" xfId="38822" xr:uid="{00000000-0005-0000-0000-000062A40000}"/>
    <cellStyle name="Normal 5 6 2 3 2 4 4" xfId="38823" xr:uid="{00000000-0005-0000-0000-000063A40000}"/>
    <cellStyle name="Normal 5 6 2 3 2 5" xfId="38824" xr:uid="{00000000-0005-0000-0000-000064A40000}"/>
    <cellStyle name="Normal 5 6 2 3 2 5 2" xfId="38825" xr:uid="{00000000-0005-0000-0000-000065A40000}"/>
    <cellStyle name="Normal 5 6 2 3 2 5 3" xfId="38826" xr:uid="{00000000-0005-0000-0000-000066A40000}"/>
    <cellStyle name="Normal 5 6 2 3 2 6" xfId="38827" xr:uid="{00000000-0005-0000-0000-000067A40000}"/>
    <cellStyle name="Normal 5 6 2 3 2 7" xfId="38828" xr:uid="{00000000-0005-0000-0000-000068A40000}"/>
    <cellStyle name="Normal 5 6 2 3 2 8" xfId="38829" xr:uid="{00000000-0005-0000-0000-000069A40000}"/>
    <cellStyle name="Normal 5 6 2 3 3" xfId="38830" xr:uid="{00000000-0005-0000-0000-00006AA40000}"/>
    <cellStyle name="Normal 5 6 2 3 3 2" xfId="38831" xr:uid="{00000000-0005-0000-0000-00006BA40000}"/>
    <cellStyle name="Normal 5 6 2 3 3 2 2" xfId="38832" xr:uid="{00000000-0005-0000-0000-00006CA40000}"/>
    <cellStyle name="Normal 5 6 2 3 3 3" xfId="38833" xr:uid="{00000000-0005-0000-0000-00006DA40000}"/>
    <cellStyle name="Normal 5 6 2 3 3 4" xfId="38834" xr:uid="{00000000-0005-0000-0000-00006EA40000}"/>
    <cellStyle name="Normal 5 6 2 3 4" xfId="38835" xr:uid="{00000000-0005-0000-0000-00006FA40000}"/>
    <cellStyle name="Normal 5 6 2 3 4 2" xfId="38836" xr:uid="{00000000-0005-0000-0000-000070A40000}"/>
    <cellStyle name="Normal 5 6 2 3 4 2 2" xfId="38837" xr:uid="{00000000-0005-0000-0000-000071A40000}"/>
    <cellStyle name="Normal 5 6 2 3 4 3" xfId="38838" xr:uid="{00000000-0005-0000-0000-000072A40000}"/>
    <cellStyle name="Normal 5 6 2 3 4 4" xfId="38839" xr:uid="{00000000-0005-0000-0000-000073A40000}"/>
    <cellStyle name="Normal 5 6 2 3 5" xfId="38840" xr:uid="{00000000-0005-0000-0000-000074A40000}"/>
    <cellStyle name="Normal 5 6 2 3 5 2" xfId="38841" xr:uid="{00000000-0005-0000-0000-000075A40000}"/>
    <cellStyle name="Normal 5 6 2 3 5 2 2" xfId="38842" xr:uid="{00000000-0005-0000-0000-000076A40000}"/>
    <cellStyle name="Normal 5 6 2 3 5 3" xfId="38843" xr:uid="{00000000-0005-0000-0000-000077A40000}"/>
    <cellStyle name="Normal 5 6 2 3 5 4" xfId="38844" xr:uid="{00000000-0005-0000-0000-000078A40000}"/>
    <cellStyle name="Normal 5 6 2 3 6" xfId="38845" xr:uid="{00000000-0005-0000-0000-000079A40000}"/>
    <cellStyle name="Normal 5 6 2 3 6 2" xfId="38846" xr:uid="{00000000-0005-0000-0000-00007AA40000}"/>
    <cellStyle name="Normal 5 6 2 3 6 2 2" xfId="38847" xr:uid="{00000000-0005-0000-0000-00007BA40000}"/>
    <cellStyle name="Normal 5 6 2 3 6 3" xfId="38848" xr:uid="{00000000-0005-0000-0000-00007CA40000}"/>
    <cellStyle name="Normal 5 6 2 3 7" xfId="38849" xr:uid="{00000000-0005-0000-0000-00007DA40000}"/>
    <cellStyle name="Normal 5 6 2 3 7 2" xfId="38850" xr:uid="{00000000-0005-0000-0000-00007EA40000}"/>
    <cellStyle name="Normal 5 6 2 3 8" xfId="38851" xr:uid="{00000000-0005-0000-0000-00007FA40000}"/>
    <cellStyle name="Normal 5 6 2 3 9" xfId="38852" xr:uid="{00000000-0005-0000-0000-000080A40000}"/>
    <cellStyle name="Normal 5 6 2 4" xfId="38853" xr:uid="{00000000-0005-0000-0000-000081A40000}"/>
    <cellStyle name="Normal 5 6 2 4 2" xfId="38854" xr:uid="{00000000-0005-0000-0000-000082A40000}"/>
    <cellStyle name="Normal 5 6 2 4 2 2" xfId="38855" xr:uid="{00000000-0005-0000-0000-000083A40000}"/>
    <cellStyle name="Normal 5 6 2 4 2 2 2" xfId="38856" xr:uid="{00000000-0005-0000-0000-000084A40000}"/>
    <cellStyle name="Normal 5 6 2 4 2 3" xfId="38857" xr:uid="{00000000-0005-0000-0000-000085A40000}"/>
    <cellStyle name="Normal 5 6 2 4 2 4" xfId="38858" xr:uid="{00000000-0005-0000-0000-000086A40000}"/>
    <cellStyle name="Normal 5 6 2 4 3" xfId="38859" xr:uid="{00000000-0005-0000-0000-000087A40000}"/>
    <cellStyle name="Normal 5 6 2 4 3 2" xfId="38860" xr:uid="{00000000-0005-0000-0000-000088A40000}"/>
    <cellStyle name="Normal 5 6 2 4 3 2 2" xfId="38861" xr:uid="{00000000-0005-0000-0000-000089A40000}"/>
    <cellStyle name="Normal 5 6 2 4 3 3" xfId="38862" xr:uid="{00000000-0005-0000-0000-00008AA40000}"/>
    <cellStyle name="Normal 5 6 2 4 3 4" xfId="38863" xr:uid="{00000000-0005-0000-0000-00008BA40000}"/>
    <cellStyle name="Normal 5 6 2 4 4" xfId="38864" xr:uid="{00000000-0005-0000-0000-00008CA40000}"/>
    <cellStyle name="Normal 5 6 2 4 4 2" xfId="38865" xr:uid="{00000000-0005-0000-0000-00008DA40000}"/>
    <cellStyle name="Normal 5 6 2 4 4 2 2" xfId="38866" xr:uid="{00000000-0005-0000-0000-00008EA40000}"/>
    <cellStyle name="Normal 5 6 2 4 4 3" xfId="38867" xr:uid="{00000000-0005-0000-0000-00008FA40000}"/>
    <cellStyle name="Normal 5 6 2 4 4 4" xfId="38868" xr:uid="{00000000-0005-0000-0000-000090A40000}"/>
    <cellStyle name="Normal 5 6 2 4 5" xfId="38869" xr:uid="{00000000-0005-0000-0000-000091A40000}"/>
    <cellStyle name="Normal 5 6 2 4 5 2" xfId="38870" xr:uid="{00000000-0005-0000-0000-000092A40000}"/>
    <cellStyle name="Normal 5 6 2 4 5 2 2" xfId="38871" xr:uid="{00000000-0005-0000-0000-000093A40000}"/>
    <cellStyle name="Normal 5 6 2 4 5 3" xfId="38872" xr:uid="{00000000-0005-0000-0000-000094A40000}"/>
    <cellStyle name="Normal 5 6 2 4 5 4" xfId="38873" xr:uid="{00000000-0005-0000-0000-000095A40000}"/>
    <cellStyle name="Normal 5 6 2 4 6" xfId="38874" xr:uid="{00000000-0005-0000-0000-000096A40000}"/>
    <cellStyle name="Normal 5 6 2 4 6 2" xfId="38875" xr:uid="{00000000-0005-0000-0000-000097A40000}"/>
    <cellStyle name="Normal 5 6 2 4 6 2 2" xfId="38876" xr:uid="{00000000-0005-0000-0000-000098A40000}"/>
    <cellStyle name="Normal 5 6 2 4 6 3" xfId="38877" xr:uid="{00000000-0005-0000-0000-000099A40000}"/>
    <cellStyle name="Normal 5 6 2 4 7" xfId="38878" xr:uid="{00000000-0005-0000-0000-00009AA40000}"/>
    <cellStyle name="Normal 5 6 2 4 7 2" xfId="38879" xr:uid="{00000000-0005-0000-0000-00009BA40000}"/>
    <cellStyle name="Normal 5 6 2 4 8" xfId="38880" xr:uid="{00000000-0005-0000-0000-00009CA40000}"/>
    <cellStyle name="Normal 5 6 2 4 9" xfId="38881" xr:uid="{00000000-0005-0000-0000-00009DA40000}"/>
    <cellStyle name="Normal 5 6 2 5" xfId="38882" xr:uid="{00000000-0005-0000-0000-00009EA40000}"/>
    <cellStyle name="Normal 5 6 2 5 2" xfId="38883" xr:uid="{00000000-0005-0000-0000-00009FA40000}"/>
    <cellStyle name="Normal 5 6 2 5 2 2" xfId="38884" xr:uid="{00000000-0005-0000-0000-0000A0A40000}"/>
    <cellStyle name="Normal 5 6 2 5 2 2 2" xfId="38885" xr:uid="{00000000-0005-0000-0000-0000A1A40000}"/>
    <cellStyle name="Normal 5 6 2 5 2 3" xfId="38886" xr:uid="{00000000-0005-0000-0000-0000A2A40000}"/>
    <cellStyle name="Normal 5 6 2 5 2 4" xfId="38887" xr:uid="{00000000-0005-0000-0000-0000A3A40000}"/>
    <cellStyle name="Normal 5 6 2 5 3" xfId="38888" xr:uid="{00000000-0005-0000-0000-0000A4A40000}"/>
    <cellStyle name="Normal 5 6 2 5 3 2" xfId="38889" xr:uid="{00000000-0005-0000-0000-0000A5A40000}"/>
    <cellStyle name="Normal 5 6 2 5 3 2 2" xfId="38890" xr:uid="{00000000-0005-0000-0000-0000A6A40000}"/>
    <cellStyle name="Normal 5 6 2 5 3 3" xfId="38891" xr:uid="{00000000-0005-0000-0000-0000A7A40000}"/>
    <cellStyle name="Normal 5 6 2 5 3 4" xfId="38892" xr:uid="{00000000-0005-0000-0000-0000A8A40000}"/>
    <cellStyle name="Normal 5 6 2 5 4" xfId="38893" xr:uid="{00000000-0005-0000-0000-0000A9A40000}"/>
    <cellStyle name="Normal 5 6 2 5 4 2" xfId="38894" xr:uid="{00000000-0005-0000-0000-0000AAA40000}"/>
    <cellStyle name="Normal 5 6 2 5 4 2 2" xfId="38895" xr:uid="{00000000-0005-0000-0000-0000ABA40000}"/>
    <cellStyle name="Normal 5 6 2 5 4 3" xfId="38896" xr:uid="{00000000-0005-0000-0000-0000ACA40000}"/>
    <cellStyle name="Normal 5 6 2 5 4 4" xfId="38897" xr:uid="{00000000-0005-0000-0000-0000ADA40000}"/>
    <cellStyle name="Normal 5 6 2 5 5" xfId="38898" xr:uid="{00000000-0005-0000-0000-0000AEA40000}"/>
    <cellStyle name="Normal 5 6 2 5 5 2" xfId="38899" xr:uid="{00000000-0005-0000-0000-0000AFA40000}"/>
    <cellStyle name="Normal 5 6 2 5 5 3" xfId="38900" xr:uid="{00000000-0005-0000-0000-0000B0A40000}"/>
    <cellStyle name="Normal 5 6 2 5 6" xfId="38901" xr:uid="{00000000-0005-0000-0000-0000B1A40000}"/>
    <cellStyle name="Normal 5 6 2 5 7" xfId="38902" xr:uid="{00000000-0005-0000-0000-0000B2A40000}"/>
    <cellStyle name="Normal 5 6 2 5 8" xfId="38903" xr:uid="{00000000-0005-0000-0000-0000B3A40000}"/>
    <cellStyle name="Normal 5 6 2 6" xfId="38904" xr:uid="{00000000-0005-0000-0000-0000B4A40000}"/>
    <cellStyle name="Normal 5 6 2 6 2" xfId="38905" xr:uid="{00000000-0005-0000-0000-0000B5A40000}"/>
    <cellStyle name="Normal 5 6 2 6 2 2" xfId="38906" xr:uid="{00000000-0005-0000-0000-0000B6A40000}"/>
    <cellStyle name="Normal 5 6 2 6 3" xfId="38907" xr:uid="{00000000-0005-0000-0000-0000B7A40000}"/>
    <cellStyle name="Normal 5 6 2 6 4" xfId="38908" xr:uid="{00000000-0005-0000-0000-0000B8A40000}"/>
    <cellStyle name="Normal 5 6 2 7" xfId="38909" xr:uid="{00000000-0005-0000-0000-0000B9A40000}"/>
    <cellStyle name="Normal 5 6 2 7 2" xfId="38910" xr:uid="{00000000-0005-0000-0000-0000BAA40000}"/>
    <cellStyle name="Normal 5 6 2 7 2 2" xfId="38911" xr:uid="{00000000-0005-0000-0000-0000BBA40000}"/>
    <cellStyle name="Normal 5 6 2 7 3" xfId="38912" xr:uid="{00000000-0005-0000-0000-0000BCA40000}"/>
    <cellStyle name="Normal 5 6 2 7 4" xfId="38913" xr:uid="{00000000-0005-0000-0000-0000BDA40000}"/>
    <cellStyle name="Normal 5 6 2 8" xfId="38914" xr:uid="{00000000-0005-0000-0000-0000BEA40000}"/>
    <cellStyle name="Normal 5 6 2 8 2" xfId="38915" xr:uid="{00000000-0005-0000-0000-0000BFA40000}"/>
    <cellStyle name="Normal 5 6 2 8 2 2" xfId="38916" xr:uid="{00000000-0005-0000-0000-0000C0A40000}"/>
    <cellStyle name="Normal 5 6 2 8 3" xfId="38917" xr:uid="{00000000-0005-0000-0000-0000C1A40000}"/>
    <cellStyle name="Normal 5 6 2 8 4" xfId="38918" xr:uid="{00000000-0005-0000-0000-0000C2A40000}"/>
    <cellStyle name="Normal 5 6 2 9" xfId="38919" xr:uid="{00000000-0005-0000-0000-0000C3A40000}"/>
    <cellStyle name="Normal 5 6 2 9 2" xfId="38920" xr:uid="{00000000-0005-0000-0000-0000C4A40000}"/>
    <cellStyle name="Normal 5 6 2 9 2 2" xfId="38921" xr:uid="{00000000-0005-0000-0000-0000C5A40000}"/>
    <cellStyle name="Normal 5 6 2 9 3" xfId="38922" xr:uid="{00000000-0005-0000-0000-0000C6A40000}"/>
    <cellStyle name="Normal 5 6 3" xfId="38923" xr:uid="{00000000-0005-0000-0000-0000C7A40000}"/>
    <cellStyle name="Normal 5 6 3 10" xfId="38924" xr:uid="{00000000-0005-0000-0000-0000C8A40000}"/>
    <cellStyle name="Normal 5 6 3 11" xfId="38925" xr:uid="{00000000-0005-0000-0000-0000C9A40000}"/>
    <cellStyle name="Normal 5 6 3 2" xfId="38926" xr:uid="{00000000-0005-0000-0000-0000CAA40000}"/>
    <cellStyle name="Normal 5 6 3 2 2" xfId="38927" xr:uid="{00000000-0005-0000-0000-0000CBA40000}"/>
    <cellStyle name="Normal 5 6 3 2 2 2" xfId="38928" xr:uid="{00000000-0005-0000-0000-0000CCA40000}"/>
    <cellStyle name="Normal 5 6 3 2 2 2 2" xfId="38929" xr:uid="{00000000-0005-0000-0000-0000CDA40000}"/>
    <cellStyle name="Normal 5 6 3 2 2 2 2 2" xfId="38930" xr:uid="{00000000-0005-0000-0000-0000CEA40000}"/>
    <cellStyle name="Normal 5 6 3 2 2 2 3" xfId="38931" xr:uid="{00000000-0005-0000-0000-0000CFA40000}"/>
    <cellStyle name="Normal 5 6 3 2 2 2 4" xfId="38932" xr:uid="{00000000-0005-0000-0000-0000D0A40000}"/>
    <cellStyle name="Normal 5 6 3 2 2 3" xfId="38933" xr:uid="{00000000-0005-0000-0000-0000D1A40000}"/>
    <cellStyle name="Normal 5 6 3 2 2 3 2" xfId="38934" xr:uid="{00000000-0005-0000-0000-0000D2A40000}"/>
    <cellStyle name="Normal 5 6 3 2 2 3 2 2" xfId="38935" xr:uid="{00000000-0005-0000-0000-0000D3A40000}"/>
    <cellStyle name="Normal 5 6 3 2 2 3 3" xfId="38936" xr:uid="{00000000-0005-0000-0000-0000D4A40000}"/>
    <cellStyle name="Normal 5 6 3 2 2 3 4" xfId="38937" xr:uid="{00000000-0005-0000-0000-0000D5A40000}"/>
    <cellStyle name="Normal 5 6 3 2 2 4" xfId="38938" xr:uid="{00000000-0005-0000-0000-0000D6A40000}"/>
    <cellStyle name="Normal 5 6 3 2 2 4 2" xfId="38939" xr:uid="{00000000-0005-0000-0000-0000D7A40000}"/>
    <cellStyle name="Normal 5 6 3 2 2 4 2 2" xfId="38940" xr:uid="{00000000-0005-0000-0000-0000D8A40000}"/>
    <cellStyle name="Normal 5 6 3 2 2 4 3" xfId="38941" xr:uid="{00000000-0005-0000-0000-0000D9A40000}"/>
    <cellStyle name="Normal 5 6 3 2 2 4 4" xfId="38942" xr:uid="{00000000-0005-0000-0000-0000DAA40000}"/>
    <cellStyle name="Normal 5 6 3 2 2 5" xfId="38943" xr:uid="{00000000-0005-0000-0000-0000DBA40000}"/>
    <cellStyle name="Normal 5 6 3 2 2 5 2" xfId="38944" xr:uid="{00000000-0005-0000-0000-0000DCA40000}"/>
    <cellStyle name="Normal 5 6 3 2 2 5 3" xfId="38945" xr:uid="{00000000-0005-0000-0000-0000DDA40000}"/>
    <cellStyle name="Normal 5 6 3 2 2 6" xfId="38946" xr:uid="{00000000-0005-0000-0000-0000DEA40000}"/>
    <cellStyle name="Normal 5 6 3 2 2 7" xfId="38947" xr:uid="{00000000-0005-0000-0000-0000DFA40000}"/>
    <cellStyle name="Normal 5 6 3 2 2 8" xfId="38948" xr:uid="{00000000-0005-0000-0000-0000E0A40000}"/>
    <cellStyle name="Normal 5 6 3 2 3" xfId="38949" xr:uid="{00000000-0005-0000-0000-0000E1A40000}"/>
    <cellStyle name="Normal 5 6 3 2 3 2" xfId="38950" xr:uid="{00000000-0005-0000-0000-0000E2A40000}"/>
    <cellStyle name="Normal 5 6 3 2 3 2 2" xfId="38951" xr:uid="{00000000-0005-0000-0000-0000E3A40000}"/>
    <cellStyle name="Normal 5 6 3 2 3 3" xfId="38952" xr:uid="{00000000-0005-0000-0000-0000E4A40000}"/>
    <cellStyle name="Normal 5 6 3 2 3 4" xfId="38953" xr:uid="{00000000-0005-0000-0000-0000E5A40000}"/>
    <cellStyle name="Normal 5 6 3 2 4" xfId="38954" xr:uid="{00000000-0005-0000-0000-0000E6A40000}"/>
    <cellStyle name="Normal 5 6 3 2 4 2" xfId="38955" xr:uid="{00000000-0005-0000-0000-0000E7A40000}"/>
    <cellStyle name="Normal 5 6 3 2 4 2 2" xfId="38956" xr:uid="{00000000-0005-0000-0000-0000E8A40000}"/>
    <cellStyle name="Normal 5 6 3 2 4 3" xfId="38957" xr:uid="{00000000-0005-0000-0000-0000E9A40000}"/>
    <cellStyle name="Normal 5 6 3 2 4 4" xfId="38958" xr:uid="{00000000-0005-0000-0000-0000EAA40000}"/>
    <cellStyle name="Normal 5 6 3 2 5" xfId="38959" xr:uid="{00000000-0005-0000-0000-0000EBA40000}"/>
    <cellStyle name="Normal 5 6 3 2 5 2" xfId="38960" xr:uid="{00000000-0005-0000-0000-0000ECA40000}"/>
    <cellStyle name="Normal 5 6 3 2 5 2 2" xfId="38961" xr:uid="{00000000-0005-0000-0000-0000EDA40000}"/>
    <cellStyle name="Normal 5 6 3 2 5 3" xfId="38962" xr:uid="{00000000-0005-0000-0000-0000EEA40000}"/>
    <cellStyle name="Normal 5 6 3 2 5 4" xfId="38963" xr:uid="{00000000-0005-0000-0000-0000EFA40000}"/>
    <cellStyle name="Normal 5 6 3 2 6" xfId="38964" xr:uid="{00000000-0005-0000-0000-0000F0A40000}"/>
    <cellStyle name="Normal 5 6 3 2 6 2" xfId="38965" xr:uid="{00000000-0005-0000-0000-0000F1A40000}"/>
    <cellStyle name="Normal 5 6 3 2 6 2 2" xfId="38966" xr:uid="{00000000-0005-0000-0000-0000F2A40000}"/>
    <cellStyle name="Normal 5 6 3 2 6 3" xfId="38967" xr:uid="{00000000-0005-0000-0000-0000F3A40000}"/>
    <cellStyle name="Normal 5 6 3 2 7" xfId="38968" xr:uid="{00000000-0005-0000-0000-0000F4A40000}"/>
    <cellStyle name="Normal 5 6 3 2 7 2" xfId="38969" xr:uid="{00000000-0005-0000-0000-0000F5A40000}"/>
    <cellStyle name="Normal 5 6 3 2 8" xfId="38970" xr:uid="{00000000-0005-0000-0000-0000F6A40000}"/>
    <cellStyle name="Normal 5 6 3 2 9" xfId="38971" xr:uid="{00000000-0005-0000-0000-0000F7A40000}"/>
    <cellStyle name="Normal 5 6 3 3" xfId="38972" xr:uid="{00000000-0005-0000-0000-0000F8A40000}"/>
    <cellStyle name="Normal 5 6 3 3 2" xfId="38973" xr:uid="{00000000-0005-0000-0000-0000F9A40000}"/>
    <cellStyle name="Normal 5 6 3 3 2 2" xfId="38974" xr:uid="{00000000-0005-0000-0000-0000FAA40000}"/>
    <cellStyle name="Normal 5 6 3 3 2 2 2" xfId="38975" xr:uid="{00000000-0005-0000-0000-0000FBA40000}"/>
    <cellStyle name="Normal 5 6 3 3 2 3" xfId="38976" xr:uid="{00000000-0005-0000-0000-0000FCA40000}"/>
    <cellStyle name="Normal 5 6 3 3 2 4" xfId="38977" xr:uid="{00000000-0005-0000-0000-0000FDA40000}"/>
    <cellStyle name="Normal 5 6 3 3 3" xfId="38978" xr:uid="{00000000-0005-0000-0000-0000FEA40000}"/>
    <cellStyle name="Normal 5 6 3 3 3 2" xfId="38979" xr:uid="{00000000-0005-0000-0000-0000FFA40000}"/>
    <cellStyle name="Normal 5 6 3 3 3 2 2" xfId="38980" xr:uid="{00000000-0005-0000-0000-000000A50000}"/>
    <cellStyle name="Normal 5 6 3 3 3 3" xfId="38981" xr:uid="{00000000-0005-0000-0000-000001A50000}"/>
    <cellStyle name="Normal 5 6 3 3 3 4" xfId="38982" xr:uid="{00000000-0005-0000-0000-000002A50000}"/>
    <cellStyle name="Normal 5 6 3 3 4" xfId="38983" xr:uid="{00000000-0005-0000-0000-000003A50000}"/>
    <cellStyle name="Normal 5 6 3 3 4 2" xfId="38984" xr:uid="{00000000-0005-0000-0000-000004A50000}"/>
    <cellStyle name="Normal 5 6 3 3 4 2 2" xfId="38985" xr:uid="{00000000-0005-0000-0000-000005A50000}"/>
    <cellStyle name="Normal 5 6 3 3 4 3" xfId="38986" xr:uid="{00000000-0005-0000-0000-000006A50000}"/>
    <cellStyle name="Normal 5 6 3 3 4 4" xfId="38987" xr:uid="{00000000-0005-0000-0000-000007A50000}"/>
    <cellStyle name="Normal 5 6 3 3 5" xfId="38988" xr:uid="{00000000-0005-0000-0000-000008A50000}"/>
    <cellStyle name="Normal 5 6 3 3 5 2" xfId="38989" xr:uid="{00000000-0005-0000-0000-000009A50000}"/>
    <cellStyle name="Normal 5 6 3 3 5 2 2" xfId="38990" xr:uid="{00000000-0005-0000-0000-00000AA50000}"/>
    <cellStyle name="Normal 5 6 3 3 5 3" xfId="38991" xr:uid="{00000000-0005-0000-0000-00000BA50000}"/>
    <cellStyle name="Normal 5 6 3 3 5 4" xfId="38992" xr:uid="{00000000-0005-0000-0000-00000CA50000}"/>
    <cellStyle name="Normal 5 6 3 3 6" xfId="38993" xr:uid="{00000000-0005-0000-0000-00000DA50000}"/>
    <cellStyle name="Normal 5 6 3 3 6 2" xfId="38994" xr:uid="{00000000-0005-0000-0000-00000EA50000}"/>
    <cellStyle name="Normal 5 6 3 3 6 2 2" xfId="38995" xr:uid="{00000000-0005-0000-0000-00000FA50000}"/>
    <cellStyle name="Normal 5 6 3 3 6 3" xfId="38996" xr:uid="{00000000-0005-0000-0000-000010A50000}"/>
    <cellStyle name="Normal 5 6 3 3 7" xfId="38997" xr:uid="{00000000-0005-0000-0000-000011A50000}"/>
    <cellStyle name="Normal 5 6 3 3 7 2" xfId="38998" xr:uid="{00000000-0005-0000-0000-000012A50000}"/>
    <cellStyle name="Normal 5 6 3 3 8" xfId="38999" xr:uid="{00000000-0005-0000-0000-000013A50000}"/>
    <cellStyle name="Normal 5 6 3 3 9" xfId="39000" xr:uid="{00000000-0005-0000-0000-000014A50000}"/>
    <cellStyle name="Normal 5 6 3 4" xfId="39001" xr:uid="{00000000-0005-0000-0000-000015A50000}"/>
    <cellStyle name="Normal 5 6 3 4 2" xfId="39002" xr:uid="{00000000-0005-0000-0000-000016A50000}"/>
    <cellStyle name="Normal 5 6 3 4 2 2" xfId="39003" xr:uid="{00000000-0005-0000-0000-000017A50000}"/>
    <cellStyle name="Normal 5 6 3 4 2 2 2" xfId="39004" xr:uid="{00000000-0005-0000-0000-000018A50000}"/>
    <cellStyle name="Normal 5 6 3 4 2 3" xfId="39005" xr:uid="{00000000-0005-0000-0000-000019A50000}"/>
    <cellStyle name="Normal 5 6 3 4 2 4" xfId="39006" xr:uid="{00000000-0005-0000-0000-00001AA50000}"/>
    <cellStyle name="Normal 5 6 3 4 3" xfId="39007" xr:uid="{00000000-0005-0000-0000-00001BA50000}"/>
    <cellStyle name="Normal 5 6 3 4 3 2" xfId="39008" xr:uid="{00000000-0005-0000-0000-00001CA50000}"/>
    <cellStyle name="Normal 5 6 3 4 3 2 2" xfId="39009" xr:uid="{00000000-0005-0000-0000-00001DA50000}"/>
    <cellStyle name="Normal 5 6 3 4 3 3" xfId="39010" xr:uid="{00000000-0005-0000-0000-00001EA50000}"/>
    <cellStyle name="Normal 5 6 3 4 3 4" xfId="39011" xr:uid="{00000000-0005-0000-0000-00001FA50000}"/>
    <cellStyle name="Normal 5 6 3 4 4" xfId="39012" xr:uid="{00000000-0005-0000-0000-000020A50000}"/>
    <cellStyle name="Normal 5 6 3 4 4 2" xfId="39013" xr:uid="{00000000-0005-0000-0000-000021A50000}"/>
    <cellStyle name="Normal 5 6 3 4 4 2 2" xfId="39014" xr:uid="{00000000-0005-0000-0000-000022A50000}"/>
    <cellStyle name="Normal 5 6 3 4 4 3" xfId="39015" xr:uid="{00000000-0005-0000-0000-000023A50000}"/>
    <cellStyle name="Normal 5 6 3 4 4 4" xfId="39016" xr:uid="{00000000-0005-0000-0000-000024A50000}"/>
    <cellStyle name="Normal 5 6 3 4 5" xfId="39017" xr:uid="{00000000-0005-0000-0000-000025A50000}"/>
    <cellStyle name="Normal 5 6 3 4 5 2" xfId="39018" xr:uid="{00000000-0005-0000-0000-000026A50000}"/>
    <cellStyle name="Normal 5 6 3 4 5 3" xfId="39019" xr:uid="{00000000-0005-0000-0000-000027A50000}"/>
    <cellStyle name="Normal 5 6 3 4 6" xfId="39020" xr:uid="{00000000-0005-0000-0000-000028A50000}"/>
    <cellStyle name="Normal 5 6 3 4 7" xfId="39021" xr:uid="{00000000-0005-0000-0000-000029A50000}"/>
    <cellStyle name="Normal 5 6 3 4 8" xfId="39022" xr:uid="{00000000-0005-0000-0000-00002AA50000}"/>
    <cellStyle name="Normal 5 6 3 5" xfId="39023" xr:uid="{00000000-0005-0000-0000-00002BA50000}"/>
    <cellStyle name="Normal 5 6 3 5 2" xfId="39024" xr:uid="{00000000-0005-0000-0000-00002CA50000}"/>
    <cellStyle name="Normal 5 6 3 5 2 2" xfId="39025" xr:uid="{00000000-0005-0000-0000-00002DA50000}"/>
    <cellStyle name="Normal 5 6 3 5 3" xfId="39026" xr:uid="{00000000-0005-0000-0000-00002EA50000}"/>
    <cellStyle name="Normal 5 6 3 5 4" xfId="39027" xr:uid="{00000000-0005-0000-0000-00002FA50000}"/>
    <cellStyle name="Normal 5 6 3 6" xfId="39028" xr:uid="{00000000-0005-0000-0000-000030A50000}"/>
    <cellStyle name="Normal 5 6 3 6 2" xfId="39029" xr:uid="{00000000-0005-0000-0000-000031A50000}"/>
    <cellStyle name="Normal 5 6 3 6 2 2" xfId="39030" xr:uid="{00000000-0005-0000-0000-000032A50000}"/>
    <cellStyle name="Normal 5 6 3 6 3" xfId="39031" xr:uid="{00000000-0005-0000-0000-000033A50000}"/>
    <cellStyle name="Normal 5 6 3 6 4" xfId="39032" xr:uid="{00000000-0005-0000-0000-000034A50000}"/>
    <cellStyle name="Normal 5 6 3 7" xfId="39033" xr:uid="{00000000-0005-0000-0000-000035A50000}"/>
    <cellStyle name="Normal 5 6 3 7 2" xfId="39034" xr:uid="{00000000-0005-0000-0000-000036A50000}"/>
    <cellStyle name="Normal 5 6 3 7 2 2" xfId="39035" xr:uid="{00000000-0005-0000-0000-000037A50000}"/>
    <cellStyle name="Normal 5 6 3 7 3" xfId="39036" xr:uid="{00000000-0005-0000-0000-000038A50000}"/>
    <cellStyle name="Normal 5 6 3 7 4" xfId="39037" xr:uid="{00000000-0005-0000-0000-000039A50000}"/>
    <cellStyle name="Normal 5 6 3 8" xfId="39038" xr:uid="{00000000-0005-0000-0000-00003AA50000}"/>
    <cellStyle name="Normal 5 6 3 8 2" xfId="39039" xr:uid="{00000000-0005-0000-0000-00003BA50000}"/>
    <cellStyle name="Normal 5 6 3 8 2 2" xfId="39040" xr:uid="{00000000-0005-0000-0000-00003CA50000}"/>
    <cellStyle name="Normal 5 6 3 8 3" xfId="39041" xr:uid="{00000000-0005-0000-0000-00003DA50000}"/>
    <cellStyle name="Normal 5 6 3 9" xfId="39042" xr:uid="{00000000-0005-0000-0000-00003EA50000}"/>
    <cellStyle name="Normal 5 6 3 9 2" xfId="39043" xr:uid="{00000000-0005-0000-0000-00003FA50000}"/>
    <cellStyle name="Normal 5 6 4" xfId="39044" xr:uid="{00000000-0005-0000-0000-000040A50000}"/>
    <cellStyle name="Normal 5 6 4 2" xfId="39045" xr:uid="{00000000-0005-0000-0000-000041A50000}"/>
    <cellStyle name="Normal 5 6 4 2 2" xfId="39046" xr:uid="{00000000-0005-0000-0000-000042A50000}"/>
    <cellStyle name="Normal 5 6 4 2 2 2" xfId="39047" xr:uid="{00000000-0005-0000-0000-000043A50000}"/>
    <cellStyle name="Normal 5 6 4 2 2 2 2" xfId="39048" xr:uid="{00000000-0005-0000-0000-000044A50000}"/>
    <cellStyle name="Normal 5 6 4 2 2 3" xfId="39049" xr:uid="{00000000-0005-0000-0000-000045A50000}"/>
    <cellStyle name="Normal 5 6 4 2 2 4" xfId="39050" xr:uid="{00000000-0005-0000-0000-000046A50000}"/>
    <cellStyle name="Normal 5 6 4 2 3" xfId="39051" xr:uid="{00000000-0005-0000-0000-000047A50000}"/>
    <cellStyle name="Normal 5 6 4 2 3 2" xfId="39052" xr:uid="{00000000-0005-0000-0000-000048A50000}"/>
    <cellStyle name="Normal 5 6 4 2 3 2 2" xfId="39053" xr:uid="{00000000-0005-0000-0000-000049A50000}"/>
    <cellStyle name="Normal 5 6 4 2 3 3" xfId="39054" xr:uid="{00000000-0005-0000-0000-00004AA50000}"/>
    <cellStyle name="Normal 5 6 4 2 3 4" xfId="39055" xr:uid="{00000000-0005-0000-0000-00004BA50000}"/>
    <cellStyle name="Normal 5 6 4 2 4" xfId="39056" xr:uid="{00000000-0005-0000-0000-00004CA50000}"/>
    <cellStyle name="Normal 5 6 4 2 4 2" xfId="39057" xr:uid="{00000000-0005-0000-0000-00004DA50000}"/>
    <cellStyle name="Normal 5 6 4 2 4 2 2" xfId="39058" xr:uid="{00000000-0005-0000-0000-00004EA50000}"/>
    <cellStyle name="Normal 5 6 4 2 4 3" xfId="39059" xr:uid="{00000000-0005-0000-0000-00004FA50000}"/>
    <cellStyle name="Normal 5 6 4 2 4 4" xfId="39060" xr:uid="{00000000-0005-0000-0000-000050A50000}"/>
    <cellStyle name="Normal 5 6 4 2 5" xfId="39061" xr:uid="{00000000-0005-0000-0000-000051A50000}"/>
    <cellStyle name="Normal 5 6 4 2 5 2" xfId="39062" xr:uid="{00000000-0005-0000-0000-000052A50000}"/>
    <cellStyle name="Normal 5 6 4 2 5 3" xfId="39063" xr:uid="{00000000-0005-0000-0000-000053A50000}"/>
    <cellStyle name="Normal 5 6 4 2 6" xfId="39064" xr:uid="{00000000-0005-0000-0000-000054A50000}"/>
    <cellStyle name="Normal 5 6 4 2 7" xfId="39065" xr:uid="{00000000-0005-0000-0000-000055A50000}"/>
    <cellStyle name="Normal 5 6 4 2 8" xfId="39066" xr:uid="{00000000-0005-0000-0000-000056A50000}"/>
    <cellStyle name="Normal 5 6 4 3" xfId="39067" xr:uid="{00000000-0005-0000-0000-000057A50000}"/>
    <cellStyle name="Normal 5 6 4 3 2" xfId="39068" xr:uid="{00000000-0005-0000-0000-000058A50000}"/>
    <cellStyle name="Normal 5 6 4 3 2 2" xfId="39069" xr:uid="{00000000-0005-0000-0000-000059A50000}"/>
    <cellStyle name="Normal 5 6 4 3 3" xfId="39070" xr:uid="{00000000-0005-0000-0000-00005AA50000}"/>
    <cellStyle name="Normal 5 6 4 3 4" xfId="39071" xr:uid="{00000000-0005-0000-0000-00005BA50000}"/>
    <cellStyle name="Normal 5 6 4 4" xfId="39072" xr:uid="{00000000-0005-0000-0000-00005CA50000}"/>
    <cellStyle name="Normal 5 6 4 4 2" xfId="39073" xr:uid="{00000000-0005-0000-0000-00005DA50000}"/>
    <cellStyle name="Normal 5 6 4 4 2 2" xfId="39074" xr:uid="{00000000-0005-0000-0000-00005EA50000}"/>
    <cellStyle name="Normal 5 6 4 4 3" xfId="39075" xr:uid="{00000000-0005-0000-0000-00005FA50000}"/>
    <cellStyle name="Normal 5 6 4 4 4" xfId="39076" xr:uid="{00000000-0005-0000-0000-000060A50000}"/>
    <cellStyle name="Normal 5 6 4 5" xfId="39077" xr:uid="{00000000-0005-0000-0000-000061A50000}"/>
    <cellStyle name="Normal 5 6 4 5 2" xfId="39078" xr:uid="{00000000-0005-0000-0000-000062A50000}"/>
    <cellStyle name="Normal 5 6 4 5 2 2" xfId="39079" xr:uid="{00000000-0005-0000-0000-000063A50000}"/>
    <cellStyle name="Normal 5 6 4 5 3" xfId="39080" xr:uid="{00000000-0005-0000-0000-000064A50000}"/>
    <cellStyle name="Normal 5 6 4 5 4" xfId="39081" xr:uid="{00000000-0005-0000-0000-000065A50000}"/>
    <cellStyle name="Normal 5 6 4 6" xfId="39082" xr:uid="{00000000-0005-0000-0000-000066A50000}"/>
    <cellStyle name="Normal 5 6 4 6 2" xfId="39083" xr:uid="{00000000-0005-0000-0000-000067A50000}"/>
    <cellStyle name="Normal 5 6 4 6 2 2" xfId="39084" xr:uid="{00000000-0005-0000-0000-000068A50000}"/>
    <cellStyle name="Normal 5 6 4 6 3" xfId="39085" xr:uid="{00000000-0005-0000-0000-000069A50000}"/>
    <cellStyle name="Normal 5 6 4 7" xfId="39086" xr:uid="{00000000-0005-0000-0000-00006AA50000}"/>
    <cellStyle name="Normal 5 6 4 7 2" xfId="39087" xr:uid="{00000000-0005-0000-0000-00006BA50000}"/>
    <cellStyle name="Normal 5 6 4 8" xfId="39088" xr:uid="{00000000-0005-0000-0000-00006CA50000}"/>
    <cellStyle name="Normal 5 6 4 9" xfId="39089" xr:uid="{00000000-0005-0000-0000-00006DA50000}"/>
    <cellStyle name="Normal 5 6 5" xfId="39090" xr:uid="{00000000-0005-0000-0000-00006EA50000}"/>
    <cellStyle name="Normal 5 6 5 2" xfId="39091" xr:uid="{00000000-0005-0000-0000-00006FA50000}"/>
    <cellStyle name="Normal 5 6 5 2 2" xfId="39092" xr:uid="{00000000-0005-0000-0000-000070A50000}"/>
    <cellStyle name="Normal 5 6 5 2 2 2" xfId="39093" xr:uid="{00000000-0005-0000-0000-000071A50000}"/>
    <cellStyle name="Normal 5 6 5 2 3" xfId="39094" xr:uid="{00000000-0005-0000-0000-000072A50000}"/>
    <cellStyle name="Normal 5 6 5 2 4" xfId="39095" xr:uid="{00000000-0005-0000-0000-000073A50000}"/>
    <cellStyle name="Normal 5 6 5 3" xfId="39096" xr:uid="{00000000-0005-0000-0000-000074A50000}"/>
    <cellStyle name="Normal 5 6 5 3 2" xfId="39097" xr:uid="{00000000-0005-0000-0000-000075A50000}"/>
    <cellStyle name="Normal 5 6 5 3 2 2" xfId="39098" xr:uid="{00000000-0005-0000-0000-000076A50000}"/>
    <cellStyle name="Normal 5 6 5 3 3" xfId="39099" xr:uid="{00000000-0005-0000-0000-000077A50000}"/>
    <cellStyle name="Normal 5 6 5 3 4" xfId="39100" xr:uid="{00000000-0005-0000-0000-000078A50000}"/>
    <cellStyle name="Normal 5 6 5 4" xfId="39101" xr:uid="{00000000-0005-0000-0000-000079A50000}"/>
    <cellStyle name="Normal 5 6 5 4 2" xfId="39102" xr:uid="{00000000-0005-0000-0000-00007AA50000}"/>
    <cellStyle name="Normal 5 6 5 4 2 2" xfId="39103" xr:uid="{00000000-0005-0000-0000-00007BA50000}"/>
    <cellStyle name="Normal 5 6 5 4 3" xfId="39104" xr:uid="{00000000-0005-0000-0000-00007CA50000}"/>
    <cellStyle name="Normal 5 6 5 4 4" xfId="39105" xr:uid="{00000000-0005-0000-0000-00007DA50000}"/>
    <cellStyle name="Normal 5 6 5 5" xfId="39106" xr:uid="{00000000-0005-0000-0000-00007EA50000}"/>
    <cellStyle name="Normal 5 6 5 5 2" xfId="39107" xr:uid="{00000000-0005-0000-0000-00007FA50000}"/>
    <cellStyle name="Normal 5 6 5 5 2 2" xfId="39108" xr:uid="{00000000-0005-0000-0000-000080A50000}"/>
    <cellStyle name="Normal 5 6 5 5 3" xfId="39109" xr:uid="{00000000-0005-0000-0000-000081A50000}"/>
    <cellStyle name="Normal 5 6 5 5 4" xfId="39110" xr:uid="{00000000-0005-0000-0000-000082A50000}"/>
    <cellStyle name="Normal 5 6 5 6" xfId="39111" xr:uid="{00000000-0005-0000-0000-000083A50000}"/>
    <cellStyle name="Normal 5 6 5 6 2" xfId="39112" xr:uid="{00000000-0005-0000-0000-000084A50000}"/>
    <cellStyle name="Normal 5 6 5 6 2 2" xfId="39113" xr:uid="{00000000-0005-0000-0000-000085A50000}"/>
    <cellStyle name="Normal 5 6 5 6 3" xfId="39114" xr:uid="{00000000-0005-0000-0000-000086A50000}"/>
    <cellStyle name="Normal 5 6 5 7" xfId="39115" xr:uid="{00000000-0005-0000-0000-000087A50000}"/>
    <cellStyle name="Normal 5 6 5 7 2" xfId="39116" xr:uid="{00000000-0005-0000-0000-000088A50000}"/>
    <cellStyle name="Normal 5 6 5 8" xfId="39117" xr:uid="{00000000-0005-0000-0000-000089A50000}"/>
    <cellStyle name="Normal 5 6 5 9" xfId="39118" xr:uid="{00000000-0005-0000-0000-00008AA50000}"/>
    <cellStyle name="Normal 5 6 6" xfId="39119" xr:uid="{00000000-0005-0000-0000-00008BA50000}"/>
    <cellStyle name="Normal 5 6 6 2" xfId="39120" xr:uid="{00000000-0005-0000-0000-00008CA50000}"/>
    <cellStyle name="Normal 5 6 6 2 2" xfId="39121" xr:uid="{00000000-0005-0000-0000-00008DA50000}"/>
    <cellStyle name="Normal 5 6 6 2 2 2" xfId="39122" xr:uid="{00000000-0005-0000-0000-00008EA50000}"/>
    <cellStyle name="Normal 5 6 6 2 3" xfId="39123" xr:uid="{00000000-0005-0000-0000-00008FA50000}"/>
    <cellStyle name="Normal 5 6 6 2 4" xfId="39124" xr:uid="{00000000-0005-0000-0000-000090A50000}"/>
    <cellStyle name="Normal 5 6 6 3" xfId="39125" xr:uid="{00000000-0005-0000-0000-000091A50000}"/>
    <cellStyle name="Normal 5 6 6 3 2" xfId="39126" xr:uid="{00000000-0005-0000-0000-000092A50000}"/>
    <cellStyle name="Normal 5 6 6 3 2 2" xfId="39127" xr:uid="{00000000-0005-0000-0000-000093A50000}"/>
    <cellStyle name="Normal 5 6 6 3 3" xfId="39128" xr:uid="{00000000-0005-0000-0000-000094A50000}"/>
    <cellStyle name="Normal 5 6 6 3 4" xfId="39129" xr:uid="{00000000-0005-0000-0000-000095A50000}"/>
    <cellStyle name="Normal 5 6 6 4" xfId="39130" xr:uid="{00000000-0005-0000-0000-000096A50000}"/>
    <cellStyle name="Normal 5 6 6 4 2" xfId="39131" xr:uid="{00000000-0005-0000-0000-000097A50000}"/>
    <cellStyle name="Normal 5 6 6 4 2 2" xfId="39132" xr:uid="{00000000-0005-0000-0000-000098A50000}"/>
    <cellStyle name="Normal 5 6 6 4 3" xfId="39133" xr:uid="{00000000-0005-0000-0000-000099A50000}"/>
    <cellStyle name="Normal 5 6 6 4 4" xfId="39134" xr:uid="{00000000-0005-0000-0000-00009AA50000}"/>
    <cellStyle name="Normal 5 6 6 5" xfId="39135" xr:uid="{00000000-0005-0000-0000-00009BA50000}"/>
    <cellStyle name="Normal 5 6 6 5 2" xfId="39136" xr:uid="{00000000-0005-0000-0000-00009CA50000}"/>
    <cellStyle name="Normal 5 6 6 5 2 2" xfId="39137" xr:uid="{00000000-0005-0000-0000-00009DA50000}"/>
    <cellStyle name="Normal 5 6 6 5 3" xfId="39138" xr:uid="{00000000-0005-0000-0000-00009EA50000}"/>
    <cellStyle name="Normal 5 6 6 6" xfId="39139" xr:uid="{00000000-0005-0000-0000-00009FA50000}"/>
    <cellStyle name="Normal 5 6 6 6 2" xfId="39140" xr:uid="{00000000-0005-0000-0000-0000A0A50000}"/>
    <cellStyle name="Normal 5 6 6 7" xfId="39141" xr:uid="{00000000-0005-0000-0000-0000A1A50000}"/>
    <cellStyle name="Normal 5 6 6 8" xfId="39142" xr:uid="{00000000-0005-0000-0000-0000A2A50000}"/>
    <cellStyle name="Normal 5 6 7" xfId="39143" xr:uid="{00000000-0005-0000-0000-0000A3A50000}"/>
    <cellStyle name="Normal 5 6 8" xfId="39144" xr:uid="{00000000-0005-0000-0000-0000A4A50000}"/>
    <cellStyle name="Normal 5 6 8 2" xfId="39145" xr:uid="{00000000-0005-0000-0000-0000A5A50000}"/>
    <cellStyle name="Normal 5 6 8 2 2" xfId="39146" xr:uid="{00000000-0005-0000-0000-0000A6A50000}"/>
    <cellStyle name="Normal 5 6 8 3" xfId="39147" xr:uid="{00000000-0005-0000-0000-0000A7A50000}"/>
    <cellStyle name="Normal 5 6 8 4" xfId="39148" xr:uid="{00000000-0005-0000-0000-0000A8A50000}"/>
    <cellStyle name="Normal 5 6 9" xfId="39149" xr:uid="{00000000-0005-0000-0000-0000A9A50000}"/>
    <cellStyle name="Normal 5 6 9 2" xfId="39150" xr:uid="{00000000-0005-0000-0000-0000AAA50000}"/>
    <cellStyle name="Normal 5 6 9 2 2" xfId="39151" xr:uid="{00000000-0005-0000-0000-0000ABA50000}"/>
    <cellStyle name="Normal 5 6 9 3" xfId="39152" xr:uid="{00000000-0005-0000-0000-0000ACA50000}"/>
    <cellStyle name="Normal 5 6 9 4" xfId="39153" xr:uid="{00000000-0005-0000-0000-0000ADA50000}"/>
    <cellStyle name="Normal 5 7" xfId="39154" xr:uid="{00000000-0005-0000-0000-0000AEA50000}"/>
    <cellStyle name="Normal 5 7 10" xfId="39155" xr:uid="{00000000-0005-0000-0000-0000AFA50000}"/>
    <cellStyle name="Normal 5 7 10 2" xfId="39156" xr:uid="{00000000-0005-0000-0000-0000B0A50000}"/>
    <cellStyle name="Normal 5 7 11" xfId="39157" xr:uid="{00000000-0005-0000-0000-0000B1A50000}"/>
    <cellStyle name="Normal 5 7 12" xfId="39158" xr:uid="{00000000-0005-0000-0000-0000B2A50000}"/>
    <cellStyle name="Normal 5 7 2" xfId="39159" xr:uid="{00000000-0005-0000-0000-0000B3A50000}"/>
    <cellStyle name="Normal 5 7 2 10" xfId="39160" xr:uid="{00000000-0005-0000-0000-0000B4A50000}"/>
    <cellStyle name="Normal 5 7 2 11" xfId="39161" xr:uid="{00000000-0005-0000-0000-0000B5A50000}"/>
    <cellStyle name="Normal 5 7 2 2" xfId="39162" xr:uid="{00000000-0005-0000-0000-0000B6A50000}"/>
    <cellStyle name="Normal 5 7 2 2 2" xfId="39163" xr:uid="{00000000-0005-0000-0000-0000B7A50000}"/>
    <cellStyle name="Normal 5 7 2 2 2 2" xfId="39164" xr:uid="{00000000-0005-0000-0000-0000B8A50000}"/>
    <cellStyle name="Normal 5 7 2 2 2 2 2" xfId="39165" xr:uid="{00000000-0005-0000-0000-0000B9A50000}"/>
    <cellStyle name="Normal 5 7 2 2 2 2 2 2" xfId="39166" xr:uid="{00000000-0005-0000-0000-0000BAA50000}"/>
    <cellStyle name="Normal 5 7 2 2 2 2 3" xfId="39167" xr:uid="{00000000-0005-0000-0000-0000BBA50000}"/>
    <cellStyle name="Normal 5 7 2 2 2 2 4" xfId="39168" xr:uid="{00000000-0005-0000-0000-0000BCA50000}"/>
    <cellStyle name="Normal 5 7 2 2 2 3" xfId="39169" xr:uid="{00000000-0005-0000-0000-0000BDA50000}"/>
    <cellStyle name="Normal 5 7 2 2 2 3 2" xfId="39170" xr:uid="{00000000-0005-0000-0000-0000BEA50000}"/>
    <cellStyle name="Normal 5 7 2 2 2 3 2 2" xfId="39171" xr:uid="{00000000-0005-0000-0000-0000BFA50000}"/>
    <cellStyle name="Normal 5 7 2 2 2 3 3" xfId="39172" xr:uid="{00000000-0005-0000-0000-0000C0A50000}"/>
    <cellStyle name="Normal 5 7 2 2 2 3 4" xfId="39173" xr:uid="{00000000-0005-0000-0000-0000C1A50000}"/>
    <cellStyle name="Normal 5 7 2 2 2 4" xfId="39174" xr:uid="{00000000-0005-0000-0000-0000C2A50000}"/>
    <cellStyle name="Normal 5 7 2 2 2 4 2" xfId="39175" xr:uid="{00000000-0005-0000-0000-0000C3A50000}"/>
    <cellStyle name="Normal 5 7 2 2 2 4 2 2" xfId="39176" xr:uid="{00000000-0005-0000-0000-0000C4A50000}"/>
    <cellStyle name="Normal 5 7 2 2 2 4 3" xfId="39177" xr:uid="{00000000-0005-0000-0000-0000C5A50000}"/>
    <cellStyle name="Normal 5 7 2 2 2 4 4" xfId="39178" xr:uid="{00000000-0005-0000-0000-0000C6A50000}"/>
    <cellStyle name="Normal 5 7 2 2 2 5" xfId="39179" xr:uid="{00000000-0005-0000-0000-0000C7A50000}"/>
    <cellStyle name="Normal 5 7 2 2 2 5 2" xfId="39180" xr:uid="{00000000-0005-0000-0000-0000C8A50000}"/>
    <cellStyle name="Normal 5 7 2 2 2 5 3" xfId="39181" xr:uid="{00000000-0005-0000-0000-0000C9A50000}"/>
    <cellStyle name="Normal 5 7 2 2 2 6" xfId="39182" xr:uid="{00000000-0005-0000-0000-0000CAA50000}"/>
    <cellStyle name="Normal 5 7 2 2 2 7" xfId="39183" xr:uid="{00000000-0005-0000-0000-0000CBA50000}"/>
    <cellStyle name="Normal 5 7 2 2 2 8" xfId="39184" xr:uid="{00000000-0005-0000-0000-0000CCA50000}"/>
    <cellStyle name="Normal 5 7 2 2 3" xfId="39185" xr:uid="{00000000-0005-0000-0000-0000CDA50000}"/>
    <cellStyle name="Normal 5 7 2 2 3 2" xfId="39186" xr:uid="{00000000-0005-0000-0000-0000CEA50000}"/>
    <cellStyle name="Normal 5 7 2 2 3 2 2" xfId="39187" xr:uid="{00000000-0005-0000-0000-0000CFA50000}"/>
    <cellStyle name="Normal 5 7 2 2 3 3" xfId="39188" xr:uid="{00000000-0005-0000-0000-0000D0A50000}"/>
    <cellStyle name="Normal 5 7 2 2 3 4" xfId="39189" xr:uid="{00000000-0005-0000-0000-0000D1A50000}"/>
    <cellStyle name="Normal 5 7 2 2 4" xfId="39190" xr:uid="{00000000-0005-0000-0000-0000D2A50000}"/>
    <cellStyle name="Normal 5 7 2 2 4 2" xfId="39191" xr:uid="{00000000-0005-0000-0000-0000D3A50000}"/>
    <cellStyle name="Normal 5 7 2 2 4 2 2" xfId="39192" xr:uid="{00000000-0005-0000-0000-0000D4A50000}"/>
    <cellStyle name="Normal 5 7 2 2 4 3" xfId="39193" xr:uid="{00000000-0005-0000-0000-0000D5A50000}"/>
    <cellStyle name="Normal 5 7 2 2 4 4" xfId="39194" xr:uid="{00000000-0005-0000-0000-0000D6A50000}"/>
    <cellStyle name="Normal 5 7 2 2 5" xfId="39195" xr:uid="{00000000-0005-0000-0000-0000D7A50000}"/>
    <cellStyle name="Normal 5 7 2 2 5 2" xfId="39196" xr:uid="{00000000-0005-0000-0000-0000D8A50000}"/>
    <cellStyle name="Normal 5 7 2 2 5 2 2" xfId="39197" xr:uid="{00000000-0005-0000-0000-0000D9A50000}"/>
    <cellStyle name="Normal 5 7 2 2 5 3" xfId="39198" xr:uid="{00000000-0005-0000-0000-0000DAA50000}"/>
    <cellStyle name="Normal 5 7 2 2 5 4" xfId="39199" xr:uid="{00000000-0005-0000-0000-0000DBA50000}"/>
    <cellStyle name="Normal 5 7 2 2 6" xfId="39200" xr:uid="{00000000-0005-0000-0000-0000DCA50000}"/>
    <cellStyle name="Normal 5 7 2 2 6 2" xfId="39201" xr:uid="{00000000-0005-0000-0000-0000DDA50000}"/>
    <cellStyle name="Normal 5 7 2 2 6 2 2" xfId="39202" xr:uid="{00000000-0005-0000-0000-0000DEA50000}"/>
    <cellStyle name="Normal 5 7 2 2 6 3" xfId="39203" xr:uid="{00000000-0005-0000-0000-0000DFA50000}"/>
    <cellStyle name="Normal 5 7 2 2 7" xfId="39204" xr:uid="{00000000-0005-0000-0000-0000E0A50000}"/>
    <cellStyle name="Normal 5 7 2 2 7 2" xfId="39205" xr:uid="{00000000-0005-0000-0000-0000E1A50000}"/>
    <cellStyle name="Normal 5 7 2 2 8" xfId="39206" xr:uid="{00000000-0005-0000-0000-0000E2A50000}"/>
    <cellStyle name="Normal 5 7 2 2 9" xfId="39207" xr:uid="{00000000-0005-0000-0000-0000E3A50000}"/>
    <cellStyle name="Normal 5 7 2 3" xfId="39208" xr:uid="{00000000-0005-0000-0000-0000E4A50000}"/>
    <cellStyle name="Normal 5 7 2 3 2" xfId="39209" xr:uid="{00000000-0005-0000-0000-0000E5A50000}"/>
    <cellStyle name="Normal 5 7 2 3 2 2" xfId="39210" xr:uid="{00000000-0005-0000-0000-0000E6A50000}"/>
    <cellStyle name="Normal 5 7 2 3 2 2 2" xfId="39211" xr:uid="{00000000-0005-0000-0000-0000E7A50000}"/>
    <cellStyle name="Normal 5 7 2 3 2 3" xfId="39212" xr:uid="{00000000-0005-0000-0000-0000E8A50000}"/>
    <cellStyle name="Normal 5 7 2 3 2 4" xfId="39213" xr:uid="{00000000-0005-0000-0000-0000E9A50000}"/>
    <cellStyle name="Normal 5 7 2 3 3" xfId="39214" xr:uid="{00000000-0005-0000-0000-0000EAA50000}"/>
    <cellStyle name="Normal 5 7 2 3 3 2" xfId="39215" xr:uid="{00000000-0005-0000-0000-0000EBA50000}"/>
    <cellStyle name="Normal 5 7 2 3 3 2 2" xfId="39216" xr:uid="{00000000-0005-0000-0000-0000ECA50000}"/>
    <cellStyle name="Normal 5 7 2 3 3 3" xfId="39217" xr:uid="{00000000-0005-0000-0000-0000EDA50000}"/>
    <cellStyle name="Normal 5 7 2 3 3 4" xfId="39218" xr:uid="{00000000-0005-0000-0000-0000EEA50000}"/>
    <cellStyle name="Normal 5 7 2 3 4" xfId="39219" xr:uid="{00000000-0005-0000-0000-0000EFA50000}"/>
    <cellStyle name="Normal 5 7 2 3 4 2" xfId="39220" xr:uid="{00000000-0005-0000-0000-0000F0A50000}"/>
    <cellStyle name="Normal 5 7 2 3 4 2 2" xfId="39221" xr:uid="{00000000-0005-0000-0000-0000F1A50000}"/>
    <cellStyle name="Normal 5 7 2 3 4 3" xfId="39222" xr:uid="{00000000-0005-0000-0000-0000F2A50000}"/>
    <cellStyle name="Normal 5 7 2 3 4 4" xfId="39223" xr:uid="{00000000-0005-0000-0000-0000F3A50000}"/>
    <cellStyle name="Normal 5 7 2 3 5" xfId="39224" xr:uid="{00000000-0005-0000-0000-0000F4A50000}"/>
    <cellStyle name="Normal 5 7 2 3 5 2" xfId="39225" xr:uid="{00000000-0005-0000-0000-0000F5A50000}"/>
    <cellStyle name="Normal 5 7 2 3 5 2 2" xfId="39226" xr:uid="{00000000-0005-0000-0000-0000F6A50000}"/>
    <cellStyle name="Normal 5 7 2 3 5 3" xfId="39227" xr:uid="{00000000-0005-0000-0000-0000F7A50000}"/>
    <cellStyle name="Normal 5 7 2 3 5 4" xfId="39228" xr:uid="{00000000-0005-0000-0000-0000F8A50000}"/>
    <cellStyle name="Normal 5 7 2 3 6" xfId="39229" xr:uid="{00000000-0005-0000-0000-0000F9A50000}"/>
    <cellStyle name="Normal 5 7 2 3 6 2" xfId="39230" xr:uid="{00000000-0005-0000-0000-0000FAA50000}"/>
    <cellStyle name="Normal 5 7 2 3 6 2 2" xfId="39231" xr:uid="{00000000-0005-0000-0000-0000FBA50000}"/>
    <cellStyle name="Normal 5 7 2 3 6 3" xfId="39232" xr:uid="{00000000-0005-0000-0000-0000FCA50000}"/>
    <cellStyle name="Normal 5 7 2 3 7" xfId="39233" xr:uid="{00000000-0005-0000-0000-0000FDA50000}"/>
    <cellStyle name="Normal 5 7 2 3 7 2" xfId="39234" xr:uid="{00000000-0005-0000-0000-0000FEA50000}"/>
    <cellStyle name="Normal 5 7 2 3 8" xfId="39235" xr:uid="{00000000-0005-0000-0000-0000FFA50000}"/>
    <cellStyle name="Normal 5 7 2 3 9" xfId="39236" xr:uid="{00000000-0005-0000-0000-000000A60000}"/>
    <cellStyle name="Normal 5 7 2 4" xfId="39237" xr:uid="{00000000-0005-0000-0000-000001A60000}"/>
    <cellStyle name="Normal 5 7 2 4 2" xfId="39238" xr:uid="{00000000-0005-0000-0000-000002A60000}"/>
    <cellStyle name="Normal 5 7 2 4 2 2" xfId="39239" xr:uid="{00000000-0005-0000-0000-000003A60000}"/>
    <cellStyle name="Normal 5 7 2 4 2 2 2" xfId="39240" xr:uid="{00000000-0005-0000-0000-000004A60000}"/>
    <cellStyle name="Normal 5 7 2 4 2 3" xfId="39241" xr:uid="{00000000-0005-0000-0000-000005A60000}"/>
    <cellStyle name="Normal 5 7 2 4 2 4" xfId="39242" xr:uid="{00000000-0005-0000-0000-000006A60000}"/>
    <cellStyle name="Normal 5 7 2 4 3" xfId="39243" xr:uid="{00000000-0005-0000-0000-000007A60000}"/>
    <cellStyle name="Normal 5 7 2 4 3 2" xfId="39244" xr:uid="{00000000-0005-0000-0000-000008A60000}"/>
    <cellStyle name="Normal 5 7 2 4 3 2 2" xfId="39245" xr:uid="{00000000-0005-0000-0000-000009A60000}"/>
    <cellStyle name="Normal 5 7 2 4 3 3" xfId="39246" xr:uid="{00000000-0005-0000-0000-00000AA60000}"/>
    <cellStyle name="Normal 5 7 2 4 3 4" xfId="39247" xr:uid="{00000000-0005-0000-0000-00000BA60000}"/>
    <cellStyle name="Normal 5 7 2 4 4" xfId="39248" xr:uid="{00000000-0005-0000-0000-00000CA60000}"/>
    <cellStyle name="Normal 5 7 2 4 4 2" xfId="39249" xr:uid="{00000000-0005-0000-0000-00000DA60000}"/>
    <cellStyle name="Normal 5 7 2 4 4 2 2" xfId="39250" xr:uid="{00000000-0005-0000-0000-00000EA60000}"/>
    <cellStyle name="Normal 5 7 2 4 4 3" xfId="39251" xr:uid="{00000000-0005-0000-0000-00000FA60000}"/>
    <cellStyle name="Normal 5 7 2 4 4 4" xfId="39252" xr:uid="{00000000-0005-0000-0000-000010A60000}"/>
    <cellStyle name="Normal 5 7 2 4 5" xfId="39253" xr:uid="{00000000-0005-0000-0000-000011A60000}"/>
    <cellStyle name="Normal 5 7 2 4 5 2" xfId="39254" xr:uid="{00000000-0005-0000-0000-000012A60000}"/>
    <cellStyle name="Normal 5 7 2 4 5 3" xfId="39255" xr:uid="{00000000-0005-0000-0000-000013A60000}"/>
    <cellStyle name="Normal 5 7 2 4 6" xfId="39256" xr:uid="{00000000-0005-0000-0000-000014A60000}"/>
    <cellStyle name="Normal 5 7 2 4 7" xfId="39257" xr:uid="{00000000-0005-0000-0000-000015A60000}"/>
    <cellStyle name="Normal 5 7 2 4 8" xfId="39258" xr:uid="{00000000-0005-0000-0000-000016A60000}"/>
    <cellStyle name="Normal 5 7 2 5" xfId="39259" xr:uid="{00000000-0005-0000-0000-000017A60000}"/>
    <cellStyle name="Normal 5 7 2 5 2" xfId="39260" xr:uid="{00000000-0005-0000-0000-000018A60000}"/>
    <cellStyle name="Normal 5 7 2 5 2 2" xfId="39261" xr:uid="{00000000-0005-0000-0000-000019A60000}"/>
    <cellStyle name="Normal 5 7 2 5 3" xfId="39262" xr:uid="{00000000-0005-0000-0000-00001AA60000}"/>
    <cellStyle name="Normal 5 7 2 5 4" xfId="39263" xr:uid="{00000000-0005-0000-0000-00001BA60000}"/>
    <cellStyle name="Normal 5 7 2 6" xfId="39264" xr:uid="{00000000-0005-0000-0000-00001CA60000}"/>
    <cellStyle name="Normal 5 7 2 6 2" xfId="39265" xr:uid="{00000000-0005-0000-0000-00001DA60000}"/>
    <cellStyle name="Normal 5 7 2 6 2 2" xfId="39266" xr:uid="{00000000-0005-0000-0000-00001EA60000}"/>
    <cellStyle name="Normal 5 7 2 6 3" xfId="39267" xr:uid="{00000000-0005-0000-0000-00001FA60000}"/>
    <cellStyle name="Normal 5 7 2 6 4" xfId="39268" xr:uid="{00000000-0005-0000-0000-000020A60000}"/>
    <cellStyle name="Normal 5 7 2 7" xfId="39269" xr:uid="{00000000-0005-0000-0000-000021A60000}"/>
    <cellStyle name="Normal 5 7 2 7 2" xfId="39270" xr:uid="{00000000-0005-0000-0000-000022A60000}"/>
    <cellStyle name="Normal 5 7 2 7 2 2" xfId="39271" xr:uid="{00000000-0005-0000-0000-000023A60000}"/>
    <cellStyle name="Normal 5 7 2 7 3" xfId="39272" xr:uid="{00000000-0005-0000-0000-000024A60000}"/>
    <cellStyle name="Normal 5 7 2 7 4" xfId="39273" xr:uid="{00000000-0005-0000-0000-000025A60000}"/>
    <cellStyle name="Normal 5 7 2 8" xfId="39274" xr:uid="{00000000-0005-0000-0000-000026A60000}"/>
    <cellStyle name="Normal 5 7 2 8 2" xfId="39275" xr:uid="{00000000-0005-0000-0000-000027A60000}"/>
    <cellStyle name="Normal 5 7 2 8 2 2" xfId="39276" xr:uid="{00000000-0005-0000-0000-000028A60000}"/>
    <cellStyle name="Normal 5 7 2 8 3" xfId="39277" xr:uid="{00000000-0005-0000-0000-000029A60000}"/>
    <cellStyle name="Normal 5 7 2 9" xfId="39278" xr:uid="{00000000-0005-0000-0000-00002AA60000}"/>
    <cellStyle name="Normal 5 7 2 9 2" xfId="39279" xr:uid="{00000000-0005-0000-0000-00002BA60000}"/>
    <cellStyle name="Normal 5 7 3" xfId="39280" xr:uid="{00000000-0005-0000-0000-00002CA60000}"/>
    <cellStyle name="Normal 5 7 3 2" xfId="39281" xr:uid="{00000000-0005-0000-0000-00002DA60000}"/>
    <cellStyle name="Normal 5 7 3 2 2" xfId="39282" xr:uid="{00000000-0005-0000-0000-00002EA60000}"/>
    <cellStyle name="Normal 5 7 3 2 2 2" xfId="39283" xr:uid="{00000000-0005-0000-0000-00002FA60000}"/>
    <cellStyle name="Normal 5 7 3 2 2 2 2" xfId="39284" xr:uid="{00000000-0005-0000-0000-000030A60000}"/>
    <cellStyle name="Normal 5 7 3 2 2 3" xfId="39285" xr:uid="{00000000-0005-0000-0000-000031A60000}"/>
    <cellStyle name="Normal 5 7 3 2 2 4" xfId="39286" xr:uid="{00000000-0005-0000-0000-000032A60000}"/>
    <cellStyle name="Normal 5 7 3 2 3" xfId="39287" xr:uid="{00000000-0005-0000-0000-000033A60000}"/>
    <cellStyle name="Normal 5 7 3 2 3 2" xfId="39288" xr:uid="{00000000-0005-0000-0000-000034A60000}"/>
    <cellStyle name="Normal 5 7 3 2 3 2 2" xfId="39289" xr:uid="{00000000-0005-0000-0000-000035A60000}"/>
    <cellStyle name="Normal 5 7 3 2 3 3" xfId="39290" xr:uid="{00000000-0005-0000-0000-000036A60000}"/>
    <cellStyle name="Normal 5 7 3 2 3 4" xfId="39291" xr:uid="{00000000-0005-0000-0000-000037A60000}"/>
    <cellStyle name="Normal 5 7 3 2 4" xfId="39292" xr:uid="{00000000-0005-0000-0000-000038A60000}"/>
    <cellStyle name="Normal 5 7 3 2 4 2" xfId="39293" xr:uid="{00000000-0005-0000-0000-000039A60000}"/>
    <cellStyle name="Normal 5 7 3 2 4 2 2" xfId="39294" xr:uid="{00000000-0005-0000-0000-00003AA60000}"/>
    <cellStyle name="Normal 5 7 3 2 4 3" xfId="39295" xr:uid="{00000000-0005-0000-0000-00003BA60000}"/>
    <cellStyle name="Normal 5 7 3 2 4 4" xfId="39296" xr:uid="{00000000-0005-0000-0000-00003CA60000}"/>
    <cellStyle name="Normal 5 7 3 2 5" xfId="39297" xr:uid="{00000000-0005-0000-0000-00003DA60000}"/>
    <cellStyle name="Normal 5 7 3 2 5 2" xfId="39298" xr:uid="{00000000-0005-0000-0000-00003EA60000}"/>
    <cellStyle name="Normal 5 7 3 2 5 3" xfId="39299" xr:uid="{00000000-0005-0000-0000-00003FA60000}"/>
    <cellStyle name="Normal 5 7 3 2 6" xfId="39300" xr:uid="{00000000-0005-0000-0000-000040A60000}"/>
    <cellStyle name="Normal 5 7 3 2 7" xfId="39301" xr:uid="{00000000-0005-0000-0000-000041A60000}"/>
    <cellStyle name="Normal 5 7 3 2 8" xfId="39302" xr:uid="{00000000-0005-0000-0000-000042A60000}"/>
    <cellStyle name="Normal 5 7 3 3" xfId="39303" xr:uid="{00000000-0005-0000-0000-000043A60000}"/>
    <cellStyle name="Normal 5 7 3 3 2" xfId="39304" xr:uid="{00000000-0005-0000-0000-000044A60000}"/>
    <cellStyle name="Normal 5 7 3 3 2 2" xfId="39305" xr:uid="{00000000-0005-0000-0000-000045A60000}"/>
    <cellStyle name="Normal 5 7 3 3 3" xfId="39306" xr:uid="{00000000-0005-0000-0000-000046A60000}"/>
    <cellStyle name="Normal 5 7 3 3 4" xfId="39307" xr:uid="{00000000-0005-0000-0000-000047A60000}"/>
    <cellStyle name="Normal 5 7 3 4" xfId="39308" xr:uid="{00000000-0005-0000-0000-000048A60000}"/>
    <cellStyle name="Normal 5 7 3 4 2" xfId="39309" xr:uid="{00000000-0005-0000-0000-000049A60000}"/>
    <cellStyle name="Normal 5 7 3 4 2 2" xfId="39310" xr:uid="{00000000-0005-0000-0000-00004AA60000}"/>
    <cellStyle name="Normal 5 7 3 4 3" xfId="39311" xr:uid="{00000000-0005-0000-0000-00004BA60000}"/>
    <cellStyle name="Normal 5 7 3 4 4" xfId="39312" xr:uid="{00000000-0005-0000-0000-00004CA60000}"/>
    <cellStyle name="Normal 5 7 3 5" xfId="39313" xr:uid="{00000000-0005-0000-0000-00004DA60000}"/>
    <cellStyle name="Normal 5 7 3 5 2" xfId="39314" xr:uid="{00000000-0005-0000-0000-00004EA60000}"/>
    <cellStyle name="Normal 5 7 3 5 2 2" xfId="39315" xr:uid="{00000000-0005-0000-0000-00004FA60000}"/>
    <cellStyle name="Normal 5 7 3 5 3" xfId="39316" xr:uid="{00000000-0005-0000-0000-000050A60000}"/>
    <cellStyle name="Normal 5 7 3 5 4" xfId="39317" xr:uid="{00000000-0005-0000-0000-000051A60000}"/>
    <cellStyle name="Normal 5 7 3 6" xfId="39318" xr:uid="{00000000-0005-0000-0000-000052A60000}"/>
    <cellStyle name="Normal 5 7 3 6 2" xfId="39319" xr:uid="{00000000-0005-0000-0000-000053A60000}"/>
    <cellStyle name="Normal 5 7 3 6 2 2" xfId="39320" xr:uid="{00000000-0005-0000-0000-000054A60000}"/>
    <cellStyle name="Normal 5 7 3 6 3" xfId="39321" xr:uid="{00000000-0005-0000-0000-000055A60000}"/>
    <cellStyle name="Normal 5 7 3 7" xfId="39322" xr:uid="{00000000-0005-0000-0000-000056A60000}"/>
    <cellStyle name="Normal 5 7 3 7 2" xfId="39323" xr:uid="{00000000-0005-0000-0000-000057A60000}"/>
    <cellStyle name="Normal 5 7 3 8" xfId="39324" xr:uid="{00000000-0005-0000-0000-000058A60000}"/>
    <cellStyle name="Normal 5 7 3 9" xfId="39325" xr:uid="{00000000-0005-0000-0000-000059A60000}"/>
    <cellStyle name="Normal 5 7 4" xfId="39326" xr:uid="{00000000-0005-0000-0000-00005AA60000}"/>
    <cellStyle name="Normal 5 7 4 2" xfId="39327" xr:uid="{00000000-0005-0000-0000-00005BA60000}"/>
    <cellStyle name="Normal 5 7 4 2 2" xfId="39328" xr:uid="{00000000-0005-0000-0000-00005CA60000}"/>
    <cellStyle name="Normal 5 7 4 2 2 2" xfId="39329" xr:uid="{00000000-0005-0000-0000-00005DA60000}"/>
    <cellStyle name="Normal 5 7 4 2 3" xfId="39330" xr:uid="{00000000-0005-0000-0000-00005EA60000}"/>
    <cellStyle name="Normal 5 7 4 2 4" xfId="39331" xr:uid="{00000000-0005-0000-0000-00005FA60000}"/>
    <cellStyle name="Normal 5 7 4 3" xfId="39332" xr:uid="{00000000-0005-0000-0000-000060A60000}"/>
    <cellStyle name="Normal 5 7 4 3 2" xfId="39333" xr:uid="{00000000-0005-0000-0000-000061A60000}"/>
    <cellStyle name="Normal 5 7 4 3 2 2" xfId="39334" xr:uid="{00000000-0005-0000-0000-000062A60000}"/>
    <cellStyle name="Normal 5 7 4 3 3" xfId="39335" xr:uid="{00000000-0005-0000-0000-000063A60000}"/>
    <cellStyle name="Normal 5 7 4 3 4" xfId="39336" xr:uid="{00000000-0005-0000-0000-000064A60000}"/>
    <cellStyle name="Normal 5 7 4 4" xfId="39337" xr:uid="{00000000-0005-0000-0000-000065A60000}"/>
    <cellStyle name="Normal 5 7 4 4 2" xfId="39338" xr:uid="{00000000-0005-0000-0000-000066A60000}"/>
    <cellStyle name="Normal 5 7 4 4 2 2" xfId="39339" xr:uid="{00000000-0005-0000-0000-000067A60000}"/>
    <cellStyle name="Normal 5 7 4 4 3" xfId="39340" xr:uid="{00000000-0005-0000-0000-000068A60000}"/>
    <cellStyle name="Normal 5 7 4 4 4" xfId="39341" xr:uid="{00000000-0005-0000-0000-000069A60000}"/>
    <cellStyle name="Normal 5 7 4 5" xfId="39342" xr:uid="{00000000-0005-0000-0000-00006AA60000}"/>
    <cellStyle name="Normal 5 7 4 5 2" xfId="39343" xr:uid="{00000000-0005-0000-0000-00006BA60000}"/>
    <cellStyle name="Normal 5 7 4 5 2 2" xfId="39344" xr:uid="{00000000-0005-0000-0000-00006CA60000}"/>
    <cellStyle name="Normal 5 7 4 5 3" xfId="39345" xr:uid="{00000000-0005-0000-0000-00006DA60000}"/>
    <cellStyle name="Normal 5 7 4 5 4" xfId="39346" xr:uid="{00000000-0005-0000-0000-00006EA60000}"/>
    <cellStyle name="Normal 5 7 4 6" xfId="39347" xr:uid="{00000000-0005-0000-0000-00006FA60000}"/>
    <cellStyle name="Normal 5 7 4 6 2" xfId="39348" xr:uid="{00000000-0005-0000-0000-000070A60000}"/>
    <cellStyle name="Normal 5 7 4 6 2 2" xfId="39349" xr:uid="{00000000-0005-0000-0000-000071A60000}"/>
    <cellStyle name="Normal 5 7 4 6 3" xfId="39350" xr:uid="{00000000-0005-0000-0000-000072A60000}"/>
    <cellStyle name="Normal 5 7 4 7" xfId="39351" xr:uid="{00000000-0005-0000-0000-000073A60000}"/>
    <cellStyle name="Normal 5 7 4 7 2" xfId="39352" xr:uid="{00000000-0005-0000-0000-000074A60000}"/>
    <cellStyle name="Normal 5 7 4 8" xfId="39353" xr:uid="{00000000-0005-0000-0000-000075A60000}"/>
    <cellStyle name="Normal 5 7 4 9" xfId="39354" xr:uid="{00000000-0005-0000-0000-000076A60000}"/>
    <cellStyle name="Normal 5 7 5" xfId="39355" xr:uid="{00000000-0005-0000-0000-000077A60000}"/>
    <cellStyle name="Normal 5 7 5 2" xfId="39356" xr:uid="{00000000-0005-0000-0000-000078A60000}"/>
    <cellStyle name="Normal 5 7 5 2 2" xfId="39357" xr:uid="{00000000-0005-0000-0000-000079A60000}"/>
    <cellStyle name="Normal 5 7 5 2 2 2" xfId="39358" xr:uid="{00000000-0005-0000-0000-00007AA60000}"/>
    <cellStyle name="Normal 5 7 5 2 3" xfId="39359" xr:uid="{00000000-0005-0000-0000-00007BA60000}"/>
    <cellStyle name="Normal 5 7 5 2 4" xfId="39360" xr:uid="{00000000-0005-0000-0000-00007CA60000}"/>
    <cellStyle name="Normal 5 7 5 3" xfId="39361" xr:uid="{00000000-0005-0000-0000-00007DA60000}"/>
    <cellStyle name="Normal 5 7 5 3 2" xfId="39362" xr:uid="{00000000-0005-0000-0000-00007EA60000}"/>
    <cellStyle name="Normal 5 7 5 3 2 2" xfId="39363" xr:uid="{00000000-0005-0000-0000-00007FA60000}"/>
    <cellStyle name="Normal 5 7 5 3 3" xfId="39364" xr:uid="{00000000-0005-0000-0000-000080A60000}"/>
    <cellStyle name="Normal 5 7 5 3 4" xfId="39365" xr:uid="{00000000-0005-0000-0000-000081A60000}"/>
    <cellStyle name="Normal 5 7 5 4" xfId="39366" xr:uid="{00000000-0005-0000-0000-000082A60000}"/>
    <cellStyle name="Normal 5 7 5 4 2" xfId="39367" xr:uid="{00000000-0005-0000-0000-000083A60000}"/>
    <cellStyle name="Normal 5 7 5 4 2 2" xfId="39368" xr:uid="{00000000-0005-0000-0000-000084A60000}"/>
    <cellStyle name="Normal 5 7 5 4 3" xfId="39369" xr:uid="{00000000-0005-0000-0000-000085A60000}"/>
    <cellStyle name="Normal 5 7 5 4 4" xfId="39370" xr:uid="{00000000-0005-0000-0000-000086A60000}"/>
    <cellStyle name="Normal 5 7 5 5" xfId="39371" xr:uid="{00000000-0005-0000-0000-000087A60000}"/>
    <cellStyle name="Normal 5 7 5 5 2" xfId="39372" xr:uid="{00000000-0005-0000-0000-000088A60000}"/>
    <cellStyle name="Normal 5 7 5 5 3" xfId="39373" xr:uid="{00000000-0005-0000-0000-000089A60000}"/>
    <cellStyle name="Normal 5 7 5 6" xfId="39374" xr:uid="{00000000-0005-0000-0000-00008AA60000}"/>
    <cellStyle name="Normal 5 7 5 7" xfId="39375" xr:uid="{00000000-0005-0000-0000-00008BA60000}"/>
    <cellStyle name="Normal 5 7 5 8" xfId="39376" xr:uid="{00000000-0005-0000-0000-00008CA60000}"/>
    <cellStyle name="Normal 5 7 6" xfId="39377" xr:uid="{00000000-0005-0000-0000-00008DA60000}"/>
    <cellStyle name="Normal 5 7 6 2" xfId="39378" xr:uid="{00000000-0005-0000-0000-00008EA60000}"/>
    <cellStyle name="Normal 5 7 6 2 2" xfId="39379" xr:uid="{00000000-0005-0000-0000-00008FA60000}"/>
    <cellStyle name="Normal 5 7 6 3" xfId="39380" xr:uid="{00000000-0005-0000-0000-000090A60000}"/>
    <cellStyle name="Normal 5 7 6 4" xfId="39381" xr:uid="{00000000-0005-0000-0000-000091A60000}"/>
    <cellStyle name="Normal 5 7 7" xfId="39382" xr:uid="{00000000-0005-0000-0000-000092A60000}"/>
    <cellStyle name="Normal 5 7 7 2" xfId="39383" xr:uid="{00000000-0005-0000-0000-000093A60000}"/>
    <cellStyle name="Normal 5 7 7 2 2" xfId="39384" xr:uid="{00000000-0005-0000-0000-000094A60000}"/>
    <cellStyle name="Normal 5 7 7 3" xfId="39385" xr:uid="{00000000-0005-0000-0000-000095A60000}"/>
    <cellStyle name="Normal 5 7 7 4" xfId="39386" xr:uid="{00000000-0005-0000-0000-000096A60000}"/>
    <cellStyle name="Normal 5 7 8" xfId="39387" xr:uid="{00000000-0005-0000-0000-000097A60000}"/>
    <cellStyle name="Normal 5 7 8 2" xfId="39388" xr:uid="{00000000-0005-0000-0000-000098A60000}"/>
    <cellStyle name="Normal 5 7 8 2 2" xfId="39389" xr:uid="{00000000-0005-0000-0000-000099A60000}"/>
    <cellStyle name="Normal 5 7 8 3" xfId="39390" xr:uid="{00000000-0005-0000-0000-00009AA60000}"/>
    <cellStyle name="Normal 5 7 8 4" xfId="39391" xr:uid="{00000000-0005-0000-0000-00009BA60000}"/>
    <cellStyle name="Normal 5 7 9" xfId="39392" xr:uid="{00000000-0005-0000-0000-00009CA60000}"/>
    <cellStyle name="Normal 5 7 9 2" xfId="39393" xr:uid="{00000000-0005-0000-0000-00009DA60000}"/>
    <cellStyle name="Normal 5 7 9 2 2" xfId="39394" xr:uid="{00000000-0005-0000-0000-00009EA60000}"/>
    <cellStyle name="Normal 5 7 9 3" xfId="39395" xr:uid="{00000000-0005-0000-0000-00009FA60000}"/>
    <cellStyle name="Normal 5 8" xfId="39396" xr:uid="{00000000-0005-0000-0000-0000A0A60000}"/>
    <cellStyle name="Normal 5 8 10" xfId="39397" xr:uid="{00000000-0005-0000-0000-0000A1A60000}"/>
    <cellStyle name="Normal 5 8 11" xfId="39398" xr:uid="{00000000-0005-0000-0000-0000A2A60000}"/>
    <cellStyle name="Normal 5 8 2" xfId="39399" xr:uid="{00000000-0005-0000-0000-0000A3A60000}"/>
    <cellStyle name="Normal 5 8 2 2" xfId="39400" xr:uid="{00000000-0005-0000-0000-0000A4A60000}"/>
    <cellStyle name="Normal 5 8 2 2 2" xfId="39401" xr:uid="{00000000-0005-0000-0000-0000A5A60000}"/>
    <cellStyle name="Normal 5 8 2 2 2 2" xfId="39402" xr:uid="{00000000-0005-0000-0000-0000A6A60000}"/>
    <cellStyle name="Normal 5 8 2 2 2 2 2" xfId="39403" xr:uid="{00000000-0005-0000-0000-0000A7A60000}"/>
    <cellStyle name="Normal 5 8 2 2 2 3" xfId="39404" xr:uid="{00000000-0005-0000-0000-0000A8A60000}"/>
    <cellStyle name="Normal 5 8 2 2 2 4" xfId="39405" xr:uid="{00000000-0005-0000-0000-0000A9A60000}"/>
    <cellStyle name="Normal 5 8 2 2 3" xfId="39406" xr:uid="{00000000-0005-0000-0000-0000AAA60000}"/>
    <cellStyle name="Normal 5 8 2 2 3 2" xfId="39407" xr:uid="{00000000-0005-0000-0000-0000ABA60000}"/>
    <cellStyle name="Normal 5 8 2 2 3 2 2" xfId="39408" xr:uid="{00000000-0005-0000-0000-0000ACA60000}"/>
    <cellStyle name="Normal 5 8 2 2 3 3" xfId="39409" xr:uid="{00000000-0005-0000-0000-0000ADA60000}"/>
    <cellStyle name="Normal 5 8 2 2 3 4" xfId="39410" xr:uid="{00000000-0005-0000-0000-0000AEA60000}"/>
    <cellStyle name="Normal 5 8 2 2 4" xfId="39411" xr:uid="{00000000-0005-0000-0000-0000AFA60000}"/>
    <cellStyle name="Normal 5 8 2 2 4 2" xfId="39412" xr:uid="{00000000-0005-0000-0000-0000B0A60000}"/>
    <cellStyle name="Normal 5 8 2 2 4 2 2" xfId="39413" xr:uid="{00000000-0005-0000-0000-0000B1A60000}"/>
    <cellStyle name="Normal 5 8 2 2 4 3" xfId="39414" xr:uid="{00000000-0005-0000-0000-0000B2A60000}"/>
    <cellStyle name="Normal 5 8 2 2 4 4" xfId="39415" xr:uid="{00000000-0005-0000-0000-0000B3A60000}"/>
    <cellStyle name="Normal 5 8 2 2 5" xfId="39416" xr:uid="{00000000-0005-0000-0000-0000B4A60000}"/>
    <cellStyle name="Normal 5 8 2 2 5 2" xfId="39417" xr:uid="{00000000-0005-0000-0000-0000B5A60000}"/>
    <cellStyle name="Normal 5 8 2 2 5 3" xfId="39418" xr:uid="{00000000-0005-0000-0000-0000B6A60000}"/>
    <cellStyle name="Normal 5 8 2 2 6" xfId="39419" xr:uid="{00000000-0005-0000-0000-0000B7A60000}"/>
    <cellStyle name="Normal 5 8 2 2 7" xfId="39420" xr:uid="{00000000-0005-0000-0000-0000B8A60000}"/>
    <cellStyle name="Normal 5 8 2 2 8" xfId="39421" xr:uid="{00000000-0005-0000-0000-0000B9A60000}"/>
    <cellStyle name="Normal 5 8 2 3" xfId="39422" xr:uid="{00000000-0005-0000-0000-0000BAA60000}"/>
    <cellStyle name="Normal 5 8 2 3 2" xfId="39423" xr:uid="{00000000-0005-0000-0000-0000BBA60000}"/>
    <cellStyle name="Normal 5 8 2 3 2 2" xfId="39424" xr:uid="{00000000-0005-0000-0000-0000BCA60000}"/>
    <cellStyle name="Normal 5 8 2 3 3" xfId="39425" xr:uid="{00000000-0005-0000-0000-0000BDA60000}"/>
    <cellStyle name="Normal 5 8 2 3 4" xfId="39426" xr:uid="{00000000-0005-0000-0000-0000BEA60000}"/>
    <cellStyle name="Normal 5 8 2 4" xfId="39427" xr:uid="{00000000-0005-0000-0000-0000BFA60000}"/>
    <cellStyle name="Normal 5 8 2 4 2" xfId="39428" xr:uid="{00000000-0005-0000-0000-0000C0A60000}"/>
    <cellStyle name="Normal 5 8 2 4 2 2" xfId="39429" xr:uid="{00000000-0005-0000-0000-0000C1A60000}"/>
    <cellStyle name="Normal 5 8 2 4 3" xfId="39430" xr:uid="{00000000-0005-0000-0000-0000C2A60000}"/>
    <cellStyle name="Normal 5 8 2 4 4" xfId="39431" xr:uid="{00000000-0005-0000-0000-0000C3A60000}"/>
    <cellStyle name="Normal 5 8 2 5" xfId="39432" xr:uid="{00000000-0005-0000-0000-0000C4A60000}"/>
    <cellStyle name="Normal 5 8 2 5 2" xfId="39433" xr:uid="{00000000-0005-0000-0000-0000C5A60000}"/>
    <cellStyle name="Normal 5 8 2 5 2 2" xfId="39434" xr:uid="{00000000-0005-0000-0000-0000C6A60000}"/>
    <cellStyle name="Normal 5 8 2 5 3" xfId="39435" xr:uid="{00000000-0005-0000-0000-0000C7A60000}"/>
    <cellStyle name="Normal 5 8 2 5 4" xfId="39436" xr:uid="{00000000-0005-0000-0000-0000C8A60000}"/>
    <cellStyle name="Normal 5 8 2 6" xfId="39437" xr:uid="{00000000-0005-0000-0000-0000C9A60000}"/>
    <cellStyle name="Normal 5 8 2 6 2" xfId="39438" xr:uid="{00000000-0005-0000-0000-0000CAA60000}"/>
    <cellStyle name="Normal 5 8 2 6 2 2" xfId="39439" xr:uid="{00000000-0005-0000-0000-0000CBA60000}"/>
    <cellStyle name="Normal 5 8 2 6 3" xfId="39440" xr:uid="{00000000-0005-0000-0000-0000CCA60000}"/>
    <cellStyle name="Normal 5 8 2 7" xfId="39441" xr:uid="{00000000-0005-0000-0000-0000CDA60000}"/>
    <cellStyle name="Normal 5 8 2 7 2" xfId="39442" xr:uid="{00000000-0005-0000-0000-0000CEA60000}"/>
    <cellStyle name="Normal 5 8 2 8" xfId="39443" xr:uid="{00000000-0005-0000-0000-0000CFA60000}"/>
    <cellStyle name="Normal 5 8 2 9" xfId="39444" xr:uid="{00000000-0005-0000-0000-0000D0A60000}"/>
    <cellStyle name="Normal 5 8 3" xfId="39445" xr:uid="{00000000-0005-0000-0000-0000D1A60000}"/>
    <cellStyle name="Normal 5 8 3 2" xfId="39446" xr:uid="{00000000-0005-0000-0000-0000D2A60000}"/>
    <cellStyle name="Normal 5 8 3 2 2" xfId="39447" xr:uid="{00000000-0005-0000-0000-0000D3A60000}"/>
    <cellStyle name="Normal 5 8 3 2 2 2" xfId="39448" xr:uid="{00000000-0005-0000-0000-0000D4A60000}"/>
    <cellStyle name="Normal 5 8 3 2 3" xfId="39449" xr:uid="{00000000-0005-0000-0000-0000D5A60000}"/>
    <cellStyle name="Normal 5 8 3 2 4" xfId="39450" xr:uid="{00000000-0005-0000-0000-0000D6A60000}"/>
    <cellStyle name="Normal 5 8 3 3" xfId="39451" xr:uid="{00000000-0005-0000-0000-0000D7A60000}"/>
    <cellStyle name="Normal 5 8 3 3 2" xfId="39452" xr:uid="{00000000-0005-0000-0000-0000D8A60000}"/>
    <cellStyle name="Normal 5 8 3 3 2 2" xfId="39453" xr:uid="{00000000-0005-0000-0000-0000D9A60000}"/>
    <cellStyle name="Normal 5 8 3 3 3" xfId="39454" xr:uid="{00000000-0005-0000-0000-0000DAA60000}"/>
    <cellStyle name="Normal 5 8 3 3 4" xfId="39455" xr:uid="{00000000-0005-0000-0000-0000DBA60000}"/>
    <cellStyle name="Normal 5 8 3 4" xfId="39456" xr:uid="{00000000-0005-0000-0000-0000DCA60000}"/>
    <cellStyle name="Normal 5 8 3 4 2" xfId="39457" xr:uid="{00000000-0005-0000-0000-0000DDA60000}"/>
    <cellStyle name="Normal 5 8 3 4 2 2" xfId="39458" xr:uid="{00000000-0005-0000-0000-0000DEA60000}"/>
    <cellStyle name="Normal 5 8 3 4 3" xfId="39459" xr:uid="{00000000-0005-0000-0000-0000DFA60000}"/>
    <cellStyle name="Normal 5 8 3 4 4" xfId="39460" xr:uid="{00000000-0005-0000-0000-0000E0A60000}"/>
    <cellStyle name="Normal 5 8 3 5" xfId="39461" xr:uid="{00000000-0005-0000-0000-0000E1A60000}"/>
    <cellStyle name="Normal 5 8 3 5 2" xfId="39462" xr:uid="{00000000-0005-0000-0000-0000E2A60000}"/>
    <cellStyle name="Normal 5 8 3 5 2 2" xfId="39463" xr:uid="{00000000-0005-0000-0000-0000E3A60000}"/>
    <cellStyle name="Normal 5 8 3 5 3" xfId="39464" xr:uid="{00000000-0005-0000-0000-0000E4A60000}"/>
    <cellStyle name="Normal 5 8 3 5 4" xfId="39465" xr:uid="{00000000-0005-0000-0000-0000E5A60000}"/>
    <cellStyle name="Normal 5 8 3 6" xfId="39466" xr:uid="{00000000-0005-0000-0000-0000E6A60000}"/>
    <cellStyle name="Normal 5 8 3 6 2" xfId="39467" xr:uid="{00000000-0005-0000-0000-0000E7A60000}"/>
    <cellStyle name="Normal 5 8 3 6 2 2" xfId="39468" xr:uid="{00000000-0005-0000-0000-0000E8A60000}"/>
    <cellStyle name="Normal 5 8 3 6 3" xfId="39469" xr:uid="{00000000-0005-0000-0000-0000E9A60000}"/>
    <cellStyle name="Normal 5 8 3 7" xfId="39470" xr:uid="{00000000-0005-0000-0000-0000EAA60000}"/>
    <cellStyle name="Normal 5 8 3 7 2" xfId="39471" xr:uid="{00000000-0005-0000-0000-0000EBA60000}"/>
    <cellStyle name="Normal 5 8 3 8" xfId="39472" xr:uid="{00000000-0005-0000-0000-0000ECA60000}"/>
    <cellStyle name="Normal 5 8 3 9" xfId="39473" xr:uid="{00000000-0005-0000-0000-0000EDA60000}"/>
    <cellStyle name="Normal 5 8 4" xfId="39474" xr:uid="{00000000-0005-0000-0000-0000EEA60000}"/>
    <cellStyle name="Normal 5 8 4 2" xfId="39475" xr:uid="{00000000-0005-0000-0000-0000EFA60000}"/>
    <cellStyle name="Normal 5 8 4 2 2" xfId="39476" xr:uid="{00000000-0005-0000-0000-0000F0A60000}"/>
    <cellStyle name="Normal 5 8 4 2 2 2" xfId="39477" xr:uid="{00000000-0005-0000-0000-0000F1A60000}"/>
    <cellStyle name="Normal 5 8 4 2 3" xfId="39478" xr:uid="{00000000-0005-0000-0000-0000F2A60000}"/>
    <cellStyle name="Normal 5 8 4 2 4" xfId="39479" xr:uid="{00000000-0005-0000-0000-0000F3A60000}"/>
    <cellStyle name="Normal 5 8 4 3" xfId="39480" xr:uid="{00000000-0005-0000-0000-0000F4A60000}"/>
    <cellStyle name="Normal 5 8 4 3 2" xfId="39481" xr:uid="{00000000-0005-0000-0000-0000F5A60000}"/>
    <cellStyle name="Normal 5 8 4 3 2 2" xfId="39482" xr:uid="{00000000-0005-0000-0000-0000F6A60000}"/>
    <cellStyle name="Normal 5 8 4 3 3" xfId="39483" xr:uid="{00000000-0005-0000-0000-0000F7A60000}"/>
    <cellStyle name="Normal 5 8 4 3 4" xfId="39484" xr:uid="{00000000-0005-0000-0000-0000F8A60000}"/>
    <cellStyle name="Normal 5 8 4 4" xfId="39485" xr:uid="{00000000-0005-0000-0000-0000F9A60000}"/>
    <cellStyle name="Normal 5 8 4 4 2" xfId="39486" xr:uid="{00000000-0005-0000-0000-0000FAA60000}"/>
    <cellStyle name="Normal 5 8 4 4 2 2" xfId="39487" xr:uid="{00000000-0005-0000-0000-0000FBA60000}"/>
    <cellStyle name="Normal 5 8 4 4 3" xfId="39488" xr:uid="{00000000-0005-0000-0000-0000FCA60000}"/>
    <cellStyle name="Normal 5 8 4 4 4" xfId="39489" xr:uid="{00000000-0005-0000-0000-0000FDA60000}"/>
    <cellStyle name="Normal 5 8 4 5" xfId="39490" xr:uid="{00000000-0005-0000-0000-0000FEA60000}"/>
    <cellStyle name="Normal 5 8 4 5 2" xfId="39491" xr:uid="{00000000-0005-0000-0000-0000FFA60000}"/>
    <cellStyle name="Normal 5 8 4 5 3" xfId="39492" xr:uid="{00000000-0005-0000-0000-000000A70000}"/>
    <cellStyle name="Normal 5 8 4 6" xfId="39493" xr:uid="{00000000-0005-0000-0000-000001A70000}"/>
    <cellStyle name="Normal 5 8 4 7" xfId="39494" xr:uid="{00000000-0005-0000-0000-000002A70000}"/>
    <cellStyle name="Normal 5 8 4 8" xfId="39495" xr:uid="{00000000-0005-0000-0000-000003A70000}"/>
    <cellStyle name="Normal 5 8 5" xfId="39496" xr:uid="{00000000-0005-0000-0000-000004A70000}"/>
    <cellStyle name="Normal 5 8 5 2" xfId="39497" xr:uid="{00000000-0005-0000-0000-000005A70000}"/>
    <cellStyle name="Normal 5 8 5 2 2" xfId="39498" xr:uid="{00000000-0005-0000-0000-000006A70000}"/>
    <cellStyle name="Normal 5 8 5 3" xfId="39499" xr:uid="{00000000-0005-0000-0000-000007A70000}"/>
    <cellStyle name="Normal 5 8 5 4" xfId="39500" xr:uid="{00000000-0005-0000-0000-000008A70000}"/>
    <cellStyle name="Normal 5 8 6" xfId="39501" xr:uid="{00000000-0005-0000-0000-000009A70000}"/>
    <cellStyle name="Normal 5 8 6 2" xfId="39502" xr:uid="{00000000-0005-0000-0000-00000AA70000}"/>
    <cellStyle name="Normal 5 8 6 2 2" xfId="39503" xr:uid="{00000000-0005-0000-0000-00000BA70000}"/>
    <cellStyle name="Normal 5 8 6 3" xfId="39504" xr:uid="{00000000-0005-0000-0000-00000CA70000}"/>
    <cellStyle name="Normal 5 8 6 4" xfId="39505" xr:uid="{00000000-0005-0000-0000-00000DA70000}"/>
    <cellStyle name="Normal 5 8 7" xfId="39506" xr:uid="{00000000-0005-0000-0000-00000EA70000}"/>
    <cellStyle name="Normal 5 8 7 2" xfId="39507" xr:uid="{00000000-0005-0000-0000-00000FA70000}"/>
    <cellStyle name="Normal 5 8 7 2 2" xfId="39508" xr:uid="{00000000-0005-0000-0000-000010A70000}"/>
    <cellStyle name="Normal 5 8 7 3" xfId="39509" xr:uid="{00000000-0005-0000-0000-000011A70000}"/>
    <cellStyle name="Normal 5 8 7 4" xfId="39510" xr:uid="{00000000-0005-0000-0000-000012A70000}"/>
    <cellStyle name="Normal 5 8 8" xfId="39511" xr:uid="{00000000-0005-0000-0000-000013A70000}"/>
    <cellStyle name="Normal 5 8 8 2" xfId="39512" xr:uid="{00000000-0005-0000-0000-000014A70000}"/>
    <cellStyle name="Normal 5 8 8 2 2" xfId="39513" xr:uid="{00000000-0005-0000-0000-000015A70000}"/>
    <cellStyle name="Normal 5 8 8 3" xfId="39514" xr:uid="{00000000-0005-0000-0000-000016A70000}"/>
    <cellStyle name="Normal 5 8 9" xfId="39515" xr:uid="{00000000-0005-0000-0000-000017A70000}"/>
    <cellStyle name="Normal 5 8 9 2" xfId="39516" xr:uid="{00000000-0005-0000-0000-000018A70000}"/>
    <cellStyle name="Normal 5 9" xfId="39517" xr:uid="{00000000-0005-0000-0000-000019A70000}"/>
    <cellStyle name="Normal 5 9 2" xfId="39518" xr:uid="{00000000-0005-0000-0000-00001AA70000}"/>
    <cellStyle name="Normal 5 9 2 2" xfId="39519" xr:uid="{00000000-0005-0000-0000-00001BA70000}"/>
    <cellStyle name="Normal 5 9 2 2 2" xfId="39520" xr:uid="{00000000-0005-0000-0000-00001CA70000}"/>
    <cellStyle name="Normal 5 9 2 2 2 2" xfId="39521" xr:uid="{00000000-0005-0000-0000-00001DA70000}"/>
    <cellStyle name="Normal 5 9 2 2 3" xfId="39522" xr:uid="{00000000-0005-0000-0000-00001EA70000}"/>
    <cellStyle name="Normal 5 9 2 2 4" xfId="39523" xr:uid="{00000000-0005-0000-0000-00001FA70000}"/>
    <cellStyle name="Normal 5 9 2 3" xfId="39524" xr:uid="{00000000-0005-0000-0000-000020A70000}"/>
    <cellStyle name="Normal 5 9 2 3 2" xfId="39525" xr:uid="{00000000-0005-0000-0000-000021A70000}"/>
    <cellStyle name="Normal 5 9 2 3 2 2" xfId="39526" xr:uid="{00000000-0005-0000-0000-000022A70000}"/>
    <cellStyle name="Normal 5 9 2 3 3" xfId="39527" xr:uid="{00000000-0005-0000-0000-000023A70000}"/>
    <cellStyle name="Normal 5 9 2 3 4" xfId="39528" xr:uid="{00000000-0005-0000-0000-000024A70000}"/>
    <cellStyle name="Normal 5 9 2 4" xfId="39529" xr:uid="{00000000-0005-0000-0000-000025A70000}"/>
    <cellStyle name="Normal 5 9 2 4 2" xfId="39530" xr:uid="{00000000-0005-0000-0000-000026A70000}"/>
    <cellStyle name="Normal 5 9 2 4 2 2" xfId="39531" xr:uid="{00000000-0005-0000-0000-000027A70000}"/>
    <cellStyle name="Normal 5 9 2 4 3" xfId="39532" xr:uid="{00000000-0005-0000-0000-000028A70000}"/>
    <cellStyle name="Normal 5 9 2 4 4" xfId="39533" xr:uid="{00000000-0005-0000-0000-000029A70000}"/>
    <cellStyle name="Normal 5 9 2 5" xfId="39534" xr:uid="{00000000-0005-0000-0000-00002AA70000}"/>
    <cellStyle name="Normal 5 9 2 5 2" xfId="39535" xr:uid="{00000000-0005-0000-0000-00002BA70000}"/>
    <cellStyle name="Normal 5 9 2 5 3" xfId="39536" xr:uid="{00000000-0005-0000-0000-00002CA70000}"/>
    <cellStyle name="Normal 5 9 2 6" xfId="39537" xr:uid="{00000000-0005-0000-0000-00002DA70000}"/>
    <cellStyle name="Normal 5 9 2 7" xfId="39538" xr:uid="{00000000-0005-0000-0000-00002EA70000}"/>
    <cellStyle name="Normal 5 9 2 8" xfId="39539" xr:uid="{00000000-0005-0000-0000-00002FA70000}"/>
    <cellStyle name="Normal 5 9 3" xfId="39540" xr:uid="{00000000-0005-0000-0000-000030A70000}"/>
    <cellStyle name="Normal 5 9 3 2" xfId="39541" xr:uid="{00000000-0005-0000-0000-000031A70000}"/>
    <cellStyle name="Normal 5 9 3 2 2" xfId="39542" xr:uid="{00000000-0005-0000-0000-000032A70000}"/>
    <cellStyle name="Normal 5 9 3 3" xfId="39543" xr:uid="{00000000-0005-0000-0000-000033A70000}"/>
    <cellStyle name="Normal 5 9 3 4" xfId="39544" xr:uid="{00000000-0005-0000-0000-000034A70000}"/>
    <cellStyle name="Normal 5 9 4" xfId="39545" xr:uid="{00000000-0005-0000-0000-000035A70000}"/>
    <cellStyle name="Normal 5 9 4 2" xfId="39546" xr:uid="{00000000-0005-0000-0000-000036A70000}"/>
    <cellStyle name="Normal 5 9 4 2 2" xfId="39547" xr:uid="{00000000-0005-0000-0000-000037A70000}"/>
    <cellStyle name="Normal 5 9 4 3" xfId="39548" xr:uid="{00000000-0005-0000-0000-000038A70000}"/>
    <cellStyle name="Normal 5 9 4 4" xfId="39549" xr:uid="{00000000-0005-0000-0000-000039A70000}"/>
    <cellStyle name="Normal 5 9 5" xfId="39550" xr:uid="{00000000-0005-0000-0000-00003AA70000}"/>
    <cellStyle name="Normal 5 9 5 2" xfId="39551" xr:uid="{00000000-0005-0000-0000-00003BA70000}"/>
    <cellStyle name="Normal 5 9 5 2 2" xfId="39552" xr:uid="{00000000-0005-0000-0000-00003CA70000}"/>
    <cellStyle name="Normal 5 9 5 3" xfId="39553" xr:uid="{00000000-0005-0000-0000-00003DA70000}"/>
    <cellStyle name="Normal 5 9 5 4" xfId="39554" xr:uid="{00000000-0005-0000-0000-00003EA70000}"/>
    <cellStyle name="Normal 5 9 6" xfId="39555" xr:uid="{00000000-0005-0000-0000-00003FA70000}"/>
    <cellStyle name="Normal 5 9 6 2" xfId="39556" xr:uid="{00000000-0005-0000-0000-000040A70000}"/>
    <cellStyle name="Normal 5 9 6 2 2" xfId="39557" xr:uid="{00000000-0005-0000-0000-000041A70000}"/>
    <cellStyle name="Normal 5 9 6 3" xfId="39558" xr:uid="{00000000-0005-0000-0000-000042A70000}"/>
    <cellStyle name="Normal 5 9 7" xfId="39559" xr:uid="{00000000-0005-0000-0000-000043A70000}"/>
    <cellStyle name="Normal 5 9 7 2" xfId="39560" xr:uid="{00000000-0005-0000-0000-000044A70000}"/>
    <cellStyle name="Normal 5 9 8" xfId="39561" xr:uid="{00000000-0005-0000-0000-000045A70000}"/>
    <cellStyle name="Normal 5 9 9" xfId="39562" xr:uid="{00000000-0005-0000-0000-000046A70000}"/>
    <cellStyle name="Normal 50" xfId="39563" xr:uid="{00000000-0005-0000-0000-000047A70000}"/>
    <cellStyle name="Normal 50 2" xfId="39564" xr:uid="{00000000-0005-0000-0000-000048A70000}"/>
    <cellStyle name="Normal 50 2 2" xfId="39565" xr:uid="{00000000-0005-0000-0000-000049A70000}"/>
    <cellStyle name="Normal 50 2 2 2" xfId="39566" xr:uid="{00000000-0005-0000-0000-00004AA70000}"/>
    <cellStyle name="Normal 50 2 2 3" xfId="39567" xr:uid="{00000000-0005-0000-0000-00004BA70000}"/>
    <cellStyle name="Normal 50 2 3" xfId="39568" xr:uid="{00000000-0005-0000-0000-00004CA70000}"/>
    <cellStyle name="Normal 50 2 3 2" xfId="39569" xr:uid="{00000000-0005-0000-0000-00004DA70000}"/>
    <cellStyle name="Normal 50 2 4" xfId="39570" xr:uid="{00000000-0005-0000-0000-00004EA70000}"/>
    <cellStyle name="Normal 50 2 5" xfId="39571" xr:uid="{00000000-0005-0000-0000-00004FA70000}"/>
    <cellStyle name="Normal 50 3" xfId="39572" xr:uid="{00000000-0005-0000-0000-000050A70000}"/>
    <cellStyle name="Normal 50 3 2" xfId="39573" xr:uid="{00000000-0005-0000-0000-000051A70000}"/>
    <cellStyle name="Normal 50 3 2 2" xfId="39574" xr:uid="{00000000-0005-0000-0000-000052A70000}"/>
    <cellStyle name="Normal 50 3 2 3" xfId="39575" xr:uid="{00000000-0005-0000-0000-000053A70000}"/>
    <cellStyle name="Normal 50 3 3" xfId="39576" xr:uid="{00000000-0005-0000-0000-000054A70000}"/>
    <cellStyle name="Normal 50 3 3 2" xfId="39577" xr:uid="{00000000-0005-0000-0000-000055A70000}"/>
    <cellStyle name="Normal 50 3 4" xfId="39578" xr:uid="{00000000-0005-0000-0000-000056A70000}"/>
    <cellStyle name="Normal 50 4" xfId="39579" xr:uid="{00000000-0005-0000-0000-000057A70000}"/>
    <cellStyle name="Normal 50 5" xfId="39580" xr:uid="{00000000-0005-0000-0000-000058A70000}"/>
    <cellStyle name="Normal 50 6" xfId="39581" xr:uid="{00000000-0005-0000-0000-000059A70000}"/>
    <cellStyle name="Normal 50 6 2" xfId="39582" xr:uid="{00000000-0005-0000-0000-00005AA70000}"/>
    <cellStyle name="Normal 51" xfId="39583" xr:uid="{00000000-0005-0000-0000-00005BA70000}"/>
    <cellStyle name="Normal 51 2" xfId="39584" xr:uid="{00000000-0005-0000-0000-00005CA70000}"/>
    <cellStyle name="Normal 51 2 2" xfId="39585" xr:uid="{00000000-0005-0000-0000-00005DA70000}"/>
    <cellStyle name="Normal 51 2 2 2" xfId="39586" xr:uid="{00000000-0005-0000-0000-00005EA70000}"/>
    <cellStyle name="Normal 51 2 2 3" xfId="39587" xr:uid="{00000000-0005-0000-0000-00005FA70000}"/>
    <cellStyle name="Normal 51 2 3" xfId="39588" xr:uid="{00000000-0005-0000-0000-000060A70000}"/>
    <cellStyle name="Normal 51 2 3 2" xfId="39589" xr:uid="{00000000-0005-0000-0000-000061A70000}"/>
    <cellStyle name="Normal 51 2 4" xfId="39590" xr:uid="{00000000-0005-0000-0000-000062A70000}"/>
    <cellStyle name="Normal 51 2 5" xfId="39591" xr:uid="{00000000-0005-0000-0000-000063A70000}"/>
    <cellStyle name="Normal 51 3" xfId="39592" xr:uid="{00000000-0005-0000-0000-000064A70000}"/>
    <cellStyle name="Normal 51 3 2" xfId="39593" xr:uid="{00000000-0005-0000-0000-000065A70000}"/>
    <cellStyle name="Normal 51 3 2 2" xfId="39594" xr:uid="{00000000-0005-0000-0000-000066A70000}"/>
    <cellStyle name="Normal 51 3 2 3" xfId="39595" xr:uid="{00000000-0005-0000-0000-000067A70000}"/>
    <cellStyle name="Normal 51 3 3" xfId="39596" xr:uid="{00000000-0005-0000-0000-000068A70000}"/>
    <cellStyle name="Normal 51 3 3 2" xfId="39597" xr:uid="{00000000-0005-0000-0000-000069A70000}"/>
    <cellStyle name="Normal 51 3 4" xfId="39598" xr:uid="{00000000-0005-0000-0000-00006AA70000}"/>
    <cellStyle name="Normal 51 4" xfId="39599" xr:uid="{00000000-0005-0000-0000-00006BA70000}"/>
    <cellStyle name="Normal 51 5" xfId="39600" xr:uid="{00000000-0005-0000-0000-00006CA70000}"/>
    <cellStyle name="Normal 51 6" xfId="39601" xr:uid="{00000000-0005-0000-0000-00006DA70000}"/>
    <cellStyle name="Normal 51 6 2" xfId="39602" xr:uid="{00000000-0005-0000-0000-00006EA70000}"/>
    <cellStyle name="Normal 51 7" xfId="51796" xr:uid="{00000000-0005-0000-0000-00006FA70000}"/>
    <cellStyle name="Normal 52" xfId="39603" xr:uid="{00000000-0005-0000-0000-000070A70000}"/>
    <cellStyle name="Normal 52 2" xfId="39604" xr:uid="{00000000-0005-0000-0000-000071A70000}"/>
    <cellStyle name="Normal 52 2 2" xfId="39605" xr:uid="{00000000-0005-0000-0000-000072A70000}"/>
    <cellStyle name="Normal 52 2 2 2" xfId="39606" xr:uid="{00000000-0005-0000-0000-000073A70000}"/>
    <cellStyle name="Normal 52 2 2 3" xfId="39607" xr:uid="{00000000-0005-0000-0000-000074A70000}"/>
    <cellStyle name="Normal 52 2 3" xfId="39608" xr:uid="{00000000-0005-0000-0000-000075A70000}"/>
    <cellStyle name="Normal 52 2 3 2" xfId="39609" xr:uid="{00000000-0005-0000-0000-000076A70000}"/>
    <cellStyle name="Normal 52 2 4" xfId="39610" xr:uid="{00000000-0005-0000-0000-000077A70000}"/>
    <cellStyle name="Normal 52 2 5" xfId="39611" xr:uid="{00000000-0005-0000-0000-000078A70000}"/>
    <cellStyle name="Normal 52 3" xfId="39612" xr:uid="{00000000-0005-0000-0000-000079A70000}"/>
    <cellStyle name="Normal 52 4" xfId="39613" xr:uid="{00000000-0005-0000-0000-00007AA70000}"/>
    <cellStyle name="Normal 52 4 2" xfId="39614" xr:uid="{00000000-0005-0000-0000-00007BA70000}"/>
    <cellStyle name="Normal 52 4 2 2" xfId="39615" xr:uid="{00000000-0005-0000-0000-00007CA70000}"/>
    <cellStyle name="Normal 52 4 3" xfId="39616" xr:uid="{00000000-0005-0000-0000-00007DA70000}"/>
    <cellStyle name="Normal 52 4 4" xfId="39617" xr:uid="{00000000-0005-0000-0000-00007EA70000}"/>
    <cellStyle name="Normal 52 5" xfId="39618" xr:uid="{00000000-0005-0000-0000-00007FA70000}"/>
    <cellStyle name="Normal 52 6" xfId="39619" xr:uid="{00000000-0005-0000-0000-000080A70000}"/>
    <cellStyle name="Normal 52 6 2" xfId="39620" xr:uid="{00000000-0005-0000-0000-000081A70000}"/>
    <cellStyle name="Normal 52 6 3" xfId="39621" xr:uid="{00000000-0005-0000-0000-000082A70000}"/>
    <cellStyle name="Normal 52 7" xfId="39622" xr:uid="{00000000-0005-0000-0000-000083A70000}"/>
    <cellStyle name="Normal 53" xfId="39623" xr:uid="{00000000-0005-0000-0000-000084A70000}"/>
    <cellStyle name="Normal 53 10" xfId="39624" xr:uid="{00000000-0005-0000-0000-000085A70000}"/>
    <cellStyle name="Normal 53 10 2" xfId="39625" xr:uid="{00000000-0005-0000-0000-000086A70000}"/>
    <cellStyle name="Normal 53 10 2 2" xfId="39626" xr:uid="{00000000-0005-0000-0000-000087A70000}"/>
    <cellStyle name="Normal 53 10 3" xfId="39627" xr:uid="{00000000-0005-0000-0000-000088A70000}"/>
    <cellStyle name="Normal 53 10 4" xfId="39628" xr:uid="{00000000-0005-0000-0000-000089A70000}"/>
    <cellStyle name="Normal 53 11" xfId="39629" xr:uid="{00000000-0005-0000-0000-00008AA70000}"/>
    <cellStyle name="Normal 53 11 2" xfId="39630" xr:uid="{00000000-0005-0000-0000-00008BA70000}"/>
    <cellStyle name="Normal 53 11 2 2" xfId="39631" xr:uid="{00000000-0005-0000-0000-00008CA70000}"/>
    <cellStyle name="Normal 53 11 3" xfId="39632" xr:uid="{00000000-0005-0000-0000-00008DA70000}"/>
    <cellStyle name="Normal 53 11 4" xfId="39633" xr:uid="{00000000-0005-0000-0000-00008EA70000}"/>
    <cellStyle name="Normal 53 12" xfId="39634" xr:uid="{00000000-0005-0000-0000-00008FA70000}"/>
    <cellStyle name="Normal 53 12 2" xfId="39635" xr:uid="{00000000-0005-0000-0000-000090A70000}"/>
    <cellStyle name="Normal 53 12 2 2" xfId="39636" xr:uid="{00000000-0005-0000-0000-000091A70000}"/>
    <cellStyle name="Normal 53 12 3" xfId="39637" xr:uid="{00000000-0005-0000-0000-000092A70000}"/>
    <cellStyle name="Normal 53 12 4" xfId="39638" xr:uid="{00000000-0005-0000-0000-000093A70000}"/>
    <cellStyle name="Normal 53 13" xfId="39639" xr:uid="{00000000-0005-0000-0000-000094A70000}"/>
    <cellStyle name="Normal 53 13 2" xfId="39640" xr:uid="{00000000-0005-0000-0000-000095A70000}"/>
    <cellStyle name="Normal 53 13 2 2" xfId="39641" xr:uid="{00000000-0005-0000-0000-000096A70000}"/>
    <cellStyle name="Normal 53 13 3" xfId="39642" xr:uid="{00000000-0005-0000-0000-000097A70000}"/>
    <cellStyle name="Normal 53 14" xfId="39643" xr:uid="{00000000-0005-0000-0000-000098A70000}"/>
    <cellStyle name="Normal 53 14 2" xfId="39644" xr:uid="{00000000-0005-0000-0000-000099A70000}"/>
    <cellStyle name="Normal 53 15" xfId="39645" xr:uid="{00000000-0005-0000-0000-00009AA70000}"/>
    <cellStyle name="Normal 53 16" xfId="39646" xr:uid="{00000000-0005-0000-0000-00009BA70000}"/>
    <cellStyle name="Normal 53 2" xfId="39647" xr:uid="{00000000-0005-0000-0000-00009CA70000}"/>
    <cellStyle name="Normal 53 2 10" xfId="39648" xr:uid="{00000000-0005-0000-0000-00009DA70000}"/>
    <cellStyle name="Normal 53 2 10 2" xfId="39649" xr:uid="{00000000-0005-0000-0000-00009EA70000}"/>
    <cellStyle name="Normal 53 2 10 2 2" xfId="39650" xr:uid="{00000000-0005-0000-0000-00009FA70000}"/>
    <cellStyle name="Normal 53 2 10 3" xfId="39651" xr:uid="{00000000-0005-0000-0000-0000A0A70000}"/>
    <cellStyle name="Normal 53 2 10 4" xfId="39652" xr:uid="{00000000-0005-0000-0000-0000A1A70000}"/>
    <cellStyle name="Normal 53 2 11" xfId="39653" xr:uid="{00000000-0005-0000-0000-0000A2A70000}"/>
    <cellStyle name="Normal 53 2 11 2" xfId="39654" xr:uid="{00000000-0005-0000-0000-0000A3A70000}"/>
    <cellStyle name="Normal 53 2 11 3" xfId="39655" xr:uid="{00000000-0005-0000-0000-0000A4A70000}"/>
    <cellStyle name="Normal 53 2 12" xfId="39656" xr:uid="{00000000-0005-0000-0000-0000A5A70000}"/>
    <cellStyle name="Normal 53 2 13" xfId="39657" xr:uid="{00000000-0005-0000-0000-0000A6A70000}"/>
    <cellStyle name="Normal 53 2 14" xfId="39658" xr:uid="{00000000-0005-0000-0000-0000A7A70000}"/>
    <cellStyle name="Normal 53 2 2" xfId="39659" xr:uid="{00000000-0005-0000-0000-0000A8A70000}"/>
    <cellStyle name="Normal 53 2 2 10" xfId="39660" xr:uid="{00000000-0005-0000-0000-0000A9A70000}"/>
    <cellStyle name="Normal 53 2 2 10 2" xfId="39661" xr:uid="{00000000-0005-0000-0000-0000AAA70000}"/>
    <cellStyle name="Normal 53 2 2 11" xfId="39662" xr:uid="{00000000-0005-0000-0000-0000ABA70000}"/>
    <cellStyle name="Normal 53 2 2 12" xfId="39663" xr:uid="{00000000-0005-0000-0000-0000ACA70000}"/>
    <cellStyle name="Normal 53 2 2 2" xfId="39664" xr:uid="{00000000-0005-0000-0000-0000ADA70000}"/>
    <cellStyle name="Normal 53 2 2 2 10" xfId="39665" xr:uid="{00000000-0005-0000-0000-0000AEA70000}"/>
    <cellStyle name="Normal 53 2 2 2 2" xfId="39666" xr:uid="{00000000-0005-0000-0000-0000AFA70000}"/>
    <cellStyle name="Normal 53 2 2 2 2 2" xfId="39667" xr:uid="{00000000-0005-0000-0000-0000B0A70000}"/>
    <cellStyle name="Normal 53 2 2 2 2 2 2" xfId="39668" xr:uid="{00000000-0005-0000-0000-0000B1A70000}"/>
    <cellStyle name="Normal 53 2 2 2 2 2 2 2" xfId="39669" xr:uid="{00000000-0005-0000-0000-0000B2A70000}"/>
    <cellStyle name="Normal 53 2 2 2 2 2 3" xfId="39670" xr:uid="{00000000-0005-0000-0000-0000B3A70000}"/>
    <cellStyle name="Normal 53 2 2 2 2 2 4" xfId="39671" xr:uid="{00000000-0005-0000-0000-0000B4A70000}"/>
    <cellStyle name="Normal 53 2 2 2 2 3" xfId="39672" xr:uid="{00000000-0005-0000-0000-0000B5A70000}"/>
    <cellStyle name="Normal 53 2 2 2 2 3 2" xfId="39673" xr:uid="{00000000-0005-0000-0000-0000B6A70000}"/>
    <cellStyle name="Normal 53 2 2 2 2 3 2 2" xfId="39674" xr:uid="{00000000-0005-0000-0000-0000B7A70000}"/>
    <cellStyle name="Normal 53 2 2 2 2 3 3" xfId="39675" xr:uid="{00000000-0005-0000-0000-0000B8A70000}"/>
    <cellStyle name="Normal 53 2 2 2 2 3 4" xfId="39676" xr:uid="{00000000-0005-0000-0000-0000B9A70000}"/>
    <cellStyle name="Normal 53 2 2 2 2 4" xfId="39677" xr:uid="{00000000-0005-0000-0000-0000BAA70000}"/>
    <cellStyle name="Normal 53 2 2 2 2 4 2" xfId="39678" xr:uid="{00000000-0005-0000-0000-0000BBA70000}"/>
    <cellStyle name="Normal 53 2 2 2 2 4 2 2" xfId="39679" xr:uid="{00000000-0005-0000-0000-0000BCA70000}"/>
    <cellStyle name="Normal 53 2 2 2 2 4 3" xfId="39680" xr:uid="{00000000-0005-0000-0000-0000BDA70000}"/>
    <cellStyle name="Normal 53 2 2 2 2 4 4" xfId="39681" xr:uid="{00000000-0005-0000-0000-0000BEA70000}"/>
    <cellStyle name="Normal 53 2 2 2 2 5" xfId="39682" xr:uid="{00000000-0005-0000-0000-0000BFA70000}"/>
    <cellStyle name="Normal 53 2 2 2 2 5 2" xfId="39683" xr:uid="{00000000-0005-0000-0000-0000C0A70000}"/>
    <cellStyle name="Normal 53 2 2 2 2 5 2 2" xfId="39684" xr:uid="{00000000-0005-0000-0000-0000C1A70000}"/>
    <cellStyle name="Normal 53 2 2 2 2 5 3" xfId="39685" xr:uid="{00000000-0005-0000-0000-0000C2A70000}"/>
    <cellStyle name="Normal 53 2 2 2 2 5 4" xfId="39686" xr:uid="{00000000-0005-0000-0000-0000C3A70000}"/>
    <cellStyle name="Normal 53 2 2 2 2 6" xfId="39687" xr:uid="{00000000-0005-0000-0000-0000C4A70000}"/>
    <cellStyle name="Normal 53 2 2 2 2 6 2" xfId="39688" xr:uid="{00000000-0005-0000-0000-0000C5A70000}"/>
    <cellStyle name="Normal 53 2 2 2 2 6 2 2" xfId="39689" xr:uid="{00000000-0005-0000-0000-0000C6A70000}"/>
    <cellStyle name="Normal 53 2 2 2 2 6 3" xfId="39690" xr:uid="{00000000-0005-0000-0000-0000C7A70000}"/>
    <cellStyle name="Normal 53 2 2 2 2 7" xfId="39691" xr:uid="{00000000-0005-0000-0000-0000C8A70000}"/>
    <cellStyle name="Normal 53 2 2 2 2 7 2" xfId="39692" xr:uid="{00000000-0005-0000-0000-0000C9A70000}"/>
    <cellStyle name="Normal 53 2 2 2 2 8" xfId="39693" xr:uid="{00000000-0005-0000-0000-0000CAA70000}"/>
    <cellStyle name="Normal 53 2 2 2 2 9" xfId="39694" xr:uid="{00000000-0005-0000-0000-0000CBA70000}"/>
    <cellStyle name="Normal 53 2 2 2 3" xfId="39695" xr:uid="{00000000-0005-0000-0000-0000CCA70000}"/>
    <cellStyle name="Normal 53 2 2 2 3 2" xfId="39696" xr:uid="{00000000-0005-0000-0000-0000CDA70000}"/>
    <cellStyle name="Normal 53 2 2 2 3 2 2" xfId="39697" xr:uid="{00000000-0005-0000-0000-0000CEA70000}"/>
    <cellStyle name="Normal 53 2 2 2 3 2 2 2" xfId="39698" xr:uid="{00000000-0005-0000-0000-0000CFA70000}"/>
    <cellStyle name="Normal 53 2 2 2 3 2 3" xfId="39699" xr:uid="{00000000-0005-0000-0000-0000D0A70000}"/>
    <cellStyle name="Normal 53 2 2 2 3 2 4" xfId="39700" xr:uid="{00000000-0005-0000-0000-0000D1A70000}"/>
    <cellStyle name="Normal 53 2 2 2 3 3" xfId="39701" xr:uid="{00000000-0005-0000-0000-0000D2A70000}"/>
    <cellStyle name="Normal 53 2 2 2 3 3 2" xfId="39702" xr:uid="{00000000-0005-0000-0000-0000D3A70000}"/>
    <cellStyle name="Normal 53 2 2 2 3 3 2 2" xfId="39703" xr:uid="{00000000-0005-0000-0000-0000D4A70000}"/>
    <cellStyle name="Normal 53 2 2 2 3 3 3" xfId="39704" xr:uid="{00000000-0005-0000-0000-0000D5A70000}"/>
    <cellStyle name="Normal 53 2 2 2 3 3 4" xfId="39705" xr:uid="{00000000-0005-0000-0000-0000D6A70000}"/>
    <cellStyle name="Normal 53 2 2 2 3 4" xfId="39706" xr:uid="{00000000-0005-0000-0000-0000D7A70000}"/>
    <cellStyle name="Normal 53 2 2 2 3 4 2" xfId="39707" xr:uid="{00000000-0005-0000-0000-0000D8A70000}"/>
    <cellStyle name="Normal 53 2 2 2 3 4 2 2" xfId="39708" xr:uid="{00000000-0005-0000-0000-0000D9A70000}"/>
    <cellStyle name="Normal 53 2 2 2 3 4 3" xfId="39709" xr:uid="{00000000-0005-0000-0000-0000DAA70000}"/>
    <cellStyle name="Normal 53 2 2 2 3 4 4" xfId="39710" xr:uid="{00000000-0005-0000-0000-0000DBA70000}"/>
    <cellStyle name="Normal 53 2 2 2 3 5" xfId="39711" xr:uid="{00000000-0005-0000-0000-0000DCA70000}"/>
    <cellStyle name="Normal 53 2 2 2 3 5 2" xfId="39712" xr:uid="{00000000-0005-0000-0000-0000DDA70000}"/>
    <cellStyle name="Normal 53 2 2 2 3 5 3" xfId="39713" xr:uid="{00000000-0005-0000-0000-0000DEA70000}"/>
    <cellStyle name="Normal 53 2 2 2 3 6" xfId="39714" xr:uid="{00000000-0005-0000-0000-0000DFA70000}"/>
    <cellStyle name="Normal 53 2 2 2 3 7" xfId="39715" xr:uid="{00000000-0005-0000-0000-0000E0A70000}"/>
    <cellStyle name="Normal 53 2 2 2 3 8" xfId="39716" xr:uid="{00000000-0005-0000-0000-0000E1A70000}"/>
    <cellStyle name="Normal 53 2 2 2 4" xfId="39717" xr:uid="{00000000-0005-0000-0000-0000E2A70000}"/>
    <cellStyle name="Normal 53 2 2 2 4 2" xfId="39718" xr:uid="{00000000-0005-0000-0000-0000E3A70000}"/>
    <cellStyle name="Normal 53 2 2 2 4 2 2" xfId="39719" xr:uid="{00000000-0005-0000-0000-0000E4A70000}"/>
    <cellStyle name="Normal 53 2 2 2 4 3" xfId="39720" xr:uid="{00000000-0005-0000-0000-0000E5A70000}"/>
    <cellStyle name="Normal 53 2 2 2 4 4" xfId="39721" xr:uid="{00000000-0005-0000-0000-0000E6A70000}"/>
    <cellStyle name="Normal 53 2 2 2 5" xfId="39722" xr:uid="{00000000-0005-0000-0000-0000E7A70000}"/>
    <cellStyle name="Normal 53 2 2 2 5 2" xfId="39723" xr:uid="{00000000-0005-0000-0000-0000E8A70000}"/>
    <cellStyle name="Normal 53 2 2 2 5 2 2" xfId="39724" xr:uid="{00000000-0005-0000-0000-0000E9A70000}"/>
    <cellStyle name="Normal 53 2 2 2 5 3" xfId="39725" xr:uid="{00000000-0005-0000-0000-0000EAA70000}"/>
    <cellStyle name="Normal 53 2 2 2 5 4" xfId="39726" xr:uid="{00000000-0005-0000-0000-0000EBA70000}"/>
    <cellStyle name="Normal 53 2 2 2 6" xfId="39727" xr:uid="{00000000-0005-0000-0000-0000ECA70000}"/>
    <cellStyle name="Normal 53 2 2 2 6 2" xfId="39728" xr:uid="{00000000-0005-0000-0000-0000EDA70000}"/>
    <cellStyle name="Normal 53 2 2 2 6 2 2" xfId="39729" xr:uid="{00000000-0005-0000-0000-0000EEA70000}"/>
    <cellStyle name="Normal 53 2 2 2 6 3" xfId="39730" xr:uid="{00000000-0005-0000-0000-0000EFA70000}"/>
    <cellStyle name="Normal 53 2 2 2 6 4" xfId="39731" xr:uid="{00000000-0005-0000-0000-0000F0A70000}"/>
    <cellStyle name="Normal 53 2 2 2 7" xfId="39732" xr:uid="{00000000-0005-0000-0000-0000F1A70000}"/>
    <cellStyle name="Normal 53 2 2 2 7 2" xfId="39733" xr:uid="{00000000-0005-0000-0000-0000F2A70000}"/>
    <cellStyle name="Normal 53 2 2 2 7 2 2" xfId="39734" xr:uid="{00000000-0005-0000-0000-0000F3A70000}"/>
    <cellStyle name="Normal 53 2 2 2 7 3" xfId="39735" xr:uid="{00000000-0005-0000-0000-0000F4A70000}"/>
    <cellStyle name="Normal 53 2 2 2 8" xfId="39736" xr:uid="{00000000-0005-0000-0000-0000F5A70000}"/>
    <cellStyle name="Normal 53 2 2 2 8 2" xfId="39737" xr:uid="{00000000-0005-0000-0000-0000F6A70000}"/>
    <cellStyle name="Normal 53 2 2 2 9" xfId="39738" xr:uid="{00000000-0005-0000-0000-0000F7A70000}"/>
    <cellStyle name="Normal 53 2 2 3" xfId="39739" xr:uid="{00000000-0005-0000-0000-0000F8A70000}"/>
    <cellStyle name="Normal 53 2 2 3 2" xfId="39740" xr:uid="{00000000-0005-0000-0000-0000F9A70000}"/>
    <cellStyle name="Normal 53 2 2 3 2 2" xfId="39741" xr:uid="{00000000-0005-0000-0000-0000FAA70000}"/>
    <cellStyle name="Normal 53 2 2 3 2 2 2" xfId="39742" xr:uid="{00000000-0005-0000-0000-0000FBA70000}"/>
    <cellStyle name="Normal 53 2 2 3 2 2 2 2" xfId="39743" xr:uid="{00000000-0005-0000-0000-0000FCA70000}"/>
    <cellStyle name="Normal 53 2 2 3 2 2 3" xfId="39744" xr:uid="{00000000-0005-0000-0000-0000FDA70000}"/>
    <cellStyle name="Normal 53 2 2 3 2 2 4" xfId="39745" xr:uid="{00000000-0005-0000-0000-0000FEA70000}"/>
    <cellStyle name="Normal 53 2 2 3 2 3" xfId="39746" xr:uid="{00000000-0005-0000-0000-0000FFA70000}"/>
    <cellStyle name="Normal 53 2 2 3 2 3 2" xfId="39747" xr:uid="{00000000-0005-0000-0000-000000A80000}"/>
    <cellStyle name="Normal 53 2 2 3 2 3 2 2" xfId="39748" xr:uid="{00000000-0005-0000-0000-000001A80000}"/>
    <cellStyle name="Normal 53 2 2 3 2 3 3" xfId="39749" xr:uid="{00000000-0005-0000-0000-000002A80000}"/>
    <cellStyle name="Normal 53 2 2 3 2 3 4" xfId="39750" xr:uid="{00000000-0005-0000-0000-000003A80000}"/>
    <cellStyle name="Normal 53 2 2 3 2 4" xfId="39751" xr:uid="{00000000-0005-0000-0000-000004A80000}"/>
    <cellStyle name="Normal 53 2 2 3 2 4 2" xfId="39752" xr:uid="{00000000-0005-0000-0000-000005A80000}"/>
    <cellStyle name="Normal 53 2 2 3 2 4 2 2" xfId="39753" xr:uid="{00000000-0005-0000-0000-000006A80000}"/>
    <cellStyle name="Normal 53 2 2 3 2 4 3" xfId="39754" xr:uid="{00000000-0005-0000-0000-000007A80000}"/>
    <cellStyle name="Normal 53 2 2 3 2 4 4" xfId="39755" xr:uid="{00000000-0005-0000-0000-000008A80000}"/>
    <cellStyle name="Normal 53 2 2 3 2 5" xfId="39756" xr:uid="{00000000-0005-0000-0000-000009A80000}"/>
    <cellStyle name="Normal 53 2 2 3 2 5 2" xfId="39757" xr:uid="{00000000-0005-0000-0000-00000AA80000}"/>
    <cellStyle name="Normal 53 2 2 3 2 5 3" xfId="39758" xr:uid="{00000000-0005-0000-0000-00000BA80000}"/>
    <cellStyle name="Normal 53 2 2 3 2 6" xfId="39759" xr:uid="{00000000-0005-0000-0000-00000CA80000}"/>
    <cellStyle name="Normal 53 2 2 3 2 7" xfId="39760" xr:uid="{00000000-0005-0000-0000-00000DA80000}"/>
    <cellStyle name="Normal 53 2 2 3 2 8" xfId="39761" xr:uid="{00000000-0005-0000-0000-00000EA80000}"/>
    <cellStyle name="Normal 53 2 2 3 3" xfId="39762" xr:uid="{00000000-0005-0000-0000-00000FA80000}"/>
    <cellStyle name="Normal 53 2 2 3 3 2" xfId="39763" xr:uid="{00000000-0005-0000-0000-000010A80000}"/>
    <cellStyle name="Normal 53 2 2 3 3 2 2" xfId="39764" xr:uid="{00000000-0005-0000-0000-000011A80000}"/>
    <cellStyle name="Normal 53 2 2 3 3 3" xfId="39765" xr:uid="{00000000-0005-0000-0000-000012A80000}"/>
    <cellStyle name="Normal 53 2 2 3 3 4" xfId="39766" xr:uid="{00000000-0005-0000-0000-000013A80000}"/>
    <cellStyle name="Normal 53 2 2 3 4" xfId="39767" xr:uid="{00000000-0005-0000-0000-000014A80000}"/>
    <cellStyle name="Normal 53 2 2 3 4 2" xfId="39768" xr:uid="{00000000-0005-0000-0000-000015A80000}"/>
    <cellStyle name="Normal 53 2 2 3 4 2 2" xfId="39769" xr:uid="{00000000-0005-0000-0000-000016A80000}"/>
    <cellStyle name="Normal 53 2 2 3 4 3" xfId="39770" xr:uid="{00000000-0005-0000-0000-000017A80000}"/>
    <cellStyle name="Normal 53 2 2 3 4 4" xfId="39771" xr:uid="{00000000-0005-0000-0000-000018A80000}"/>
    <cellStyle name="Normal 53 2 2 3 5" xfId="39772" xr:uid="{00000000-0005-0000-0000-000019A80000}"/>
    <cellStyle name="Normal 53 2 2 3 5 2" xfId="39773" xr:uid="{00000000-0005-0000-0000-00001AA80000}"/>
    <cellStyle name="Normal 53 2 2 3 5 2 2" xfId="39774" xr:uid="{00000000-0005-0000-0000-00001BA80000}"/>
    <cellStyle name="Normal 53 2 2 3 5 3" xfId="39775" xr:uid="{00000000-0005-0000-0000-00001CA80000}"/>
    <cellStyle name="Normal 53 2 2 3 5 4" xfId="39776" xr:uid="{00000000-0005-0000-0000-00001DA80000}"/>
    <cellStyle name="Normal 53 2 2 3 6" xfId="39777" xr:uid="{00000000-0005-0000-0000-00001EA80000}"/>
    <cellStyle name="Normal 53 2 2 3 6 2" xfId="39778" xr:uid="{00000000-0005-0000-0000-00001FA80000}"/>
    <cellStyle name="Normal 53 2 2 3 6 2 2" xfId="39779" xr:uid="{00000000-0005-0000-0000-000020A80000}"/>
    <cellStyle name="Normal 53 2 2 3 6 3" xfId="39780" xr:uid="{00000000-0005-0000-0000-000021A80000}"/>
    <cellStyle name="Normal 53 2 2 3 7" xfId="39781" xr:uid="{00000000-0005-0000-0000-000022A80000}"/>
    <cellStyle name="Normal 53 2 2 3 7 2" xfId="39782" xr:uid="{00000000-0005-0000-0000-000023A80000}"/>
    <cellStyle name="Normal 53 2 2 3 8" xfId="39783" xr:uid="{00000000-0005-0000-0000-000024A80000}"/>
    <cellStyle name="Normal 53 2 2 3 9" xfId="39784" xr:uid="{00000000-0005-0000-0000-000025A80000}"/>
    <cellStyle name="Normal 53 2 2 4" xfId="39785" xr:uid="{00000000-0005-0000-0000-000026A80000}"/>
    <cellStyle name="Normal 53 2 2 4 2" xfId="39786" xr:uid="{00000000-0005-0000-0000-000027A80000}"/>
    <cellStyle name="Normal 53 2 2 4 2 2" xfId="39787" xr:uid="{00000000-0005-0000-0000-000028A80000}"/>
    <cellStyle name="Normal 53 2 2 4 2 2 2" xfId="39788" xr:uid="{00000000-0005-0000-0000-000029A80000}"/>
    <cellStyle name="Normal 53 2 2 4 2 3" xfId="39789" xr:uid="{00000000-0005-0000-0000-00002AA80000}"/>
    <cellStyle name="Normal 53 2 2 4 2 4" xfId="39790" xr:uid="{00000000-0005-0000-0000-00002BA80000}"/>
    <cellStyle name="Normal 53 2 2 4 3" xfId="39791" xr:uid="{00000000-0005-0000-0000-00002CA80000}"/>
    <cellStyle name="Normal 53 2 2 4 3 2" xfId="39792" xr:uid="{00000000-0005-0000-0000-00002DA80000}"/>
    <cellStyle name="Normal 53 2 2 4 3 2 2" xfId="39793" xr:uid="{00000000-0005-0000-0000-00002EA80000}"/>
    <cellStyle name="Normal 53 2 2 4 3 3" xfId="39794" xr:uid="{00000000-0005-0000-0000-00002FA80000}"/>
    <cellStyle name="Normal 53 2 2 4 3 4" xfId="39795" xr:uid="{00000000-0005-0000-0000-000030A80000}"/>
    <cellStyle name="Normal 53 2 2 4 4" xfId="39796" xr:uid="{00000000-0005-0000-0000-000031A80000}"/>
    <cellStyle name="Normal 53 2 2 4 4 2" xfId="39797" xr:uid="{00000000-0005-0000-0000-000032A80000}"/>
    <cellStyle name="Normal 53 2 2 4 4 2 2" xfId="39798" xr:uid="{00000000-0005-0000-0000-000033A80000}"/>
    <cellStyle name="Normal 53 2 2 4 4 3" xfId="39799" xr:uid="{00000000-0005-0000-0000-000034A80000}"/>
    <cellStyle name="Normal 53 2 2 4 4 4" xfId="39800" xr:uid="{00000000-0005-0000-0000-000035A80000}"/>
    <cellStyle name="Normal 53 2 2 4 5" xfId="39801" xr:uid="{00000000-0005-0000-0000-000036A80000}"/>
    <cellStyle name="Normal 53 2 2 4 5 2" xfId="39802" xr:uid="{00000000-0005-0000-0000-000037A80000}"/>
    <cellStyle name="Normal 53 2 2 4 5 2 2" xfId="39803" xr:uid="{00000000-0005-0000-0000-000038A80000}"/>
    <cellStyle name="Normal 53 2 2 4 5 3" xfId="39804" xr:uid="{00000000-0005-0000-0000-000039A80000}"/>
    <cellStyle name="Normal 53 2 2 4 5 4" xfId="39805" xr:uid="{00000000-0005-0000-0000-00003AA80000}"/>
    <cellStyle name="Normal 53 2 2 4 6" xfId="39806" xr:uid="{00000000-0005-0000-0000-00003BA80000}"/>
    <cellStyle name="Normal 53 2 2 4 6 2" xfId="39807" xr:uid="{00000000-0005-0000-0000-00003CA80000}"/>
    <cellStyle name="Normal 53 2 2 4 6 2 2" xfId="39808" xr:uid="{00000000-0005-0000-0000-00003DA80000}"/>
    <cellStyle name="Normal 53 2 2 4 6 3" xfId="39809" xr:uid="{00000000-0005-0000-0000-00003EA80000}"/>
    <cellStyle name="Normal 53 2 2 4 7" xfId="39810" xr:uid="{00000000-0005-0000-0000-00003FA80000}"/>
    <cellStyle name="Normal 53 2 2 4 7 2" xfId="39811" xr:uid="{00000000-0005-0000-0000-000040A80000}"/>
    <cellStyle name="Normal 53 2 2 4 8" xfId="39812" xr:uid="{00000000-0005-0000-0000-000041A80000}"/>
    <cellStyle name="Normal 53 2 2 4 9" xfId="39813" xr:uid="{00000000-0005-0000-0000-000042A80000}"/>
    <cellStyle name="Normal 53 2 2 5" xfId="39814" xr:uid="{00000000-0005-0000-0000-000043A80000}"/>
    <cellStyle name="Normal 53 2 2 5 2" xfId="39815" xr:uid="{00000000-0005-0000-0000-000044A80000}"/>
    <cellStyle name="Normal 53 2 2 5 2 2" xfId="39816" xr:uid="{00000000-0005-0000-0000-000045A80000}"/>
    <cellStyle name="Normal 53 2 2 5 2 2 2" xfId="39817" xr:uid="{00000000-0005-0000-0000-000046A80000}"/>
    <cellStyle name="Normal 53 2 2 5 2 3" xfId="39818" xr:uid="{00000000-0005-0000-0000-000047A80000}"/>
    <cellStyle name="Normal 53 2 2 5 2 4" xfId="39819" xr:uid="{00000000-0005-0000-0000-000048A80000}"/>
    <cellStyle name="Normal 53 2 2 5 3" xfId="39820" xr:uid="{00000000-0005-0000-0000-000049A80000}"/>
    <cellStyle name="Normal 53 2 2 5 3 2" xfId="39821" xr:uid="{00000000-0005-0000-0000-00004AA80000}"/>
    <cellStyle name="Normal 53 2 2 5 3 2 2" xfId="39822" xr:uid="{00000000-0005-0000-0000-00004BA80000}"/>
    <cellStyle name="Normal 53 2 2 5 3 3" xfId="39823" xr:uid="{00000000-0005-0000-0000-00004CA80000}"/>
    <cellStyle name="Normal 53 2 2 5 3 4" xfId="39824" xr:uid="{00000000-0005-0000-0000-00004DA80000}"/>
    <cellStyle name="Normal 53 2 2 5 4" xfId="39825" xr:uid="{00000000-0005-0000-0000-00004EA80000}"/>
    <cellStyle name="Normal 53 2 2 5 4 2" xfId="39826" xr:uid="{00000000-0005-0000-0000-00004FA80000}"/>
    <cellStyle name="Normal 53 2 2 5 4 2 2" xfId="39827" xr:uid="{00000000-0005-0000-0000-000050A80000}"/>
    <cellStyle name="Normal 53 2 2 5 4 3" xfId="39828" xr:uid="{00000000-0005-0000-0000-000051A80000}"/>
    <cellStyle name="Normal 53 2 2 5 4 4" xfId="39829" xr:uid="{00000000-0005-0000-0000-000052A80000}"/>
    <cellStyle name="Normal 53 2 2 5 5" xfId="39830" xr:uid="{00000000-0005-0000-0000-000053A80000}"/>
    <cellStyle name="Normal 53 2 2 5 5 2" xfId="39831" xr:uid="{00000000-0005-0000-0000-000054A80000}"/>
    <cellStyle name="Normal 53 2 2 5 5 3" xfId="39832" xr:uid="{00000000-0005-0000-0000-000055A80000}"/>
    <cellStyle name="Normal 53 2 2 5 6" xfId="39833" xr:uid="{00000000-0005-0000-0000-000056A80000}"/>
    <cellStyle name="Normal 53 2 2 5 7" xfId="39834" xr:uid="{00000000-0005-0000-0000-000057A80000}"/>
    <cellStyle name="Normal 53 2 2 5 8" xfId="39835" xr:uid="{00000000-0005-0000-0000-000058A80000}"/>
    <cellStyle name="Normal 53 2 2 6" xfId="39836" xr:uid="{00000000-0005-0000-0000-000059A80000}"/>
    <cellStyle name="Normal 53 2 2 6 2" xfId="39837" xr:uid="{00000000-0005-0000-0000-00005AA80000}"/>
    <cellStyle name="Normal 53 2 2 6 2 2" xfId="39838" xr:uid="{00000000-0005-0000-0000-00005BA80000}"/>
    <cellStyle name="Normal 53 2 2 6 3" xfId="39839" xr:uid="{00000000-0005-0000-0000-00005CA80000}"/>
    <cellStyle name="Normal 53 2 2 6 4" xfId="39840" xr:uid="{00000000-0005-0000-0000-00005DA80000}"/>
    <cellStyle name="Normal 53 2 2 7" xfId="39841" xr:uid="{00000000-0005-0000-0000-00005EA80000}"/>
    <cellStyle name="Normal 53 2 2 7 2" xfId="39842" xr:uid="{00000000-0005-0000-0000-00005FA80000}"/>
    <cellStyle name="Normal 53 2 2 7 2 2" xfId="39843" xr:uid="{00000000-0005-0000-0000-000060A80000}"/>
    <cellStyle name="Normal 53 2 2 7 3" xfId="39844" xr:uid="{00000000-0005-0000-0000-000061A80000}"/>
    <cellStyle name="Normal 53 2 2 7 4" xfId="39845" xr:uid="{00000000-0005-0000-0000-000062A80000}"/>
    <cellStyle name="Normal 53 2 2 8" xfId="39846" xr:uid="{00000000-0005-0000-0000-000063A80000}"/>
    <cellStyle name="Normal 53 2 2 8 2" xfId="39847" xr:uid="{00000000-0005-0000-0000-000064A80000}"/>
    <cellStyle name="Normal 53 2 2 8 2 2" xfId="39848" xr:uid="{00000000-0005-0000-0000-000065A80000}"/>
    <cellStyle name="Normal 53 2 2 8 3" xfId="39849" xr:uid="{00000000-0005-0000-0000-000066A80000}"/>
    <cellStyle name="Normal 53 2 2 8 4" xfId="39850" xr:uid="{00000000-0005-0000-0000-000067A80000}"/>
    <cellStyle name="Normal 53 2 2 9" xfId="39851" xr:uid="{00000000-0005-0000-0000-000068A80000}"/>
    <cellStyle name="Normal 53 2 2 9 2" xfId="39852" xr:uid="{00000000-0005-0000-0000-000069A80000}"/>
    <cellStyle name="Normal 53 2 2 9 2 2" xfId="39853" xr:uid="{00000000-0005-0000-0000-00006AA80000}"/>
    <cellStyle name="Normal 53 2 2 9 3" xfId="39854" xr:uid="{00000000-0005-0000-0000-00006BA80000}"/>
    <cellStyle name="Normal 53 2 3" xfId="39855" xr:uid="{00000000-0005-0000-0000-00006CA80000}"/>
    <cellStyle name="Normal 53 2 3 10" xfId="39856" xr:uid="{00000000-0005-0000-0000-00006DA80000}"/>
    <cellStyle name="Normal 53 2 3 11" xfId="39857" xr:uid="{00000000-0005-0000-0000-00006EA80000}"/>
    <cellStyle name="Normal 53 2 3 2" xfId="39858" xr:uid="{00000000-0005-0000-0000-00006FA80000}"/>
    <cellStyle name="Normal 53 2 3 2 2" xfId="39859" xr:uid="{00000000-0005-0000-0000-000070A80000}"/>
    <cellStyle name="Normal 53 2 3 2 2 2" xfId="39860" xr:uid="{00000000-0005-0000-0000-000071A80000}"/>
    <cellStyle name="Normal 53 2 3 2 2 2 2" xfId="39861" xr:uid="{00000000-0005-0000-0000-000072A80000}"/>
    <cellStyle name="Normal 53 2 3 2 2 2 2 2" xfId="39862" xr:uid="{00000000-0005-0000-0000-000073A80000}"/>
    <cellStyle name="Normal 53 2 3 2 2 2 3" xfId="39863" xr:uid="{00000000-0005-0000-0000-000074A80000}"/>
    <cellStyle name="Normal 53 2 3 2 2 2 4" xfId="39864" xr:uid="{00000000-0005-0000-0000-000075A80000}"/>
    <cellStyle name="Normal 53 2 3 2 2 3" xfId="39865" xr:uid="{00000000-0005-0000-0000-000076A80000}"/>
    <cellStyle name="Normal 53 2 3 2 2 3 2" xfId="39866" xr:uid="{00000000-0005-0000-0000-000077A80000}"/>
    <cellStyle name="Normal 53 2 3 2 2 3 2 2" xfId="39867" xr:uid="{00000000-0005-0000-0000-000078A80000}"/>
    <cellStyle name="Normal 53 2 3 2 2 3 3" xfId="39868" xr:uid="{00000000-0005-0000-0000-000079A80000}"/>
    <cellStyle name="Normal 53 2 3 2 2 3 4" xfId="39869" xr:uid="{00000000-0005-0000-0000-00007AA80000}"/>
    <cellStyle name="Normal 53 2 3 2 2 4" xfId="39870" xr:uid="{00000000-0005-0000-0000-00007BA80000}"/>
    <cellStyle name="Normal 53 2 3 2 2 4 2" xfId="39871" xr:uid="{00000000-0005-0000-0000-00007CA80000}"/>
    <cellStyle name="Normal 53 2 3 2 2 4 2 2" xfId="39872" xr:uid="{00000000-0005-0000-0000-00007DA80000}"/>
    <cellStyle name="Normal 53 2 3 2 2 4 3" xfId="39873" xr:uid="{00000000-0005-0000-0000-00007EA80000}"/>
    <cellStyle name="Normal 53 2 3 2 2 4 4" xfId="39874" xr:uid="{00000000-0005-0000-0000-00007FA80000}"/>
    <cellStyle name="Normal 53 2 3 2 2 5" xfId="39875" xr:uid="{00000000-0005-0000-0000-000080A80000}"/>
    <cellStyle name="Normal 53 2 3 2 2 5 2" xfId="39876" xr:uid="{00000000-0005-0000-0000-000081A80000}"/>
    <cellStyle name="Normal 53 2 3 2 2 5 3" xfId="39877" xr:uid="{00000000-0005-0000-0000-000082A80000}"/>
    <cellStyle name="Normal 53 2 3 2 2 6" xfId="39878" xr:uid="{00000000-0005-0000-0000-000083A80000}"/>
    <cellStyle name="Normal 53 2 3 2 2 7" xfId="39879" xr:uid="{00000000-0005-0000-0000-000084A80000}"/>
    <cellStyle name="Normal 53 2 3 2 2 8" xfId="39880" xr:uid="{00000000-0005-0000-0000-000085A80000}"/>
    <cellStyle name="Normal 53 2 3 2 3" xfId="39881" xr:uid="{00000000-0005-0000-0000-000086A80000}"/>
    <cellStyle name="Normal 53 2 3 2 3 2" xfId="39882" xr:uid="{00000000-0005-0000-0000-000087A80000}"/>
    <cellStyle name="Normal 53 2 3 2 3 2 2" xfId="39883" xr:uid="{00000000-0005-0000-0000-000088A80000}"/>
    <cellStyle name="Normal 53 2 3 2 3 3" xfId="39884" xr:uid="{00000000-0005-0000-0000-000089A80000}"/>
    <cellStyle name="Normal 53 2 3 2 3 4" xfId="39885" xr:uid="{00000000-0005-0000-0000-00008AA80000}"/>
    <cellStyle name="Normal 53 2 3 2 4" xfId="39886" xr:uid="{00000000-0005-0000-0000-00008BA80000}"/>
    <cellStyle name="Normal 53 2 3 2 4 2" xfId="39887" xr:uid="{00000000-0005-0000-0000-00008CA80000}"/>
    <cellStyle name="Normal 53 2 3 2 4 2 2" xfId="39888" xr:uid="{00000000-0005-0000-0000-00008DA80000}"/>
    <cellStyle name="Normal 53 2 3 2 4 3" xfId="39889" xr:uid="{00000000-0005-0000-0000-00008EA80000}"/>
    <cellStyle name="Normal 53 2 3 2 4 4" xfId="39890" xr:uid="{00000000-0005-0000-0000-00008FA80000}"/>
    <cellStyle name="Normal 53 2 3 2 5" xfId="39891" xr:uid="{00000000-0005-0000-0000-000090A80000}"/>
    <cellStyle name="Normal 53 2 3 2 5 2" xfId="39892" xr:uid="{00000000-0005-0000-0000-000091A80000}"/>
    <cellStyle name="Normal 53 2 3 2 5 2 2" xfId="39893" xr:uid="{00000000-0005-0000-0000-000092A80000}"/>
    <cellStyle name="Normal 53 2 3 2 5 3" xfId="39894" xr:uid="{00000000-0005-0000-0000-000093A80000}"/>
    <cellStyle name="Normal 53 2 3 2 5 4" xfId="39895" xr:uid="{00000000-0005-0000-0000-000094A80000}"/>
    <cellStyle name="Normal 53 2 3 2 6" xfId="39896" xr:uid="{00000000-0005-0000-0000-000095A80000}"/>
    <cellStyle name="Normal 53 2 3 2 6 2" xfId="39897" xr:uid="{00000000-0005-0000-0000-000096A80000}"/>
    <cellStyle name="Normal 53 2 3 2 6 2 2" xfId="39898" xr:uid="{00000000-0005-0000-0000-000097A80000}"/>
    <cellStyle name="Normal 53 2 3 2 6 3" xfId="39899" xr:uid="{00000000-0005-0000-0000-000098A80000}"/>
    <cellStyle name="Normal 53 2 3 2 7" xfId="39900" xr:uid="{00000000-0005-0000-0000-000099A80000}"/>
    <cellStyle name="Normal 53 2 3 2 7 2" xfId="39901" xr:uid="{00000000-0005-0000-0000-00009AA80000}"/>
    <cellStyle name="Normal 53 2 3 2 8" xfId="39902" xr:uid="{00000000-0005-0000-0000-00009BA80000}"/>
    <cellStyle name="Normal 53 2 3 2 9" xfId="39903" xr:uid="{00000000-0005-0000-0000-00009CA80000}"/>
    <cellStyle name="Normal 53 2 3 3" xfId="39904" xr:uid="{00000000-0005-0000-0000-00009DA80000}"/>
    <cellStyle name="Normal 53 2 3 3 2" xfId="39905" xr:uid="{00000000-0005-0000-0000-00009EA80000}"/>
    <cellStyle name="Normal 53 2 3 3 2 2" xfId="39906" xr:uid="{00000000-0005-0000-0000-00009FA80000}"/>
    <cellStyle name="Normal 53 2 3 3 2 2 2" xfId="39907" xr:uid="{00000000-0005-0000-0000-0000A0A80000}"/>
    <cellStyle name="Normal 53 2 3 3 2 3" xfId="39908" xr:uid="{00000000-0005-0000-0000-0000A1A80000}"/>
    <cellStyle name="Normal 53 2 3 3 2 4" xfId="39909" xr:uid="{00000000-0005-0000-0000-0000A2A80000}"/>
    <cellStyle name="Normal 53 2 3 3 3" xfId="39910" xr:uid="{00000000-0005-0000-0000-0000A3A80000}"/>
    <cellStyle name="Normal 53 2 3 3 3 2" xfId="39911" xr:uid="{00000000-0005-0000-0000-0000A4A80000}"/>
    <cellStyle name="Normal 53 2 3 3 3 2 2" xfId="39912" xr:uid="{00000000-0005-0000-0000-0000A5A80000}"/>
    <cellStyle name="Normal 53 2 3 3 3 3" xfId="39913" xr:uid="{00000000-0005-0000-0000-0000A6A80000}"/>
    <cellStyle name="Normal 53 2 3 3 3 4" xfId="39914" xr:uid="{00000000-0005-0000-0000-0000A7A80000}"/>
    <cellStyle name="Normal 53 2 3 3 4" xfId="39915" xr:uid="{00000000-0005-0000-0000-0000A8A80000}"/>
    <cellStyle name="Normal 53 2 3 3 4 2" xfId="39916" xr:uid="{00000000-0005-0000-0000-0000A9A80000}"/>
    <cellStyle name="Normal 53 2 3 3 4 2 2" xfId="39917" xr:uid="{00000000-0005-0000-0000-0000AAA80000}"/>
    <cellStyle name="Normal 53 2 3 3 4 3" xfId="39918" xr:uid="{00000000-0005-0000-0000-0000ABA80000}"/>
    <cellStyle name="Normal 53 2 3 3 4 4" xfId="39919" xr:uid="{00000000-0005-0000-0000-0000ACA80000}"/>
    <cellStyle name="Normal 53 2 3 3 5" xfId="39920" xr:uid="{00000000-0005-0000-0000-0000ADA80000}"/>
    <cellStyle name="Normal 53 2 3 3 5 2" xfId="39921" xr:uid="{00000000-0005-0000-0000-0000AEA80000}"/>
    <cellStyle name="Normal 53 2 3 3 5 2 2" xfId="39922" xr:uid="{00000000-0005-0000-0000-0000AFA80000}"/>
    <cellStyle name="Normal 53 2 3 3 5 3" xfId="39923" xr:uid="{00000000-0005-0000-0000-0000B0A80000}"/>
    <cellStyle name="Normal 53 2 3 3 5 4" xfId="39924" xr:uid="{00000000-0005-0000-0000-0000B1A80000}"/>
    <cellStyle name="Normal 53 2 3 3 6" xfId="39925" xr:uid="{00000000-0005-0000-0000-0000B2A80000}"/>
    <cellStyle name="Normal 53 2 3 3 6 2" xfId="39926" xr:uid="{00000000-0005-0000-0000-0000B3A80000}"/>
    <cellStyle name="Normal 53 2 3 3 6 2 2" xfId="39927" xr:uid="{00000000-0005-0000-0000-0000B4A80000}"/>
    <cellStyle name="Normal 53 2 3 3 6 3" xfId="39928" xr:uid="{00000000-0005-0000-0000-0000B5A80000}"/>
    <cellStyle name="Normal 53 2 3 3 7" xfId="39929" xr:uid="{00000000-0005-0000-0000-0000B6A80000}"/>
    <cellStyle name="Normal 53 2 3 3 7 2" xfId="39930" xr:uid="{00000000-0005-0000-0000-0000B7A80000}"/>
    <cellStyle name="Normal 53 2 3 3 8" xfId="39931" xr:uid="{00000000-0005-0000-0000-0000B8A80000}"/>
    <cellStyle name="Normal 53 2 3 3 9" xfId="39932" xr:uid="{00000000-0005-0000-0000-0000B9A80000}"/>
    <cellStyle name="Normal 53 2 3 4" xfId="39933" xr:uid="{00000000-0005-0000-0000-0000BAA80000}"/>
    <cellStyle name="Normal 53 2 3 4 2" xfId="39934" xr:uid="{00000000-0005-0000-0000-0000BBA80000}"/>
    <cellStyle name="Normal 53 2 3 4 2 2" xfId="39935" xr:uid="{00000000-0005-0000-0000-0000BCA80000}"/>
    <cellStyle name="Normal 53 2 3 4 2 2 2" xfId="39936" xr:uid="{00000000-0005-0000-0000-0000BDA80000}"/>
    <cellStyle name="Normal 53 2 3 4 2 3" xfId="39937" xr:uid="{00000000-0005-0000-0000-0000BEA80000}"/>
    <cellStyle name="Normal 53 2 3 4 2 4" xfId="39938" xr:uid="{00000000-0005-0000-0000-0000BFA80000}"/>
    <cellStyle name="Normal 53 2 3 4 3" xfId="39939" xr:uid="{00000000-0005-0000-0000-0000C0A80000}"/>
    <cellStyle name="Normal 53 2 3 4 3 2" xfId="39940" xr:uid="{00000000-0005-0000-0000-0000C1A80000}"/>
    <cellStyle name="Normal 53 2 3 4 3 2 2" xfId="39941" xr:uid="{00000000-0005-0000-0000-0000C2A80000}"/>
    <cellStyle name="Normal 53 2 3 4 3 3" xfId="39942" xr:uid="{00000000-0005-0000-0000-0000C3A80000}"/>
    <cellStyle name="Normal 53 2 3 4 3 4" xfId="39943" xr:uid="{00000000-0005-0000-0000-0000C4A80000}"/>
    <cellStyle name="Normal 53 2 3 4 4" xfId="39944" xr:uid="{00000000-0005-0000-0000-0000C5A80000}"/>
    <cellStyle name="Normal 53 2 3 4 4 2" xfId="39945" xr:uid="{00000000-0005-0000-0000-0000C6A80000}"/>
    <cellStyle name="Normal 53 2 3 4 4 2 2" xfId="39946" xr:uid="{00000000-0005-0000-0000-0000C7A80000}"/>
    <cellStyle name="Normal 53 2 3 4 4 3" xfId="39947" xr:uid="{00000000-0005-0000-0000-0000C8A80000}"/>
    <cellStyle name="Normal 53 2 3 4 4 4" xfId="39948" xr:uid="{00000000-0005-0000-0000-0000C9A80000}"/>
    <cellStyle name="Normal 53 2 3 4 5" xfId="39949" xr:uid="{00000000-0005-0000-0000-0000CAA80000}"/>
    <cellStyle name="Normal 53 2 3 4 5 2" xfId="39950" xr:uid="{00000000-0005-0000-0000-0000CBA80000}"/>
    <cellStyle name="Normal 53 2 3 4 5 3" xfId="39951" xr:uid="{00000000-0005-0000-0000-0000CCA80000}"/>
    <cellStyle name="Normal 53 2 3 4 6" xfId="39952" xr:uid="{00000000-0005-0000-0000-0000CDA80000}"/>
    <cellStyle name="Normal 53 2 3 4 7" xfId="39953" xr:uid="{00000000-0005-0000-0000-0000CEA80000}"/>
    <cellStyle name="Normal 53 2 3 4 8" xfId="39954" xr:uid="{00000000-0005-0000-0000-0000CFA80000}"/>
    <cellStyle name="Normal 53 2 3 5" xfId="39955" xr:uid="{00000000-0005-0000-0000-0000D0A80000}"/>
    <cellStyle name="Normal 53 2 3 5 2" xfId="39956" xr:uid="{00000000-0005-0000-0000-0000D1A80000}"/>
    <cellStyle name="Normal 53 2 3 5 2 2" xfId="39957" xr:uid="{00000000-0005-0000-0000-0000D2A80000}"/>
    <cellStyle name="Normal 53 2 3 5 3" xfId="39958" xr:uid="{00000000-0005-0000-0000-0000D3A80000}"/>
    <cellStyle name="Normal 53 2 3 5 4" xfId="39959" xr:uid="{00000000-0005-0000-0000-0000D4A80000}"/>
    <cellStyle name="Normal 53 2 3 6" xfId="39960" xr:uid="{00000000-0005-0000-0000-0000D5A80000}"/>
    <cellStyle name="Normal 53 2 3 6 2" xfId="39961" xr:uid="{00000000-0005-0000-0000-0000D6A80000}"/>
    <cellStyle name="Normal 53 2 3 6 2 2" xfId="39962" xr:uid="{00000000-0005-0000-0000-0000D7A80000}"/>
    <cellStyle name="Normal 53 2 3 6 3" xfId="39963" xr:uid="{00000000-0005-0000-0000-0000D8A80000}"/>
    <cellStyle name="Normal 53 2 3 6 4" xfId="39964" xr:uid="{00000000-0005-0000-0000-0000D9A80000}"/>
    <cellStyle name="Normal 53 2 3 7" xfId="39965" xr:uid="{00000000-0005-0000-0000-0000DAA80000}"/>
    <cellStyle name="Normal 53 2 3 7 2" xfId="39966" xr:uid="{00000000-0005-0000-0000-0000DBA80000}"/>
    <cellStyle name="Normal 53 2 3 7 2 2" xfId="39967" xr:uid="{00000000-0005-0000-0000-0000DCA80000}"/>
    <cellStyle name="Normal 53 2 3 7 3" xfId="39968" xr:uid="{00000000-0005-0000-0000-0000DDA80000}"/>
    <cellStyle name="Normal 53 2 3 7 4" xfId="39969" xr:uid="{00000000-0005-0000-0000-0000DEA80000}"/>
    <cellStyle name="Normal 53 2 3 8" xfId="39970" xr:uid="{00000000-0005-0000-0000-0000DFA80000}"/>
    <cellStyle name="Normal 53 2 3 8 2" xfId="39971" xr:uid="{00000000-0005-0000-0000-0000E0A80000}"/>
    <cellStyle name="Normal 53 2 3 8 2 2" xfId="39972" xr:uid="{00000000-0005-0000-0000-0000E1A80000}"/>
    <cellStyle name="Normal 53 2 3 8 3" xfId="39973" xr:uid="{00000000-0005-0000-0000-0000E2A80000}"/>
    <cellStyle name="Normal 53 2 3 9" xfId="39974" xr:uid="{00000000-0005-0000-0000-0000E3A80000}"/>
    <cellStyle name="Normal 53 2 3 9 2" xfId="39975" xr:uid="{00000000-0005-0000-0000-0000E4A80000}"/>
    <cellStyle name="Normal 53 2 4" xfId="39976" xr:uid="{00000000-0005-0000-0000-0000E5A80000}"/>
    <cellStyle name="Normal 53 2 4 2" xfId="39977" xr:uid="{00000000-0005-0000-0000-0000E6A80000}"/>
    <cellStyle name="Normal 53 2 4 2 2" xfId="39978" xr:uid="{00000000-0005-0000-0000-0000E7A80000}"/>
    <cellStyle name="Normal 53 2 4 2 2 2" xfId="39979" xr:uid="{00000000-0005-0000-0000-0000E8A80000}"/>
    <cellStyle name="Normal 53 2 4 2 2 2 2" xfId="39980" xr:uid="{00000000-0005-0000-0000-0000E9A80000}"/>
    <cellStyle name="Normal 53 2 4 2 2 3" xfId="39981" xr:uid="{00000000-0005-0000-0000-0000EAA80000}"/>
    <cellStyle name="Normal 53 2 4 2 2 4" xfId="39982" xr:uid="{00000000-0005-0000-0000-0000EBA80000}"/>
    <cellStyle name="Normal 53 2 4 2 3" xfId="39983" xr:uid="{00000000-0005-0000-0000-0000ECA80000}"/>
    <cellStyle name="Normal 53 2 4 2 3 2" xfId="39984" xr:uid="{00000000-0005-0000-0000-0000EDA80000}"/>
    <cellStyle name="Normal 53 2 4 2 3 2 2" xfId="39985" xr:uid="{00000000-0005-0000-0000-0000EEA80000}"/>
    <cellStyle name="Normal 53 2 4 2 3 3" xfId="39986" xr:uid="{00000000-0005-0000-0000-0000EFA80000}"/>
    <cellStyle name="Normal 53 2 4 2 3 4" xfId="39987" xr:uid="{00000000-0005-0000-0000-0000F0A80000}"/>
    <cellStyle name="Normal 53 2 4 2 4" xfId="39988" xr:uid="{00000000-0005-0000-0000-0000F1A80000}"/>
    <cellStyle name="Normal 53 2 4 2 4 2" xfId="39989" xr:uid="{00000000-0005-0000-0000-0000F2A80000}"/>
    <cellStyle name="Normal 53 2 4 2 4 2 2" xfId="39990" xr:uid="{00000000-0005-0000-0000-0000F3A80000}"/>
    <cellStyle name="Normal 53 2 4 2 4 3" xfId="39991" xr:uid="{00000000-0005-0000-0000-0000F4A80000}"/>
    <cellStyle name="Normal 53 2 4 2 4 4" xfId="39992" xr:uid="{00000000-0005-0000-0000-0000F5A80000}"/>
    <cellStyle name="Normal 53 2 4 2 5" xfId="39993" xr:uid="{00000000-0005-0000-0000-0000F6A80000}"/>
    <cellStyle name="Normal 53 2 4 2 5 2" xfId="39994" xr:uid="{00000000-0005-0000-0000-0000F7A80000}"/>
    <cellStyle name="Normal 53 2 4 2 5 3" xfId="39995" xr:uid="{00000000-0005-0000-0000-0000F8A80000}"/>
    <cellStyle name="Normal 53 2 4 2 6" xfId="39996" xr:uid="{00000000-0005-0000-0000-0000F9A80000}"/>
    <cellStyle name="Normal 53 2 4 2 7" xfId="39997" xr:uid="{00000000-0005-0000-0000-0000FAA80000}"/>
    <cellStyle name="Normal 53 2 4 2 8" xfId="39998" xr:uid="{00000000-0005-0000-0000-0000FBA80000}"/>
    <cellStyle name="Normal 53 2 4 3" xfId="39999" xr:uid="{00000000-0005-0000-0000-0000FCA80000}"/>
    <cellStyle name="Normal 53 2 4 3 2" xfId="40000" xr:uid="{00000000-0005-0000-0000-0000FDA80000}"/>
    <cellStyle name="Normal 53 2 4 3 2 2" xfId="40001" xr:uid="{00000000-0005-0000-0000-0000FEA80000}"/>
    <cellStyle name="Normal 53 2 4 3 3" xfId="40002" xr:uid="{00000000-0005-0000-0000-0000FFA80000}"/>
    <cellStyle name="Normal 53 2 4 3 4" xfId="40003" xr:uid="{00000000-0005-0000-0000-000000A90000}"/>
    <cellStyle name="Normal 53 2 4 4" xfId="40004" xr:uid="{00000000-0005-0000-0000-000001A90000}"/>
    <cellStyle name="Normal 53 2 4 4 2" xfId="40005" xr:uid="{00000000-0005-0000-0000-000002A90000}"/>
    <cellStyle name="Normal 53 2 4 4 2 2" xfId="40006" xr:uid="{00000000-0005-0000-0000-000003A90000}"/>
    <cellStyle name="Normal 53 2 4 4 3" xfId="40007" xr:uid="{00000000-0005-0000-0000-000004A90000}"/>
    <cellStyle name="Normal 53 2 4 4 4" xfId="40008" xr:uid="{00000000-0005-0000-0000-000005A90000}"/>
    <cellStyle name="Normal 53 2 4 5" xfId="40009" xr:uid="{00000000-0005-0000-0000-000006A90000}"/>
    <cellStyle name="Normal 53 2 4 5 2" xfId="40010" xr:uid="{00000000-0005-0000-0000-000007A90000}"/>
    <cellStyle name="Normal 53 2 4 5 2 2" xfId="40011" xr:uid="{00000000-0005-0000-0000-000008A90000}"/>
    <cellStyle name="Normal 53 2 4 5 3" xfId="40012" xr:uid="{00000000-0005-0000-0000-000009A90000}"/>
    <cellStyle name="Normal 53 2 4 5 4" xfId="40013" xr:uid="{00000000-0005-0000-0000-00000AA90000}"/>
    <cellStyle name="Normal 53 2 4 6" xfId="40014" xr:uid="{00000000-0005-0000-0000-00000BA90000}"/>
    <cellStyle name="Normal 53 2 4 6 2" xfId="40015" xr:uid="{00000000-0005-0000-0000-00000CA90000}"/>
    <cellStyle name="Normal 53 2 4 6 2 2" xfId="40016" xr:uid="{00000000-0005-0000-0000-00000DA90000}"/>
    <cellStyle name="Normal 53 2 4 6 3" xfId="40017" xr:uid="{00000000-0005-0000-0000-00000EA90000}"/>
    <cellStyle name="Normal 53 2 4 7" xfId="40018" xr:uid="{00000000-0005-0000-0000-00000FA90000}"/>
    <cellStyle name="Normal 53 2 4 7 2" xfId="40019" xr:uid="{00000000-0005-0000-0000-000010A90000}"/>
    <cellStyle name="Normal 53 2 4 8" xfId="40020" xr:uid="{00000000-0005-0000-0000-000011A90000}"/>
    <cellStyle name="Normal 53 2 4 9" xfId="40021" xr:uid="{00000000-0005-0000-0000-000012A90000}"/>
    <cellStyle name="Normal 53 2 5" xfId="40022" xr:uid="{00000000-0005-0000-0000-000013A90000}"/>
    <cellStyle name="Normal 53 2 5 2" xfId="40023" xr:uid="{00000000-0005-0000-0000-000014A90000}"/>
    <cellStyle name="Normal 53 2 5 2 2" xfId="40024" xr:uid="{00000000-0005-0000-0000-000015A90000}"/>
    <cellStyle name="Normal 53 2 5 2 2 2" xfId="40025" xr:uid="{00000000-0005-0000-0000-000016A90000}"/>
    <cellStyle name="Normal 53 2 5 2 3" xfId="40026" xr:uid="{00000000-0005-0000-0000-000017A90000}"/>
    <cellStyle name="Normal 53 2 5 2 4" xfId="40027" xr:uid="{00000000-0005-0000-0000-000018A90000}"/>
    <cellStyle name="Normal 53 2 5 3" xfId="40028" xr:uid="{00000000-0005-0000-0000-000019A90000}"/>
    <cellStyle name="Normal 53 2 5 3 2" xfId="40029" xr:uid="{00000000-0005-0000-0000-00001AA90000}"/>
    <cellStyle name="Normal 53 2 5 3 2 2" xfId="40030" xr:uid="{00000000-0005-0000-0000-00001BA90000}"/>
    <cellStyle name="Normal 53 2 5 3 3" xfId="40031" xr:uid="{00000000-0005-0000-0000-00001CA90000}"/>
    <cellStyle name="Normal 53 2 5 3 4" xfId="40032" xr:uid="{00000000-0005-0000-0000-00001DA90000}"/>
    <cellStyle name="Normal 53 2 5 4" xfId="40033" xr:uid="{00000000-0005-0000-0000-00001EA90000}"/>
    <cellStyle name="Normal 53 2 5 4 2" xfId="40034" xr:uid="{00000000-0005-0000-0000-00001FA90000}"/>
    <cellStyle name="Normal 53 2 5 4 2 2" xfId="40035" xr:uid="{00000000-0005-0000-0000-000020A90000}"/>
    <cellStyle name="Normal 53 2 5 4 3" xfId="40036" xr:uid="{00000000-0005-0000-0000-000021A90000}"/>
    <cellStyle name="Normal 53 2 5 4 4" xfId="40037" xr:uid="{00000000-0005-0000-0000-000022A90000}"/>
    <cellStyle name="Normal 53 2 5 5" xfId="40038" xr:uid="{00000000-0005-0000-0000-000023A90000}"/>
    <cellStyle name="Normal 53 2 5 5 2" xfId="40039" xr:uid="{00000000-0005-0000-0000-000024A90000}"/>
    <cellStyle name="Normal 53 2 5 5 2 2" xfId="40040" xr:uid="{00000000-0005-0000-0000-000025A90000}"/>
    <cellStyle name="Normal 53 2 5 5 3" xfId="40041" xr:uid="{00000000-0005-0000-0000-000026A90000}"/>
    <cellStyle name="Normal 53 2 5 5 4" xfId="40042" xr:uid="{00000000-0005-0000-0000-000027A90000}"/>
    <cellStyle name="Normal 53 2 5 6" xfId="40043" xr:uid="{00000000-0005-0000-0000-000028A90000}"/>
    <cellStyle name="Normal 53 2 5 6 2" xfId="40044" xr:uid="{00000000-0005-0000-0000-000029A90000}"/>
    <cellStyle name="Normal 53 2 5 6 2 2" xfId="40045" xr:uid="{00000000-0005-0000-0000-00002AA90000}"/>
    <cellStyle name="Normal 53 2 5 6 3" xfId="40046" xr:uid="{00000000-0005-0000-0000-00002BA90000}"/>
    <cellStyle name="Normal 53 2 5 7" xfId="40047" xr:uid="{00000000-0005-0000-0000-00002CA90000}"/>
    <cellStyle name="Normal 53 2 5 7 2" xfId="40048" xr:uid="{00000000-0005-0000-0000-00002DA90000}"/>
    <cellStyle name="Normal 53 2 5 8" xfId="40049" xr:uid="{00000000-0005-0000-0000-00002EA90000}"/>
    <cellStyle name="Normal 53 2 5 9" xfId="40050" xr:uid="{00000000-0005-0000-0000-00002FA90000}"/>
    <cellStyle name="Normal 53 2 6" xfId="40051" xr:uid="{00000000-0005-0000-0000-000030A90000}"/>
    <cellStyle name="Normal 53 2 6 2" xfId="40052" xr:uid="{00000000-0005-0000-0000-000031A90000}"/>
    <cellStyle name="Normal 53 2 6 2 2" xfId="40053" xr:uid="{00000000-0005-0000-0000-000032A90000}"/>
    <cellStyle name="Normal 53 2 6 2 2 2" xfId="40054" xr:uid="{00000000-0005-0000-0000-000033A90000}"/>
    <cellStyle name="Normal 53 2 6 2 3" xfId="40055" xr:uid="{00000000-0005-0000-0000-000034A90000}"/>
    <cellStyle name="Normal 53 2 6 2 4" xfId="40056" xr:uid="{00000000-0005-0000-0000-000035A90000}"/>
    <cellStyle name="Normal 53 2 6 3" xfId="40057" xr:uid="{00000000-0005-0000-0000-000036A90000}"/>
    <cellStyle name="Normal 53 2 6 3 2" xfId="40058" xr:uid="{00000000-0005-0000-0000-000037A90000}"/>
    <cellStyle name="Normal 53 2 6 3 2 2" xfId="40059" xr:uid="{00000000-0005-0000-0000-000038A90000}"/>
    <cellStyle name="Normal 53 2 6 3 3" xfId="40060" xr:uid="{00000000-0005-0000-0000-000039A90000}"/>
    <cellStyle name="Normal 53 2 6 3 4" xfId="40061" xr:uid="{00000000-0005-0000-0000-00003AA90000}"/>
    <cellStyle name="Normal 53 2 6 4" xfId="40062" xr:uid="{00000000-0005-0000-0000-00003BA90000}"/>
    <cellStyle name="Normal 53 2 6 4 2" xfId="40063" xr:uid="{00000000-0005-0000-0000-00003CA90000}"/>
    <cellStyle name="Normal 53 2 6 4 2 2" xfId="40064" xr:uid="{00000000-0005-0000-0000-00003DA90000}"/>
    <cellStyle name="Normal 53 2 6 4 3" xfId="40065" xr:uid="{00000000-0005-0000-0000-00003EA90000}"/>
    <cellStyle name="Normal 53 2 6 4 4" xfId="40066" xr:uid="{00000000-0005-0000-0000-00003FA90000}"/>
    <cellStyle name="Normal 53 2 6 5" xfId="40067" xr:uid="{00000000-0005-0000-0000-000040A90000}"/>
    <cellStyle name="Normal 53 2 6 5 2" xfId="40068" xr:uid="{00000000-0005-0000-0000-000041A90000}"/>
    <cellStyle name="Normal 53 2 6 5 2 2" xfId="40069" xr:uid="{00000000-0005-0000-0000-000042A90000}"/>
    <cellStyle name="Normal 53 2 6 5 3" xfId="40070" xr:uid="{00000000-0005-0000-0000-000043A90000}"/>
    <cellStyle name="Normal 53 2 6 6" xfId="40071" xr:uid="{00000000-0005-0000-0000-000044A90000}"/>
    <cellStyle name="Normal 53 2 6 6 2" xfId="40072" xr:uid="{00000000-0005-0000-0000-000045A90000}"/>
    <cellStyle name="Normal 53 2 6 7" xfId="40073" xr:uid="{00000000-0005-0000-0000-000046A90000}"/>
    <cellStyle name="Normal 53 2 6 8" xfId="40074" xr:uid="{00000000-0005-0000-0000-000047A90000}"/>
    <cellStyle name="Normal 53 2 7" xfId="40075" xr:uid="{00000000-0005-0000-0000-000048A90000}"/>
    <cellStyle name="Normal 53 2 8" xfId="40076" xr:uid="{00000000-0005-0000-0000-000049A90000}"/>
    <cellStyle name="Normal 53 2 8 2" xfId="40077" xr:uid="{00000000-0005-0000-0000-00004AA90000}"/>
    <cellStyle name="Normal 53 2 8 2 2" xfId="40078" xr:uid="{00000000-0005-0000-0000-00004BA90000}"/>
    <cellStyle name="Normal 53 2 8 3" xfId="40079" xr:uid="{00000000-0005-0000-0000-00004CA90000}"/>
    <cellStyle name="Normal 53 2 8 4" xfId="40080" xr:uid="{00000000-0005-0000-0000-00004DA90000}"/>
    <cellStyle name="Normal 53 2 9" xfId="40081" xr:uid="{00000000-0005-0000-0000-00004EA90000}"/>
    <cellStyle name="Normal 53 2 9 2" xfId="40082" xr:uid="{00000000-0005-0000-0000-00004FA90000}"/>
    <cellStyle name="Normal 53 2 9 2 2" xfId="40083" xr:uid="{00000000-0005-0000-0000-000050A90000}"/>
    <cellStyle name="Normal 53 2 9 3" xfId="40084" xr:uid="{00000000-0005-0000-0000-000051A90000}"/>
    <cellStyle name="Normal 53 2 9 4" xfId="40085" xr:uid="{00000000-0005-0000-0000-000052A90000}"/>
    <cellStyle name="Normal 53 3" xfId="40086" xr:uid="{00000000-0005-0000-0000-000053A90000}"/>
    <cellStyle name="Normal 53 3 10" xfId="40087" xr:uid="{00000000-0005-0000-0000-000054A90000}"/>
    <cellStyle name="Normal 53 3 10 2" xfId="40088" xr:uid="{00000000-0005-0000-0000-000055A90000}"/>
    <cellStyle name="Normal 53 3 10 3" xfId="40089" xr:uid="{00000000-0005-0000-0000-000056A90000}"/>
    <cellStyle name="Normal 53 3 11" xfId="40090" xr:uid="{00000000-0005-0000-0000-000057A90000}"/>
    <cellStyle name="Normal 53 3 12" xfId="40091" xr:uid="{00000000-0005-0000-0000-000058A90000}"/>
    <cellStyle name="Normal 53 3 13" xfId="40092" xr:uid="{00000000-0005-0000-0000-000059A90000}"/>
    <cellStyle name="Normal 53 3 2" xfId="40093" xr:uid="{00000000-0005-0000-0000-00005AA90000}"/>
    <cellStyle name="Normal 53 3 2 10" xfId="40094" xr:uid="{00000000-0005-0000-0000-00005BA90000}"/>
    <cellStyle name="Normal 53 3 2 11" xfId="40095" xr:uid="{00000000-0005-0000-0000-00005CA90000}"/>
    <cellStyle name="Normal 53 3 2 2" xfId="40096" xr:uid="{00000000-0005-0000-0000-00005DA90000}"/>
    <cellStyle name="Normal 53 3 2 2 2" xfId="40097" xr:uid="{00000000-0005-0000-0000-00005EA90000}"/>
    <cellStyle name="Normal 53 3 2 2 2 2" xfId="40098" xr:uid="{00000000-0005-0000-0000-00005FA90000}"/>
    <cellStyle name="Normal 53 3 2 2 2 2 2" xfId="40099" xr:uid="{00000000-0005-0000-0000-000060A90000}"/>
    <cellStyle name="Normal 53 3 2 2 2 2 2 2" xfId="40100" xr:uid="{00000000-0005-0000-0000-000061A90000}"/>
    <cellStyle name="Normal 53 3 2 2 2 2 3" xfId="40101" xr:uid="{00000000-0005-0000-0000-000062A90000}"/>
    <cellStyle name="Normal 53 3 2 2 2 2 4" xfId="40102" xr:uid="{00000000-0005-0000-0000-000063A90000}"/>
    <cellStyle name="Normal 53 3 2 2 2 3" xfId="40103" xr:uid="{00000000-0005-0000-0000-000064A90000}"/>
    <cellStyle name="Normal 53 3 2 2 2 3 2" xfId="40104" xr:uid="{00000000-0005-0000-0000-000065A90000}"/>
    <cellStyle name="Normal 53 3 2 2 2 3 2 2" xfId="40105" xr:uid="{00000000-0005-0000-0000-000066A90000}"/>
    <cellStyle name="Normal 53 3 2 2 2 3 3" xfId="40106" xr:uid="{00000000-0005-0000-0000-000067A90000}"/>
    <cellStyle name="Normal 53 3 2 2 2 3 4" xfId="40107" xr:uid="{00000000-0005-0000-0000-000068A90000}"/>
    <cellStyle name="Normal 53 3 2 2 2 4" xfId="40108" xr:uid="{00000000-0005-0000-0000-000069A90000}"/>
    <cellStyle name="Normal 53 3 2 2 2 4 2" xfId="40109" xr:uid="{00000000-0005-0000-0000-00006AA90000}"/>
    <cellStyle name="Normal 53 3 2 2 2 4 2 2" xfId="40110" xr:uid="{00000000-0005-0000-0000-00006BA90000}"/>
    <cellStyle name="Normal 53 3 2 2 2 4 3" xfId="40111" xr:uid="{00000000-0005-0000-0000-00006CA90000}"/>
    <cellStyle name="Normal 53 3 2 2 2 4 4" xfId="40112" xr:uid="{00000000-0005-0000-0000-00006DA90000}"/>
    <cellStyle name="Normal 53 3 2 2 2 5" xfId="40113" xr:uid="{00000000-0005-0000-0000-00006EA90000}"/>
    <cellStyle name="Normal 53 3 2 2 2 5 2" xfId="40114" xr:uid="{00000000-0005-0000-0000-00006FA90000}"/>
    <cellStyle name="Normal 53 3 2 2 2 5 3" xfId="40115" xr:uid="{00000000-0005-0000-0000-000070A90000}"/>
    <cellStyle name="Normal 53 3 2 2 2 6" xfId="40116" xr:uid="{00000000-0005-0000-0000-000071A90000}"/>
    <cellStyle name="Normal 53 3 2 2 2 7" xfId="40117" xr:uid="{00000000-0005-0000-0000-000072A90000}"/>
    <cellStyle name="Normal 53 3 2 2 2 8" xfId="40118" xr:uid="{00000000-0005-0000-0000-000073A90000}"/>
    <cellStyle name="Normal 53 3 2 2 3" xfId="40119" xr:uid="{00000000-0005-0000-0000-000074A90000}"/>
    <cellStyle name="Normal 53 3 2 2 3 2" xfId="40120" xr:uid="{00000000-0005-0000-0000-000075A90000}"/>
    <cellStyle name="Normal 53 3 2 2 3 2 2" xfId="40121" xr:uid="{00000000-0005-0000-0000-000076A90000}"/>
    <cellStyle name="Normal 53 3 2 2 3 3" xfId="40122" xr:uid="{00000000-0005-0000-0000-000077A90000}"/>
    <cellStyle name="Normal 53 3 2 2 3 4" xfId="40123" xr:uid="{00000000-0005-0000-0000-000078A90000}"/>
    <cellStyle name="Normal 53 3 2 2 4" xfId="40124" xr:uid="{00000000-0005-0000-0000-000079A90000}"/>
    <cellStyle name="Normal 53 3 2 2 4 2" xfId="40125" xr:uid="{00000000-0005-0000-0000-00007AA90000}"/>
    <cellStyle name="Normal 53 3 2 2 4 2 2" xfId="40126" xr:uid="{00000000-0005-0000-0000-00007BA90000}"/>
    <cellStyle name="Normal 53 3 2 2 4 3" xfId="40127" xr:uid="{00000000-0005-0000-0000-00007CA90000}"/>
    <cellStyle name="Normal 53 3 2 2 4 4" xfId="40128" xr:uid="{00000000-0005-0000-0000-00007DA90000}"/>
    <cellStyle name="Normal 53 3 2 2 5" xfId="40129" xr:uid="{00000000-0005-0000-0000-00007EA90000}"/>
    <cellStyle name="Normal 53 3 2 2 5 2" xfId="40130" xr:uid="{00000000-0005-0000-0000-00007FA90000}"/>
    <cellStyle name="Normal 53 3 2 2 5 2 2" xfId="40131" xr:uid="{00000000-0005-0000-0000-000080A90000}"/>
    <cellStyle name="Normal 53 3 2 2 5 3" xfId="40132" xr:uid="{00000000-0005-0000-0000-000081A90000}"/>
    <cellStyle name="Normal 53 3 2 2 5 4" xfId="40133" xr:uid="{00000000-0005-0000-0000-000082A90000}"/>
    <cellStyle name="Normal 53 3 2 2 6" xfId="40134" xr:uid="{00000000-0005-0000-0000-000083A90000}"/>
    <cellStyle name="Normal 53 3 2 2 6 2" xfId="40135" xr:uid="{00000000-0005-0000-0000-000084A90000}"/>
    <cellStyle name="Normal 53 3 2 2 6 2 2" xfId="40136" xr:uid="{00000000-0005-0000-0000-000085A90000}"/>
    <cellStyle name="Normal 53 3 2 2 6 3" xfId="40137" xr:uid="{00000000-0005-0000-0000-000086A90000}"/>
    <cellStyle name="Normal 53 3 2 2 7" xfId="40138" xr:uid="{00000000-0005-0000-0000-000087A90000}"/>
    <cellStyle name="Normal 53 3 2 2 7 2" xfId="40139" xr:uid="{00000000-0005-0000-0000-000088A90000}"/>
    <cellStyle name="Normal 53 3 2 2 8" xfId="40140" xr:uid="{00000000-0005-0000-0000-000089A90000}"/>
    <cellStyle name="Normal 53 3 2 2 9" xfId="40141" xr:uid="{00000000-0005-0000-0000-00008AA90000}"/>
    <cellStyle name="Normal 53 3 2 3" xfId="40142" xr:uid="{00000000-0005-0000-0000-00008BA90000}"/>
    <cellStyle name="Normal 53 3 2 3 2" xfId="40143" xr:uid="{00000000-0005-0000-0000-00008CA90000}"/>
    <cellStyle name="Normal 53 3 2 3 2 2" xfId="40144" xr:uid="{00000000-0005-0000-0000-00008DA90000}"/>
    <cellStyle name="Normal 53 3 2 3 2 2 2" xfId="40145" xr:uid="{00000000-0005-0000-0000-00008EA90000}"/>
    <cellStyle name="Normal 53 3 2 3 2 3" xfId="40146" xr:uid="{00000000-0005-0000-0000-00008FA90000}"/>
    <cellStyle name="Normal 53 3 2 3 2 4" xfId="40147" xr:uid="{00000000-0005-0000-0000-000090A90000}"/>
    <cellStyle name="Normal 53 3 2 3 3" xfId="40148" xr:uid="{00000000-0005-0000-0000-000091A90000}"/>
    <cellStyle name="Normal 53 3 2 3 3 2" xfId="40149" xr:uid="{00000000-0005-0000-0000-000092A90000}"/>
    <cellStyle name="Normal 53 3 2 3 3 2 2" xfId="40150" xr:uid="{00000000-0005-0000-0000-000093A90000}"/>
    <cellStyle name="Normal 53 3 2 3 3 3" xfId="40151" xr:uid="{00000000-0005-0000-0000-000094A90000}"/>
    <cellStyle name="Normal 53 3 2 3 3 4" xfId="40152" xr:uid="{00000000-0005-0000-0000-000095A90000}"/>
    <cellStyle name="Normal 53 3 2 3 4" xfId="40153" xr:uid="{00000000-0005-0000-0000-000096A90000}"/>
    <cellStyle name="Normal 53 3 2 3 4 2" xfId="40154" xr:uid="{00000000-0005-0000-0000-000097A90000}"/>
    <cellStyle name="Normal 53 3 2 3 4 2 2" xfId="40155" xr:uid="{00000000-0005-0000-0000-000098A90000}"/>
    <cellStyle name="Normal 53 3 2 3 4 3" xfId="40156" xr:uid="{00000000-0005-0000-0000-000099A90000}"/>
    <cellStyle name="Normal 53 3 2 3 4 4" xfId="40157" xr:uid="{00000000-0005-0000-0000-00009AA90000}"/>
    <cellStyle name="Normal 53 3 2 3 5" xfId="40158" xr:uid="{00000000-0005-0000-0000-00009BA90000}"/>
    <cellStyle name="Normal 53 3 2 3 5 2" xfId="40159" xr:uid="{00000000-0005-0000-0000-00009CA90000}"/>
    <cellStyle name="Normal 53 3 2 3 5 2 2" xfId="40160" xr:uid="{00000000-0005-0000-0000-00009DA90000}"/>
    <cellStyle name="Normal 53 3 2 3 5 3" xfId="40161" xr:uid="{00000000-0005-0000-0000-00009EA90000}"/>
    <cellStyle name="Normal 53 3 2 3 5 4" xfId="40162" xr:uid="{00000000-0005-0000-0000-00009FA90000}"/>
    <cellStyle name="Normal 53 3 2 3 6" xfId="40163" xr:uid="{00000000-0005-0000-0000-0000A0A90000}"/>
    <cellStyle name="Normal 53 3 2 3 6 2" xfId="40164" xr:uid="{00000000-0005-0000-0000-0000A1A90000}"/>
    <cellStyle name="Normal 53 3 2 3 6 2 2" xfId="40165" xr:uid="{00000000-0005-0000-0000-0000A2A90000}"/>
    <cellStyle name="Normal 53 3 2 3 6 3" xfId="40166" xr:uid="{00000000-0005-0000-0000-0000A3A90000}"/>
    <cellStyle name="Normal 53 3 2 3 7" xfId="40167" xr:uid="{00000000-0005-0000-0000-0000A4A90000}"/>
    <cellStyle name="Normal 53 3 2 3 7 2" xfId="40168" xr:uid="{00000000-0005-0000-0000-0000A5A90000}"/>
    <cellStyle name="Normal 53 3 2 3 8" xfId="40169" xr:uid="{00000000-0005-0000-0000-0000A6A90000}"/>
    <cellStyle name="Normal 53 3 2 3 9" xfId="40170" xr:uid="{00000000-0005-0000-0000-0000A7A90000}"/>
    <cellStyle name="Normal 53 3 2 4" xfId="40171" xr:uid="{00000000-0005-0000-0000-0000A8A90000}"/>
    <cellStyle name="Normal 53 3 2 4 2" xfId="40172" xr:uid="{00000000-0005-0000-0000-0000A9A90000}"/>
    <cellStyle name="Normal 53 3 2 4 2 2" xfId="40173" xr:uid="{00000000-0005-0000-0000-0000AAA90000}"/>
    <cellStyle name="Normal 53 3 2 4 2 2 2" xfId="40174" xr:uid="{00000000-0005-0000-0000-0000ABA90000}"/>
    <cellStyle name="Normal 53 3 2 4 2 3" xfId="40175" xr:uid="{00000000-0005-0000-0000-0000ACA90000}"/>
    <cellStyle name="Normal 53 3 2 4 2 4" xfId="40176" xr:uid="{00000000-0005-0000-0000-0000ADA90000}"/>
    <cellStyle name="Normal 53 3 2 4 3" xfId="40177" xr:uid="{00000000-0005-0000-0000-0000AEA90000}"/>
    <cellStyle name="Normal 53 3 2 4 3 2" xfId="40178" xr:uid="{00000000-0005-0000-0000-0000AFA90000}"/>
    <cellStyle name="Normal 53 3 2 4 3 2 2" xfId="40179" xr:uid="{00000000-0005-0000-0000-0000B0A90000}"/>
    <cellStyle name="Normal 53 3 2 4 3 3" xfId="40180" xr:uid="{00000000-0005-0000-0000-0000B1A90000}"/>
    <cellStyle name="Normal 53 3 2 4 3 4" xfId="40181" xr:uid="{00000000-0005-0000-0000-0000B2A90000}"/>
    <cellStyle name="Normal 53 3 2 4 4" xfId="40182" xr:uid="{00000000-0005-0000-0000-0000B3A90000}"/>
    <cellStyle name="Normal 53 3 2 4 4 2" xfId="40183" xr:uid="{00000000-0005-0000-0000-0000B4A90000}"/>
    <cellStyle name="Normal 53 3 2 4 4 2 2" xfId="40184" xr:uid="{00000000-0005-0000-0000-0000B5A90000}"/>
    <cellStyle name="Normal 53 3 2 4 4 3" xfId="40185" xr:uid="{00000000-0005-0000-0000-0000B6A90000}"/>
    <cellStyle name="Normal 53 3 2 4 4 4" xfId="40186" xr:uid="{00000000-0005-0000-0000-0000B7A90000}"/>
    <cellStyle name="Normal 53 3 2 4 5" xfId="40187" xr:uid="{00000000-0005-0000-0000-0000B8A90000}"/>
    <cellStyle name="Normal 53 3 2 4 5 2" xfId="40188" xr:uid="{00000000-0005-0000-0000-0000B9A90000}"/>
    <cellStyle name="Normal 53 3 2 4 5 3" xfId="40189" xr:uid="{00000000-0005-0000-0000-0000BAA90000}"/>
    <cellStyle name="Normal 53 3 2 4 6" xfId="40190" xr:uid="{00000000-0005-0000-0000-0000BBA90000}"/>
    <cellStyle name="Normal 53 3 2 4 7" xfId="40191" xr:uid="{00000000-0005-0000-0000-0000BCA90000}"/>
    <cellStyle name="Normal 53 3 2 4 8" xfId="40192" xr:uid="{00000000-0005-0000-0000-0000BDA90000}"/>
    <cellStyle name="Normal 53 3 2 5" xfId="40193" xr:uid="{00000000-0005-0000-0000-0000BEA90000}"/>
    <cellStyle name="Normal 53 3 2 5 2" xfId="40194" xr:uid="{00000000-0005-0000-0000-0000BFA90000}"/>
    <cellStyle name="Normal 53 3 2 5 2 2" xfId="40195" xr:uid="{00000000-0005-0000-0000-0000C0A90000}"/>
    <cellStyle name="Normal 53 3 2 5 3" xfId="40196" xr:uid="{00000000-0005-0000-0000-0000C1A90000}"/>
    <cellStyle name="Normal 53 3 2 5 4" xfId="40197" xr:uid="{00000000-0005-0000-0000-0000C2A90000}"/>
    <cellStyle name="Normal 53 3 2 6" xfId="40198" xr:uid="{00000000-0005-0000-0000-0000C3A90000}"/>
    <cellStyle name="Normal 53 3 2 6 2" xfId="40199" xr:uid="{00000000-0005-0000-0000-0000C4A90000}"/>
    <cellStyle name="Normal 53 3 2 6 2 2" xfId="40200" xr:uid="{00000000-0005-0000-0000-0000C5A90000}"/>
    <cellStyle name="Normal 53 3 2 6 3" xfId="40201" xr:uid="{00000000-0005-0000-0000-0000C6A90000}"/>
    <cellStyle name="Normal 53 3 2 6 4" xfId="40202" xr:uid="{00000000-0005-0000-0000-0000C7A90000}"/>
    <cellStyle name="Normal 53 3 2 7" xfId="40203" xr:uid="{00000000-0005-0000-0000-0000C8A90000}"/>
    <cellStyle name="Normal 53 3 2 7 2" xfId="40204" xr:uid="{00000000-0005-0000-0000-0000C9A90000}"/>
    <cellStyle name="Normal 53 3 2 7 2 2" xfId="40205" xr:uid="{00000000-0005-0000-0000-0000CAA90000}"/>
    <cellStyle name="Normal 53 3 2 7 3" xfId="40206" xr:uid="{00000000-0005-0000-0000-0000CBA90000}"/>
    <cellStyle name="Normal 53 3 2 7 4" xfId="40207" xr:uid="{00000000-0005-0000-0000-0000CCA90000}"/>
    <cellStyle name="Normal 53 3 2 8" xfId="40208" xr:uid="{00000000-0005-0000-0000-0000CDA90000}"/>
    <cellStyle name="Normal 53 3 2 8 2" xfId="40209" xr:uid="{00000000-0005-0000-0000-0000CEA90000}"/>
    <cellStyle name="Normal 53 3 2 8 2 2" xfId="40210" xr:uid="{00000000-0005-0000-0000-0000CFA90000}"/>
    <cellStyle name="Normal 53 3 2 8 3" xfId="40211" xr:uid="{00000000-0005-0000-0000-0000D0A90000}"/>
    <cellStyle name="Normal 53 3 2 9" xfId="40212" xr:uid="{00000000-0005-0000-0000-0000D1A90000}"/>
    <cellStyle name="Normal 53 3 2 9 2" xfId="40213" xr:uid="{00000000-0005-0000-0000-0000D2A90000}"/>
    <cellStyle name="Normal 53 3 3" xfId="40214" xr:uid="{00000000-0005-0000-0000-0000D3A90000}"/>
    <cellStyle name="Normal 53 3 3 2" xfId="40215" xr:uid="{00000000-0005-0000-0000-0000D4A90000}"/>
    <cellStyle name="Normal 53 3 3 2 2" xfId="40216" xr:uid="{00000000-0005-0000-0000-0000D5A90000}"/>
    <cellStyle name="Normal 53 3 3 2 2 2" xfId="40217" xr:uid="{00000000-0005-0000-0000-0000D6A90000}"/>
    <cellStyle name="Normal 53 3 3 2 2 2 2" xfId="40218" xr:uid="{00000000-0005-0000-0000-0000D7A90000}"/>
    <cellStyle name="Normal 53 3 3 2 2 3" xfId="40219" xr:uid="{00000000-0005-0000-0000-0000D8A90000}"/>
    <cellStyle name="Normal 53 3 3 2 2 4" xfId="40220" xr:uid="{00000000-0005-0000-0000-0000D9A90000}"/>
    <cellStyle name="Normal 53 3 3 2 3" xfId="40221" xr:uid="{00000000-0005-0000-0000-0000DAA90000}"/>
    <cellStyle name="Normal 53 3 3 2 3 2" xfId="40222" xr:uid="{00000000-0005-0000-0000-0000DBA90000}"/>
    <cellStyle name="Normal 53 3 3 2 3 2 2" xfId="40223" xr:uid="{00000000-0005-0000-0000-0000DCA90000}"/>
    <cellStyle name="Normal 53 3 3 2 3 3" xfId="40224" xr:uid="{00000000-0005-0000-0000-0000DDA90000}"/>
    <cellStyle name="Normal 53 3 3 2 3 4" xfId="40225" xr:uid="{00000000-0005-0000-0000-0000DEA90000}"/>
    <cellStyle name="Normal 53 3 3 2 4" xfId="40226" xr:uid="{00000000-0005-0000-0000-0000DFA90000}"/>
    <cellStyle name="Normal 53 3 3 2 4 2" xfId="40227" xr:uid="{00000000-0005-0000-0000-0000E0A90000}"/>
    <cellStyle name="Normal 53 3 3 2 4 2 2" xfId="40228" xr:uid="{00000000-0005-0000-0000-0000E1A90000}"/>
    <cellStyle name="Normal 53 3 3 2 4 3" xfId="40229" xr:uid="{00000000-0005-0000-0000-0000E2A90000}"/>
    <cellStyle name="Normal 53 3 3 2 4 4" xfId="40230" xr:uid="{00000000-0005-0000-0000-0000E3A90000}"/>
    <cellStyle name="Normal 53 3 3 2 5" xfId="40231" xr:uid="{00000000-0005-0000-0000-0000E4A90000}"/>
    <cellStyle name="Normal 53 3 3 2 5 2" xfId="40232" xr:uid="{00000000-0005-0000-0000-0000E5A90000}"/>
    <cellStyle name="Normal 53 3 3 2 5 3" xfId="40233" xr:uid="{00000000-0005-0000-0000-0000E6A90000}"/>
    <cellStyle name="Normal 53 3 3 2 6" xfId="40234" xr:uid="{00000000-0005-0000-0000-0000E7A90000}"/>
    <cellStyle name="Normal 53 3 3 2 7" xfId="40235" xr:uid="{00000000-0005-0000-0000-0000E8A90000}"/>
    <cellStyle name="Normal 53 3 3 2 8" xfId="40236" xr:uid="{00000000-0005-0000-0000-0000E9A90000}"/>
    <cellStyle name="Normal 53 3 3 3" xfId="40237" xr:uid="{00000000-0005-0000-0000-0000EAA90000}"/>
    <cellStyle name="Normal 53 3 3 3 2" xfId="40238" xr:uid="{00000000-0005-0000-0000-0000EBA90000}"/>
    <cellStyle name="Normal 53 3 3 3 2 2" xfId="40239" xr:uid="{00000000-0005-0000-0000-0000ECA90000}"/>
    <cellStyle name="Normal 53 3 3 3 3" xfId="40240" xr:uid="{00000000-0005-0000-0000-0000EDA90000}"/>
    <cellStyle name="Normal 53 3 3 3 4" xfId="40241" xr:uid="{00000000-0005-0000-0000-0000EEA90000}"/>
    <cellStyle name="Normal 53 3 3 4" xfId="40242" xr:uid="{00000000-0005-0000-0000-0000EFA90000}"/>
    <cellStyle name="Normal 53 3 3 4 2" xfId="40243" xr:uid="{00000000-0005-0000-0000-0000F0A90000}"/>
    <cellStyle name="Normal 53 3 3 4 2 2" xfId="40244" xr:uid="{00000000-0005-0000-0000-0000F1A90000}"/>
    <cellStyle name="Normal 53 3 3 4 3" xfId="40245" xr:uid="{00000000-0005-0000-0000-0000F2A90000}"/>
    <cellStyle name="Normal 53 3 3 4 4" xfId="40246" xr:uid="{00000000-0005-0000-0000-0000F3A90000}"/>
    <cellStyle name="Normal 53 3 3 5" xfId="40247" xr:uid="{00000000-0005-0000-0000-0000F4A90000}"/>
    <cellStyle name="Normal 53 3 3 5 2" xfId="40248" xr:uid="{00000000-0005-0000-0000-0000F5A90000}"/>
    <cellStyle name="Normal 53 3 3 5 2 2" xfId="40249" xr:uid="{00000000-0005-0000-0000-0000F6A90000}"/>
    <cellStyle name="Normal 53 3 3 5 3" xfId="40250" xr:uid="{00000000-0005-0000-0000-0000F7A90000}"/>
    <cellStyle name="Normal 53 3 3 5 4" xfId="40251" xr:uid="{00000000-0005-0000-0000-0000F8A90000}"/>
    <cellStyle name="Normal 53 3 3 6" xfId="40252" xr:uid="{00000000-0005-0000-0000-0000F9A90000}"/>
    <cellStyle name="Normal 53 3 3 6 2" xfId="40253" xr:uid="{00000000-0005-0000-0000-0000FAA90000}"/>
    <cellStyle name="Normal 53 3 3 6 2 2" xfId="40254" xr:uid="{00000000-0005-0000-0000-0000FBA90000}"/>
    <cellStyle name="Normal 53 3 3 6 3" xfId="40255" xr:uid="{00000000-0005-0000-0000-0000FCA90000}"/>
    <cellStyle name="Normal 53 3 3 7" xfId="40256" xr:uid="{00000000-0005-0000-0000-0000FDA90000}"/>
    <cellStyle name="Normal 53 3 3 7 2" xfId="40257" xr:uid="{00000000-0005-0000-0000-0000FEA90000}"/>
    <cellStyle name="Normal 53 3 3 8" xfId="40258" xr:uid="{00000000-0005-0000-0000-0000FFA90000}"/>
    <cellStyle name="Normal 53 3 3 9" xfId="40259" xr:uid="{00000000-0005-0000-0000-000000AA0000}"/>
    <cellStyle name="Normal 53 3 4" xfId="40260" xr:uid="{00000000-0005-0000-0000-000001AA0000}"/>
    <cellStyle name="Normal 53 3 4 2" xfId="40261" xr:uid="{00000000-0005-0000-0000-000002AA0000}"/>
    <cellStyle name="Normal 53 3 4 2 2" xfId="40262" xr:uid="{00000000-0005-0000-0000-000003AA0000}"/>
    <cellStyle name="Normal 53 3 4 2 2 2" xfId="40263" xr:uid="{00000000-0005-0000-0000-000004AA0000}"/>
    <cellStyle name="Normal 53 3 4 2 3" xfId="40264" xr:uid="{00000000-0005-0000-0000-000005AA0000}"/>
    <cellStyle name="Normal 53 3 4 2 4" xfId="40265" xr:uid="{00000000-0005-0000-0000-000006AA0000}"/>
    <cellStyle name="Normal 53 3 4 3" xfId="40266" xr:uid="{00000000-0005-0000-0000-000007AA0000}"/>
    <cellStyle name="Normal 53 3 4 3 2" xfId="40267" xr:uid="{00000000-0005-0000-0000-000008AA0000}"/>
    <cellStyle name="Normal 53 3 4 3 2 2" xfId="40268" xr:uid="{00000000-0005-0000-0000-000009AA0000}"/>
    <cellStyle name="Normal 53 3 4 3 3" xfId="40269" xr:uid="{00000000-0005-0000-0000-00000AAA0000}"/>
    <cellStyle name="Normal 53 3 4 3 4" xfId="40270" xr:uid="{00000000-0005-0000-0000-00000BAA0000}"/>
    <cellStyle name="Normal 53 3 4 4" xfId="40271" xr:uid="{00000000-0005-0000-0000-00000CAA0000}"/>
    <cellStyle name="Normal 53 3 4 4 2" xfId="40272" xr:uid="{00000000-0005-0000-0000-00000DAA0000}"/>
    <cellStyle name="Normal 53 3 4 4 2 2" xfId="40273" xr:uid="{00000000-0005-0000-0000-00000EAA0000}"/>
    <cellStyle name="Normal 53 3 4 4 3" xfId="40274" xr:uid="{00000000-0005-0000-0000-00000FAA0000}"/>
    <cellStyle name="Normal 53 3 4 4 4" xfId="40275" xr:uid="{00000000-0005-0000-0000-000010AA0000}"/>
    <cellStyle name="Normal 53 3 4 5" xfId="40276" xr:uid="{00000000-0005-0000-0000-000011AA0000}"/>
    <cellStyle name="Normal 53 3 4 5 2" xfId="40277" xr:uid="{00000000-0005-0000-0000-000012AA0000}"/>
    <cellStyle name="Normal 53 3 4 5 2 2" xfId="40278" xr:uid="{00000000-0005-0000-0000-000013AA0000}"/>
    <cellStyle name="Normal 53 3 4 5 3" xfId="40279" xr:uid="{00000000-0005-0000-0000-000014AA0000}"/>
    <cellStyle name="Normal 53 3 4 5 4" xfId="40280" xr:uid="{00000000-0005-0000-0000-000015AA0000}"/>
    <cellStyle name="Normal 53 3 4 6" xfId="40281" xr:uid="{00000000-0005-0000-0000-000016AA0000}"/>
    <cellStyle name="Normal 53 3 4 6 2" xfId="40282" xr:uid="{00000000-0005-0000-0000-000017AA0000}"/>
    <cellStyle name="Normal 53 3 4 6 2 2" xfId="40283" xr:uid="{00000000-0005-0000-0000-000018AA0000}"/>
    <cellStyle name="Normal 53 3 4 6 3" xfId="40284" xr:uid="{00000000-0005-0000-0000-000019AA0000}"/>
    <cellStyle name="Normal 53 3 4 7" xfId="40285" xr:uid="{00000000-0005-0000-0000-00001AAA0000}"/>
    <cellStyle name="Normal 53 3 4 7 2" xfId="40286" xr:uid="{00000000-0005-0000-0000-00001BAA0000}"/>
    <cellStyle name="Normal 53 3 4 8" xfId="40287" xr:uid="{00000000-0005-0000-0000-00001CAA0000}"/>
    <cellStyle name="Normal 53 3 4 9" xfId="40288" xr:uid="{00000000-0005-0000-0000-00001DAA0000}"/>
    <cellStyle name="Normal 53 3 5" xfId="40289" xr:uid="{00000000-0005-0000-0000-00001EAA0000}"/>
    <cellStyle name="Normal 53 3 5 2" xfId="40290" xr:uid="{00000000-0005-0000-0000-00001FAA0000}"/>
    <cellStyle name="Normal 53 3 5 2 2" xfId="40291" xr:uid="{00000000-0005-0000-0000-000020AA0000}"/>
    <cellStyle name="Normal 53 3 5 2 2 2" xfId="40292" xr:uid="{00000000-0005-0000-0000-000021AA0000}"/>
    <cellStyle name="Normal 53 3 5 2 3" xfId="40293" xr:uid="{00000000-0005-0000-0000-000022AA0000}"/>
    <cellStyle name="Normal 53 3 5 2 4" xfId="40294" xr:uid="{00000000-0005-0000-0000-000023AA0000}"/>
    <cellStyle name="Normal 53 3 5 3" xfId="40295" xr:uid="{00000000-0005-0000-0000-000024AA0000}"/>
    <cellStyle name="Normal 53 3 5 3 2" xfId="40296" xr:uid="{00000000-0005-0000-0000-000025AA0000}"/>
    <cellStyle name="Normal 53 3 5 3 2 2" xfId="40297" xr:uid="{00000000-0005-0000-0000-000026AA0000}"/>
    <cellStyle name="Normal 53 3 5 3 3" xfId="40298" xr:uid="{00000000-0005-0000-0000-000027AA0000}"/>
    <cellStyle name="Normal 53 3 5 3 4" xfId="40299" xr:uid="{00000000-0005-0000-0000-000028AA0000}"/>
    <cellStyle name="Normal 53 3 5 4" xfId="40300" xr:uid="{00000000-0005-0000-0000-000029AA0000}"/>
    <cellStyle name="Normal 53 3 5 4 2" xfId="40301" xr:uid="{00000000-0005-0000-0000-00002AAA0000}"/>
    <cellStyle name="Normal 53 3 5 4 2 2" xfId="40302" xr:uid="{00000000-0005-0000-0000-00002BAA0000}"/>
    <cellStyle name="Normal 53 3 5 4 3" xfId="40303" xr:uid="{00000000-0005-0000-0000-00002CAA0000}"/>
    <cellStyle name="Normal 53 3 5 4 4" xfId="40304" xr:uid="{00000000-0005-0000-0000-00002DAA0000}"/>
    <cellStyle name="Normal 53 3 5 5" xfId="40305" xr:uid="{00000000-0005-0000-0000-00002EAA0000}"/>
    <cellStyle name="Normal 53 3 5 5 2" xfId="40306" xr:uid="{00000000-0005-0000-0000-00002FAA0000}"/>
    <cellStyle name="Normal 53 3 5 5 2 2" xfId="40307" xr:uid="{00000000-0005-0000-0000-000030AA0000}"/>
    <cellStyle name="Normal 53 3 5 5 3" xfId="40308" xr:uid="{00000000-0005-0000-0000-000031AA0000}"/>
    <cellStyle name="Normal 53 3 5 6" xfId="40309" xr:uid="{00000000-0005-0000-0000-000032AA0000}"/>
    <cellStyle name="Normal 53 3 5 6 2" xfId="40310" xr:uid="{00000000-0005-0000-0000-000033AA0000}"/>
    <cellStyle name="Normal 53 3 5 7" xfId="40311" xr:uid="{00000000-0005-0000-0000-000034AA0000}"/>
    <cellStyle name="Normal 53 3 5 8" xfId="40312" xr:uid="{00000000-0005-0000-0000-000035AA0000}"/>
    <cellStyle name="Normal 53 3 6" xfId="40313" xr:uid="{00000000-0005-0000-0000-000036AA0000}"/>
    <cellStyle name="Normal 53 3 7" xfId="40314" xr:uid="{00000000-0005-0000-0000-000037AA0000}"/>
    <cellStyle name="Normal 53 3 7 2" xfId="40315" xr:uid="{00000000-0005-0000-0000-000038AA0000}"/>
    <cellStyle name="Normal 53 3 7 2 2" xfId="40316" xr:uid="{00000000-0005-0000-0000-000039AA0000}"/>
    <cellStyle name="Normal 53 3 7 3" xfId="40317" xr:uid="{00000000-0005-0000-0000-00003AAA0000}"/>
    <cellStyle name="Normal 53 3 7 4" xfId="40318" xr:uid="{00000000-0005-0000-0000-00003BAA0000}"/>
    <cellStyle name="Normal 53 3 8" xfId="40319" xr:uid="{00000000-0005-0000-0000-00003CAA0000}"/>
    <cellStyle name="Normal 53 3 8 2" xfId="40320" xr:uid="{00000000-0005-0000-0000-00003DAA0000}"/>
    <cellStyle name="Normal 53 3 8 2 2" xfId="40321" xr:uid="{00000000-0005-0000-0000-00003EAA0000}"/>
    <cellStyle name="Normal 53 3 8 3" xfId="40322" xr:uid="{00000000-0005-0000-0000-00003FAA0000}"/>
    <cellStyle name="Normal 53 3 8 4" xfId="40323" xr:uid="{00000000-0005-0000-0000-000040AA0000}"/>
    <cellStyle name="Normal 53 3 9" xfId="40324" xr:uid="{00000000-0005-0000-0000-000041AA0000}"/>
    <cellStyle name="Normal 53 3 9 2" xfId="40325" xr:uid="{00000000-0005-0000-0000-000042AA0000}"/>
    <cellStyle name="Normal 53 3 9 2 2" xfId="40326" xr:uid="{00000000-0005-0000-0000-000043AA0000}"/>
    <cellStyle name="Normal 53 3 9 3" xfId="40327" xr:uid="{00000000-0005-0000-0000-000044AA0000}"/>
    <cellStyle name="Normal 53 3 9 4" xfId="40328" xr:uid="{00000000-0005-0000-0000-000045AA0000}"/>
    <cellStyle name="Normal 53 4" xfId="40329" xr:uid="{00000000-0005-0000-0000-000046AA0000}"/>
    <cellStyle name="Normal 53 4 10" xfId="40330" xr:uid="{00000000-0005-0000-0000-000047AA0000}"/>
    <cellStyle name="Normal 53 4 10 2" xfId="40331" xr:uid="{00000000-0005-0000-0000-000048AA0000}"/>
    <cellStyle name="Normal 53 4 10 3" xfId="40332" xr:uid="{00000000-0005-0000-0000-000049AA0000}"/>
    <cellStyle name="Normal 53 4 11" xfId="40333" xr:uid="{00000000-0005-0000-0000-00004AAA0000}"/>
    <cellStyle name="Normal 53 4 12" xfId="40334" xr:uid="{00000000-0005-0000-0000-00004BAA0000}"/>
    <cellStyle name="Normal 53 4 13" xfId="40335" xr:uid="{00000000-0005-0000-0000-00004CAA0000}"/>
    <cellStyle name="Normal 53 4 2" xfId="40336" xr:uid="{00000000-0005-0000-0000-00004DAA0000}"/>
    <cellStyle name="Normal 53 4 2 10" xfId="40337" xr:uid="{00000000-0005-0000-0000-00004EAA0000}"/>
    <cellStyle name="Normal 53 4 2 2" xfId="40338" xr:uid="{00000000-0005-0000-0000-00004FAA0000}"/>
    <cellStyle name="Normal 53 4 2 2 2" xfId="40339" xr:uid="{00000000-0005-0000-0000-000050AA0000}"/>
    <cellStyle name="Normal 53 4 2 2 2 2" xfId="40340" xr:uid="{00000000-0005-0000-0000-000051AA0000}"/>
    <cellStyle name="Normal 53 4 2 2 2 2 2" xfId="40341" xr:uid="{00000000-0005-0000-0000-000052AA0000}"/>
    <cellStyle name="Normal 53 4 2 2 2 3" xfId="40342" xr:uid="{00000000-0005-0000-0000-000053AA0000}"/>
    <cellStyle name="Normal 53 4 2 2 2 4" xfId="40343" xr:uid="{00000000-0005-0000-0000-000054AA0000}"/>
    <cellStyle name="Normal 53 4 2 2 3" xfId="40344" xr:uid="{00000000-0005-0000-0000-000055AA0000}"/>
    <cellStyle name="Normal 53 4 2 2 3 2" xfId="40345" xr:uid="{00000000-0005-0000-0000-000056AA0000}"/>
    <cellStyle name="Normal 53 4 2 2 3 2 2" xfId="40346" xr:uid="{00000000-0005-0000-0000-000057AA0000}"/>
    <cellStyle name="Normal 53 4 2 2 3 3" xfId="40347" xr:uid="{00000000-0005-0000-0000-000058AA0000}"/>
    <cellStyle name="Normal 53 4 2 2 3 4" xfId="40348" xr:uid="{00000000-0005-0000-0000-000059AA0000}"/>
    <cellStyle name="Normal 53 4 2 2 4" xfId="40349" xr:uid="{00000000-0005-0000-0000-00005AAA0000}"/>
    <cellStyle name="Normal 53 4 2 2 4 2" xfId="40350" xr:uid="{00000000-0005-0000-0000-00005BAA0000}"/>
    <cellStyle name="Normal 53 4 2 2 4 2 2" xfId="40351" xr:uid="{00000000-0005-0000-0000-00005CAA0000}"/>
    <cellStyle name="Normal 53 4 2 2 4 3" xfId="40352" xr:uid="{00000000-0005-0000-0000-00005DAA0000}"/>
    <cellStyle name="Normal 53 4 2 2 4 4" xfId="40353" xr:uid="{00000000-0005-0000-0000-00005EAA0000}"/>
    <cellStyle name="Normal 53 4 2 2 5" xfId="40354" xr:uid="{00000000-0005-0000-0000-00005FAA0000}"/>
    <cellStyle name="Normal 53 4 2 2 5 2" xfId="40355" xr:uid="{00000000-0005-0000-0000-000060AA0000}"/>
    <cellStyle name="Normal 53 4 2 2 5 2 2" xfId="40356" xr:uid="{00000000-0005-0000-0000-000061AA0000}"/>
    <cellStyle name="Normal 53 4 2 2 5 3" xfId="40357" xr:uid="{00000000-0005-0000-0000-000062AA0000}"/>
    <cellStyle name="Normal 53 4 2 2 5 4" xfId="40358" xr:uid="{00000000-0005-0000-0000-000063AA0000}"/>
    <cellStyle name="Normal 53 4 2 2 6" xfId="40359" xr:uid="{00000000-0005-0000-0000-000064AA0000}"/>
    <cellStyle name="Normal 53 4 2 2 6 2" xfId="40360" xr:uid="{00000000-0005-0000-0000-000065AA0000}"/>
    <cellStyle name="Normal 53 4 2 2 6 2 2" xfId="40361" xr:uid="{00000000-0005-0000-0000-000066AA0000}"/>
    <cellStyle name="Normal 53 4 2 2 6 3" xfId="40362" xr:uid="{00000000-0005-0000-0000-000067AA0000}"/>
    <cellStyle name="Normal 53 4 2 2 7" xfId="40363" xr:uid="{00000000-0005-0000-0000-000068AA0000}"/>
    <cellStyle name="Normal 53 4 2 2 7 2" xfId="40364" xr:uid="{00000000-0005-0000-0000-000069AA0000}"/>
    <cellStyle name="Normal 53 4 2 2 8" xfId="40365" xr:uid="{00000000-0005-0000-0000-00006AAA0000}"/>
    <cellStyle name="Normal 53 4 2 2 9" xfId="40366" xr:uid="{00000000-0005-0000-0000-00006BAA0000}"/>
    <cellStyle name="Normal 53 4 2 3" xfId="40367" xr:uid="{00000000-0005-0000-0000-00006CAA0000}"/>
    <cellStyle name="Normal 53 4 2 3 2" xfId="40368" xr:uid="{00000000-0005-0000-0000-00006DAA0000}"/>
    <cellStyle name="Normal 53 4 2 3 2 2" xfId="40369" xr:uid="{00000000-0005-0000-0000-00006EAA0000}"/>
    <cellStyle name="Normal 53 4 2 3 2 2 2" xfId="40370" xr:uid="{00000000-0005-0000-0000-00006FAA0000}"/>
    <cellStyle name="Normal 53 4 2 3 2 3" xfId="40371" xr:uid="{00000000-0005-0000-0000-000070AA0000}"/>
    <cellStyle name="Normal 53 4 2 3 2 4" xfId="40372" xr:uid="{00000000-0005-0000-0000-000071AA0000}"/>
    <cellStyle name="Normal 53 4 2 3 3" xfId="40373" xr:uid="{00000000-0005-0000-0000-000072AA0000}"/>
    <cellStyle name="Normal 53 4 2 3 3 2" xfId="40374" xr:uid="{00000000-0005-0000-0000-000073AA0000}"/>
    <cellStyle name="Normal 53 4 2 3 3 2 2" xfId="40375" xr:uid="{00000000-0005-0000-0000-000074AA0000}"/>
    <cellStyle name="Normal 53 4 2 3 3 3" xfId="40376" xr:uid="{00000000-0005-0000-0000-000075AA0000}"/>
    <cellStyle name="Normal 53 4 2 3 3 4" xfId="40377" xr:uid="{00000000-0005-0000-0000-000076AA0000}"/>
    <cellStyle name="Normal 53 4 2 3 4" xfId="40378" xr:uid="{00000000-0005-0000-0000-000077AA0000}"/>
    <cellStyle name="Normal 53 4 2 3 4 2" xfId="40379" xr:uid="{00000000-0005-0000-0000-000078AA0000}"/>
    <cellStyle name="Normal 53 4 2 3 4 2 2" xfId="40380" xr:uid="{00000000-0005-0000-0000-000079AA0000}"/>
    <cellStyle name="Normal 53 4 2 3 4 3" xfId="40381" xr:uid="{00000000-0005-0000-0000-00007AAA0000}"/>
    <cellStyle name="Normal 53 4 2 3 4 4" xfId="40382" xr:uid="{00000000-0005-0000-0000-00007BAA0000}"/>
    <cellStyle name="Normal 53 4 2 3 5" xfId="40383" xr:uid="{00000000-0005-0000-0000-00007CAA0000}"/>
    <cellStyle name="Normal 53 4 2 3 5 2" xfId="40384" xr:uid="{00000000-0005-0000-0000-00007DAA0000}"/>
    <cellStyle name="Normal 53 4 2 3 5 3" xfId="40385" xr:uid="{00000000-0005-0000-0000-00007EAA0000}"/>
    <cellStyle name="Normal 53 4 2 3 6" xfId="40386" xr:uid="{00000000-0005-0000-0000-00007FAA0000}"/>
    <cellStyle name="Normal 53 4 2 3 7" xfId="40387" xr:uid="{00000000-0005-0000-0000-000080AA0000}"/>
    <cellStyle name="Normal 53 4 2 3 8" xfId="40388" xr:uid="{00000000-0005-0000-0000-000081AA0000}"/>
    <cellStyle name="Normal 53 4 2 4" xfId="40389" xr:uid="{00000000-0005-0000-0000-000082AA0000}"/>
    <cellStyle name="Normal 53 4 2 4 2" xfId="40390" xr:uid="{00000000-0005-0000-0000-000083AA0000}"/>
    <cellStyle name="Normal 53 4 2 4 2 2" xfId="40391" xr:uid="{00000000-0005-0000-0000-000084AA0000}"/>
    <cellStyle name="Normal 53 4 2 4 3" xfId="40392" xr:uid="{00000000-0005-0000-0000-000085AA0000}"/>
    <cellStyle name="Normal 53 4 2 4 4" xfId="40393" xr:uid="{00000000-0005-0000-0000-000086AA0000}"/>
    <cellStyle name="Normal 53 4 2 5" xfId="40394" xr:uid="{00000000-0005-0000-0000-000087AA0000}"/>
    <cellStyle name="Normal 53 4 2 5 2" xfId="40395" xr:uid="{00000000-0005-0000-0000-000088AA0000}"/>
    <cellStyle name="Normal 53 4 2 5 2 2" xfId="40396" xr:uid="{00000000-0005-0000-0000-000089AA0000}"/>
    <cellStyle name="Normal 53 4 2 5 3" xfId="40397" xr:uid="{00000000-0005-0000-0000-00008AAA0000}"/>
    <cellStyle name="Normal 53 4 2 5 4" xfId="40398" xr:uid="{00000000-0005-0000-0000-00008BAA0000}"/>
    <cellStyle name="Normal 53 4 2 6" xfId="40399" xr:uid="{00000000-0005-0000-0000-00008CAA0000}"/>
    <cellStyle name="Normal 53 4 2 6 2" xfId="40400" xr:uid="{00000000-0005-0000-0000-00008DAA0000}"/>
    <cellStyle name="Normal 53 4 2 6 2 2" xfId="40401" xr:uid="{00000000-0005-0000-0000-00008EAA0000}"/>
    <cellStyle name="Normal 53 4 2 6 3" xfId="40402" xr:uid="{00000000-0005-0000-0000-00008FAA0000}"/>
    <cellStyle name="Normal 53 4 2 6 4" xfId="40403" xr:uid="{00000000-0005-0000-0000-000090AA0000}"/>
    <cellStyle name="Normal 53 4 2 7" xfId="40404" xr:uid="{00000000-0005-0000-0000-000091AA0000}"/>
    <cellStyle name="Normal 53 4 2 7 2" xfId="40405" xr:uid="{00000000-0005-0000-0000-000092AA0000}"/>
    <cellStyle name="Normal 53 4 2 7 2 2" xfId="40406" xr:uid="{00000000-0005-0000-0000-000093AA0000}"/>
    <cellStyle name="Normal 53 4 2 7 3" xfId="40407" xr:uid="{00000000-0005-0000-0000-000094AA0000}"/>
    <cellStyle name="Normal 53 4 2 8" xfId="40408" xr:uid="{00000000-0005-0000-0000-000095AA0000}"/>
    <cellStyle name="Normal 53 4 2 8 2" xfId="40409" xr:uid="{00000000-0005-0000-0000-000096AA0000}"/>
    <cellStyle name="Normal 53 4 2 9" xfId="40410" xr:uid="{00000000-0005-0000-0000-000097AA0000}"/>
    <cellStyle name="Normal 53 4 3" xfId="40411" xr:uid="{00000000-0005-0000-0000-000098AA0000}"/>
    <cellStyle name="Normal 53 4 3 2" xfId="40412" xr:uid="{00000000-0005-0000-0000-000099AA0000}"/>
    <cellStyle name="Normal 53 4 3 2 2" xfId="40413" xr:uid="{00000000-0005-0000-0000-00009AAA0000}"/>
    <cellStyle name="Normal 53 4 3 2 2 2" xfId="40414" xr:uid="{00000000-0005-0000-0000-00009BAA0000}"/>
    <cellStyle name="Normal 53 4 3 2 2 2 2" xfId="40415" xr:uid="{00000000-0005-0000-0000-00009CAA0000}"/>
    <cellStyle name="Normal 53 4 3 2 2 3" xfId="40416" xr:uid="{00000000-0005-0000-0000-00009DAA0000}"/>
    <cellStyle name="Normal 53 4 3 2 2 4" xfId="40417" xr:uid="{00000000-0005-0000-0000-00009EAA0000}"/>
    <cellStyle name="Normal 53 4 3 2 3" xfId="40418" xr:uid="{00000000-0005-0000-0000-00009FAA0000}"/>
    <cellStyle name="Normal 53 4 3 2 3 2" xfId="40419" xr:uid="{00000000-0005-0000-0000-0000A0AA0000}"/>
    <cellStyle name="Normal 53 4 3 2 3 2 2" xfId="40420" xr:uid="{00000000-0005-0000-0000-0000A1AA0000}"/>
    <cellStyle name="Normal 53 4 3 2 3 3" xfId="40421" xr:uid="{00000000-0005-0000-0000-0000A2AA0000}"/>
    <cellStyle name="Normal 53 4 3 2 3 4" xfId="40422" xr:uid="{00000000-0005-0000-0000-0000A3AA0000}"/>
    <cellStyle name="Normal 53 4 3 2 4" xfId="40423" xr:uid="{00000000-0005-0000-0000-0000A4AA0000}"/>
    <cellStyle name="Normal 53 4 3 2 4 2" xfId="40424" xr:uid="{00000000-0005-0000-0000-0000A5AA0000}"/>
    <cellStyle name="Normal 53 4 3 2 4 2 2" xfId="40425" xr:uid="{00000000-0005-0000-0000-0000A6AA0000}"/>
    <cellStyle name="Normal 53 4 3 2 4 3" xfId="40426" xr:uid="{00000000-0005-0000-0000-0000A7AA0000}"/>
    <cellStyle name="Normal 53 4 3 2 4 4" xfId="40427" xr:uid="{00000000-0005-0000-0000-0000A8AA0000}"/>
    <cellStyle name="Normal 53 4 3 2 5" xfId="40428" xr:uid="{00000000-0005-0000-0000-0000A9AA0000}"/>
    <cellStyle name="Normal 53 4 3 2 5 2" xfId="40429" xr:uid="{00000000-0005-0000-0000-0000AAAA0000}"/>
    <cellStyle name="Normal 53 4 3 2 5 3" xfId="40430" xr:uid="{00000000-0005-0000-0000-0000ABAA0000}"/>
    <cellStyle name="Normal 53 4 3 2 6" xfId="40431" xr:uid="{00000000-0005-0000-0000-0000ACAA0000}"/>
    <cellStyle name="Normal 53 4 3 2 7" xfId="40432" xr:uid="{00000000-0005-0000-0000-0000ADAA0000}"/>
    <cellStyle name="Normal 53 4 3 2 8" xfId="40433" xr:uid="{00000000-0005-0000-0000-0000AEAA0000}"/>
    <cellStyle name="Normal 53 4 3 3" xfId="40434" xr:uid="{00000000-0005-0000-0000-0000AFAA0000}"/>
    <cellStyle name="Normal 53 4 3 3 2" xfId="40435" xr:uid="{00000000-0005-0000-0000-0000B0AA0000}"/>
    <cellStyle name="Normal 53 4 3 3 2 2" xfId="40436" xr:uid="{00000000-0005-0000-0000-0000B1AA0000}"/>
    <cellStyle name="Normal 53 4 3 3 3" xfId="40437" xr:uid="{00000000-0005-0000-0000-0000B2AA0000}"/>
    <cellStyle name="Normal 53 4 3 3 4" xfId="40438" xr:uid="{00000000-0005-0000-0000-0000B3AA0000}"/>
    <cellStyle name="Normal 53 4 3 4" xfId="40439" xr:uid="{00000000-0005-0000-0000-0000B4AA0000}"/>
    <cellStyle name="Normal 53 4 3 4 2" xfId="40440" xr:uid="{00000000-0005-0000-0000-0000B5AA0000}"/>
    <cellStyle name="Normal 53 4 3 4 2 2" xfId="40441" xr:uid="{00000000-0005-0000-0000-0000B6AA0000}"/>
    <cellStyle name="Normal 53 4 3 4 3" xfId="40442" xr:uid="{00000000-0005-0000-0000-0000B7AA0000}"/>
    <cellStyle name="Normal 53 4 3 4 4" xfId="40443" xr:uid="{00000000-0005-0000-0000-0000B8AA0000}"/>
    <cellStyle name="Normal 53 4 3 5" xfId="40444" xr:uid="{00000000-0005-0000-0000-0000B9AA0000}"/>
    <cellStyle name="Normal 53 4 3 5 2" xfId="40445" xr:uid="{00000000-0005-0000-0000-0000BAAA0000}"/>
    <cellStyle name="Normal 53 4 3 5 2 2" xfId="40446" xr:uid="{00000000-0005-0000-0000-0000BBAA0000}"/>
    <cellStyle name="Normal 53 4 3 5 3" xfId="40447" xr:uid="{00000000-0005-0000-0000-0000BCAA0000}"/>
    <cellStyle name="Normal 53 4 3 5 4" xfId="40448" xr:uid="{00000000-0005-0000-0000-0000BDAA0000}"/>
    <cellStyle name="Normal 53 4 3 6" xfId="40449" xr:uid="{00000000-0005-0000-0000-0000BEAA0000}"/>
    <cellStyle name="Normal 53 4 3 6 2" xfId="40450" xr:uid="{00000000-0005-0000-0000-0000BFAA0000}"/>
    <cellStyle name="Normal 53 4 3 6 2 2" xfId="40451" xr:uid="{00000000-0005-0000-0000-0000C0AA0000}"/>
    <cellStyle name="Normal 53 4 3 6 3" xfId="40452" xr:uid="{00000000-0005-0000-0000-0000C1AA0000}"/>
    <cellStyle name="Normal 53 4 3 7" xfId="40453" xr:uid="{00000000-0005-0000-0000-0000C2AA0000}"/>
    <cellStyle name="Normal 53 4 3 7 2" xfId="40454" xr:uid="{00000000-0005-0000-0000-0000C3AA0000}"/>
    <cellStyle name="Normal 53 4 3 8" xfId="40455" xr:uid="{00000000-0005-0000-0000-0000C4AA0000}"/>
    <cellStyle name="Normal 53 4 3 9" xfId="40456" xr:uid="{00000000-0005-0000-0000-0000C5AA0000}"/>
    <cellStyle name="Normal 53 4 4" xfId="40457" xr:uid="{00000000-0005-0000-0000-0000C6AA0000}"/>
    <cellStyle name="Normal 53 4 4 2" xfId="40458" xr:uid="{00000000-0005-0000-0000-0000C7AA0000}"/>
    <cellStyle name="Normal 53 4 4 2 2" xfId="40459" xr:uid="{00000000-0005-0000-0000-0000C8AA0000}"/>
    <cellStyle name="Normal 53 4 4 2 2 2" xfId="40460" xr:uid="{00000000-0005-0000-0000-0000C9AA0000}"/>
    <cellStyle name="Normal 53 4 4 2 3" xfId="40461" xr:uid="{00000000-0005-0000-0000-0000CAAA0000}"/>
    <cellStyle name="Normal 53 4 4 2 4" xfId="40462" xr:uid="{00000000-0005-0000-0000-0000CBAA0000}"/>
    <cellStyle name="Normal 53 4 4 3" xfId="40463" xr:uid="{00000000-0005-0000-0000-0000CCAA0000}"/>
    <cellStyle name="Normal 53 4 4 3 2" xfId="40464" xr:uid="{00000000-0005-0000-0000-0000CDAA0000}"/>
    <cellStyle name="Normal 53 4 4 3 2 2" xfId="40465" xr:uid="{00000000-0005-0000-0000-0000CEAA0000}"/>
    <cellStyle name="Normal 53 4 4 3 3" xfId="40466" xr:uid="{00000000-0005-0000-0000-0000CFAA0000}"/>
    <cellStyle name="Normal 53 4 4 3 4" xfId="40467" xr:uid="{00000000-0005-0000-0000-0000D0AA0000}"/>
    <cellStyle name="Normal 53 4 4 4" xfId="40468" xr:uid="{00000000-0005-0000-0000-0000D1AA0000}"/>
    <cellStyle name="Normal 53 4 4 4 2" xfId="40469" xr:uid="{00000000-0005-0000-0000-0000D2AA0000}"/>
    <cellStyle name="Normal 53 4 4 4 2 2" xfId="40470" xr:uid="{00000000-0005-0000-0000-0000D3AA0000}"/>
    <cellStyle name="Normal 53 4 4 4 3" xfId="40471" xr:uid="{00000000-0005-0000-0000-0000D4AA0000}"/>
    <cellStyle name="Normal 53 4 4 4 4" xfId="40472" xr:uid="{00000000-0005-0000-0000-0000D5AA0000}"/>
    <cellStyle name="Normal 53 4 4 5" xfId="40473" xr:uid="{00000000-0005-0000-0000-0000D6AA0000}"/>
    <cellStyle name="Normal 53 4 4 5 2" xfId="40474" xr:uid="{00000000-0005-0000-0000-0000D7AA0000}"/>
    <cellStyle name="Normal 53 4 4 5 2 2" xfId="40475" xr:uid="{00000000-0005-0000-0000-0000D8AA0000}"/>
    <cellStyle name="Normal 53 4 4 5 3" xfId="40476" xr:uid="{00000000-0005-0000-0000-0000D9AA0000}"/>
    <cellStyle name="Normal 53 4 4 5 4" xfId="40477" xr:uid="{00000000-0005-0000-0000-0000DAAA0000}"/>
    <cellStyle name="Normal 53 4 4 6" xfId="40478" xr:uid="{00000000-0005-0000-0000-0000DBAA0000}"/>
    <cellStyle name="Normal 53 4 4 6 2" xfId="40479" xr:uid="{00000000-0005-0000-0000-0000DCAA0000}"/>
    <cellStyle name="Normal 53 4 4 6 2 2" xfId="40480" xr:uid="{00000000-0005-0000-0000-0000DDAA0000}"/>
    <cellStyle name="Normal 53 4 4 6 3" xfId="40481" xr:uid="{00000000-0005-0000-0000-0000DEAA0000}"/>
    <cellStyle name="Normal 53 4 4 7" xfId="40482" xr:uid="{00000000-0005-0000-0000-0000DFAA0000}"/>
    <cellStyle name="Normal 53 4 4 7 2" xfId="40483" xr:uid="{00000000-0005-0000-0000-0000E0AA0000}"/>
    <cellStyle name="Normal 53 4 4 8" xfId="40484" xr:uid="{00000000-0005-0000-0000-0000E1AA0000}"/>
    <cellStyle name="Normal 53 4 4 9" xfId="40485" xr:uid="{00000000-0005-0000-0000-0000E2AA0000}"/>
    <cellStyle name="Normal 53 4 5" xfId="40486" xr:uid="{00000000-0005-0000-0000-0000E3AA0000}"/>
    <cellStyle name="Normal 53 4 5 2" xfId="40487" xr:uid="{00000000-0005-0000-0000-0000E4AA0000}"/>
    <cellStyle name="Normal 53 4 5 2 2" xfId="40488" xr:uid="{00000000-0005-0000-0000-0000E5AA0000}"/>
    <cellStyle name="Normal 53 4 5 2 2 2" xfId="40489" xr:uid="{00000000-0005-0000-0000-0000E6AA0000}"/>
    <cellStyle name="Normal 53 4 5 2 3" xfId="40490" xr:uid="{00000000-0005-0000-0000-0000E7AA0000}"/>
    <cellStyle name="Normal 53 4 5 2 4" xfId="40491" xr:uid="{00000000-0005-0000-0000-0000E8AA0000}"/>
    <cellStyle name="Normal 53 4 5 3" xfId="40492" xr:uid="{00000000-0005-0000-0000-0000E9AA0000}"/>
    <cellStyle name="Normal 53 4 5 3 2" xfId="40493" xr:uid="{00000000-0005-0000-0000-0000EAAA0000}"/>
    <cellStyle name="Normal 53 4 5 3 2 2" xfId="40494" xr:uid="{00000000-0005-0000-0000-0000EBAA0000}"/>
    <cellStyle name="Normal 53 4 5 3 3" xfId="40495" xr:uid="{00000000-0005-0000-0000-0000ECAA0000}"/>
    <cellStyle name="Normal 53 4 5 3 4" xfId="40496" xr:uid="{00000000-0005-0000-0000-0000EDAA0000}"/>
    <cellStyle name="Normal 53 4 5 4" xfId="40497" xr:uid="{00000000-0005-0000-0000-0000EEAA0000}"/>
    <cellStyle name="Normal 53 4 5 4 2" xfId="40498" xr:uid="{00000000-0005-0000-0000-0000EFAA0000}"/>
    <cellStyle name="Normal 53 4 5 4 2 2" xfId="40499" xr:uid="{00000000-0005-0000-0000-0000F0AA0000}"/>
    <cellStyle name="Normal 53 4 5 4 3" xfId="40500" xr:uid="{00000000-0005-0000-0000-0000F1AA0000}"/>
    <cellStyle name="Normal 53 4 5 4 4" xfId="40501" xr:uid="{00000000-0005-0000-0000-0000F2AA0000}"/>
    <cellStyle name="Normal 53 4 5 5" xfId="40502" xr:uid="{00000000-0005-0000-0000-0000F3AA0000}"/>
    <cellStyle name="Normal 53 4 5 5 2" xfId="40503" xr:uid="{00000000-0005-0000-0000-0000F4AA0000}"/>
    <cellStyle name="Normal 53 4 5 5 2 2" xfId="40504" xr:uid="{00000000-0005-0000-0000-0000F5AA0000}"/>
    <cellStyle name="Normal 53 4 5 5 3" xfId="40505" xr:uid="{00000000-0005-0000-0000-0000F6AA0000}"/>
    <cellStyle name="Normal 53 4 5 6" xfId="40506" xr:uid="{00000000-0005-0000-0000-0000F7AA0000}"/>
    <cellStyle name="Normal 53 4 5 6 2" xfId="40507" xr:uid="{00000000-0005-0000-0000-0000F8AA0000}"/>
    <cellStyle name="Normal 53 4 5 7" xfId="40508" xr:uid="{00000000-0005-0000-0000-0000F9AA0000}"/>
    <cellStyle name="Normal 53 4 5 8" xfId="40509" xr:uid="{00000000-0005-0000-0000-0000FAAA0000}"/>
    <cellStyle name="Normal 53 4 6" xfId="40510" xr:uid="{00000000-0005-0000-0000-0000FBAA0000}"/>
    <cellStyle name="Normal 53 4 7" xfId="40511" xr:uid="{00000000-0005-0000-0000-0000FCAA0000}"/>
    <cellStyle name="Normal 53 4 7 2" xfId="40512" xr:uid="{00000000-0005-0000-0000-0000FDAA0000}"/>
    <cellStyle name="Normal 53 4 7 2 2" xfId="40513" xr:uid="{00000000-0005-0000-0000-0000FEAA0000}"/>
    <cellStyle name="Normal 53 4 7 3" xfId="40514" xr:uid="{00000000-0005-0000-0000-0000FFAA0000}"/>
    <cellStyle name="Normal 53 4 7 4" xfId="40515" xr:uid="{00000000-0005-0000-0000-000000AB0000}"/>
    <cellStyle name="Normal 53 4 8" xfId="40516" xr:uid="{00000000-0005-0000-0000-000001AB0000}"/>
    <cellStyle name="Normal 53 4 8 2" xfId="40517" xr:uid="{00000000-0005-0000-0000-000002AB0000}"/>
    <cellStyle name="Normal 53 4 8 2 2" xfId="40518" xr:uid="{00000000-0005-0000-0000-000003AB0000}"/>
    <cellStyle name="Normal 53 4 8 3" xfId="40519" xr:uid="{00000000-0005-0000-0000-000004AB0000}"/>
    <cellStyle name="Normal 53 4 8 4" xfId="40520" xr:uid="{00000000-0005-0000-0000-000005AB0000}"/>
    <cellStyle name="Normal 53 4 9" xfId="40521" xr:uid="{00000000-0005-0000-0000-000006AB0000}"/>
    <cellStyle name="Normal 53 4 9 2" xfId="40522" xr:uid="{00000000-0005-0000-0000-000007AB0000}"/>
    <cellStyle name="Normal 53 4 9 2 2" xfId="40523" xr:uid="{00000000-0005-0000-0000-000008AB0000}"/>
    <cellStyle name="Normal 53 4 9 3" xfId="40524" xr:uid="{00000000-0005-0000-0000-000009AB0000}"/>
    <cellStyle name="Normal 53 4 9 4" xfId="40525" xr:uid="{00000000-0005-0000-0000-00000AAB0000}"/>
    <cellStyle name="Normal 53 5" xfId="40526" xr:uid="{00000000-0005-0000-0000-00000BAB0000}"/>
    <cellStyle name="Normal 53 5 10" xfId="40527" xr:uid="{00000000-0005-0000-0000-00000CAB0000}"/>
    <cellStyle name="Normal 53 5 11" xfId="40528" xr:uid="{00000000-0005-0000-0000-00000DAB0000}"/>
    <cellStyle name="Normal 53 5 2" xfId="40529" xr:uid="{00000000-0005-0000-0000-00000EAB0000}"/>
    <cellStyle name="Normal 53 5 2 2" xfId="40530" xr:uid="{00000000-0005-0000-0000-00000FAB0000}"/>
    <cellStyle name="Normal 53 5 2 2 2" xfId="40531" xr:uid="{00000000-0005-0000-0000-000010AB0000}"/>
    <cellStyle name="Normal 53 5 2 2 2 2" xfId="40532" xr:uid="{00000000-0005-0000-0000-000011AB0000}"/>
    <cellStyle name="Normal 53 5 2 2 2 2 2" xfId="40533" xr:uid="{00000000-0005-0000-0000-000012AB0000}"/>
    <cellStyle name="Normal 53 5 2 2 2 3" xfId="40534" xr:uid="{00000000-0005-0000-0000-000013AB0000}"/>
    <cellStyle name="Normal 53 5 2 2 2 4" xfId="40535" xr:uid="{00000000-0005-0000-0000-000014AB0000}"/>
    <cellStyle name="Normal 53 5 2 2 3" xfId="40536" xr:uid="{00000000-0005-0000-0000-000015AB0000}"/>
    <cellStyle name="Normal 53 5 2 2 3 2" xfId="40537" xr:uid="{00000000-0005-0000-0000-000016AB0000}"/>
    <cellStyle name="Normal 53 5 2 2 3 2 2" xfId="40538" xr:uid="{00000000-0005-0000-0000-000017AB0000}"/>
    <cellStyle name="Normal 53 5 2 2 3 3" xfId="40539" xr:uid="{00000000-0005-0000-0000-000018AB0000}"/>
    <cellStyle name="Normal 53 5 2 2 3 4" xfId="40540" xr:uid="{00000000-0005-0000-0000-000019AB0000}"/>
    <cellStyle name="Normal 53 5 2 2 4" xfId="40541" xr:uid="{00000000-0005-0000-0000-00001AAB0000}"/>
    <cellStyle name="Normal 53 5 2 2 4 2" xfId="40542" xr:uid="{00000000-0005-0000-0000-00001BAB0000}"/>
    <cellStyle name="Normal 53 5 2 2 4 2 2" xfId="40543" xr:uid="{00000000-0005-0000-0000-00001CAB0000}"/>
    <cellStyle name="Normal 53 5 2 2 4 3" xfId="40544" xr:uid="{00000000-0005-0000-0000-00001DAB0000}"/>
    <cellStyle name="Normal 53 5 2 2 4 4" xfId="40545" xr:uid="{00000000-0005-0000-0000-00001EAB0000}"/>
    <cellStyle name="Normal 53 5 2 2 5" xfId="40546" xr:uid="{00000000-0005-0000-0000-00001FAB0000}"/>
    <cellStyle name="Normal 53 5 2 2 5 2" xfId="40547" xr:uid="{00000000-0005-0000-0000-000020AB0000}"/>
    <cellStyle name="Normal 53 5 2 2 5 3" xfId="40548" xr:uid="{00000000-0005-0000-0000-000021AB0000}"/>
    <cellStyle name="Normal 53 5 2 2 6" xfId="40549" xr:uid="{00000000-0005-0000-0000-000022AB0000}"/>
    <cellStyle name="Normal 53 5 2 2 7" xfId="40550" xr:uid="{00000000-0005-0000-0000-000023AB0000}"/>
    <cellStyle name="Normal 53 5 2 2 8" xfId="40551" xr:uid="{00000000-0005-0000-0000-000024AB0000}"/>
    <cellStyle name="Normal 53 5 2 3" xfId="40552" xr:uid="{00000000-0005-0000-0000-000025AB0000}"/>
    <cellStyle name="Normal 53 5 2 3 2" xfId="40553" xr:uid="{00000000-0005-0000-0000-000026AB0000}"/>
    <cellStyle name="Normal 53 5 2 3 2 2" xfId="40554" xr:uid="{00000000-0005-0000-0000-000027AB0000}"/>
    <cellStyle name="Normal 53 5 2 3 3" xfId="40555" xr:uid="{00000000-0005-0000-0000-000028AB0000}"/>
    <cellStyle name="Normal 53 5 2 3 4" xfId="40556" xr:uid="{00000000-0005-0000-0000-000029AB0000}"/>
    <cellStyle name="Normal 53 5 2 4" xfId="40557" xr:uid="{00000000-0005-0000-0000-00002AAB0000}"/>
    <cellStyle name="Normal 53 5 2 4 2" xfId="40558" xr:uid="{00000000-0005-0000-0000-00002BAB0000}"/>
    <cellStyle name="Normal 53 5 2 4 2 2" xfId="40559" xr:uid="{00000000-0005-0000-0000-00002CAB0000}"/>
    <cellStyle name="Normal 53 5 2 4 3" xfId="40560" xr:uid="{00000000-0005-0000-0000-00002DAB0000}"/>
    <cellStyle name="Normal 53 5 2 4 4" xfId="40561" xr:uid="{00000000-0005-0000-0000-00002EAB0000}"/>
    <cellStyle name="Normal 53 5 2 5" xfId="40562" xr:uid="{00000000-0005-0000-0000-00002FAB0000}"/>
    <cellStyle name="Normal 53 5 2 5 2" xfId="40563" xr:uid="{00000000-0005-0000-0000-000030AB0000}"/>
    <cellStyle name="Normal 53 5 2 5 2 2" xfId="40564" xr:uid="{00000000-0005-0000-0000-000031AB0000}"/>
    <cellStyle name="Normal 53 5 2 5 3" xfId="40565" xr:uid="{00000000-0005-0000-0000-000032AB0000}"/>
    <cellStyle name="Normal 53 5 2 5 4" xfId="40566" xr:uid="{00000000-0005-0000-0000-000033AB0000}"/>
    <cellStyle name="Normal 53 5 2 6" xfId="40567" xr:uid="{00000000-0005-0000-0000-000034AB0000}"/>
    <cellStyle name="Normal 53 5 2 6 2" xfId="40568" xr:uid="{00000000-0005-0000-0000-000035AB0000}"/>
    <cellStyle name="Normal 53 5 2 6 2 2" xfId="40569" xr:uid="{00000000-0005-0000-0000-000036AB0000}"/>
    <cellStyle name="Normal 53 5 2 6 3" xfId="40570" xr:uid="{00000000-0005-0000-0000-000037AB0000}"/>
    <cellStyle name="Normal 53 5 2 7" xfId="40571" xr:uid="{00000000-0005-0000-0000-000038AB0000}"/>
    <cellStyle name="Normal 53 5 2 7 2" xfId="40572" xr:uid="{00000000-0005-0000-0000-000039AB0000}"/>
    <cellStyle name="Normal 53 5 2 8" xfId="40573" xr:uid="{00000000-0005-0000-0000-00003AAB0000}"/>
    <cellStyle name="Normal 53 5 2 9" xfId="40574" xr:uid="{00000000-0005-0000-0000-00003BAB0000}"/>
    <cellStyle name="Normal 53 5 3" xfId="40575" xr:uid="{00000000-0005-0000-0000-00003CAB0000}"/>
    <cellStyle name="Normal 53 5 3 2" xfId="40576" xr:uid="{00000000-0005-0000-0000-00003DAB0000}"/>
    <cellStyle name="Normal 53 5 3 2 2" xfId="40577" xr:uid="{00000000-0005-0000-0000-00003EAB0000}"/>
    <cellStyle name="Normal 53 5 3 2 2 2" xfId="40578" xr:uid="{00000000-0005-0000-0000-00003FAB0000}"/>
    <cellStyle name="Normal 53 5 3 2 3" xfId="40579" xr:uid="{00000000-0005-0000-0000-000040AB0000}"/>
    <cellStyle name="Normal 53 5 3 2 4" xfId="40580" xr:uid="{00000000-0005-0000-0000-000041AB0000}"/>
    <cellStyle name="Normal 53 5 3 3" xfId="40581" xr:uid="{00000000-0005-0000-0000-000042AB0000}"/>
    <cellStyle name="Normal 53 5 3 3 2" xfId="40582" xr:uid="{00000000-0005-0000-0000-000043AB0000}"/>
    <cellStyle name="Normal 53 5 3 3 2 2" xfId="40583" xr:uid="{00000000-0005-0000-0000-000044AB0000}"/>
    <cellStyle name="Normal 53 5 3 3 3" xfId="40584" xr:uid="{00000000-0005-0000-0000-000045AB0000}"/>
    <cellStyle name="Normal 53 5 3 3 4" xfId="40585" xr:uid="{00000000-0005-0000-0000-000046AB0000}"/>
    <cellStyle name="Normal 53 5 3 4" xfId="40586" xr:uid="{00000000-0005-0000-0000-000047AB0000}"/>
    <cellStyle name="Normal 53 5 3 4 2" xfId="40587" xr:uid="{00000000-0005-0000-0000-000048AB0000}"/>
    <cellStyle name="Normal 53 5 3 4 2 2" xfId="40588" xr:uid="{00000000-0005-0000-0000-000049AB0000}"/>
    <cellStyle name="Normal 53 5 3 4 3" xfId="40589" xr:uid="{00000000-0005-0000-0000-00004AAB0000}"/>
    <cellStyle name="Normal 53 5 3 4 4" xfId="40590" xr:uid="{00000000-0005-0000-0000-00004BAB0000}"/>
    <cellStyle name="Normal 53 5 3 5" xfId="40591" xr:uid="{00000000-0005-0000-0000-00004CAB0000}"/>
    <cellStyle name="Normal 53 5 3 5 2" xfId="40592" xr:uid="{00000000-0005-0000-0000-00004DAB0000}"/>
    <cellStyle name="Normal 53 5 3 5 2 2" xfId="40593" xr:uid="{00000000-0005-0000-0000-00004EAB0000}"/>
    <cellStyle name="Normal 53 5 3 5 3" xfId="40594" xr:uid="{00000000-0005-0000-0000-00004FAB0000}"/>
    <cellStyle name="Normal 53 5 3 5 4" xfId="40595" xr:uid="{00000000-0005-0000-0000-000050AB0000}"/>
    <cellStyle name="Normal 53 5 3 6" xfId="40596" xr:uid="{00000000-0005-0000-0000-000051AB0000}"/>
    <cellStyle name="Normal 53 5 3 6 2" xfId="40597" xr:uid="{00000000-0005-0000-0000-000052AB0000}"/>
    <cellStyle name="Normal 53 5 3 6 2 2" xfId="40598" xr:uid="{00000000-0005-0000-0000-000053AB0000}"/>
    <cellStyle name="Normal 53 5 3 6 3" xfId="40599" xr:uid="{00000000-0005-0000-0000-000054AB0000}"/>
    <cellStyle name="Normal 53 5 3 7" xfId="40600" xr:uid="{00000000-0005-0000-0000-000055AB0000}"/>
    <cellStyle name="Normal 53 5 3 7 2" xfId="40601" xr:uid="{00000000-0005-0000-0000-000056AB0000}"/>
    <cellStyle name="Normal 53 5 3 8" xfId="40602" xr:uid="{00000000-0005-0000-0000-000057AB0000}"/>
    <cellStyle name="Normal 53 5 3 9" xfId="40603" xr:uid="{00000000-0005-0000-0000-000058AB0000}"/>
    <cellStyle name="Normal 53 5 4" xfId="40604" xr:uid="{00000000-0005-0000-0000-000059AB0000}"/>
    <cellStyle name="Normal 53 5 4 2" xfId="40605" xr:uid="{00000000-0005-0000-0000-00005AAB0000}"/>
    <cellStyle name="Normal 53 5 4 2 2" xfId="40606" xr:uid="{00000000-0005-0000-0000-00005BAB0000}"/>
    <cellStyle name="Normal 53 5 4 2 2 2" xfId="40607" xr:uid="{00000000-0005-0000-0000-00005CAB0000}"/>
    <cellStyle name="Normal 53 5 4 2 3" xfId="40608" xr:uid="{00000000-0005-0000-0000-00005DAB0000}"/>
    <cellStyle name="Normal 53 5 4 2 4" xfId="40609" xr:uid="{00000000-0005-0000-0000-00005EAB0000}"/>
    <cellStyle name="Normal 53 5 4 3" xfId="40610" xr:uid="{00000000-0005-0000-0000-00005FAB0000}"/>
    <cellStyle name="Normal 53 5 4 3 2" xfId="40611" xr:uid="{00000000-0005-0000-0000-000060AB0000}"/>
    <cellStyle name="Normal 53 5 4 3 2 2" xfId="40612" xr:uid="{00000000-0005-0000-0000-000061AB0000}"/>
    <cellStyle name="Normal 53 5 4 3 3" xfId="40613" xr:uid="{00000000-0005-0000-0000-000062AB0000}"/>
    <cellStyle name="Normal 53 5 4 3 4" xfId="40614" xr:uid="{00000000-0005-0000-0000-000063AB0000}"/>
    <cellStyle name="Normal 53 5 4 4" xfId="40615" xr:uid="{00000000-0005-0000-0000-000064AB0000}"/>
    <cellStyle name="Normal 53 5 4 4 2" xfId="40616" xr:uid="{00000000-0005-0000-0000-000065AB0000}"/>
    <cellStyle name="Normal 53 5 4 4 2 2" xfId="40617" xr:uid="{00000000-0005-0000-0000-000066AB0000}"/>
    <cellStyle name="Normal 53 5 4 4 3" xfId="40618" xr:uid="{00000000-0005-0000-0000-000067AB0000}"/>
    <cellStyle name="Normal 53 5 4 4 4" xfId="40619" xr:uid="{00000000-0005-0000-0000-000068AB0000}"/>
    <cellStyle name="Normal 53 5 4 5" xfId="40620" xr:uid="{00000000-0005-0000-0000-000069AB0000}"/>
    <cellStyle name="Normal 53 5 4 5 2" xfId="40621" xr:uid="{00000000-0005-0000-0000-00006AAB0000}"/>
    <cellStyle name="Normal 53 5 4 5 3" xfId="40622" xr:uid="{00000000-0005-0000-0000-00006BAB0000}"/>
    <cellStyle name="Normal 53 5 4 6" xfId="40623" xr:uid="{00000000-0005-0000-0000-00006CAB0000}"/>
    <cellStyle name="Normal 53 5 4 7" xfId="40624" xr:uid="{00000000-0005-0000-0000-00006DAB0000}"/>
    <cellStyle name="Normal 53 5 4 8" xfId="40625" xr:uid="{00000000-0005-0000-0000-00006EAB0000}"/>
    <cellStyle name="Normal 53 5 5" xfId="40626" xr:uid="{00000000-0005-0000-0000-00006FAB0000}"/>
    <cellStyle name="Normal 53 5 5 2" xfId="40627" xr:uid="{00000000-0005-0000-0000-000070AB0000}"/>
    <cellStyle name="Normal 53 5 5 2 2" xfId="40628" xr:uid="{00000000-0005-0000-0000-000071AB0000}"/>
    <cellStyle name="Normal 53 5 5 3" xfId="40629" xr:uid="{00000000-0005-0000-0000-000072AB0000}"/>
    <cellStyle name="Normal 53 5 5 4" xfId="40630" xr:uid="{00000000-0005-0000-0000-000073AB0000}"/>
    <cellStyle name="Normal 53 5 6" xfId="40631" xr:uid="{00000000-0005-0000-0000-000074AB0000}"/>
    <cellStyle name="Normal 53 5 6 2" xfId="40632" xr:uid="{00000000-0005-0000-0000-000075AB0000}"/>
    <cellStyle name="Normal 53 5 6 2 2" xfId="40633" xr:uid="{00000000-0005-0000-0000-000076AB0000}"/>
    <cellStyle name="Normal 53 5 6 3" xfId="40634" xr:uid="{00000000-0005-0000-0000-000077AB0000}"/>
    <cellStyle name="Normal 53 5 6 4" xfId="40635" xr:uid="{00000000-0005-0000-0000-000078AB0000}"/>
    <cellStyle name="Normal 53 5 7" xfId="40636" xr:uid="{00000000-0005-0000-0000-000079AB0000}"/>
    <cellStyle name="Normal 53 5 7 2" xfId="40637" xr:uid="{00000000-0005-0000-0000-00007AAB0000}"/>
    <cellStyle name="Normal 53 5 7 2 2" xfId="40638" xr:uid="{00000000-0005-0000-0000-00007BAB0000}"/>
    <cellStyle name="Normal 53 5 7 3" xfId="40639" xr:uid="{00000000-0005-0000-0000-00007CAB0000}"/>
    <cellStyle name="Normal 53 5 7 4" xfId="40640" xr:uid="{00000000-0005-0000-0000-00007DAB0000}"/>
    <cellStyle name="Normal 53 5 8" xfId="40641" xr:uid="{00000000-0005-0000-0000-00007EAB0000}"/>
    <cellStyle name="Normal 53 5 8 2" xfId="40642" xr:uid="{00000000-0005-0000-0000-00007FAB0000}"/>
    <cellStyle name="Normal 53 5 8 2 2" xfId="40643" xr:uid="{00000000-0005-0000-0000-000080AB0000}"/>
    <cellStyle name="Normal 53 5 8 3" xfId="40644" xr:uid="{00000000-0005-0000-0000-000081AB0000}"/>
    <cellStyle name="Normal 53 5 9" xfId="40645" xr:uid="{00000000-0005-0000-0000-000082AB0000}"/>
    <cellStyle name="Normal 53 5 9 2" xfId="40646" xr:uid="{00000000-0005-0000-0000-000083AB0000}"/>
    <cellStyle name="Normal 53 6" xfId="40647" xr:uid="{00000000-0005-0000-0000-000084AB0000}"/>
    <cellStyle name="Normal 53 6 2" xfId="40648" xr:uid="{00000000-0005-0000-0000-000085AB0000}"/>
    <cellStyle name="Normal 53 6 2 2" xfId="40649" xr:uid="{00000000-0005-0000-0000-000086AB0000}"/>
    <cellStyle name="Normal 53 6 2 2 2" xfId="40650" xr:uid="{00000000-0005-0000-0000-000087AB0000}"/>
    <cellStyle name="Normal 53 6 2 2 2 2" xfId="40651" xr:uid="{00000000-0005-0000-0000-000088AB0000}"/>
    <cellStyle name="Normal 53 6 2 2 3" xfId="40652" xr:uid="{00000000-0005-0000-0000-000089AB0000}"/>
    <cellStyle name="Normal 53 6 2 2 4" xfId="40653" xr:uid="{00000000-0005-0000-0000-00008AAB0000}"/>
    <cellStyle name="Normal 53 6 2 3" xfId="40654" xr:uid="{00000000-0005-0000-0000-00008BAB0000}"/>
    <cellStyle name="Normal 53 6 2 3 2" xfId="40655" xr:uid="{00000000-0005-0000-0000-00008CAB0000}"/>
    <cellStyle name="Normal 53 6 2 3 2 2" xfId="40656" xr:uid="{00000000-0005-0000-0000-00008DAB0000}"/>
    <cellStyle name="Normal 53 6 2 3 3" xfId="40657" xr:uid="{00000000-0005-0000-0000-00008EAB0000}"/>
    <cellStyle name="Normal 53 6 2 3 4" xfId="40658" xr:uid="{00000000-0005-0000-0000-00008FAB0000}"/>
    <cellStyle name="Normal 53 6 2 4" xfId="40659" xr:uid="{00000000-0005-0000-0000-000090AB0000}"/>
    <cellStyle name="Normal 53 6 2 4 2" xfId="40660" xr:uid="{00000000-0005-0000-0000-000091AB0000}"/>
    <cellStyle name="Normal 53 6 2 4 2 2" xfId="40661" xr:uid="{00000000-0005-0000-0000-000092AB0000}"/>
    <cellStyle name="Normal 53 6 2 4 3" xfId="40662" xr:uid="{00000000-0005-0000-0000-000093AB0000}"/>
    <cellStyle name="Normal 53 6 2 4 4" xfId="40663" xr:uid="{00000000-0005-0000-0000-000094AB0000}"/>
    <cellStyle name="Normal 53 6 2 5" xfId="40664" xr:uid="{00000000-0005-0000-0000-000095AB0000}"/>
    <cellStyle name="Normal 53 6 2 5 2" xfId="40665" xr:uid="{00000000-0005-0000-0000-000096AB0000}"/>
    <cellStyle name="Normal 53 6 2 5 3" xfId="40666" xr:uid="{00000000-0005-0000-0000-000097AB0000}"/>
    <cellStyle name="Normal 53 6 2 6" xfId="40667" xr:uid="{00000000-0005-0000-0000-000098AB0000}"/>
    <cellStyle name="Normal 53 6 2 7" xfId="40668" xr:uid="{00000000-0005-0000-0000-000099AB0000}"/>
    <cellStyle name="Normal 53 6 2 8" xfId="40669" xr:uid="{00000000-0005-0000-0000-00009AAB0000}"/>
    <cellStyle name="Normal 53 6 3" xfId="40670" xr:uid="{00000000-0005-0000-0000-00009BAB0000}"/>
    <cellStyle name="Normal 53 6 3 2" xfId="40671" xr:uid="{00000000-0005-0000-0000-00009CAB0000}"/>
    <cellStyle name="Normal 53 6 3 2 2" xfId="40672" xr:uid="{00000000-0005-0000-0000-00009DAB0000}"/>
    <cellStyle name="Normal 53 6 3 3" xfId="40673" xr:uid="{00000000-0005-0000-0000-00009EAB0000}"/>
    <cellStyle name="Normal 53 6 3 4" xfId="40674" xr:uid="{00000000-0005-0000-0000-00009FAB0000}"/>
    <cellStyle name="Normal 53 6 4" xfId="40675" xr:uid="{00000000-0005-0000-0000-0000A0AB0000}"/>
    <cellStyle name="Normal 53 6 4 2" xfId="40676" xr:uid="{00000000-0005-0000-0000-0000A1AB0000}"/>
    <cellStyle name="Normal 53 6 4 2 2" xfId="40677" xr:uid="{00000000-0005-0000-0000-0000A2AB0000}"/>
    <cellStyle name="Normal 53 6 4 3" xfId="40678" xr:uid="{00000000-0005-0000-0000-0000A3AB0000}"/>
    <cellStyle name="Normal 53 6 4 4" xfId="40679" xr:uid="{00000000-0005-0000-0000-0000A4AB0000}"/>
    <cellStyle name="Normal 53 6 5" xfId="40680" xr:uid="{00000000-0005-0000-0000-0000A5AB0000}"/>
    <cellStyle name="Normal 53 6 5 2" xfId="40681" xr:uid="{00000000-0005-0000-0000-0000A6AB0000}"/>
    <cellStyle name="Normal 53 6 5 2 2" xfId="40682" xr:uid="{00000000-0005-0000-0000-0000A7AB0000}"/>
    <cellStyle name="Normal 53 6 5 3" xfId="40683" xr:uid="{00000000-0005-0000-0000-0000A8AB0000}"/>
    <cellStyle name="Normal 53 6 5 4" xfId="40684" xr:uid="{00000000-0005-0000-0000-0000A9AB0000}"/>
    <cellStyle name="Normal 53 6 6" xfId="40685" xr:uid="{00000000-0005-0000-0000-0000AAAB0000}"/>
    <cellStyle name="Normal 53 6 6 2" xfId="40686" xr:uid="{00000000-0005-0000-0000-0000ABAB0000}"/>
    <cellStyle name="Normal 53 6 6 2 2" xfId="40687" xr:uid="{00000000-0005-0000-0000-0000ACAB0000}"/>
    <cellStyle name="Normal 53 6 6 3" xfId="40688" xr:uid="{00000000-0005-0000-0000-0000ADAB0000}"/>
    <cellStyle name="Normal 53 6 7" xfId="40689" xr:uid="{00000000-0005-0000-0000-0000AEAB0000}"/>
    <cellStyle name="Normal 53 6 7 2" xfId="40690" xr:uid="{00000000-0005-0000-0000-0000AFAB0000}"/>
    <cellStyle name="Normal 53 6 8" xfId="40691" xr:uid="{00000000-0005-0000-0000-0000B0AB0000}"/>
    <cellStyle name="Normal 53 6 9" xfId="40692" xr:uid="{00000000-0005-0000-0000-0000B1AB0000}"/>
    <cellStyle name="Normal 53 7" xfId="40693" xr:uid="{00000000-0005-0000-0000-0000B2AB0000}"/>
    <cellStyle name="Normal 53 7 2" xfId="40694" xr:uid="{00000000-0005-0000-0000-0000B3AB0000}"/>
    <cellStyle name="Normal 53 7 2 2" xfId="40695" xr:uid="{00000000-0005-0000-0000-0000B4AB0000}"/>
    <cellStyle name="Normal 53 7 2 2 2" xfId="40696" xr:uid="{00000000-0005-0000-0000-0000B5AB0000}"/>
    <cellStyle name="Normal 53 7 2 3" xfId="40697" xr:uid="{00000000-0005-0000-0000-0000B6AB0000}"/>
    <cellStyle name="Normal 53 7 2 4" xfId="40698" xr:uid="{00000000-0005-0000-0000-0000B7AB0000}"/>
    <cellStyle name="Normal 53 7 3" xfId="40699" xr:uid="{00000000-0005-0000-0000-0000B8AB0000}"/>
    <cellStyle name="Normal 53 7 3 2" xfId="40700" xr:uid="{00000000-0005-0000-0000-0000B9AB0000}"/>
    <cellStyle name="Normal 53 7 3 2 2" xfId="40701" xr:uid="{00000000-0005-0000-0000-0000BAAB0000}"/>
    <cellStyle name="Normal 53 7 3 3" xfId="40702" xr:uid="{00000000-0005-0000-0000-0000BBAB0000}"/>
    <cellStyle name="Normal 53 7 3 4" xfId="40703" xr:uid="{00000000-0005-0000-0000-0000BCAB0000}"/>
    <cellStyle name="Normal 53 7 4" xfId="40704" xr:uid="{00000000-0005-0000-0000-0000BDAB0000}"/>
    <cellStyle name="Normal 53 7 4 2" xfId="40705" xr:uid="{00000000-0005-0000-0000-0000BEAB0000}"/>
    <cellStyle name="Normal 53 7 4 2 2" xfId="40706" xr:uid="{00000000-0005-0000-0000-0000BFAB0000}"/>
    <cellStyle name="Normal 53 7 4 3" xfId="40707" xr:uid="{00000000-0005-0000-0000-0000C0AB0000}"/>
    <cellStyle name="Normal 53 7 4 4" xfId="40708" xr:uid="{00000000-0005-0000-0000-0000C1AB0000}"/>
    <cellStyle name="Normal 53 7 5" xfId="40709" xr:uid="{00000000-0005-0000-0000-0000C2AB0000}"/>
    <cellStyle name="Normal 53 7 5 2" xfId="40710" xr:uid="{00000000-0005-0000-0000-0000C3AB0000}"/>
    <cellStyle name="Normal 53 7 5 2 2" xfId="40711" xr:uid="{00000000-0005-0000-0000-0000C4AB0000}"/>
    <cellStyle name="Normal 53 7 5 3" xfId="40712" xr:uid="{00000000-0005-0000-0000-0000C5AB0000}"/>
    <cellStyle name="Normal 53 7 5 4" xfId="40713" xr:uid="{00000000-0005-0000-0000-0000C6AB0000}"/>
    <cellStyle name="Normal 53 7 6" xfId="40714" xr:uid="{00000000-0005-0000-0000-0000C7AB0000}"/>
    <cellStyle name="Normal 53 7 6 2" xfId="40715" xr:uid="{00000000-0005-0000-0000-0000C8AB0000}"/>
    <cellStyle name="Normal 53 7 6 2 2" xfId="40716" xr:uid="{00000000-0005-0000-0000-0000C9AB0000}"/>
    <cellStyle name="Normal 53 7 6 3" xfId="40717" xr:uid="{00000000-0005-0000-0000-0000CAAB0000}"/>
    <cellStyle name="Normal 53 7 7" xfId="40718" xr:uid="{00000000-0005-0000-0000-0000CBAB0000}"/>
    <cellStyle name="Normal 53 7 7 2" xfId="40719" xr:uid="{00000000-0005-0000-0000-0000CCAB0000}"/>
    <cellStyle name="Normal 53 7 8" xfId="40720" xr:uid="{00000000-0005-0000-0000-0000CDAB0000}"/>
    <cellStyle name="Normal 53 7 9" xfId="40721" xr:uid="{00000000-0005-0000-0000-0000CEAB0000}"/>
    <cellStyle name="Normal 53 8" xfId="40722" xr:uid="{00000000-0005-0000-0000-0000CFAB0000}"/>
    <cellStyle name="Normal 53 8 2" xfId="40723" xr:uid="{00000000-0005-0000-0000-0000D0AB0000}"/>
    <cellStyle name="Normal 53 8 2 2" xfId="40724" xr:uid="{00000000-0005-0000-0000-0000D1AB0000}"/>
    <cellStyle name="Normal 53 8 2 2 2" xfId="40725" xr:uid="{00000000-0005-0000-0000-0000D2AB0000}"/>
    <cellStyle name="Normal 53 8 2 3" xfId="40726" xr:uid="{00000000-0005-0000-0000-0000D3AB0000}"/>
    <cellStyle name="Normal 53 8 2 4" xfId="40727" xr:uid="{00000000-0005-0000-0000-0000D4AB0000}"/>
    <cellStyle name="Normal 53 8 3" xfId="40728" xr:uid="{00000000-0005-0000-0000-0000D5AB0000}"/>
    <cellStyle name="Normal 53 8 3 2" xfId="40729" xr:uid="{00000000-0005-0000-0000-0000D6AB0000}"/>
    <cellStyle name="Normal 53 8 3 2 2" xfId="40730" xr:uid="{00000000-0005-0000-0000-0000D7AB0000}"/>
    <cellStyle name="Normal 53 8 3 3" xfId="40731" xr:uid="{00000000-0005-0000-0000-0000D8AB0000}"/>
    <cellStyle name="Normal 53 8 3 4" xfId="40732" xr:uid="{00000000-0005-0000-0000-0000D9AB0000}"/>
    <cellStyle name="Normal 53 8 4" xfId="40733" xr:uid="{00000000-0005-0000-0000-0000DAAB0000}"/>
    <cellStyle name="Normal 53 8 4 2" xfId="40734" xr:uid="{00000000-0005-0000-0000-0000DBAB0000}"/>
    <cellStyle name="Normal 53 8 4 2 2" xfId="40735" xr:uid="{00000000-0005-0000-0000-0000DCAB0000}"/>
    <cellStyle name="Normal 53 8 4 3" xfId="40736" xr:uid="{00000000-0005-0000-0000-0000DDAB0000}"/>
    <cellStyle name="Normal 53 8 4 4" xfId="40737" xr:uid="{00000000-0005-0000-0000-0000DEAB0000}"/>
    <cellStyle name="Normal 53 8 5" xfId="40738" xr:uid="{00000000-0005-0000-0000-0000DFAB0000}"/>
    <cellStyle name="Normal 53 8 5 2" xfId="40739" xr:uid="{00000000-0005-0000-0000-0000E0AB0000}"/>
    <cellStyle name="Normal 53 8 5 2 2" xfId="40740" xr:uid="{00000000-0005-0000-0000-0000E1AB0000}"/>
    <cellStyle name="Normal 53 8 5 3" xfId="40741" xr:uid="{00000000-0005-0000-0000-0000E2AB0000}"/>
    <cellStyle name="Normal 53 8 6" xfId="40742" xr:uid="{00000000-0005-0000-0000-0000E3AB0000}"/>
    <cellStyle name="Normal 53 8 6 2" xfId="40743" xr:uid="{00000000-0005-0000-0000-0000E4AB0000}"/>
    <cellStyle name="Normal 53 8 7" xfId="40744" xr:uid="{00000000-0005-0000-0000-0000E5AB0000}"/>
    <cellStyle name="Normal 53 8 8" xfId="40745" xr:uid="{00000000-0005-0000-0000-0000E6AB0000}"/>
    <cellStyle name="Normal 53 9" xfId="40746" xr:uid="{00000000-0005-0000-0000-0000E7AB0000}"/>
    <cellStyle name="Normal 53 9 2" xfId="40747" xr:uid="{00000000-0005-0000-0000-0000E8AB0000}"/>
    <cellStyle name="Normal 53 9 2 2" xfId="40748" xr:uid="{00000000-0005-0000-0000-0000E9AB0000}"/>
    <cellStyle name="Normal 53 9 3" xfId="40749" xr:uid="{00000000-0005-0000-0000-0000EAAB0000}"/>
    <cellStyle name="Normal 53 9 4" xfId="40750" xr:uid="{00000000-0005-0000-0000-0000EBAB0000}"/>
    <cellStyle name="Normal 54" xfId="40751" xr:uid="{00000000-0005-0000-0000-0000ECAB0000}"/>
    <cellStyle name="Normal 54 2" xfId="40752" xr:uid="{00000000-0005-0000-0000-0000EDAB0000}"/>
    <cellStyle name="Normal 54 3" xfId="40753" xr:uid="{00000000-0005-0000-0000-0000EEAB0000}"/>
    <cellStyle name="Normal 54 4" xfId="40754" xr:uid="{00000000-0005-0000-0000-0000EFAB0000}"/>
    <cellStyle name="Normal 54 5" xfId="40755" xr:uid="{00000000-0005-0000-0000-0000F0AB0000}"/>
    <cellStyle name="Normal 54 6" xfId="40756" xr:uid="{00000000-0005-0000-0000-0000F1AB0000}"/>
    <cellStyle name="Normal 55" xfId="40757" xr:uid="{00000000-0005-0000-0000-0000F2AB0000}"/>
    <cellStyle name="Normal 55 2" xfId="40758" xr:uid="{00000000-0005-0000-0000-0000F3AB0000}"/>
    <cellStyle name="Normal 55 3" xfId="40759" xr:uid="{00000000-0005-0000-0000-0000F4AB0000}"/>
    <cellStyle name="Normal 55 3 2" xfId="53243" xr:uid="{00000000-0005-0000-0000-0000F5AB0000}"/>
    <cellStyle name="Normal 55 4" xfId="40760" xr:uid="{00000000-0005-0000-0000-0000F6AB0000}"/>
    <cellStyle name="Normal 55 5" xfId="40761" xr:uid="{00000000-0005-0000-0000-0000F7AB0000}"/>
    <cellStyle name="Normal 55 6" xfId="40762" xr:uid="{00000000-0005-0000-0000-0000F8AB0000}"/>
    <cellStyle name="Normal 56" xfId="40763" xr:uid="{00000000-0005-0000-0000-0000F9AB0000}"/>
    <cellStyle name="Normal 56 2" xfId="40764" xr:uid="{00000000-0005-0000-0000-0000FAAB0000}"/>
    <cellStyle name="Normal 56 2 2" xfId="40765" xr:uid="{00000000-0005-0000-0000-0000FBAB0000}"/>
    <cellStyle name="Normal 56 2 2 2" xfId="40766" xr:uid="{00000000-0005-0000-0000-0000FCAB0000}"/>
    <cellStyle name="Normal 56 2 2 3" xfId="40767" xr:uid="{00000000-0005-0000-0000-0000FDAB0000}"/>
    <cellStyle name="Normal 56 2 3" xfId="40768" xr:uid="{00000000-0005-0000-0000-0000FEAB0000}"/>
    <cellStyle name="Normal 56 2 3 2" xfId="40769" xr:uid="{00000000-0005-0000-0000-0000FFAB0000}"/>
    <cellStyle name="Normal 56 2 4" xfId="40770" xr:uid="{00000000-0005-0000-0000-000000AC0000}"/>
    <cellStyle name="Normal 56 2 5" xfId="40771" xr:uid="{00000000-0005-0000-0000-000001AC0000}"/>
    <cellStyle name="Normal 56 3" xfId="40772" xr:uid="{00000000-0005-0000-0000-000002AC0000}"/>
    <cellStyle name="Normal 56 4" xfId="40773" xr:uid="{00000000-0005-0000-0000-000003AC0000}"/>
    <cellStyle name="Normal 56 4 2" xfId="40774" xr:uid="{00000000-0005-0000-0000-000004AC0000}"/>
    <cellStyle name="Normal 56 4 2 2" xfId="40775" xr:uid="{00000000-0005-0000-0000-000005AC0000}"/>
    <cellStyle name="Normal 56 4 3" xfId="40776" xr:uid="{00000000-0005-0000-0000-000006AC0000}"/>
    <cellStyle name="Normal 56 4 4" xfId="40777" xr:uid="{00000000-0005-0000-0000-000007AC0000}"/>
    <cellStyle name="Normal 56 5" xfId="40778" xr:uid="{00000000-0005-0000-0000-000008AC0000}"/>
    <cellStyle name="Normal 56 6" xfId="40779" xr:uid="{00000000-0005-0000-0000-000009AC0000}"/>
    <cellStyle name="Normal 56 6 2" xfId="40780" xr:uid="{00000000-0005-0000-0000-00000AAC0000}"/>
    <cellStyle name="Normal 56 6 3" xfId="40781" xr:uid="{00000000-0005-0000-0000-00000BAC0000}"/>
    <cellStyle name="Normal 56 7" xfId="40782" xr:uid="{00000000-0005-0000-0000-00000CAC0000}"/>
    <cellStyle name="Normal 57" xfId="40783" xr:uid="{00000000-0005-0000-0000-00000DAC0000}"/>
    <cellStyle name="Normal 57 2" xfId="40784" xr:uid="{00000000-0005-0000-0000-00000EAC0000}"/>
    <cellStyle name="Normal 57 2 2" xfId="40785" xr:uid="{00000000-0005-0000-0000-00000FAC0000}"/>
    <cellStyle name="Normal 57 2 3" xfId="40786" xr:uid="{00000000-0005-0000-0000-000010AC0000}"/>
    <cellStyle name="Normal 57 2 3 2" xfId="40787" xr:uid="{00000000-0005-0000-0000-000011AC0000}"/>
    <cellStyle name="Normal 57 2 3 2 2" xfId="40788" xr:uid="{00000000-0005-0000-0000-000012AC0000}"/>
    <cellStyle name="Normal 57 2 3 3" xfId="40789" xr:uid="{00000000-0005-0000-0000-000013AC0000}"/>
    <cellStyle name="Normal 57 2 3 4" xfId="40790" xr:uid="{00000000-0005-0000-0000-000014AC0000}"/>
    <cellStyle name="Normal 57 2 4" xfId="40791" xr:uid="{00000000-0005-0000-0000-000015AC0000}"/>
    <cellStyle name="Normal 57 2 5" xfId="40792" xr:uid="{00000000-0005-0000-0000-000016AC0000}"/>
    <cellStyle name="Normal 57 2 5 2" xfId="40793" xr:uid="{00000000-0005-0000-0000-000017AC0000}"/>
    <cellStyle name="Normal 57 2 5 3" xfId="40794" xr:uid="{00000000-0005-0000-0000-000018AC0000}"/>
    <cellStyle name="Normal 57 2 6" xfId="40795" xr:uid="{00000000-0005-0000-0000-000019AC0000}"/>
    <cellStyle name="Normal 57 3" xfId="40796" xr:uid="{00000000-0005-0000-0000-00001AAC0000}"/>
    <cellStyle name="Normal 57 3 2" xfId="40797" xr:uid="{00000000-0005-0000-0000-00001BAC0000}"/>
    <cellStyle name="Normal 57 3 3" xfId="40798" xr:uid="{00000000-0005-0000-0000-00001CAC0000}"/>
    <cellStyle name="Normal 57 3 4" xfId="40799" xr:uid="{00000000-0005-0000-0000-00001DAC0000}"/>
    <cellStyle name="Normal 57 4" xfId="40800" xr:uid="{00000000-0005-0000-0000-00001EAC0000}"/>
    <cellStyle name="Normal 57 5" xfId="40801" xr:uid="{00000000-0005-0000-0000-00001FAC0000}"/>
    <cellStyle name="Normal 57 5 2" xfId="40802" xr:uid="{00000000-0005-0000-0000-000020AC0000}"/>
    <cellStyle name="Normal 57 5 2 2" xfId="40803" xr:uid="{00000000-0005-0000-0000-000021AC0000}"/>
    <cellStyle name="Normal 57 5 3" xfId="40804" xr:uid="{00000000-0005-0000-0000-000022AC0000}"/>
    <cellStyle name="Normal 57 5 4" xfId="40805" xr:uid="{00000000-0005-0000-0000-000023AC0000}"/>
    <cellStyle name="Normal 57 6" xfId="40806" xr:uid="{00000000-0005-0000-0000-000024AC0000}"/>
    <cellStyle name="Normal 57 7" xfId="40807" xr:uid="{00000000-0005-0000-0000-000025AC0000}"/>
    <cellStyle name="Normal 57 7 2" xfId="40808" xr:uid="{00000000-0005-0000-0000-000026AC0000}"/>
    <cellStyle name="Normal 57 7 3" xfId="40809" xr:uid="{00000000-0005-0000-0000-000027AC0000}"/>
    <cellStyle name="Normal 57 8" xfId="40810" xr:uid="{00000000-0005-0000-0000-000028AC0000}"/>
    <cellStyle name="Normal 58" xfId="40811" xr:uid="{00000000-0005-0000-0000-000029AC0000}"/>
    <cellStyle name="Normal 58 2" xfId="40812" xr:uid="{00000000-0005-0000-0000-00002AAC0000}"/>
    <cellStyle name="Normal 58 3" xfId="40813" xr:uid="{00000000-0005-0000-0000-00002BAC0000}"/>
    <cellStyle name="Normal 58 3 2" xfId="53244" xr:uid="{00000000-0005-0000-0000-00002CAC0000}"/>
    <cellStyle name="Normal 58 4" xfId="40814" xr:uid="{00000000-0005-0000-0000-00002DAC0000}"/>
    <cellStyle name="Normal 58 5" xfId="40815" xr:uid="{00000000-0005-0000-0000-00002EAC0000}"/>
    <cellStyle name="Normal 58 6" xfId="40816" xr:uid="{00000000-0005-0000-0000-00002FAC0000}"/>
    <cellStyle name="Normal 59" xfId="40817" xr:uid="{00000000-0005-0000-0000-000030AC0000}"/>
    <cellStyle name="Normal 59 2" xfId="40818" xr:uid="{00000000-0005-0000-0000-000031AC0000}"/>
    <cellStyle name="Normal 59 3" xfId="40819" xr:uid="{00000000-0005-0000-0000-000032AC0000}"/>
    <cellStyle name="Normal 59 3 2" xfId="53245" xr:uid="{00000000-0005-0000-0000-000033AC0000}"/>
    <cellStyle name="Normal 59 4" xfId="40820" xr:uid="{00000000-0005-0000-0000-000034AC0000}"/>
    <cellStyle name="Normal 59 5" xfId="40821" xr:uid="{00000000-0005-0000-0000-000035AC0000}"/>
    <cellStyle name="Normal 59 6" xfId="40822" xr:uid="{00000000-0005-0000-0000-000036AC0000}"/>
    <cellStyle name="Normal 6" xfId="95" xr:uid="{00000000-0005-0000-0000-000037AC0000}"/>
    <cellStyle name="Normal 6 10" xfId="203" xr:uid="{00000000-0005-0000-0000-000038AC0000}"/>
    <cellStyle name="Normal 6 2" xfId="164" xr:uid="{00000000-0005-0000-0000-000039AC0000}"/>
    <cellStyle name="Normal 6 2 2" xfId="40825" xr:uid="{00000000-0005-0000-0000-00003AAC0000}"/>
    <cellStyle name="Normal 6 2 3" xfId="40826" xr:uid="{00000000-0005-0000-0000-00003BAC0000}"/>
    <cellStyle name="Normal 6 2 4" xfId="40827" xr:uid="{00000000-0005-0000-0000-00003CAC0000}"/>
    <cellStyle name="Normal 6 2 5" xfId="40828" xr:uid="{00000000-0005-0000-0000-00003DAC0000}"/>
    <cellStyle name="Normal 6 2 6" xfId="40829" xr:uid="{00000000-0005-0000-0000-00003EAC0000}"/>
    <cellStyle name="Normal 6 2 7" xfId="40824" xr:uid="{00000000-0005-0000-0000-00003FAC0000}"/>
    <cellStyle name="Normal 6 2 8" xfId="223" xr:uid="{00000000-0005-0000-0000-000040AC0000}"/>
    <cellStyle name="Normal 6 3" xfId="283" xr:uid="{00000000-0005-0000-0000-000041AC0000}"/>
    <cellStyle name="Normal 6 3 2" xfId="40831" xr:uid="{00000000-0005-0000-0000-000042AC0000}"/>
    <cellStyle name="Normal 6 3 2 2" xfId="40832" xr:uid="{00000000-0005-0000-0000-000043AC0000}"/>
    <cellStyle name="Normal 6 3 2 3" xfId="40833" xr:uid="{00000000-0005-0000-0000-000044AC0000}"/>
    <cellStyle name="Normal 6 3 2 4" xfId="40834" xr:uid="{00000000-0005-0000-0000-000045AC0000}"/>
    <cellStyle name="Normal 6 3 2 5" xfId="40835" xr:uid="{00000000-0005-0000-0000-000046AC0000}"/>
    <cellStyle name="Normal 6 3 3" xfId="40836" xr:uid="{00000000-0005-0000-0000-000047AC0000}"/>
    <cellStyle name="Normal 6 3 4" xfId="40837" xr:uid="{00000000-0005-0000-0000-000048AC0000}"/>
    <cellStyle name="Normal 6 3 5" xfId="40838" xr:uid="{00000000-0005-0000-0000-000049AC0000}"/>
    <cellStyle name="Normal 6 3 6" xfId="40830" xr:uid="{00000000-0005-0000-0000-00004AAC0000}"/>
    <cellStyle name="Normal 6 4" xfId="40839" xr:uid="{00000000-0005-0000-0000-00004BAC0000}"/>
    <cellStyle name="Normal 6 4 2" xfId="40840" xr:uid="{00000000-0005-0000-0000-00004CAC0000}"/>
    <cellStyle name="Normal 6 4 3" xfId="40841" xr:uid="{00000000-0005-0000-0000-00004DAC0000}"/>
    <cellStyle name="Normal 6 4 4" xfId="40842" xr:uid="{00000000-0005-0000-0000-00004EAC0000}"/>
    <cellStyle name="Normal 6 5" xfId="40843" xr:uid="{00000000-0005-0000-0000-00004FAC0000}"/>
    <cellStyle name="Normal 6 6" xfId="40844" xr:uid="{00000000-0005-0000-0000-000050AC0000}"/>
    <cellStyle name="Normal 6 7" xfId="40845" xr:uid="{00000000-0005-0000-0000-000051AC0000}"/>
    <cellStyle name="Normal 6 8" xfId="40846" xr:uid="{00000000-0005-0000-0000-000052AC0000}"/>
    <cellStyle name="Normal 6 9" xfId="40823" xr:uid="{00000000-0005-0000-0000-000053AC0000}"/>
    <cellStyle name="Normal 60" xfId="40847" xr:uid="{00000000-0005-0000-0000-000054AC0000}"/>
    <cellStyle name="Normal 60 2" xfId="40848" xr:uid="{00000000-0005-0000-0000-000055AC0000}"/>
    <cellStyle name="Normal 60 3" xfId="40849" xr:uid="{00000000-0005-0000-0000-000056AC0000}"/>
    <cellStyle name="Normal 60 3 2" xfId="53246" xr:uid="{00000000-0005-0000-0000-000057AC0000}"/>
    <cellStyle name="Normal 60 4" xfId="40850" xr:uid="{00000000-0005-0000-0000-000058AC0000}"/>
    <cellStyle name="Normal 60 5" xfId="40851" xr:uid="{00000000-0005-0000-0000-000059AC0000}"/>
    <cellStyle name="Normal 60 6" xfId="40852" xr:uid="{00000000-0005-0000-0000-00005AAC0000}"/>
    <cellStyle name="Normal 61" xfId="40853" xr:uid="{00000000-0005-0000-0000-00005BAC0000}"/>
    <cellStyle name="Normal 61 2" xfId="40854" xr:uid="{00000000-0005-0000-0000-00005CAC0000}"/>
    <cellStyle name="Normal 61 2 2" xfId="40855" xr:uid="{00000000-0005-0000-0000-00005DAC0000}"/>
    <cellStyle name="Normal 61 2 3" xfId="40856" xr:uid="{00000000-0005-0000-0000-00005EAC0000}"/>
    <cellStyle name="Normal 61 3" xfId="40857" xr:uid="{00000000-0005-0000-0000-00005FAC0000}"/>
    <cellStyle name="Normal 61 3 2" xfId="40858" xr:uid="{00000000-0005-0000-0000-000060AC0000}"/>
    <cellStyle name="Normal 61 3 2 2" xfId="40859" xr:uid="{00000000-0005-0000-0000-000061AC0000}"/>
    <cellStyle name="Normal 61 3 2 2 2" xfId="40860" xr:uid="{00000000-0005-0000-0000-000062AC0000}"/>
    <cellStyle name="Normal 61 3 2 2 3" xfId="40861" xr:uid="{00000000-0005-0000-0000-000063AC0000}"/>
    <cellStyle name="Normal 61 3 2 3" xfId="40862" xr:uid="{00000000-0005-0000-0000-000064AC0000}"/>
    <cellStyle name="Normal 61 3 2 3 2" xfId="40863" xr:uid="{00000000-0005-0000-0000-000065AC0000}"/>
    <cellStyle name="Normal 61 3 2 4" xfId="40864" xr:uid="{00000000-0005-0000-0000-000066AC0000}"/>
    <cellStyle name="Normal 61 3 2 5" xfId="40865" xr:uid="{00000000-0005-0000-0000-000067AC0000}"/>
    <cellStyle name="Normal 61 3 3" xfId="40866" xr:uid="{00000000-0005-0000-0000-000068AC0000}"/>
    <cellStyle name="Normal 61 3 3 2" xfId="40867" xr:uid="{00000000-0005-0000-0000-000069AC0000}"/>
    <cellStyle name="Normal 61 3 3 3" xfId="40868" xr:uid="{00000000-0005-0000-0000-00006AAC0000}"/>
    <cellStyle name="Normal 61 3 4" xfId="40869" xr:uid="{00000000-0005-0000-0000-00006BAC0000}"/>
    <cellStyle name="Normal 61 3 4 2" xfId="40870" xr:uid="{00000000-0005-0000-0000-00006CAC0000}"/>
    <cellStyle name="Normal 61 3 5" xfId="40871" xr:uid="{00000000-0005-0000-0000-00006DAC0000}"/>
    <cellStyle name="Normal 61 3 6" xfId="40872" xr:uid="{00000000-0005-0000-0000-00006EAC0000}"/>
    <cellStyle name="Normal 61 4" xfId="40873" xr:uid="{00000000-0005-0000-0000-00006FAC0000}"/>
    <cellStyle name="Normal 61 5" xfId="40874" xr:uid="{00000000-0005-0000-0000-000070AC0000}"/>
    <cellStyle name="Normal 61 6" xfId="40875" xr:uid="{00000000-0005-0000-0000-000071AC0000}"/>
    <cellStyle name="Normal 61 7" xfId="40876" xr:uid="{00000000-0005-0000-0000-000072AC0000}"/>
    <cellStyle name="Normal 61 8" xfId="40877" xr:uid="{00000000-0005-0000-0000-000073AC0000}"/>
    <cellStyle name="Normal 62" xfId="40878" xr:uid="{00000000-0005-0000-0000-000074AC0000}"/>
    <cellStyle name="Normal 62 2" xfId="40879" xr:uid="{00000000-0005-0000-0000-000075AC0000}"/>
    <cellStyle name="Normal 62 3" xfId="40880" xr:uid="{00000000-0005-0000-0000-000076AC0000}"/>
    <cellStyle name="Normal 62 4" xfId="40881" xr:uid="{00000000-0005-0000-0000-000077AC0000}"/>
    <cellStyle name="Normal 62 5" xfId="40882" xr:uid="{00000000-0005-0000-0000-000078AC0000}"/>
    <cellStyle name="Normal 62 6" xfId="40883" xr:uid="{00000000-0005-0000-0000-000079AC0000}"/>
    <cellStyle name="Normal 63" xfId="40884" xr:uid="{00000000-0005-0000-0000-00007AAC0000}"/>
    <cellStyle name="Normal 63 2" xfId="40885" xr:uid="{00000000-0005-0000-0000-00007BAC0000}"/>
    <cellStyle name="Normal 63 3" xfId="40886" xr:uid="{00000000-0005-0000-0000-00007CAC0000}"/>
    <cellStyle name="Normal 63 4" xfId="40887" xr:uid="{00000000-0005-0000-0000-00007DAC0000}"/>
    <cellStyle name="Normal 63 5" xfId="40888" xr:uid="{00000000-0005-0000-0000-00007EAC0000}"/>
    <cellStyle name="Normal 63 6" xfId="40889" xr:uid="{00000000-0005-0000-0000-00007FAC0000}"/>
    <cellStyle name="Normal 64" xfId="40890" xr:uid="{00000000-0005-0000-0000-000080AC0000}"/>
    <cellStyle name="Normal 64 2" xfId="40891" xr:uid="{00000000-0005-0000-0000-000081AC0000}"/>
    <cellStyle name="Normal 64 3" xfId="40892" xr:uid="{00000000-0005-0000-0000-000082AC0000}"/>
    <cellStyle name="Normal 64 4" xfId="40893" xr:uid="{00000000-0005-0000-0000-000083AC0000}"/>
    <cellStyle name="Normal 64 5" xfId="40894" xr:uid="{00000000-0005-0000-0000-000084AC0000}"/>
    <cellStyle name="Normal 64 6" xfId="40895" xr:uid="{00000000-0005-0000-0000-000085AC0000}"/>
    <cellStyle name="Normal 65" xfId="40896" xr:uid="{00000000-0005-0000-0000-000086AC0000}"/>
    <cellStyle name="Normal 65 2" xfId="40897" xr:uid="{00000000-0005-0000-0000-000087AC0000}"/>
    <cellStyle name="Normal 65 2 2" xfId="40898" xr:uid="{00000000-0005-0000-0000-000088AC0000}"/>
    <cellStyle name="Normal 65 2 2 2" xfId="40899" xr:uid="{00000000-0005-0000-0000-000089AC0000}"/>
    <cellStyle name="Normal 65 2 2 3" xfId="40900" xr:uid="{00000000-0005-0000-0000-00008AAC0000}"/>
    <cellStyle name="Normal 65 2 3" xfId="40901" xr:uid="{00000000-0005-0000-0000-00008BAC0000}"/>
    <cellStyle name="Normal 65 2 3 2" xfId="40902" xr:uid="{00000000-0005-0000-0000-00008CAC0000}"/>
    <cellStyle name="Normal 65 2 4" xfId="40903" xr:uid="{00000000-0005-0000-0000-00008DAC0000}"/>
    <cellStyle name="Normal 65 2 5" xfId="40904" xr:uid="{00000000-0005-0000-0000-00008EAC0000}"/>
    <cellStyle name="Normal 65 3" xfId="40905" xr:uid="{00000000-0005-0000-0000-00008FAC0000}"/>
    <cellStyle name="Normal 65 4" xfId="40906" xr:uid="{00000000-0005-0000-0000-000090AC0000}"/>
    <cellStyle name="Normal 65 4 2" xfId="40907" xr:uid="{00000000-0005-0000-0000-000091AC0000}"/>
    <cellStyle name="Normal 65 4 2 2" xfId="40908" xr:uid="{00000000-0005-0000-0000-000092AC0000}"/>
    <cellStyle name="Normal 65 4 3" xfId="40909" xr:uid="{00000000-0005-0000-0000-000093AC0000}"/>
    <cellStyle name="Normal 65 4 4" xfId="40910" xr:uid="{00000000-0005-0000-0000-000094AC0000}"/>
    <cellStyle name="Normal 65 5" xfId="40911" xr:uid="{00000000-0005-0000-0000-000095AC0000}"/>
    <cellStyle name="Normal 65 6" xfId="40912" xr:uid="{00000000-0005-0000-0000-000096AC0000}"/>
    <cellStyle name="Normal 65 6 2" xfId="40913" xr:uid="{00000000-0005-0000-0000-000097AC0000}"/>
    <cellStyle name="Normal 65 6 3" xfId="40914" xr:uid="{00000000-0005-0000-0000-000098AC0000}"/>
    <cellStyle name="Normal 65 7" xfId="40915" xr:uid="{00000000-0005-0000-0000-000099AC0000}"/>
    <cellStyle name="Normal 66" xfId="40916" xr:uid="{00000000-0005-0000-0000-00009AAC0000}"/>
    <cellStyle name="Normal 66 2" xfId="40917" xr:uid="{00000000-0005-0000-0000-00009BAC0000}"/>
    <cellStyle name="Normal 66 2 2" xfId="40918" xr:uid="{00000000-0005-0000-0000-00009CAC0000}"/>
    <cellStyle name="Normal 66 2 2 2" xfId="40919" xr:uid="{00000000-0005-0000-0000-00009DAC0000}"/>
    <cellStyle name="Normal 66 2 2 3" xfId="40920" xr:uid="{00000000-0005-0000-0000-00009EAC0000}"/>
    <cellStyle name="Normal 66 2 3" xfId="40921" xr:uid="{00000000-0005-0000-0000-00009FAC0000}"/>
    <cellStyle name="Normal 66 2 3 2" xfId="40922" xr:uid="{00000000-0005-0000-0000-0000A0AC0000}"/>
    <cellStyle name="Normal 66 2 4" xfId="40923" xr:uid="{00000000-0005-0000-0000-0000A1AC0000}"/>
    <cellStyle name="Normal 66 2 5" xfId="40924" xr:uid="{00000000-0005-0000-0000-0000A2AC0000}"/>
    <cellStyle name="Normal 66 3" xfId="40925" xr:uid="{00000000-0005-0000-0000-0000A3AC0000}"/>
    <cellStyle name="Normal 66 4" xfId="40926" xr:uid="{00000000-0005-0000-0000-0000A4AC0000}"/>
    <cellStyle name="Normal 66 4 2" xfId="40927" xr:uid="{00000000-0005-0000-0000-0000A5AC0000}"/>
    <cellStyle name="Normal 66 4 2 2" xfId="40928" xr:uid="{00000000-0005-0000-0000-0000A6AC0000}"/>
    <cellStyle name="Normal 66 4 3" xfId="40929" xr:uid="{00000000-0005-0000-0000-0000A7AC0000}"/>
    <cellStyle name="Normal 66 4 4" xfId="40930" xr:uid="{00000000-0005-0000-0000-0000A8AC0000}"/>
    <cellStyle name="Normal 66 5" xfId="40931" xr:uid="{00000000-0005-0000-0000-0000A9AC0000}"/>
    <cellStyle name="Normal 66 6" xfId="40932" xr:uid="{00000000-0005-0000-0000-0000AAAC0000}"/>
    <cellStyle name="Normal 66 6 2" xfId="40933" xr:uid="{00000000-0005-0000-0000-0000ABAC0000}"/>
    <cellStyle name="Normal 66 6 3" xfId="40934" xr:uid="{00000000-0005-0000-0000-0000ACAC0000}"/>
    <cellStyle name="Normal 66 7" xfId="40935" xr:uid="{00000000-0005-0000-0000-0000ADAC0000}"/>
    <cellStyle name="Normal 67" xfId="40936" xr:uid="{00000000-0005-0000-0000-0000AEAC0000}"/>
    <cellStyle name="Normal 67 2" xfId="40937" xr:uid="{00000000-0005-0000-0000-0000AFAC0000}"/>
    <cellStyle name="Normal 67 2 2" xfId="40938" xr:uid="{00000000-0005-0000-0000-0000B0AC0000}"/>
    <cellStyle name="Normal 67 2 2 2" xfId="40939" xr:uid="{00000000-0005-0000-0000-0000B1AC0000}"/>
    <cellStyle name="Normal 67 2 2 3" xfId="40940" xr:uid="{00000000-0005-0000-0000-0000B2AC0000}"/>
    <cellStyle name="Normal 67 2 3" xfId="40941" xr:uid="{00000000-0005-0000-0000-0000B3AC0000}"/>
    <cellStyle name="Normal 67 2 3 2" xfId="40942" xr:uid="{00000000-0005-0000-0000-0000B4AC0000}"/>
    <cellStyle name="Normal 67 2 4" xfId="40943" xr:uid="{00000000-0005-0000-0000-0000B5AC0000}"/>
    <cellStyle name="Normal 67 2 5" xfId="40944" xr:uid="{00000000-0005-0000-0000-0000B6AC0000}"/>
    <cellStyle name="Normal 67 3" xfId="40945" xr:uid="{00000000-0005-0000-0000-0000B7AC0000}"/>
    <cellStyle name="Normal 67 4" xfId="40946" xr:uid="{00000000-0005-0000-0000-0000B8AC0000}"/>
    <cellStyle name="Normal 67 4 2" xfId="40947" xr:uid="{00000000-0005-0000-0000-0000B9AC0000}"/>
    <cellStyle name="Normal 67 4 2 2" xfId="40948" xr:uid="{00000000-0005-0000-0000-0000BAAC0000}"/>
    <cellStyle name="Normal 67 4 3" xfId="40949" xr:uid="{00000000-0005-0000-0000-0000BBAC0000}"/>
    <cellStyle name="Normal 67 4 4" xfId="40950" xr:uid="{00000000-0005-0000-0000-0000BCAC0000}"/>
    <cellStyle name="Normal 67 5" xfId="40951" xr:uid="{00000000-0005-0000-0000-0000BDAC0000}"/>
    <cellStyle name="Normal 67 6" xfId="40952" xr:uid="{00000000-0005-0000-0000-0000BEAC0000}"/>
    <cellStyle name="Normal 67 6 2" xfId="40953" xr:uid="{00000000-0005-0000-0000-0000BFAC0000}"/>
    <cellStyle name="Normal 67 6 3" xfId="40954" xr:uid="{00000000-0005-0000-0000-0000C0AC0000}"/>
    <cellStyle name="Normal 67 7" xfId="40955" xr:uid="{00000000-0005-0000-0000-0000C1AC0000}"/>
    <cellStyle name="Normal 68" xfId="40956" xr:uid="{00000000-0005-0000-0000-0000C2AC0000}"/>
    <cellStyle name="Normal 68 2" xfId="40957" xr:uid="{00000000-0005-0000-0000-0000C3AC0000}"/>
    <cellStyle name="Normal 68 2 2" xfId="53247" xr:uid="{00000000-0005-0000-0000-0000C4AC0000}"/>
    <cellStyle name="Normal 68 3" xfId="40958" xr:uid="{00000000-0005-0000-0000-0000C5AC0000}"/>
    <cellStyle name="Normal 68 4" xfId="40959" xr:uid="{00000000-0005-0000-0000-0000C6AC0000}"/>
    <cellStyle name="Normal 68 5" xfId="40960" xr:uid="{00000000-0005-0000-0000-0000C7AC0000}"/>
    <cellStyle name="Normal 69" xfId="40961" xr:uid="{00000000-0005-0000-0000-0000C8AC0000}"/>
    <cellStyle name="Normal 69 2" xfId="40962" xr:uid="{00000000-0005-0000-0000-0000C9AC0000}"/>
    <cellStyle name="Normal 69 2 2" xfId="40963" xr:uid="{00000000-0005-0000-0000-0000CAAC0000}"/>
    <cellStyle name="Normal 69 2 2 2" xfId="40964" xr:uid="{00000000-0005-0000-0000-0000CBAC0000}"/>
    <cellStyle name="Normal 69 2 2 3" xfId="40965" xr:uid="{00000000-0005-0000-0000-0000CCAC0000}"/>
    <cellStyle name="Normal 69 2 3" xfId="40966" xr:uid="{00000000-0005-0000-0000-0000CDAC0000}"/>
    <cellStyle name="Normal 69 2 3 2" xfId="40967" xr:uid="{00000000-0005-0000-0000-0000CEAC0000}"/>
    <cellStyle name="Normal 69 2 4" xfId="40968" xr:uid="{00000000-0005-0000-0000-0000CFAC0000}"/>
    <cellStyle name="Normal 69 2 5" xfId="40969" xr:uid="{00000000-0005-0000-0000-0000D0AC0000}"/>
    <cellStyle name="Normal 69 3" xfId="40970" xr:uid="{00000000-0005-0000-0000-0000D1AC0000}"/>
    <cellStyle name="Normal 69 4" xfId="40971" xr:uid="{00000000-0005-0000-0000-0000D2AC0000}"/>
    <cellStyle name="Normal 69 4 2" xfId="40972" xr:uid="{00000000-0005-0000-0000-0000D3AC0000}"/>
    <cellStyle name="Normal 69 4 2 2" xfId="40973" xr:uid="{00000000-0005-0000-0000-0000D4AC0000}"/>
    <cellStyle name="Normal 69 4 3" xfId="40974" xr:uid="{00000000-0005-0000-0000-0000D5AC0000}"/>
    <cellStyle name="Normal 69 4 4" xfId="40975" xr:uid="{00000000-0005-0000-0000-0000D6AC0000}"/>
    <cellStyle name="Normal 69 5" xfId="40976" xr:uid="{00000000-0005-0000-0000-0000D7AC0000}"/>
    <cellStyle name="Normal 69 6" xfId="40977" xr:uid="{00000000-0005-0000-0000-0000D8AC0000}"/>
    <cellStyle name="Normal 69 6 2" xfId="40978" xr:uid="{00000000-0005-0000-0000-0000D9AC0000}"/>
    <cellStyle name="Normal 69 6 3" xfId="40979" xr:uid="{00000000-0005-0000-0000-0000DAAC0000}"/>
    <cellStyle name="Normal 69 7" xfId="40980" xr:uid="{00000000-0005-0000-0000-0000DBAC0000}"/>
    <cellStyle name="Normal 7" xfId="96" xr:uid="{00000000-0005-0000-0000-0000DCAC0000}"/>
    <cellStyle name="Normal 7 10" xfId="40982" xr:uid="{00000000-0005-0000-0000-0000DDAC0000}"/>
    <cellStyle name="Normal 7 10 2" xfId="40983" xr:uid="{00000000-0005-0000-0000-0000DEAC0000}"/>
    <cellStyle name="Normal 7 10 2 2" xfId="40984" xr:uid="{00000000-0005-0000-0000-0000DFAC0000}"/>
    <cellStyle name="Normal 7 10 2 2 2" xfId="40985" xr:uid="{00000000-0005-0000-0000-0000E0AC0000}"/>
    <cellStyle name="Normal 7 10 2 3" xfId="40986" xr:uid="{00000000-0005-0000-0000-0000E1AC0000}"/>
    <cellStyle name="Normal 7 10 2 4" xfId="40987" xr:uid="{00000000-0005-0000-0000-0000E2AC0000}"/>
    <cellStyle name="Normal 7 10 3" xfId="40988" xr:uid="{00000000-0005-0000-0000-0000E3AC0000}"/>
    <cellStyle name="Normal 7 10 3 2" xfId="40989" xr:uid="{00000000-0005-0000-0000-0000E4AC0000}"/>
    <cellStyle name="Normal 7 10 3 2 2" xfId="40990" xr:uid="{00000000-0005-0000-0000-0000E5AC0000}"/>
    <cellStyle name="Normal 7 10 3 3" xfId="40991" xr:uid="{00000000-0005-0000-0000-0000E6AC0000}"/>
    <cellStyle name="Normal 7 10 3 4" xfId="40992" xr:uid="{00000000-0005-0000-0000-0000E7AC0000}"/>
    <cellStyle name="Normal 7 10 4" xfId="40993" xr:uid="{00000000-0005-0000-0000-0000E8AC0000}"/>
    <cellStyle name="Normal 7 10 4 2" xfId="40994" xr:uid="{00000000-0005-0000-0000-0000E9AC0000}"/>
    <cellStyle name="Normal 7 10 4 2 2" xfId="40995" xr:uid="{00000000-0005-0000-0000-0000EAAC0000}"/>
    <cellStyle name="Normal 7 10 4 3" xfId="40996" xr:uid="{00000000-0005-0000-0000-0000EBAC0000}"/>
    <cellStyle name="Normal 7 10 4 4" xfId="40997" xr:uid="{00000000-0005-0000-0000-0000ECAC0000}"/>
    <cellStyle name="Normal 7 10 5" xfId="40998" xr:uid="{00000000-0005-0000-0000-0000EDAC0000}"/>
    <cellStyle name="Normal 7 10 5 2" xfId="40999" xr:uid="{00000000-0005-0000-0000-0000EEAC0000}"/>
    <cellStyle name="Normal 7 10 5 2 2" xfId="41000" xr:uid="{00000000-0005-0000-0000-0000EFAC0000}"/>
    <cellStyle name="Normal 7 10 5 3" xfId="41001" xr:uid="{00000000-0005-0000-0000-0000F0AC0000}"/>
    <cellStyle name="Normal 7 10 6" xfId="41002" xr:uid="{00000000-0005-0000-0000-0000F1AC0000}"/>
    <cellStyle name="Normal 7 10 6 2" xfId="41003" xr:uid="{00000000-0005-0000-0000-0000F2AC0000}"/>
    <cellStyle name="Normal 7 10 7" xfId="41004" xr:uid="{00000000-0005-0000-0000-0000F3AC0000}"/>
    <cellStyle name="Normal 7 10 8" xfId="41005" xr:uid="{00000000-0005-0000-0000-0000F4AC0000}"/>
    <cellStyle name="Normal 7 11" xfId="41006" xr:uid="{00000000-0005-0000-0000-0000F5AC0000}"/>
    <cellStyle name="Normal 7 12" xfId="41007" xr:uid="{00000000-0005-0000-0000-0000F6AC0000}"/>
    <cellStyle name="Normal 7 12 2" xfId="41008" xr:uid="{00000000-0005-0000-0000-0000F7AC0000}"/>
    <cellStyle name="Normal 7 12 3" xfId="41009" xr:uid="{00000000-0005-0000-0000-0000F8AC0000}"/>
    <cellStyle name="Normal 7 13" xfId="41010" xr:uid="{00000000-0005-0000-0000-0000F9AC0000}"/>
    <cellStyle name="Normal 7 14" xfId="40981" xr:uid="{00000000-0005-0000-0000-0000FAAC0000}"/>
    <cellStyle name="Normal 7 15" xfId="204" xr:uid="{00000000-0005-0000-0000-0000FBAC0000}"/>
    <cellStyle name="Normal 7 2" xfId="165" xr:uid="{00000000-0005-0000-0000-0000FCAC0000}"/>
    <cellStyle name="Normal 7 2 10" xfId="224" xr:uid="{00000000-0005-0000-0000-0000FDAC0000}"/>
    <cellStyle name="Normal 7 2 2" xfId="41012" xr:uid="{00000000-0005-0000-0000-0000FEAC0000}"/>
    <cellStyle name="Normal 7 2 2 2" xfId="41013" xr:uid="{00000000-0005-0000-0000-0000FFAC0000}"/>
    <cellStyle name="Normal 7 2 2 3" xfId="41014" xr:uid="{00000000-0005-0000-0000-000000AD0000}"/>
    <cellStyle name="Normal 7 2 2 4" xfId="41015" xr:uid="{00000000-0005-0000-0000-000001AD0000}"/>
    <cellStyle name="Normal 7 2 2 5" xfId="41016" xr:uid="{00000000-0005-0000-0000-000002AD0000}"/>
    <cellStyle name="Normal 7 2 2 6" xfId="41017" xr:uid="{00000000-0005-0000-0000-000003AD0000}"/>
    <cellStyle name="Normal 7 2 3" xfId="41018" xr:uid="{00000000-0005-0000-0000-000004AD0000}"/>
    <cellStyle name="Normal 7 2 3 2" xfId="41019" xr:uid="{00000000-0005-0000-0000-000005AD0000}"/>
    <cellStyle name="Normal 7 2 3 3" xfId="41020" xr:uid="{00000000-0005-0000-0000-000006AD0000}"/>
    <cellStyle name="Normal 7 2 4" xfId="41021" xr:uid="{00000000-0005-0000-0000-000007AD0000}"/>
    <cellStyle name="Normal 7 2 5" xfId="41022" xr:uid="{00000000-0005-0000-0000-000008AD0000}"/>
    <cellStyle name="Normal 7 2 6" xfId="41023" xr:uid="{00000000-0005-0000-0000-000009AD0000}"/>
    <cellStyle name="Normal 7 2 7" xfId="41024" xr:uid="{00000000-0005-0000-0000-00000AAD0000}"/>
    <cellStyle name="Normal 7 2 8" xfId="41025" xr:uid="{00000000-0005-0000-0000-00000BAD0000}"/>
    <cellStyle name="Normal 7 2 9" xfId="41011" xr:uid="{00000000-0005-0000-0000-00000CAD0000}"/>
    <cellStyle name="Normal 7 3" xfId="284" xr:uid="{00000000-0005-0000-0000-00000DAD0000}"/>
    <cellStyle name="Normal 7 3 2" xfId="41027" xr:uid="{00000000-0005-0000-0000-00000EAD0000}"/>
    <cellStyle name="Normal 7 3 3" xfId="41028" xr:uid="{00000000-0005-0000-0000-00000FAD0000}"/>
    <cellStyle name="Normal 7 3 4" xfId="41029" xr:uid="{00000000-0005-0000-0000-000010AD0000}"/>
    <cellStyle name="Normal 7 3 5" xfId="41030" xr:uid="{00000000-0005-0000-0000-000011AD0000}"/>
    <cellStyle name="Normal 7 3 6" xfId="41031" xr:uid="{00000000-0005-0000-0000-000012AD0000}"/>
    <cellStyle name="Normal 7 3 7" xfId="41032" xr:uid="{00000000-0005-0000-0000-000013AD0000}"/>
    <cellStyle name="Normal 7 3 8" xfId="41026" xr:uid="{00000000-0005-0000-0000-000014AD0000}"/>
    <cellStyle name="Normal 7 4" xfId="41033" xr:uid="{00000000-0005-0000-0000-000015AD0000}"/>
    <cellStyle name="Normal 7 4 2" xfId="41034" xr:uid="{00000000-0005-0000-0000-000016AD0000}"/>
    <cellStyle name="Normal 7 4 2 2" xfId="41035" xr:uid="{00000000-0005-0000-0000-000017AD0000}"/>
    <cellStyle name="Normal 7 4 2 3" xfId="41036" xr:uid="{00000000-0005-0000-0000-000018AD0000}"/>
    <cellStyle name="Normal 7 4 3" xfId="41037" xr:uid="{00000000-0005-0000-0000-000019AD0000}"/>
    <cellStyle name="Normal 7 4 4" xfId="41038" xr:uid="{00000000-0005-0000-0000-00001AAD0000}"/>
    <cellStyle name="Normal 7 4 5" xfId="41039" xr:uid="{00000000-0005-0000-0000-00001BAD0000}"/>
    <cellStyle name="Normal 7 4 6" xfId="41040" xr:uid="{00000000-0005-0000-0000-00001CAD0000}"/>
    <cellStyle name="Normal 7 4 7" xfId="41041" xr:uid="{00000000-0005-0000-0000-00001DAD0000}"/>
    <cellStyle name="Normal 7 5" xfId="41042" xr:uid="{00000000-0005-0000-0000-00001EAD0000}"/>
    <cellStyle name="Normal 7 5 10" xfId="41043" xr:uid="{00000000-0005-0000-0000-00001FAD0000}"/>
    <cellStyle name="Normal 7 5 10 2" xfId="41044" xr:uid="{00000000-0005-0000-0000-000020AD0000}"/>
    <cellStyle name="Normal 7 5 10 2 2" xfId="41045" xr:uid="{00000000-0005-0000-0000-000021AD0000}"/>
    <cellStyle name="Normal 7 5 10 3" xfId="41046" xr:uid="{00000000-0005-0000-0000-000022AD0000}"/>
    <cellStyle name="Normal 7 5 10 4" xfId="41047" xr:uid="{00000000-0005-0000-0000-000023AD0000}"/>
    <cellStyle name="Normal 7 5 11" xfId="41048" xr:uid="{00000000-0005-0000-0000-000024AD0000}"/>
    <cellStyle name="Normal 7 5 11 2" xfId="41049" xr:uid="{00000000-0005-0000-0000-000025AD0000}"/>
    <cellStyle name="Normal 7 5 11 2 2" xfId="41050" xr:uid="{00000000-0005-0000-0000-000026AD0000}"/>
    <cellStyle name="Normal 7 5 11 3" xfId="41051" xr:uid="{00000000-0005-0000-0000-000027AD0000}"/>
    <cellStyle name="Normal 7 5 11 4" xfId="41052" xr:uid="{00000000-0005-0000-0000-000028AD0000}"/>
    <cellStyle name="Normal 7 5 12" xfId="41053" xr:uid="{00000000-0005-0000-0000-000029AD0000}"/>
    <cellStyle name="Normal 7 5 12 2" xfId="41054" xr:uid="{00000000-0005-0000-0000-00002AAD0000}"/>
    <cellStyle name="Normal 7 5 12 2 2" xfId="41055" xr:uid="{00000000-0005-0000-0000-00002BAD0000}"/>
    <cellStyle name="Normal 7 5 12 3" xfId="41056" xr:uid="{00000000-0005-0000-0000-00002CAD0000}"/>
    <cellStyle name="Normal 7 5 12 4" xfId="41057" xr:uid="{00000000-0005-0000-0000-00002DAD0000}"/>
    <cellStyle name="Normal 7 5 13" xfId="41058" xr:uid="{00000000-0005-0000-0000-00002EAD0000}"/>
    <cellStyle name="Normal 7 5 13 2" xfId="41059" xr:uid="{00000000-0005-0000-0000-00002FAD0000}"/>
    <cellStyle name="Normal 7 5 13 2 2" xfId="41060" xr:uid="{00000000-0005-0000-0000-000030AD0000}"/>
    <cellStyle name="Normal 7 5 13 3" xfId="41061" xr:uid="{00000000-0005-0000-0000-000031AD0000}"/>
    <cellStyle name="Normal 7 5 14" xfId="41062" xr:uid="{00000000-0005-0000-0000-000032AD0000}"/>
    <cellStyle name="Normal 7 5 14 2" xfId="41063" xr:uid="{00000000-0005-0000-0000-000033AD0000}"/>
    <cellStyle name="Normal 7 5 15" xfId="41064" xr:uid="{00000000-0005-0000-0000-000034AD0000}"/>
    <cellStyle name="Normal 7 5 16" xfId="41065" xr:uid="{00000000-0005-0000-0000-000035AD0000}"/>
    <cellStyle name="Normal 7 5 2" xfId="41066" xr:uid="{00000000-0005-0000-0000-000036AD0000}"/>
    <cellStyle name="Normal 7 5 2 10" xfId="41067" xr:uid="{00000000-0005-0000-0000-000037AD0000}"/>
    <cellStyle name="Normal 7 5 2 10 2" xfId="41068" xr:uid="{00000000-0005-0000-0000-000038AD0000}"/>
    <cellStyle name="Normal 7 5 2 10 2 2" xfId="41069" xr:uid="{00000000-0005-0000-0000-000039AD0000}"/>
    <cellStyle name="Normal 7 5 2 10 3" xfId="41070" xr:uid="{00000000-0005-0000-0000-00003AAD0000}"/>
    <cellStyle name="Normal 7 5 2 10 4" xfId="41071" xr:uid="{00000000-0005-0000-0000-00003BAD0000}"/>
    <cellStyle name="Normal 7 5 2 11" xfId="41072" xr:uid="{00000000-0005-0000-0000-00003CAD0000}"/>
    <cellStyle name="Normal 7 5 2 11 2" xfId="41073" xr:uid="{00000000-0005-0000-0000-00003DAD0000}"/>
    <cellStyle name="Normal 7 5 2 11 3" xfId="41074" xr:uid="{00000000-0005-0000-0000-00003EAD0000}"/>
    <cellStyle name="Normal 7 5 2 12" xfId="41075" xr:uid="{00000000-0005-0000-0000-00003FAD0000}"/>
    <cellStyle name="Normal 7 5 2 13" xfId="41076" xr:uid="{00000000-0005-0000-0000-000040AD0000}"/>
    <cellStyle name="Normal 7 5 2 14" xfId="41077" xr:uid="{00000000-0005-0000-0000-000041AD0000}"/>
    <cellStyle name="Normal 7 5 2 2" xfId="41078" xr:uid="{00000000-0005-0000-0000-000042AD0000}"/>
    <cellStyle name="Normal 7 5 2 2 10" xfId="41079" xr:uid="{00000000-0005-0000-0000-000043AD0000}"/>
    <cellStyle name="Normal 7 5 2 2 10 2" xfId="41080" xr:uid="{00000000-0005-0000-0000-000044AD0000}"/>
    <cellStyle name="Normal 7 5 2 2 11" xfId="41081" xr:uid="{00000000-0005-0000-0000-000045AD0000}"/>
    <cellStyle name="Normal 7 5 2 2 12" xfId="41082" xr:uid="{00000000-0005-0000-0000-000046AD0000}"/>
    <cellStyle name="Normal 7 5 2 2 2" xfId="41083" xr:uid="{00000000-0005-0000-0000-000047AD0000}"/>
    <cellStyle name="Normal 7 5 2 2 2 10" xfId="41084" xr:uid="{00000000-0005-0000-0000-000048AD0000}"/>
    <cellStyle name="Normal 7 5 2 2 2 2" xfId="41085" xr:uid="{00000000-0005-0000-0000-000049AD0000}"/>
    <cellStyle name="Normal 7 5 2 2 2 2 2" xfId="41086" xr:uid="{00000000-0005-0000-0000-00004AAD0000}"/>
    <cellStyle name="Normal 7 5 2 2 2 2 2 2" xfId="41087" xr:uid="{00000000-0005-0000-0000-00004BAD0000}"/>
    <cellStyle name="Normal 7 5 2 2 2 2 2 2 2" xfId="41088" xr:uid="{00000000-0005-0000-0000-00004CAD0000}"/>
    <cellStyle name="Normal 7 5 2 2 2 2 2 3" xfId="41089" xr:uid="{00000000-0005-0000-0000-00004DAD0000}"/>
    <cellStyle name="Normal 7 5 2 2 2 2 2 4" xfId="41090" xr:uid="{00000000-0005-0000-0000-00004EAD0000}"/>
    <cellStyle name="Normal 7 5 2 2 2 2 3" xfId="41091" xr:uid="{00000000-0005-0000-0000-00004FAD0000}"/>
    <cellStyle name="Normal 7 5 2 2 2 2 3 2" xfId="41092" xr:uid="{00000000-0005-0000-0000-000050AD0000}"/>
    <cellStyle name="Normal 7 5 2 2 2 2 3 2 2" xfId="41093" xr:uid="{00000000-0005-0000-0000-000051AD0000}"/>
    <cellStyle name="Normal 7 5 2 2 2 2 3 3" xfId="41094" xr:uid="{00000000-0005-0000-0000-000052AD0000}"/>
    <cellStyle name="Normal 7 5 2 2 2 2 3 4" xfId="41095" xr:uid="{00000000-0005-0000-0000-000053AD0000}"/>
    <cellStyle name="Normal 7 5 2 2 2 2 4" xfId="41096" xr:uid="{00000000-0005-0000-0000-000054AD0000}"/>
    <cellStyle name="Normal 7 5 2 2 2 2 4 2" xfId="41097" xr:uid="{00000000-0005-0000-0000-000055AD0000}"/>
    <cellStyle name="Normal 7 5 2 2 2 2 4 2 2" xfId="41098" xr:uid="{00000000-0005-0000-0000-000056AD0000}"/>
    <cellStyle name="Normal 7 5 2 2 2 2 4 3" xfId="41099" xr:uid="{00000000-0005-0000-0000-000057AD0000}"/>
    <cellStyle name="Normal 7 5 2 2 2 2 4 4" xfId="41100" xr:uid="{00000000-0005-0000-0000-000058AD0000}"/>
    <cellStyle name="Normal 7 5 2 2 2 2 5" xfId="41101" xr:uid="{00000000-0005-0000-0000-000059AD0000}"/>
    <cellStyle name="Normal 7 5 2 2 2 2 5 2" xfId="41102" xr:uid="{00000000-0005-0000-0000-00005AAD0000}"/>
    <cellStyle name="Normal 7 5 2 2 2 2 5 2 2" xfId="41103" xr:uid="{00000000-0005-0000-0000-00005BAD0000}"/>
    <cellStyle name="Normal 7 5 2 2 2 2 5 3" xfId="41104" xr:uid="{00000000-0005-0000-0000-00005CAD0000}"/>
    <cellStyle name="Normal 7 5 2 2 2 2 5 4" xfId="41105" xr:uid="{00000000-0005-0000-0000-00005DAD0000}"/>
    <cellStyle name="Normal 7 5 2 2 2 2 6" xfId="41106" xr:uid="{00000000-0005-0000-0000-00005EAD0000}"/>
    <cellStyle name="Normal 7 5 2 2 2 2 6 2" xfId="41107" xr:uid="{00000000-0005-0000-0000-00005FAD0000}"/>
    <cellStyle name="Normal 7 5 2 2 2 2 6 2 2" xfId="41108" xr:uid="{00000000-0005-0000-0000-000060AD0000}"/>
    <cellStyle name="Normal 7 5 2 2 2 2 6 3" xfId="41109" xr:uid="{00000000-0005-0000-0000-000061AD0000}"/>
    <cellStyle name="Normal 7 5 2 2 2 2 7" xfId="41110" xr:uid="{00000000-0005-0000-0000-000062AD0000}"/>
    <cellStyle name="Normal 7 5 2 2 2 2 7 2" xfId="41111" xr:uid="{00000000-0005-0000-0000-000063AD0000}"/>
    <cellStyle name="Normal 7 5 2 2 2 2 8" xfId="41112" xr:uid="{00000000-0005-0000-0000-000064AD0000}"/>
    <cellStyle name="Normal 7 5 2 2 2 2 9" xfId="41113" xr:uid="{00000000-0005-0000-0000-000065AD0000}"/>
    <cellStyle name="Normal 7 5 2 2 2 3" xfId="41114" xr:uid="{00000000-0005-0000-0000-000066AD0000}"/>
    <cellStyle name="Normal 7 5 2 2 2 3 2" xfId="41115" xr:uid="{00000000-0005-0000-0000-000067AD0000}"/>
    <cellStyle name="Normal 7 5 2 2 2 3 2 2" xfId="41116" xr:uid="{00000000-0005-0000-0000-000068AD0000}"/>
    <cellStyle name="Normal 7 5 2 2 2 3 2 2 2" xfId="41117" xr:uid="{00000000-0005-0000-0000-000069AD0000}"/>
    <cellStyle name="Normal 7 5 2 2 2 3 2 3" xfId="41118" xr:uid="{00000000-0005-0000-0000-00006AAD0000}"/>
    <cellStyle name="Normal 7 5 2 2 2 3 2 4" xfId="41119" xr:uid="{00000000-0005-0000-0000-00006BAD0000}"/>
    <cellStyle name="Normal 7 5 2 2 2 3 3" xfId="41120" xr:uid="{00000000-0005-0000-0000-00006CAD0000}"/>
    <cellStyle name="Normal 7 5 2 2 2 3 3 2" xfId="41121" xr:uid="{00000000-0005-0000-0000-00006DAD0000}"/>
    <cellStyle name="Normal 7 5 2 2 2 3 3 2 2" xfId="41122" xr:uid="{00000000-0005-0000-0000-00006EAD0000}"/>
    <cellStyle name="Normal 7 5 2 2 2 3 3 3" xfId="41123" xr:uid="{00000000-0005-0000-0000-00006FAD0000}"/>
    <cellStyle name="Normal 7 5 2 2 2 3 3 4" xfId="41124" xr:uid="{00000000-0005-0000-0000-000070AD0000}"/>
    <cellStyle name="Normal 7 5 2 2 2 3 4" xfId="41125" xr:uid="{00000000-0005-0000-0000-000071AD0000}"/>
    <cellStyle name="Normal 7 5 2 2 2 3 4 2" xfId="41126" xr:uid="{00000000-0005-0000-0000-000072AD0000}"/>
    <cellStyle name="Normal 7 5 2 2 2 3 4 2 2" xfId="41127" xr:uid="{00000000-0005-0000-0000-000073AD0000}"/>
    <cellStyle name="Normal 7 5 2 2 2 3 4 3" xfId="41128" xr:uid="{00000000-0005-0000-0000-000074AD0000}"/>
    <cellStyle name="Normal 7 5 2 2 2 3 4 4" xfId="41129" xr:uid="{00000000-0005-0000-0000-000075AD0000}"/>
    <cellStyle name="Normal 7 5 2 2 2 3 5" xfId="41130" xr:uid="{00000000-0005-0000-0000-000076AD0000}"/>
    <cellStyle name="Normal 7 5 2 2 2 3 5 2" xfId="41131" xr:uid="{00000000-0005-0000-0000-000077AD0000}"/>
    <cellStyle name="Normal 7 5 2 2 2 3 5 3" xfId="41132" xr:uid="{00000000-0005-0000-0000-000078AD0000}"/>
    <cellStyle name="Normal 7 5 2 2 2 3 6" xfId="41133" xr:uid="{00000000-0005-0000-0000-000079AD0000}"/>
    <cellStyle name="Normal 7 5 2 2 2 3 7" xfId="41134" xr:uid="{00000000-0005-0000-0000-00007AAD0000}"/>
    <cellStyle name="Normal 7 5 2 2 2 3 8" xfId="41135" xr:uid="{00000000-0005-0000-0000-00007BAD0000}"/>
    <cellStyle name="Normal 7 5 2 2 2 4" xfId="41136" xr:uid="{00000000-0005-0000-0000-00007CAD0000}"/>
    <cellStyle name="Normal 7 5 2 2 2 4 2" xfId="41137" xr:uid="{00000000-0005-0000-0000-00007DAD0000}"/>
    <cellStyle name="Normal 7 5 2 2 2 4 2 2" xfId="41138" xr:uid="{00000000-0005-0000-0000-00007EAD0000}"/>
    <cellStyle name="Normal 7 5 2 2 2 4 3" xfId="41139" xr:uid="{00000000-0005-0000-0000-00007FAD0000}"/>
    <cellStyle name="Normal 7 5 2 2 2 4 4" xfId="41140" xr:uid="{00000000-0005-0000-0000-000080AD0000}"/>
    <cellStyle name="Normal 7 5 2 2 2 5" xfId="41141" xr:uid="{00000000-0005-0000-0000-000081AD0000}"/>
    <cellStyle name="Normal 7 5 2 2 2 5 2" xfId="41142" xr:uid="{00000000-0005-0000-0000-000082AD0000}"/>
    <cellStyle name="Normal 7 5 2 2 2 5 2 2" xfId="41143" xr:uid="{00000000-0005-0000-0000-000083AD0000}"/>
    <cellStyle name="Normal 7 5 2 2 2 5 3" xfId="41144" xr:uid="{00000000-0005-0000-0000-000084AD0000}"/>
    <cellStyle name="Normal 7 5 2 2 2 5 4" xfId="41145" xr:uid="{00000000-0005-0000-0000-000085AD0000}"/>
    <cellStyle name="Normal 7 5 2 2 2 6" xfId="41146" xr:uid="{00000000-0005-0000-0000-000086AD0000}"/>
    <cellStyle name="Normal 7 5 2 2 2 6 2" xfId="41147" xr:uid="{00000000-0005-0000-0000-000087AD0000}"/>
    <cellStyle name="Normal 7 5 2 2 2 6 2 2" xfId="41148" xr:uid="{00000000-0005-0000-0000-000088AD0000}"/>
    <cellStyle name="Normal 7 5 2 2 2 6 3" xfId="41149" xr:uid="{00000000-0005-0000-0000-000089AD0000}"/>
    <cellStyle name="Normal 7 5 2 2 2 6 4" xfId="41150" xr:uid="{00000000-0005-0000-0000-00008AAD0000}"/>
    <cellStyle name="Normal 7 5 2 2 2 7" xfId="41151" xr:uid="{00000000-0005-0000-0000-00008BAD0000}"/>
    <cellStyle name="Normal 7 5 2 2 2 7 2" xfId="41152" xr:uid="{00000000-0005-0000-0000-00008CAD0000}"/>
    <cellStyle name="Normal 7 5 2 2 2 7 2 2" xfId="41153" xr:uid="{00000000-0005-0000-0000-00008DAD0000}"/>
    <cellStyle name="Normal 7 5 2 2 2 7 3" xfId="41154" xr:uid="{00000000-0005-0000-0000-00008EAD0000}"/>
    <cellStyle name="Normal 7 5 2 2 2 8" xfId="41155" xr:uid="{00000000-0005-0000-0000-00008FAD0000}"/>
    <cellStyle name="Normal 7 5 2 2 2 8 2" xfId="41156" xr:uid="{00000000-0005-0000-0000-000090AD0000}"/>
    <cellStyle name="Normal 7 5 2 2 2 9" xfId="41157" xr:uid="{00000000-0005-0000-0000-000091AD0000}"/>
    <cellStyle name="Normal 7 5 2 2 3" xfId="41158" xr:uid="{00000000-0005-0000-0000-000092AD0000}"/>
    <cellStyle name="Normal 7 5 2 2 3 2" xfId="41159" xr:uid="{00000000-0005-0000-0000-000093AD0000}"/>
    <cellStyle name="Normal 7 5 2 2 3 2 2" xfId="41160" xr:uid="{00000000-0005-0000-0000-000094AD0000}"/>
    <cellStyle name="Normal 7 5 2 2 3 2 2 2" xfId="41161" xr:uid="{00000000-0005-0000-0000-000095AD0000}"/>
    <cellStyle name="Normal 7 5 2 2 3 2 2 2 2" xfId="41162" xr:uid="{00000000-0005-0000-0000-000096AD0000}"/>
    <cellStyle name="Normal 7 5 2 2 3 2 2 3" xfId="41163" xr:uid="{00000000-0005-0000-0000-000097AD0000}"/>
    <cellStyle name="Normal 7 5 2 2 3 2 2 4" xfId="41164" xr:uid="{00000000-0005-0000-0000-000098AD0000}"/>
    <cellStyle name="Normal 7 5 2 2 3 2 3" xfId="41165" xr:uid="{00000000-0005-0000-0000-000099AD0000}"/>
    <cellStyle name="Normal 7 5 2 2 3 2 3 2" xfId="41166" xr:uid="{00000000-0005-0000-0000-00009AAD0000}"/>
    <cellStyle name="Normal 7 5 2 2 3 2 3 2 2" xfId="41167" xr:uid="{00000000-0005-0000-0000-00009BAD0000}"/>
    <cellStyle name="Normal 7 5 2 2 3 2 3 3" xfId="41168" xr:uid="{00000000-0005-0000-0000-00009CAD0000}"/>
    <cellStyle name="Normal 7 5 2 2 3 2 3 4" xfId="41169" xr:uid="{00000000-0005-0000-0000-00009DAD0000}"/>
    <cellStyle name="Normal 7 5 2 2 3 2 4" xfId="41170" xr:uid="{00000000-0005-0000-0000-00009EAD0000}"/>
    <cellStyle name="Normal 7 5 2 2 3 2 4 2" xfId="41171" xr:uid="{00000000-0005-0000-0000-00009FAD0000}"/>
    <cellStyle name="Normal 7 5 2 2 3 2 4 2 2" xfId="41172" xr:uid="{00000000-0005-0000-0000-0000A0AD0000}"/>
    <cellStyle name="Normal 7 5 2 2 3 2 4 3" xfId="41173" xr:uid="{00000000-0005-0000-0000-0000A1AD0000}"/>
    <cellStyle name="Normal 7 5 2 2 3 2 4 4" xfId="41174" xr:uid="{00000000-0005-0000-0000-0000A2AD0000}"/>
    <cellStyle name="Normal 7 5 2 2 3 2 5" xfId="41175" xr:uid="{00000000-0005-0000-0000-0000A3AD0000}"/>
    <cellStyle name="Normal 7 5 2 2 3 2 5 2" xfId="41176" xr:uid="{00000000-0005-0000-0000-0000A4AD0000}"/>
    <cellStyle name="Normal 7 5 2 2 3 2 5 3" xfId="41177" xr:uid="{00000000-0005-0000-0000-0000A5AD0000}"/>
    <cellStyle name="Normal 7 5 2 2 3 2 6" xfId="41178" xr:uid="{00000000-0005-0000-0000-0000A6AD0000}"/>
    <cellStyle name="Normal 7 5 2 2 3 2 7" xfId="41179" xr:uid="{00000000-0005-0000-0000-0000A7AD0000}"/>
    <cellStyle name="Normal 7 5 2 2 3 2 8" xfId="41180" xr:uid="{00000000-0005-0000-0000-0000A8AD0000}"/>
    <cellStyle name="Normal 7 5 2 2 3 3" xfId="41181" xr:uid="{00000000-0005-0000-0000-0000A9AD0000}"/>
    <cellStyle name="Normal 7 5 2 2 3 3 2" xfId="41182" xr:uid="{00000000-0005-0000-0000-0000AAAD0000}"/>
    <cellStyle name="Normal 7 5 2 2 3 3 2 2" xfId="41183" xr:uid="{00000000-0005-0000-0000-0000ABAD0000}"/>
    <cellStyle name="Normal 7 5 2 2 3 3 3" xfId="41184" xr:uid="{00000000-0005-0000-0000-0000ACAD0000}"/>
    <cellStyle name="Normal 7 5 2 2 3 3 4" xfId="41185" xr:uid="{00000000-0005-0000-0000-0000ADAD0000}"/>
    <cellStyle name="Normal 7 5 2 2 3 4" xfId="41186" xr:uid="{00000000-0005-0000-0000-0000AEAD0000}"/>
    <cellStyle name="Normal 7 5 2 2 3 4 2" xfId="41187" xr:uid="{00000000-0005-0000-0000-0000AFAD0000}"/>
    <cellStyle name="Normal 7 5 2 2 3 4 2 2" xfId="41188" xr:uid="{00000000-0005-0000-0000-0000B0AD0000}"/>
    <cellStyle name="Normal 7 5 2 2 3 4 3" xfId="41189" xr:uid="{00000000-0005-0000-0000-0000B1AD0000}"/>
    <cellStyle name="Normal 7 5 2 2 3 4 4" xfId="41190" xr:uid="{00000000-0005-0000-0000-0000B2AD0000}"/>
    <cellStyle name="Normal 7 5 2 2 3 5" xfId="41191" xr:uid="{00000000-0005-0000-0000-0000B3AD0000}"/>
    <cellStyle name="Normal 7 5 2 2 3 5 2" xfId="41192" xr:uid="{00000000-0005-0000-0000-0000B4AD0000}"/>
    <cellStyle name="Normal 7 5 2 2 3 5 2 2" xfId="41193" xr:uid="{00000000-0005-0000-0000-0000B5AD0000}"/>
    <cellStyle name="Normal 7 5 2 2 3 5 3" xfId="41194" xr:uid="{00000000-0005-0000-0000-0000B6AD0000}"/>
    <cellStyle name="Normal 7 5 2 2 3 5 4" xfId="41195" xr:uid="{00000000-0005-0000-0000-0000B7AD0000}"/>
    <cellStyle name="Normal 7 5 2 2 3 6" xfId="41196" xr:uid="{00000000-0005-0000-0000-0000B8AD0000}"/>
    <cellStyle name="Normal 7 5 2 2 3 6 2" xfId="41197" xr:uid="{00000000-0005-0000-0000-0000B9AD0000}"/>
    <cellStyle name="Normal 7 5 2 2 3 6 2 2" xfId="41198" xr:uid="{00000000-0005-0000-0000-0000BAAD0000}"/>
    <cellStyle name="Normal 7 5 2 2 3 6 3" xfId="41199" xr:uid="{00000000-0005-0000-0000-0000BBAD0000}"/>
    <cellStyle name="Normal 7 5 2 2 3 7" xfId="41200" xr:uid="{00000000-0005-0000-0000-0000BCAD0000}"/>
    <cellStyle name="Normal 7 5 2 2 3 7 2" xfId="41201" xr:uid="{00000000-0005-0000-0000-0000BDAD0000}"/>
    <cellStyle name="Normal 7 5 2 2 3 8" xfId="41202" xr:uid="{00000000-0005-0000-0000-0000BEAD0000}"/>
    <cellStyle name="Normal 7 5 2 2 3 9" xfId="41203" xr:uid="{00000000-0005-0000-0000-0000BFAD0000}"/>
    <cellStyle name="Normal 7 5 2 2 4" xfId="41204" xr:uid="{00000000-0005-0000-0000-0000C0AD0000}"/>
    <cellStyle name="Normal 7 5 2 2 4 2" xfId="41205" xr:uid="{00000000-0005-0000-0000-0000C1AD0000}"/>
    <cellStyle name="Normal 7 5 2 2 4 2 2" xfId="41206" xr:uid="{00000000-0005-0000-0000-0000C2AD0000}"/>
    <cellStyle name="Normal 7 5 2 2 4 2 2 2" xfId="41207" xr:uid="{00000000-0005-0000-0000-0000C3AD0000}"/>
    <cellStyle name="Normal 7 5 2 2 4 2 3" xfId="41208" xr:uid="{00000000-0005-0000-0000-0000C4AD0000}"/>
    <cellStyle name="Normal 7 5 2 2 4 2 4" xfId="41209" xr:uid="{00000000-0005-0000-0000-0000C5AD0000}"/>
    <cellStyle name="Normal 7 5 2 2 4 3" xfId="41210" xr:uid="{00000000-0005-0000-0000-0000C6AD0000}"/>
    <cellStyle name="Normal 7 5 2 2 4 3 2" xfId="41211" xr:uid="{00000000-0005-0000-0000-0000C7AD0000}"/>
    <cellStyle name="Normal 7 5 2 2 4 3 2 2" xfId="41212" xr:uid="{00000000-0005-0000-0000-0000C8AD0000}"/>
    <cellStyle name="Normal 7 5 2 2 4 3 3" xfId="41213" xr:uid="{00000000-0005-0000-0000-0000C9AD0000}"/>
    <cellStyle name="Normal 7 5 2 2 4 3 4" xfId="41214" xr:uid="{00000000-0005-0000-0000-0000CAAD0000}"/>
    <cellStyle name="Normal 7 5 2 2 4 4" xfId="41215" xr:uid="{00000000-0005-0000-0000-0000CBAD0000}"/>
    <cellStyle name="Normal 7 5 2 2 4 4 2" xfId="41216" xr:uid="{00000000-0005-0000-0000-0000CCAD0000}"/>
    <cellStyle name="Normal 7 5 2 2 4 4 2 2" xfId="41217" xr:uid="{00000000-0005-0000-0000-0000CDAD0000}"/>
    <cellStyle name="Normal 7 5 2 2 4 4 3" xfId="41218" xr:uid="{00000000-0005-0000-0000-0000CEAD0000}"/>
    <cellStyle name="Normal 7 5 2 2 4 4 4" xfId="41219" xr:uid="{00000000-0005-0000-0000-0000CFAD0000}"/>
    <cellStyle name="Normal 7 5 2 2 4 5" xfId="41220" xr:uid="{00000000-0005-0000-0000-0000D0AD0000}"/>
    <cellStyle name="Normal 7 5 2 2 4 5 2" xfId="41221" xr:uid="{00000000-0005-0000-0000-0000D1AD0000}"/>
    <cellStyle name="Normal 7 5 2 2 4 5 2 2" xfId="41222" xr:uid="{00000000-0005-0000-0000-0000D2AD0000}"/>
    <cellStyle name="Normal 7 5 2 2 4 5 3" xfId="41223" xr:uid="{00000000-0005-0000-0000-0000D3AD0000}"/>
    <cellStyle name="Normal 7 5 2 2 4 5 4" xfId="41224" xr:uid="{00000000-0005-0000-0000-0000D4AD0000}"/>
    <cellStyle name="Normal 7 5 2 2 4 6" xfId="41225" xr:uid="{00000000-0005-0000-0000-0000D5AD0000}"/>
    <cellStyle name="Normal 7 5 2 2 4 6 2" xfId="41226" xr:uid="{00000000-0005-0000-0000-0000D6AD0000}"/>
    <cellStyle name="Normal 7 5 2 2 4 6 2 2" xfId="41227" xr:uid="{00000000-0005-0000-0000-0000D7AD0000}"/>
    <cellStyle name="Normal 7 5 2 2 4 6 3" xfId="41228" xr:uid="{00000000-0005-0000-0000-0000D8AD0000}"/>
    <cellStyle name="Normal 7 5 2 2 4 7" xfId="41229" xr:uid="{00000000-0005-0000-0000-0000D9AD0000}"/>
    <cellStyle name="Normal 7 5 2 2 4 7 2" xfId="41230" xr:uid="{00000000-0005-0000-0000-0000DAAD0000}"/>
    <cellStyle name="Normal 7 5 2 2 4 8" xfId="41231" xr:uid="{00000000-0005-0000-0000-0000DBAD0000}"/>
    <cellStyle name="Normal 7 5 2 2 4 9" xfId="41232" xr:uid="{00000000-0005-0000-0000-0000DCAD0000}"/>
    <cellStyle name="Normal 7 5 2 2 5" xfId="41233" xr:uid="{00000000-0005-0000-0000-0000DDAD0000}"/>
    <cellStyle name="Normal 7 5 2 2 5 2" xfId="41234" xr:uid="{00000000-0005-0000-0000-0000DEAD0000}"/>
    <cellStyle name="Normal 7 5 2 2 5 2 2" xfId="41235" xr:uid="{00000000-0005-0000-0000-0000DFAD0000}"/>
    <cellStyle name="Normal 7 5 2 2 5 2 2 2" xfId="41236" xr:uid="{00000000-0005-0000-0000-0000E0AD0000}"/>
    <cellStyle name="Normal 7 5 2 2 5 2 3" xfId="41237" xr:uid="{00000000-0005-0000-0000-0000E1AD0000}"/>
    <cellStyle name="Normal 7 5 2 2 5 2 4" xfId="41238" xr:uid="{00000000-0005-0000-0000-0000E2AD0000}"/>
    <cellStyle name="Normal 7 5 2 2 5 3" xfId="41239" xr:uid="{00000000-0005-0000-0000-0000E3AD0000}"/>
    <cellStyle name="Normal 7 5 2 2 5 3 2" xfId="41240" xr:uid="{00000000-0005-0000-0000-0000E4AD0000}"/>
    <cellStyle name="Normal 7 5 2 2 5 3 2 2" xfId="41241" xr:uid="{00000000-0005-0000-0000-0000E5AD0000}"/>
    <cellStyle name="Normal 7 5 2 2 5 3 3" xfId="41242" xr:uid="{00000000-0005-0000-0000-0000E6AD0000}"/>
    <cellStyle name="Normal 7 5 2 2 5 3 4" xfId="41243" xr:uid="{00000000-0005-0000-0000-0000E7AD0000}"/>
    <cellStyle name="Normal 7 5 2 2 5 4" xfId="41244" xr:uid="{00000000-0005-0000-0000-0000E8AD0000}"/>
    <cellStyle name="Normal 7 5 2 2 5 4 2" xfId="41245" xr:uid="{00000000-0005-0000-0000-0000E9AD0000}"/>
    <cellStyle name="Normal 7 5 2 2 5 4 2 2" xfId="41246" xr:uid="{00000000-0005-0000-0000-0000EAAD0000}"/>
    <cellStyle name="Normal 7 5 2 2 5 4 3" xfId="41247" xr:uid="{00000000-0005-0000-0000-0000EBAD0000}"/>
    <cellStyle name="Normal 7 5 2 2 5 4 4" xfId="41248" xr:uid="{00000000-0005-0000-0000-0000ECAD0000}"/>
    <cellStyle name="Normal 7 5 2 2 5 5" xfId="41249" xr:uid="{00000000-0005-0000-0000-0000EDAD0000}"/>
    <cellStyle name="Normal 7 5 2 2 5 5 2" xfId="41250" xr:uid="{00000000-0005-0000-0000-0000EEAD0000}"/>
    <cellStyle name="Normal 7 5 2 2 5 5 3" xfId="41251" xr:uid="{00000000-0005-0000-0000-0000EFAD0000}"/>
    <cellStyle name="Normal 7 5 2 2 5 6" xfId="41252" xr:uid="{00000000-0005-0000-0000-0000F0AD0000}"/>
    <cellStyle name="Normal 7 5 2 2 5 7" xfId="41253" xr:uid="{00000000-0005-0000-0000-0000F1AD0000}"/>
    <cellStyle name="Normal 7 5 2 2 5 8" xfId="41254" xr:uid="{00000000-0005-0000-0000-0000F2AD0000}"/>
    <cellStyle name="Normal 7 5 2 2 6" xfId="41255" xr:uid="{00000000-0005-0000-0000-0000F3AD0000}"/>
    <cellStyle name="Normal 7 5 2 2 6 2" xfId="41256" xr:uid="{00000000-0005-0000-0000-0000F4AD0000}"/>
    <cellStyle name="Normal 7 5 2 2 6 2 2" xfId="41257" xr:uid="{00000000-0005-0000-0000-0000F5AD0000}"/>
    <cellStyle name="Normal 7 5 2 2 6 3" xfId="41258" xr:uid="{00000000-0005-0000-0000-0000F6AD0000}"/>
    <cellStyle name="Normal 7 5 2 2 6 4" xfId="41259" xr:uid="{00000000-0005-0000-0000-0000F7AD0000}"/>
    <cellStyle name="Normal 7 5 2 2 7" xfId="41260" xr:uid="{00000000-0005-0000-0000-0000F8AD0000}"/>
    <cellStyle name="Normal 7 5 2 2 7 2" xfId="41261" xr:uid="{00000000-0005-0000-0000-0000F9AD0000}"/>
    <cellStyle name="Normal 7 5 2 2 7 2 2" xfId="41262" xr:uid="{00000000-0005-0000-0000-0000FAAD0000}"/>
    <cellStyle name="Normal 7 5 2 2 7 3" xfId="41263" xr:uid="{00000000-0005-0000-0000-0000FBAD0000}"/>
    <cellStyle name="Normal 7 5 2 2 7 4" xfId="41264" xr:uid="{00000000-0005-0000-0000-0000FCAD0000}"/>
    <cellStyle name="Normal 7 5 2 2 8" xfId="41265" xr:uid="{00000000-0005-0000-0000-0000FDAD0000}"/>
    <cellStyle name="Normal 7 5 2 2 8 2" xfId="41266" xr:uid="{00000000-0005-0000-0000-0000FEAD0000}"/>
    <cellStyle name="Normal 7 5 2 2 8 2 2" xfId="41267" xr:uid="{00000000-0005-0000-0000-0000FFAD0000}"/>
    <cellStyle name="Normal 7 5 2 2 8 3" xfId="41268" xr:uid="{00000000-0005-0000-0000-000000AE0000}"/>
    <cellStyle name="Normal 7 5 2 2 8 4" xfId="41269" xr:uid="{00000000-0005-0000-0000-000001AE0000}"/>
    <cellStyle name="Normal 7 5 2 2 9" xfId="41270" xr:uid="{00000000-0005-0000-0000-000002AE0000}"/>
    <cellStyle name="Normal 7 5 2 2 9 2" xfId="41271" xr:uid="{00000000-0005-0000-0000-000003AE0000}"/>
    <cellStyle name="Normal 7 5 2 2 9 2 2" xfId="41272" xr:uid="{00000000-0005-0000-0000-000004AE0000}"/>
    <cellStyle name="Normal 7 5 2 2 9 3" xfId="41273" xr:uid="{00000000-0005-0000-0000-000005AE0000}"/>
    <cellStyle name="Normal 7 5 2 3" xfId="41274" xr:uid="{00000000-0005-0000-0000-000006AE0000}"/>
    <cellStyle name="Normal 7 5 2 3 10" xfId="41275" xr:uid="{00000000-0005-0000-0000-000007AE0000}"/>
    <cellStyle name="Normal 7 5 2 3 11" xfId="41276" xr:uid="{00000000-0005-0000-0000-000008AE0000}"/>
    <cellStyle name="Normal 7 5 2 3 2" xfId="41277" xr:uid="{00000000-0005-0000-0000-000009AE0000}"/>
    <cellStyle name="Normal 7 5 2 3 2 2" xfId="41278" xr:uid="{00000000-0005-0000-0000-00000AAE0000}"/>
    <cellStyle name="Normal 7 5 2 3 2 2 2" xfId="41279" xr:uid="{00000000-0005-0000-0000-00000BAE0000}"/>
    <cellStyle name="Normal 7 5 2 3 2 2 2 2" xfId="41280" xr:uid="{00000000-0005-0000-0000-00000CAE0000}"/>
    <cellStyle name="Normal 7 5 2 3 2 2 2 2 2" xfId="41281" xr:uid="{00000000-0005-0000-0000-00000DAE0000}"/>
    <cellStyle name="Normal 7 5 2 3 2 2 2 3" xfId="41282" xr:uid="{00000000-0005-0000-0000-00000EAE0000}"/>
    <cellStyle name="Normal 7 5 2 3 2 2 2 4" xfId="41283" xr:uid="{00000000-0005-0000-0000-00000FAE0000}"/>
    <cellStyle name="Normal 7 5 2 3 2 2 3" xfId="41284" xr:uid="{00000000-0005-0000-0000-000010AE0000}"/>
    <cellStyle name="Normal 7 5 2 3 2 2 3 2" xfId="41285" xr:uid="{00000000-0005-0000-0000-000011AE0000}"/>
    <cellStyle name="Normal 7 5 2 3 2 2 3 2 2" xfId="41286" xr:uid="{00000000-0005-0000-0000-000012AE0000}"/>
    <cellStyle name="Normal 7 5 2 3 2 2 3 3" xfId="41287" xr:uid="{00000000-0005-0000-0000-000013AE0000}"/>
    <cellStyle name="Normal 7 5 2 3 2 2 3 4" xfId="41288" xr:uid="{00000000-0005-0000-0000-000014AE0000}"/>
    <cellStyle name="Normal 7 5 2 3 2 2 4" xfId="41289" xr:uid="{00000000-0005-0000-0000-000015AE0000}"/>
    <cellStyle name="Normal 7 5 2 3 2 2 4 2" xfId="41290" xr:uid="{00000000-0005-0000-0000-000016AE0000}"/>
    <cellStyle name="Normal 7 5 2 3 2 2 4 2 2" xfId="41291" xr:uid="{00000000-0005-0000-0000-000017AE0000}"/>
    <cellStyle name="Normal 7 5 2 3 2 2 4 3" xfId="41292" xr:uid="{00000000-0005-0000-0000-000018AE0000}"/>
    <cellStyle name="Normal 7 5 2 3 2 2 4 4" xfId="41293" xr:uid="{00000000-0005-0000-0000-000019AE0000}"/>
    <cellStyle name="Normal 7 5 2 3 2 2 5" xfId="41294" xr:uid="{00000000-0005-0000-0000-00001AAE0000}"/>
    <cellStyle name="Normal 7 5 2 3 2 2 5 2" xfId="41295" xr:uid="{00000000-0005-0000-0000-00001BAE0000}"/>
    <cellStyle name="Normal 7 5 2 3 2 2 5 3" xfId="41296" xr:uid="{00000000-0005-0000-0000-00001CAE0000}"/>
    <cellStyle name="Normal 7 5 2 3 2 2 6" xfId="41297" xr:uid="{00000000-0005-0000-0000-00001DAE0000}"/>
    <cellStyle name="Normal 7 5 2 3 2 2 7" xfId="41298" xr:uid="{00000000-0005-0000-0000-00001EAE0000}"/>
    <cellStyle name="Normal 7 5 2 3 2 2 8" xfId="41299" xr:uid="{00000000-0005-0000-0000-00001FAE0000}"/>
    <cellStyle name="Normal 7 5 2 3 2 3" xfId="41300" xr:uid="{00000000-0005-0000-0000-000020AE0000}"/>
    <cellStyle name="Normal 7 5 2 3 2 3 2" xfId="41301" xr:uid="{00000000-0005-0000-0000-000021AE0000}"/>
    <cellStyle name="Normal 7 5 2 3 2 3 2 2" xfId="41302" xr:uid="{00000000-0005-0000-0000-000022AE0000}"/>
    <cellStyle name="Normal 7 5 2 3 2 3 3" xfId="41303" xr:uid="{00000000-0005-0000-0000-000023AE0000}"/>
    <cellStyle name="Normal 7 5 2 3 2 3 4" xfId="41304" xr:uid="{00000000-0005-0000-0000-000024AE0000}"/>
    <cellStyle name="Normal 7 5 2 3 2 4" xfId="41305" xr:uid="{00000000-0005-0000-0000-000025AE0000}"/>
    <cellStyle name="Normal 7 5 2 3 2 4 2" xfId="41306" xr:uid="{00000000-0005-0000-0000-000026AE0000}"/>
    <cellStyle name="Normal 7 5 2 3 2 4 2 2" xfId="41307" xr:uid="{00000000-0005-0000-0000-000027AE0000}"/>
    <cellStyle name="Normal 7 5 2 3 2 4 3" xfId="41308" xr:uid="{00000000-0005-0000-0000-000028AE0000}"/>
    <cellStyle name="Normal 7 5 2 3 2 4 4" xfId="41309" xr:uid="{00000000-0005-0000-0000-000029AE0000}"/>
    <cellStyle name="Normal 7 5 2 3 2 5" xfId="41310" xr:uid="{00000000-0005-0000-0000-00002AAE0000}"/>
    <cellStyle name="Normal 7 5 2 3 2 5 2" xfId="41311" xr:uid="{00000000-0005-0000-0000-00002BAE0000}"/>
    <cellStyle name="Normal 7 5 2 3 2 5 2 2" xfId="41312" xr:uid="{00000000-0005-0000-0000-00002CAE0000}"/>
    <cellStyle name="Normal 7 5 2 3 2 5 3" xfId="41313" xr:uid="{00000000-0005-0000-0000-00002DAE0000}"/>
    <cellStyle name="Normal 7 5 2 3 2 5 4" xfId="41314" xr:uid="{00000000-0005-0000-0000-00002EAE0000}"/>
    <cellStyle name="Normal 7 5 2 3 2 6" xfId="41315" xr:uid="{00000000-0005-0000-0000-00002FAE0000}"/>
    <cellStyle name="Normal 7 5 2 3 2 6 2" xfId="41316" xr:uid="{00000000-0005-0000-0000-000030AE0000}"/>
    <cellStyle name="Normal 7 5 2 3 2 6 2 2" xfId="41317" xr:uid="{00000000-0005-0000-0000-000031AE0000}"/>
    <cellStyle name="Normal 7 5 2 3 2 6 3" xfId="41318" xr:uid="{00000000-0005-0000-0000-000032AE0000}"/>
    <cellStyle name="Normal 7 5 2 3 2 7" xfId="41319" xr:uid="{00000000-0005-0000-0000-000033AE0000}"/>
    <cellStyle name="Normal 7 5 2 3 2 7 2" xfId="41320" xr:uid="{00000000-0005-0000-0000-000034AE0000}"/>
    <cellStyle name="Normal 7 5 2 3 2 8" xfId="41321" xr:uid="{00000000-0005-0000-0000-000035AE0000}"/>
    <cellStyle name="Normal 7 5 2 3 2 9" xfId="41322" xr:uid="{00000000-0005-0000-0000-000036AE0000}"/>
    <cellStyle name="Normal 7 5 2 3 3" xfId="41323" xr:uid="{00000000-0005-0000-0000-000037AE0000}"/>
    <cellStyle name="Normal 7 5 2 3 3 2" xfId="41324" xr:uid="{00000000-0005-0000-0000-000038AE0000}"/>
    <cellStyle name="Normal 7 5 2 3 3 2 2" xfId="41325" xr:uid="{00000000-0005-0000-0000-000039AE0000}"/>
    <cellStyle name="Normal 7 5 2 3 3 2 2 2" xfId="41326" xr:uid="{00000000-0005-0000-0000-00003AAE0000}"/>
    <cellStyle name="Normal 7 5 2 3 3 2 3" xfId="41327" xr:uid="{00000000-0005-0000-0000-00003BAE0000}"/>
    <cellStyle name="Normal 7 5 2 3 3 2 4" xfId="41328" xr:uid="{00000000-0005-0000-0000-00003CAE0000}"/>
    <cellStyle name="Normal 7 5 2 3 3 3" xfId="41329" xr:uid="{00000000-0005-0000-0000-00003DAE0000}"/>
    <cellStyle name="Normal 7 5 2 3 3 3 2" xfId="41330" xr:uid="{00000000-0005-0000-0000-00003EAE0000}"/>
    <cellStyle name="Normal 7 5 2 3 3 3 2 2" xfId="41331" xr:uid="{00000000-0005-0000-0000-00003FAE0000}"/>
    <cellStyle name="Normal 7 5 2 3 3 3 3" xfId="41332" xr:uid="{00000000-0005-0000-0000-000040AE0000}"/>
    <cellStyle name="Normal 7 5 2 3 3 3 4" xfId="41333" xr:uid="{00000000-0005-0000-0000-000041AE0000}"/>
    <cellStyle name="Normal 7 5 2 3 3 4" xfId="41334" xr:uid="{00000000-0005-0000-0000-000042AE0000}"/>
    <cellStyle name="Normal 7 5 2 3 3 4 2" xfId="41335" xr:uid="{00000000-0005-0000-0000-000043AE0000}"/>
    <cellStyle name="Normal 7 5 2 3 3 4 2 2" xfId="41336" xr:uid="{00000000-0005-0000-0000-000044AE0000}"/>
    <cellStyle name="Normal 7 5 2 3 3 4 3" xfId="41337" xr:uid="{00000000-0005-0000-0000-000045AE0000}"/>
    <cellStyle name="Normal 7 5 2 3 3 4 4" xfId="41338" xr:uid="{00000000-0005-0000-0000-000046AE0000}"/>
    <cellStyle name="Normal 7 5 2 3 3 5" xfId="41339" xr:uid="{00000000-0005-0000-0000-000047AE0000}"/>
    <cellStyle name="Normal 7 5 2 3 3 5 2" xfId="41340" xr:uid="{00000000-0005-0000-0000-000048AE0000}"/>
    <cellStyle name="Normal 7 5 2 3 3 5 2 2" xfId="41341" xr:uid="{00000000-0005-0000-0000-000049AE0000}"/>
    <cellStyle name="Normal 7 5 2 3 3 5 3" xfId="41342" xr:uid="{00000000-0005-0000-0000-00004AAE0000}"/>
    <cellStyle name="Normal 7 5 2 3 3 5 4" xfId="41343" xr:uid="{00000000-0005-0000-0000-00004BAE0000}"/>
    <cellStyle name="Normal 7 5 2 3 3 6" xfId="41344" xr:uid="{00000000-0005-0000-0000-00004CAE0000}"/>
    <cellStyle name="Normal 7 5 2 3 3 6 2" xfId="41345" xr:uid="{00000000-0005-0000-0000-00004DAE0000}"/>
    <cellStyle name="Normal 7 5 2 3 3 6 2 2" xfId="41346" xr:uid="{00000000-0005-0000-0000-00004EAE0000}"/>
    <cellStyle name="Normal 7 5 2 3 3 6 3" xfId="41347" xr:uid="{00000000-0005-0000-0000-00004FAE0000}"/>
    <cellStyle name="Normal 7 5 2 3 3 7" xfId="41348" xr:uid="{00000000-0005-0000-0000-000050AE0000}"/>
    <cellStyle name="Normal 7 5 2 3 3 7 2" xfId="41349" xr:uid="{00000000-0005-0000-0000-000051AE0000}"/>
    <cellStyle name="Normal 7 5 2 3 3 8" xfId="41350" xr:uid="{00000000-0005-0000-0000-000052AE0000}"/>
    <cellStyle name="Normal 7 5 2 3 3 9" xfId="41351" xr:uid="{00000000-0005-0000-0000-000053AE0000}"/>
    <cellStyle name="Normal 7 5 2 3 4" xfId="41352" xr:uid="{00000000-0005-0000-0000-000054AE0000}"/>
    <cellStyle name="Normal 7 5 2 3 4 2" xfId="41353" xr:uid="{00000000-0005-0000-0000-000055AE0000}"/>
    <cellStyle name="Normal 7 5 2 3 4 2 2" xfId="41354" xr:uid="{00000000-0005-0000-0000-000056AE0000}"/>
    <cellStyle name="Normal 7 5 2 3 4 2 2 2" xfId="41355" xr:uid="{00000000-0005-0000-0000-000057AE0000}"/>
    <cellStyle name="Normal 7 5 2 3 4 2 3" xfId="41356" xr:uid="{00000000-0005-0000-0000-000058AE0000}"/>
    <cellStyle name="Normal 7 5 2 3 4 2 4" xfId="41357" xr:uid="{00000000-0005-0000-0000-000059AE0000}"/>
    <cellStyle name="Normal 7 5 2 3 4 3" xfId="41358" xr:uid="{00000000-0005-0000-0000-00005AAE0000}"/>
    <cellStyle name="Normal 7 5 2 3 4 3 2" xfId="41359" xr:uid="{00000000-0005-0000-0000-00005BAE0000}"/>
    <cellStyle name="Normal 7 5 2 3 4 3 2 2" xfId="41360" xr:uid="{00000000-0005-0000-0000-00005CAE0000}"/>
    <cellStyle name="Normal 7 5 2 3 4 3 3" xfId="41361" xr:uid="{00000000-0005-0000-0000-00005DAE0000}"/>
    <cellStyle name="Normal 7 5 2 3 4 3 4" xfId="41362" xr:uid="{00000000-0005-0000-0000-00005EAE0000}"/>
    <cellStyle name="Normal 7 5 2 3 4 4" xfId="41363" xr:uid="{00000000-0005-0000-0000-00005FAE0000}"/>
    <cellStyle name="Normal 7 5 2 3 4 4 2" xfId="41364" xr:uid="{00000000-0005-0000-0000-000060AE0000}"/>
    <cellStyle name="Normal 7 5 2 3 4 4 2 2" xfId="41365" xr:uid="{00000000-0005-0000-0000-000061AE0000}"/>
    <cellStyle name="Normal 7 5 2 3 4 4 3" xfId="41366" xr:uid="{00000000-0005-0000-0000-000062AE0000}"/>
    <cellStyle name="Normal 7 5 2 3 4 4 4" xfId="41367" xr:uid="{00000000-0005-0000-0000-000063AE0000}"/>
    <cellStyle name="Normal 7 5 2 3 4 5" xfId="41368" xr:uid="{00000000-0005-0000-0000-000064AE0000}"/>
    <cellStyle name="Normal 7 5 2 3 4 5 2" xfId="41369" xr:uid="{00000000-0005-0000-0000-000065AE0000}"/>
    <cellStyle name="Normal 7 5 2 3 4 5 3" xfId="41370" xr:uid="{00000000-0005-0000-0000-000066AE0000}"/>
    <cellStyle name="Normal 7 5 2 3 4 6" xfId="41371" xr:uid="{00000000-0005-0000-0000-000067AE0000}"/>
    <cellStyle name="Normal 7 5 2 3 4 7" xfId="41372" xr:uid="{00000000-0005-0000-0000-000068AE0000}"/>
    <cellStyle name="Normal 7 5 2 3 4 8" xfId="41373" xr:uid="{00000000-0005-0000-0000-000069AE0000}"/>
    <cellStyle name="Normal 7 5 2 3 5" xfId="41374" xr:uid="{00000000-0005-0000-0000-00006AAE0000}"/>
    <cellStyle name="Normal 7 5 2 3 5 2" xfId="41375" xr:uid="{00000000-0005-0000-0000-00006BAE0000}"/>
    <cellStyle name="Normal 7 5 2 3 5 2 2" xfId="41376" xr:uid="{00000000-0005-0000-0000-00006CAE0000}"/>
    <cellStyle name="Normal 7 5 2 3 5 3" xfId="41377" xr:uid="{00000000-0005-0000-0000-00006DAE0000}"/>
    <cellStyle name="Normal 7 5 2 3 5 4" xfId="41378" xr:uid="{00000000-0005-0000-0000-00006EAE0000}"/>
    <cellStyle name="Normal 7 5 2 3 6" xfId="41379" xr:uid="{00000000-0005-0000-0000-00006FAE0000}"/>
    <cellStyle name="Normal 7 5 2 3 6 2" xfId="41380" xr:uid="{00000000-0005-0000-0000-000070AE0000}"/>
    <cellStyle name="Normal 7 5 2 3 6 2 2" xfId="41381" xr:uid="{00000000-0005-0000-0000-000071AE0000}"/>
    <cellStyle name="Normal 7 5 2 3 6 3" xfId="41382" xr:uid="{00000000-0005-0000-0000-000072AE0000}"/>
    <cellStyle name="Normal 7 5 2 3 6 4" xfId="41383" xr:uid="{00000000-0005-0000-0000-000073AE0000}"/>
    <cellStyle name="Normal 7 5 2 3 7" xfId="41384" xr:uid="{00000000-0005-0000-0000-000074AE0000}"/>
    <cellStyle name="Normal 7 5 2 3 7 2" xfId="41385" xr:uid="{00000000-0005-0000-0000-000075AE0000}"/>
    <cellStyle name="Normal 7 5 2 3 7 2 2" xfId="41386" xr:uid="{00000000-0005-0000-0000-000076AE0000}"/>
    <cellStyle name="Normal 7 5 2 3 7 3" xfId="41387" xr:uid="{00000000-0005-0000-0000-000077AE0000}"/>
    <cellStyle name="Normal 7 5 2 3 7 4" xfId="41388" xr:uid="{00000000-0005-0000-0000-000078AE0000}"/>
    <cellStyle name="Normal 7 5 2 3 8" xfId="41389" xr:uid="{00000000-0005-0000-0000-000079AE0000}"/>
    <cellStyle name="Normal 7 5 2 3 8 2" xfId="41390" xr:uid="{00000000-0005-0000-0000-00007AAE0000}"/>
    <cellStyle name="Normal 7 5 2 3 8 2 2" xfId="41391" xr:uid="{00000000-0005-0000-0000-00007BAE0000}"/>
    <cellStyle name="Normal 7 5 2 3 8 3" xfId="41392" xr:uid="{00000000-0005-0000-0000-00007CAE0000}"/>
    <cellStyle name="Normal 7 5 2 3 9" xfId="41393" xr:uid="{00000000-0005-0000-0000-00007DAE0000}"/>
    <cellStyle name="Normal 7 5 2 3 9 2" xfId="41394" xr:uid="{00000000-0005-0000-0000-00007EAE0000}"/>
    <cellStyle name="Normal 7 5 2 4" xfId="41395" xr:uid="{00000000-0005-0000-0000-00007FAE0000}"/>
    <cellStyle name="Normal 7 5 2 4 2" xfId="41396" xr:uid="{00000000-0005-0000-0000-000080AE0000}"/>
    <cellStyle name="Normal 7 5 2 4 2 2" xfId="41397" xr:uid="{00000000-0005-0000-0000-000081AE0000}"/>
    <cellStyle name="Normal 7 5 2 4 2 2 2" xfId="41398" xr:uid="{00000000-0005-0000-0000-000082AE0000}"/>
    <cellStyle name="Normal 7 5 2 4 2 2 2 2" xfId="41399" xr:uid="{00000000-0005-0000-0000-000083AE0000}"/>
    <cellStyle name="Normal 7 5 2 4 2 2 3" xfId="41400" xr:uid="{00000000-0005-0000-0000-000084AE0000}"/>
    <cellStyle name="Normal 7 5 2 4 2 2 4" xfId="41401" xr:uid="{00000000-0005-0000-0000-000085AE0000}"/>
    <cellStyle name="Normal 7 5 2 4 2 3" xfId="41402" xr:uid="{00000000-0005-0000-0000-000086AE0000}"/>
    <cellStyle name="Normal 7 5 2 4 2 3 2" xfId="41403" xr:uid="{00000000-0005-0000-0000-000087AE0000}"/>
    <cellStyle name="Normal 7 5 2 4 2 3 2 2" xfId="41404" xr:uid="{00000000-0005-0000-0000-000088AE0000}"/>
    <cellStyle name="Normal 7 5 2 4 2 3 3" xfId="41405" xr:uid="{00000000-0005-0000-0000-000089AE0000}"/>
    <cellStyle name="Normal 7 5 2 4 2 3 4" xfId="41406" xr:uid="{00000000-0005-0000-0000-00008AAE0000}"/>
    <cellStyle name="Normal 7 5 2 4 2 4" xfId="41407" xr:uid="{00000000-0005-0000-0000-00008BAE0000}"/>
    <cellStyle name="Normal 7 5 2 4 2 4 2" xfId="41408" xr:uid="{00000000-0005-0000-0000-00008CAE0000}"/>
    <cellStyle name="Normal 7 5 2 4 2 4 2 2" xfId="41409" xr:uid="{00000000-0005-0000-0000-00008DAE0000}"/>
    <cellStyle name="Normal 7 5 2 4 2 4 3" xfId="41410" xr:uid="{00000000-0005-0000-0000-00008EAE0000}"/>
    <cellStyle name="Normal 7 5 2 4 2 4 4" xfId="41411" xr:uid="{00000000-0005-0000-0000-00008FAE0000}"/>
    <cellStyle name="Normal 7 5 2 4 2 5" xfId="41412" xr:uid="{00000000-0005-0000-0000-000090AE0000}"/>
    <cellStyle name="Normal 7 5 2 4 2 5 2" xfId="41413" xr:uid="{00000000-0005-0000-0000-000091AE0000}"/>
    <cellStyle name="Normal 7 5 2 4 2 5 3" xfId="41414" xr:uid="{00000000-0005-0000-0000-000092AE0000}"/>
    <cellStyle name="Normal 7 5 2 4 2 6" xfId="41415" xr:uid="{00000000-0005-0000-0000-000093AE0000}"/>
    <cellStyle name="Normal 7 5 2 4 2 7" xfId="41416" xr:uid="{00000000-0005-0000-0000-000094AE0000}"/>
    <cellStyle name="Normal 7 5 2 4 2 8" xfId="41417" xr:uid="{00000000-0005-0000-0000-000095AE0000}"/>
    <cellStyle name="Normal 7 5 2 4 3" xfId="41418" xr:uid="{00000000-0005-0000-0000-000096AE0000}"/>
    <cellStyle name="Normal 7 5 2 4 3 2" xfId="41419" xr:uid="{00000000-0005-0000-0000-000097AE0000}"/>
    <cellStyle name="Normal 7 5 2 4 3 2 2" xfId="41420" xr:uid="{00000000-0005-0000-0000-000098AE0000}"/>
    <cellStyle name="Normal 7 5 2 4 3 3" xfId="41421" xr:uid="{00000000-0005-0000-0000-000099AE0000}"/>
    <cellStyle name="Normal 7 5 2 4 3 4" xfId="41422" xr:uid="{00000000-0005-0000-0000-00009AAE0000}"/>
    <cellStyle name="Normal 7 5 2 4 4" xfId="41423" xr:uid="{00000000-0005-0000-0000-00009BAE0000}"/>
    <cellStyle name="Normal 7 5 2 4 4 2" xfId="41424" xr:uid="{00000000-0005-0000-0000-00009CAE0000}"/>
    <cellStyle name="Normal 7 5 2 4 4 2 2" xfId="41425" xr:uid="{00000000-0005-0000-0000-00009DAE0000}"/>
    <cellStyle name="Normal 7 5 2 4 4 3" xfId="41426" xr:uid="{00000000-0005-0000-0000-00009EAE0000}"/>
    <cellStyle name="Normal 7 5 2 4 4 4" xfId="41427" xr:uid="{00000000-0005-0000-0000-00009FAE0000}"/>
    <cellStyle name="Normal 7 5 2 4 5" xfId="41428" xr:uid="{00000000-0005-0000-0000-0000A0AE0000}"/>
    <cellStyle name="Normal 7 5 2 4 5 2" xfId="41429" xr:uid="{00000000-0005-0000-0000-0000A1AE0000}"/>
    <cellStyle name="Normal 7 5 2 4 5 2 2" xfId="41430" xr:uid="{00000000-0005-0000-0000-0000A2AE0000}"/>
    <cellStyle name="Normal 7 5 2 4 5 3" xfId="41431" xr:uid="{00000000-0005-0000-0000-0000A3AE0000}"/>
    <cellStyle name="Normal 7 5 2 4 5 4" xfId="41432" xr:uid="{00000000-0005-0000-0000-0000A4AE0000}"/>
    <cellStyle name="Normal 7 5 2 4 6" xfId="41433" xr:uid="{00000000-0005-0000-0000-0000A5AE0000}"/>
    <cellStyle name="Normal 7 5 2 4 6 2" xfId="41434" xr:uid="{00000000-0005-0000-0000-0000A6AE0000}"/>
    <cellStyle name="Normal 7 5 2 4 6 2 2" xfId="41435" xr:uid="{00000000-0005-0000-0000-0000A7AE0000}"/>
    <cellStyle name="Normal 7 5 2 4 6 3" xfId="41436" xr:uid="{00000000-0005-0000-0000-0000A8AE0000}"/>
    <cellStyle name="Normal 7 5 2 4 7" xfId="41437" xr:uid="{00000000-0005-0000-0000-0000A9AE0000}"/>
    <cellStyle name="Normal 7 5 2 4 7 2" xfId="41438" xr:uid="{00000000-0005-0000-0000-0000AAAE0000}"/>
    <cellStyle name="Normal 7 5 2 4 8" xfId="41439" xr:uid="{00000000-0005-0000-0000-0000ABAE0000}"/>
    <cellStyle name="Normal 7 5 2 4 9" xfId="41440" xr:uid="{00000000-0005-0000-0000-0000ACAE0000}"/>
    <cellStyle name="Normal 7 5 2 5" xfId="41441" xr:uid="{00000000-0005-0000-0000-0000ADAE0000}"/>
    <cellStyle name="Normal 7 5 2 5 2" xfId="41442" xr:uid="{00000000-0005-0000-0000-0000AEAE0000}"/>
    <cellStyle name="Normal 7 5 2 5 2 2" xfId="41443" xr:uid="{00000000-0005-0000-0000-0000AFAE0000}"/>
    <cellStyle name="Normal 7 5 2 5 2 2 2" xfId="41444" xr:uid="{00000000-0005-0000-0000-0000B0AE0000}"/>
    <cellStyle name="Normal 7 5 2 5 2 3" xfId="41445" xr:uid="{00000000-0005-0000-0000-0000B1AE0000}"/>
    <cellStyle name="Normal 7 5 2 5 2 4" xfId="41446" xr:uid="{00000000-0005-0000-0000-0000B2AE0000}"/>
    <cellStyle name="Normal 7 5 2 5 3" xfId="41447" xr:uid="{00000000-0005-0000-0000-0000B3AE0000}"/>
    <cellStyle name="Normal 7 5 2 5 3 2" xfId="41448" xr:uid="{00000000-0005-0000-0000-0000B4AE0000}"/>
    <cellStyle name="Normal 7 5 2 5 3 2 2" xfId="41449" xr:uid="{00000000-0005-0000-0000-0000B5AE0000}"/>
    <cellStyle name="Normal 7 5 2 5 3 3" xfId="41450" xr:uid="{00000000-0005-0000-0000-0000B6AE0000}"/>
    <cellStyle name="Normal 7 5 2 5 3 4" xfId="41451" xr:uid="{00000000-0005-0000-0000-0000B7AE0000}"/>
    <cellStyle name="Normal 7 5 2 5 4" xfId="41452" xr:uid="{00000000-0005-0000-0000-0000B8AE0000}"/>
    <cellStyle name="Normal 7 5 2 5 4 2" xfId="41453" xr:uid="{00000000-0005-0000-0000-0000B9AE0000}"/>
    <cellStyle name="Normal 7 5 2 5 4 2 2" xfId="41454" xr:uid="{00000000-0005-0000-0000-0000BAAE0000}"/>
    <cellStyle name="Normal 7 5 2 5 4 3" xfId="41455" xr:uid="{00000000-0005-0000-0000-0000BBAE0000}"/>
    <cellStyle name="Normal 7 5 2 5 4 4" xfId="41456" xr:uid="{00000000-0005-0000-0000-0000BCAE0000}"/>
    <cellStyle name="Normal 7 5 2 5 5" xfId="41457" xr:uid="{00000000-0005-0000-0000-0000BDAE0000}"/>
    <cellStyle name="Normal 7 5 2 5 5 2" xfId="41458" xr:uid="{00000000-0005-0000-0000-0000BEAE0000}"/>
    <cellStyle name="Normal 7 5 2 5 5 2 2" xfId="41459" xr:uid="{00000000-0005-0000-0000-0000BFAE0000}"/>
    <cellStyle name="Normal 7 5 2 5 5 3" xfId="41460" xr:uid="{00000000-0005-0000-0000-0000C0AE0000}"/>
    <cellStyle name="Normal 7 5 2 5 5 4" xfId="41461" xr:uid="{00000000-0005-0000-0000-0000C1AE0000}"/>
    <cellStyle name="Normal 7 5 2 5 6" xfId="41462" xr:uid="{00000000-0005-0000-0000-0000C2AE0000}"/>
    <cellStyle name="Normal 7 5 2 5 6 2" xfId="41463" xr:uid="{00000000-0005-0000-0000-0000C3AE0000}"/>
    <cellStyle name="Normal 7 5 2 5 6 2 2" xfId="41464" xr:uid="{00000000-0005-0000-0000-0000C4AE0000}"/>
    <cellStyle name="Normal 7 5 2 5 6 3" xfId="41465" xr:uid="{00000000-0005-0000-0000-0000C5AE0000}"/>
    <cellStyle name="Normal 7 5 2 5 7" xfId="41466" xr:uid="{00000000-0005-0000-0000-0000C6AE0000}"/>
    <cellStyle name="Normal 7 5 2 5 7 2" xfId="41467" xr:uid="{00000000-0005-0000-0000-0000C7AE0000}"/>
    <cellStyle name="Normal 7 5 2 5 8" xfId="41468" xr:uid="{00000000-0005-0000-0000-0000C8AE0000}"/>
    <cellStyle name="Normal 7 5 2 5 9" xfId="41469" xr:uid="{00000000-0005-0000-0000-0000C9AE0000}"/>
    <cellStyle name="Normal 7 5 2 6" xfId="41470" xr:uid="{00000000-0005-0000-0000-0000CAAE0000}"/>
    <cellStyle name="Normal 7 5 2 6 2" xfId="41471" xr:uid="{00000000-0005-0000-0000-0000CBAE0000}"/>
    <cellStyle name="Normal 7 5 2 6 2 2" xfId="41472" xr:uid="{00000000-0005-0000-0000-0000CCAE0000}"/>
    <cellStyle name="Normal 7 5 2 6 2 2 2" xfId="41473" xr:uid="{00000000-0005-0000-0000-0000CDAE0000}"/>
    <cellStyle name="Normal 7 5 2 6 2 3" xfId="41474" xr:uid="{00000000-0005-0000-0000-0000CEAE0000}"/>
    <cellStyle name="Normal 7 5 2 6 2 4" xfId="41475" xr:uid="{00000000-0005-0000-0000-0000CFAE0000}"/>
    <cellStyle name="Normal 7 5 2 6 3" xfId="41476" xr:uid="{00000000-0005-0000-0000-0000D0AE0000}"/>
    <cellStyle name="Normal 7 5 2 6 3 2" xfId="41477" xr:uid="{00000000-0005-0000-0000-0000D1AE0000}"/>
    <cellStyle name="Normal 7 5 2 6 3 2 2" xfId="41478" xr:uid="{00000000-0005-0000-0000-0000D2AE0000}"/>
    <cellStyle name="Normal 7 5 2 6 3 3" xfId="41479" xr:uid="{00000000-0005-0000-0000-0000D3AE0000}"/>
    <cellStyle name="Normal 7 5 2 6 3 4" xfId="41480" xr:uid="{00000000-0005-0000-0000-0000D4AE0000}"/>
    <cellStyle name="Normal 7 5 2 6 4" xfId="41481" xr:uid="{00000000-0005-0000-0000-0000D5AE0000}"/>
    <cellStyle name="Normal 7 5 2 6 4 2" xfId="41482" xr:uid="{00000000-0005-0000-0000-0000D6AE0000}"/>
    <cellStyle name="Normal 7 5 2 6 4 2 2" xfId="41483" xr:uid="{00000000-0005-0000-0000-0000D7AE0000}"/>
    <cellStyle name="Normal 7 5 2 6 4 3" xfId="41484" xr:uid="{00000000-0005-0000-0000-0000D8AE0000}"/>
    <cellStyle name="Normal 7 5 2 6 4 4" xfId="41485" xr:uid="{00000000-0005-0000-0000-0000D9AE0000}"/>
    <cellStyle name="Normal 7 5 2 6 5" xfId="41486" xr:uid="{00000000-0005-0000-0000-0000DAAE0000}"/>
    <cellStyle name="Normal 7 5 2 6 5 2" xfId="41487" xr:uid="{00000000-0005-0000-0000-0000DBAE0000}"/>
    <cellStyle name="Normal 7 5 2 6 5 2 2" xfId="41488" xr:uid="{00000000-0005-0000-0000-0000DCAE0000}"/>
    <cellStyle name="Normal 7 5 2 6 5 3" xfId="41489" xr:uid="{00000000-0005-0000-0000-0000DDAE0000}"/>
    <cellStyle name="Normal 7 5 2 6 6" xfId="41490" xr:uid="{00000000-0005-0000-0000-0000DEAE0000}"/>
    <cellStyle name="Normal 7 5 2 6 6 2" xfId="41491" xr:uid="{00000000-0005-0000-0000-0000DFAE0000}"/>
    <cellStyle name="Normal 7 5 2 6 7" xfId="41492" xr:uid="{00000000-0005-0000-0000-0000E0AE0000}"/>
    <cellStyle name="Normal 7 5 2 6 8" xfId="41493" xr:uid="{00000000-0005-0000-0000-0000E1AE0000}"/>
    <cellStyle name="Normal 7 5 2 7" xfId="41494" xr:uid="{00000000-0005-0000-0000-0000E2AE0000}"/>
    <cellStyle name="Normal 7 5 2 8" xfId="41495" xr:uid="{00000000-0005-0000-0000-0000E3AE0000}"/>
    <cellStyle name="Normal 7 5 2 8 2" xfId="41496" xr:uid="{00000000-0005-0000-0000-0000E4AE0000}"/>
    <cellStyle name="Normal 7 5 2 8 2 2" xfId="41497" xr:uid="{00000000-0005-0000-0000-0000E5AE0000}"/>
    <cellStyle name="Normal 7 5 2 8 3" xfId="41498" xr:uid="{00000000-0005-0000-0000-0000E6AE0000}"/>
    <cellStyle name="Normal 7 5 2 8 4" xfId="41499" xr:uid="{00000000-0005-0000-0000-0000E7AE0000}"/>
    <cellStyle name="Normal 7 5 2 9" xfId="41500" xr:uid="{00000000-0005-0000-0000-0000E8AE0000}"/>
    <cellStyle name="Normal 7 5 2 9 2" xfId="41501" xr:uid="{00000000-0005-0000-0000-0000E9AE0000}"/>
    <cellStyle name="Normal 7 5 2 9 2 2" xfId="41502" xr:uid="{00000000-0005-0000-0000-0000EAAE0000}"/>
    <cellStyle name="Normal 7 5 2 9 3" xfId="41503" xr:uid="{00000000-0005-0000-0000-0000EBAE0000}"/>
    <cellStyle name="Normal 7 5 2 9 4" xfId="41504" xr:uid="{00000000-0005-0000-0000-0000ECAE0000}"/>
    <cellStyle name="Normal 7 5 3" xfId="41505" xr:uid="{00000000-0005-0000-0000-0000EDAE0000}"/>
    <cellStyle name="Normal 7 5 3 10" xfId="41506" xr:uid="{00000000-0005-0000-0000-0000EEAE0000}"/>
    <cellStyle name="Normal 7 5 3 10 2" xfId="41507" xr:uid="{00000000-0005-0000-0000-0000EFAE0000}"/>
    <cellStyle name="Normal 7 5 3 11" xfId="41508" xr:uid="{00000000-0005-0000-0000-0000F0AE0000}"/>
    <cellStyle name="Normal 7 5 3 12" xfId="41509" xr:uid="{00000000-0005-0000-0000-0000F1AE0000}"/>
    <cellStyle name="Normal 7 5 3 2" xfId="41510" xr:uid="{00000000-0005-0000-0000-0000F2AE0000}"/>
    <cellStyle name="Normal 7 5 3 2 10" xfId="41511" xr:uid="{00000000-0005-0000-0000-0000F3AE0000}"/>
    <cellStyle name="Normal 7 5 3 2 11" xfId="41512" xr:uid="{00000000-0005-0000-0000-0000F4AE0000}"/>
    <cellStyle name="Normal 7 5 3 2 2" xfId="41513" xr:uid="{00000000-0005-0000-0000-0000F5AE0000}"/>
    <cellStyle name="Normal 7 5 3 2 2 2" xfId="41514" xr:uid="{00000000-0005-0000-0000-0000F6AE0000}"/>
    <cellStyle name="Normal 7 5 3 2 2 2 2" xfId="41515" xr:uid="{00000000-0005-0000-0000-0000F7AE0000}"/>
    <cellStyle name="Normal 7 5 3 2 2 2 2 2" xfId="41516" xr:uid="{00000000-0005-0000-0000-0000F8AE0000}"/>
    <cellStyle name="Normal 7 5 3 2 2 2 2 2 2" xfId="41517" xr:uid="{00000000-0005-0000-0000-0000F9AE0000}"/>
    <cellStyle name="Normal 7 5 3 2 2 2 2 3" xfId="41518" xr:uid="{00000000-0005-0000-0000-0000FAAE0000}"/>
    <cellStyle name="Normal 7 5 3 2 2 2 2 4" xfId="41519" xr:uid="{00000000-0005-0000-0000-0000FBAE0000}"/>
    <cellStyle name="Normal 7 5 3 2 2 2 3" xfId="41520" xr:uid="{00000000-0005-0000-0000-0000FCAE0000}"/>
    <cellStyle name="Normal 7 5 3 2 2 2 3 2" xfId="41521" xr:uid="{00000000-0005-0000-0000-0000FDAE0000}"/>
    <cellStyle name="Normal 7 5 3 2 2 2 3 2 2" xfId="41522" xr:uid="{00000000-0005-0000-0000-0000FEAE0000}"/>
    <cellStyle name="Normal 7 5 3 2 2 2 3 3" xfId="41523" xr:uid="{00000000-0005-0000-0000-0000FFAE0000}"/>
    <cellStyle name="Normal 7 5 3 2 2 2 3 4" xfId="41524" xr:uid="{00000000-0005-0000-0000-000000AF0000}"/>
    <cellStyle name="Normal 7 5 3 2 2 2 4" xfId="41525" xr:uid="{00000000-0005-0000-0000-000001AF0000}"/>
    <cellStyle name="Normal 7 5 3 2 2 2 4 2" xfId="41526" xr:uid="{00000000-0005-0000-0000-000002AF0000}"/>
    <cellStyle name="Normal 7 5 3 2 2 2 4 2 2" xfId="41527" xr:uid="{00000000-0005-0000-0000-000003AF0000}"/>
    <cellStyle name="Normal 7 5 3 2 2 2 4 3" xfId="41528" xr:uid="{00000000-0005-0000-0000-000004AF0000}"/>
    <cellStyle name="Normal 7 5 3 2 2 2 4 4" xfId="41529" xr:uid="{00000000-0005-0000-0000-000005AF0000}"/>
    <cellStyle name="Normal 7 5 3 2 2 2 5" xfId="41530" xr:uid="{00000000-0005-0000-0000-000006AF0000}"/>
    <cellStyle name="Normal 7 5 3 2 2 2 5 2" xfId="41531" xr:uid="{00000000-0005-0000-0000-000007AF0000}"/>
    <cellStyle name="Normal 7 5 3 2 2 2 5 3" xfId="41532" xr:uid="{00000000-0005-0000-0000-000008AF0000}"/>
    <cellStyle name="Normal 7 5 3 2 2 2 6" xfId="41533" xr:uid="{00000000-0005-0000-0000-000009AF0000}"/>
    <cellStyle name="Normal 7 5 3 2 2 2 7" xfId="41534" xr:uid="{00000000-0005-0000-0000-00000AAF0000}"/>
    <cellStyle name="Normal 7 5 3 2 2 2 8" xfId="41535" xr:uid="{00000000-0005-0000-0000-00000BAF0000}"/>
    <cellStyle name="Normal 7 5 3 2 2 3" xfId="41536" xr:uid="{00000000-0005-0000-0000-00000CAF0000}"/>
    <cellStyle name="Normal 7 5 3 2 2 3 2" xfId="41537" xr:uid="{00000000-0005-0000-0000-00000DAF0000}"/>
    <cellStyle name="Normal 7 5 3 2 2 3 2 2" xfId="41538" xr:uid="{00000000-0005-0000-0000-00000EAF0000}"/>
    <cellStyle name="Normal 7 5 3 2 2 3 3" xfId="41539" xr:uid="{00000000-0005-0000-0000-00000FAF0000}"/>
    <cellStyle name="Normal 7 5 3 2 2 3 4" xfId="41540" xr:uid="{00000000-0005-0000-0000-000010AF0000}"/>
    <cellStyle name="Normal 7 5 3 2 2 4" xfId="41541" xr:uid="{00000000-0005-0000-0000-000011AF0000}"/>
    <cellStyle name="Normal 7 5 3 2 2 4 2" xfId="41542" xr:uid="{00000000-0005-0000-0000-000012AF0000}"/>
    <cellStyle name="Normal 7 5 3 2 2 4 2 2" xfId="41543" xr:uid="{00000000-0005-0000-0000-000013AF0000}"/>
    <cellStyle name="Normal 7 5 3 2 2 4 3" xfId="41544" xr:uid="{00000000-0005-0000-0000-000014AF0000}"/>
    <cellStyle name="Normal 7 5 3 2 2 4 4" xfId="41545" xr:uid="{00000000-0005-0000-0000-000015AF0000}"/>
    <cellStyle name="Normal 7 5 3 2 2 5" xfId="41546" xr:uid="{00000000-0005-0000-0000-000016AF0000}"/>
    <cellStyle name="Normal 7 5 3 2 2 5 2" xfId="41547" xr:uid="{00000000-0005-0000-0000-000017AF0000}"/>
    <cellStyle name="Normal 7 5 3 2 2 5 2 2" xfId="41548" xr:uid="{00000000-0005-0000-0000-000018AF0000}"/>
    <cellStyle name="Normal 7 5 3 2 2 5 3" xfId="41549" xr:uid="{00000000-0005-0000-0000-000019AF0000}"/>
    <cellStyle name="Normal 7 5 3 2 2 5 4" xfId="41550" xr:uid="{00000000-0005-0000-0000-00001AAF0000}"/>
    <cellStyle name="Normal 7 5 3 2 2 6" xfId="41551" xr:uid="{00000000-0005-0000-0000-00001BAF0000}"/>
    <cellStyle name="Normal 7 5 3 2 2 6 2" xfId="41552" xr:uid="{00000000-0005-0000-0000-00001CAF0000}"/>
    <cellStyle name="Normal 7 5 3 2 2 6 2 2" xfId="41553" xr:uid="{00000000-0005-0000-0000-00001DAF0000}"/>
    <cellStyle name="Normal 7 5 3 2 2 6 3" xfId="41554" xr:uid="{00000000-0005-0000-0000-00001EAF0000}"/>
    <cellStyle name="Normal 7 5 3 2 2 7" xfId="41555" xr:uid="{00000000-0005-0000-0000-00001FAF0000}"/>
    <cellStyle name="Normal 7 5 3 2 2 7 2" xfId="41556" xr:uid="{00000000-0005-0000-0000-000020AF0000}"/>
    <cellStyle name="Normal 7 5 3 2 2 8" xfId="41557" xr:uid="{00000000-0005-0000-0000-000021AF0000}"/>
    <cellStyle name="Normal 7 5 3 2 2 9" xfId="41558" xr:uid="{00000000-0005-0000-0000-000022AF0000}"/>
    <cellStyle name="Normal 7 5 3 2 3" xfId="41559" xr:uid="{00000000-0005-0000-0000-000023AF0000}"/>
    <cellStyle name="Normal 7 5 3 2 3 2" xfId="41560" xr:uid="{00000000-0005-0000-0000-000024AF0000}"/>
    <cellStyle name="Normal 7 5 3 2 3 2 2" xfId="41561" xr:uid="{00000000-0005-0000-0000-000025AF0000}"/>
    <cellStyle name="Normal 7 5 3 2 3 2 2 2" xfId="41562" xr:uid="{00000000-0005-0000-0000-000026AF0000}"/>
    <cellStyle name="Normal 7 5 3 2 3 2 3" xfId="41563" xr:uid="{00000000-0005-0000-0000-000027AF0000}"/>
    <cellStyle name="Normal 7 5 3 2 3 2 4" xfId="41564" xr:uid="{00000000-0005-0000-0000-000028AF0000}"/>
    <cellStyle name="Normal 7 5 3 2 3 3" xfId="41565" xr:uid="{00000000-0005-0000-0000-000029AF0000}"/>
    <cellStyle name="Normal 7 5 3 2 3 3 2" xfId="41566" xr:uid="{00000000-0005-0000-0000-00002AAF0000}"/>
    <cellStyle name="Normal 7 5 3 2 3 3 2 2" xfId="41567" xr:uid="{00000000-0005-0000-0000-00002BAF0000}"/>
    <cellStyle name="Normal 7 5 3 2 3 3 3" xfId="41568" xr:uid="{00000000-0005-0000-0000-00002CAF0000}"/>
    <cellStyle name="Normal 7 5 3 2 3 3 4" xfId="41569" xr:uid="{00000000-0005-0000-0000-00002DAF0000}"/>
    <cellStyle name="Normal 7 5 3 2 3 4" xfId="41570" xr:uid="{00000000-0005-0000-0000-00002EAF0000}"/>
    <cellStyle name="Normal 7 5 3 2 3 4 2" xfId="41571" xr:uid="{00000000-0005-0000-0000-00002FAF0000}"/>
    <cellStyle name="Normal 7 5 3 2 3 4 2 2" xfId="41572" xr:uid="{00000000-0005-0000-0000-000030AF0000}"/>
    <cellStyle name="Normal 7 5 3 2 3 4 3" xfId="41573" xr:uid="{00000000-0005-0000-0000-000031AF0000}"/>
    <cellStyle name="Normal 7 5 3 2 3 4 4" xfId="41574" xr:uid="{00000000-0005-0000-0000-000032AF0000}"/>
    <cellStyle name="Normal 7 5 3 2 3 5" xfId="41575" xr:uid="{00000000-0005-0000-0000-000033AF0000}"/>
    <cellStyle name="Normal 7 5 3 2 3 5 2" xfId="41576" xr:uid="{00000000-0005-0000-0000-000034AF0000}"/>
    <cellStyle name="Normal 7 5 3 2 3 5 2 2" xfId="41577" xr:uid="{00000000-0005-0000-0000-000035AF0000}"/>
    <cellStyle name="Normal 7 5 3 2 3 5 3" xfId="41578" xr:uid="{00000000-0005-0000-0000-000036AF0000}"/>
    <cellStyle name="Normal 7 5 3 2 3 5 4" xfId="41579" xr:uid="{00000000-0005-0000-0000-000037AF0000}"/>
    <cellStyle name="Normal 7 5 3 2 3 6" xfId="41580" xr:uid="{00000000-0005-0000-0000-000038AF0000}"/>
    <cellStyle name="Normal 7 5 3 2 3 6 2" xfId="41581" xr:uid="{00000000-0005-0000-0000-000039AF0000}"/>
    <cellStyle name="Normal 7 5 3 2 3 6 2 2" xfId="41582" xr:uid="{00000000-0005-0000-0000-00003AAF0000}"/>
    <cellStyle name="Normal 7 5 3 2 3 6 3" xfId="41583" xr:uid="{00000000-0005-0000-0000-00003BAF0000}"/>
    <cellStyle name="Normal 7 5 3 2 3 7" xfId="41584" xr:uid="{00000000-0005-0000-0000-00003CAF0000}"/>
    <cellStyle name="Normal 7 5 3 2 3 7 2" xfId="41585" xr:uid="{00000000-0005-0000-0000-00003DAF0000}"/>
    <cellStyle name="Normal 7 5 3 2 3 8" xfId="41586" xr:uid="{00000000-0005-0000-0000-00003EAF0000}"/>
    <cellStyle name="Normal 7 5 3 2 3 9" xfId="41587" xr:uid="{00000000-0005-0000-0000-00003FAF0000}"/>
    <cellStyle name="Normal 7 5 3 2 4" xfId="41588" xr:uid="{00000000-0005-0000-0000-000040AF0000}"/>
    <cellStyle name="Normal 7 5 3 2 4 2" xfId="41589" xr:uid="{00000000-0005-0000-0000-000041AF0000}"/>
    <cellStyle name="Normal 7 5 3 2 4 2 2" xfId="41590" xr:uid="{00000000-0005-0000-0000-000042AF0000}"/>
    <cellStyle name="Normal 7 5 3 2 4 2 2 2" xfId="41591" xr:uid="{00000000-0005-0000-0000-000043AF0000}"/>
    <cellStyle name="Normal 7 5 3 2 4 2 3" xfId="41592" xr:uid="{00000000-0005-0000-0000-000044AF0000}"/>
    <cellStyle name="Normal 7 5 3 2 4 2 4" xfId="41593" xr:uid="{00000000-0005-0000-0000-000045AF0000}"/>
    <cellStyle name="Normal 7 5 3 2 4 3" xfId="41594" xr:uid="{00000000-0005-0000-0000-000046AF0000}"/>
    <cellStyle name="Normal 7 5 3 2 4 3 2" xfId="41595" xr:uid="{00000000-0005-0000-0000-000047AF0000}"/>
    <cellStyle name="Normal 7 5 3 2 4 3 2 2" xfId="41596" xr:uid="{00000000-0005-0000-0000-000048AF0000}"/>
    <cellStyle name="Normal 7 5 3 2 4 3 3" xfId="41597" xr:uid="{00000000-0005-0000-0000-000049AF0000}"/>
    <cellStyle name="Normal 7 5 3 2 4 3 4" xfId="41598" xr:uid="{00000000-0005-0000-0000-00004AAF0000}"/>
    <cellStyle name="Normal 7 5 3 2 4 4" xfId="41599" xr:uid="{00000000-0005-0000-0000-00004BAF0000}"/>
    <cellStyle name="Normal 7 5 3 2 4 4 2" xfId="41600" xr:uid="{00000000-0005-0000-0000-00004CAF0000}"/>
    <cellStyle name="Normal 7 5 3 2 4 4 2 2" xfId="41601" xr:uid="{00000000-0005-0000-0000-00004DAF0000}"/>
    <cellStyle name="Normal 7 5 3 2 4 4 3" xfId="41602" xr:uid="{00000000-0005-0000-0000-00004EAF0000}"/>
    <cellStyle name="Normal 7 5 3 2 4 4 4" xfId="41603" xr:uid="{00000000-0005-0000-0000-00004FAF0000}"/>
    <cellStyle name="Normal 7 5 3 2 4 5" xfId="41604" xr:uid="{00000000-0005-0000-0000-000050AF0000}"/>
    <cellStyle name="Normal 7 5 3 2 4 5 2" xfId="41605" xr:uid="{00000000-0005-0000-0000-000051AF0000}"/>
    <cellStyle name="Normal 7 5 3 2 4 5 3" xfId="41606" xr:uid="{00000000-0005-0000-0000-000052AF0000}"/>
    <cellStyle name="Normal 7 5 3 2 4 6" xfId="41607" xr:uid="{00000000-0005-0000-0000-000053AF0000}"/>
    <cellStyle name="Normal 7 5 3 2 4 7" xfId="41608" xr:uid="{00000000-0005-0000-0000-000054AF0000}"/>
    <cellStyle name="Normal 7 5 3 2 4 8" xfId="41609" xr:uid="{00000000-0005-0000-0000-000055AF0000}"/>
    <cellStyle name="Normal 7 5 3 2 5" xfId="41610" xr:uid="{00000000-0005-0000-0000-000056AF0000}"/>
    <cellStyle name="Normal 7 5 3 2 5 2" xfId="41611" xr:uid="{00000000-0005-0000-0000-000057AF0000}"/>
    <cellStyle name="Normal 7 5 3 2 5 2 2" xfId="41612" xr:uid="{00000000-0005-0000-0000-000058AF0000}"/>
    <cellStyle name="Normal 7 5 3 2 5 3" xfId="41613" xr:uid="{00000000-0005-0000-0000-000059AF0000}"/>
    <cellStyle name="Normal 7 5 3 2 5 4" xfId="41614" xr:uid="{00000000-0005-0000-0000-00005AAF0000}"/>
    <cellStyle name="Normal 7 5 3 2 6" xfId="41615" xr:uid="{00000000-0005-0000-0000-00005BAF0000}"/>
    <cellStyle name="Normal 7 5 3 2 6 2" xfId="41616" xr:uid="{00000000-0005-0000-0000-00005CAF0000}"/>
    <cellStyle name="Normal 7 5 3 2 6 2 2" xfId="41617" xr:uid="{00000000-0005-0000-0000-00005DAF0000}"/>
    <cellStyle name="Normal 7 5 3 2 6 3" xfId="41618" xr:uid="{00000000-0005-0000-0000-00005EAF0000}"/>
    <cellStyle name="Normal 7 5 3 2 6 4" xfId="41619" xr:uid="{00000000-0005-0000-0000-00005FAF0000}"/>
    <cellStyle name="Normal 7 5 3 2 7" xfId="41620" xr:uid="{00000000-0005-0000-0000-000060AF0000}"/>
    <cellStyle name="Normal 7 5 3 2 7 2" xfId="41621" xr:uid="{00000000-0005-0000-0000-000061AF0000}"/>
    <cellStyle name="Normal 7 5 3 2 7 2 2" xfId="41622" xr:uid="{00000000-0005-0000-0000-000062AF0000}"/>
    <cellStyle name="Normal 7 5 3 2 7 3" xfId="41623" xr:uid="{00000000-0005-0000-0000-000063AF0000}"/>
    <cellStyle name="Normal 7 5 3 2 7 4" xfId="41624" xr:uid="{00000000-0005-0000-0000-000064AF0000}"/>
    <cellStyle name="Normal 7 5 3 2 8" xfId="41625" xr:uid="{00000000-0005-0000-0000-000065AF0000}"/>
    <cellStyle name="Normal 7 5 3 2 8 2" xfId="41626" xr:uid="{00000000-0005-0000-0000-000066AF0000}"/>
    <cellStyle name="Normal 7 5 3 2 8 2 2" xfId="41627" xr:uid="{00000000-0005-0000-0000-000067AF0000}"/>
    <cellStyle name="Normal 7 5 3 2 8 3" xfId="41628" xr:uid="{00000000-0005-0000-0000-000068AF0000}"/>
    <cellStyle name="Normal 7 5 3 2 9" xfId="41629" xr:uid="{00000000-0005-0000-0000-000069AF0000}"/>
    <cellStyle name="Normal 7 5 3 2 9 2" xfId="41630" xr:uid="{00000000-0005-0000-0000-00006AAF0000}"/>
    <cellStyle name="Normal 7 5 3 3" xfId="41631" xr:uid="{00000000-0005-0000-0000-00006BAF0000}"/>
    <cellStyle name="Normal 7 5 3 3 2" xfId="41632" xr:uid="{00000000-0005-0000-0000-00006CAF0000}"/>
    <cellStyle name="Normal 7 5 3 3 2 2" xfId="41633" xr:uid="{00000000-0005-0000-0000-00006DAF0000}"/>
    <cellStyle name="Normal 7 5 3 3 2 2 2" xfId="41634" xr:uid="{00000000-0005-0000-0000-00006EAF0000}"/>
    <cellStyle name="Normal 7 5 3 3 2 2 2 2" xfId="41635" xr:uid="{00000000-0005-0000-0000-00006FAF0000}"/>
    <cellStyle name="Normal 7 5 3 3 2 2 3" xfId="41636" xr:uid="{00000000-0005-0000-0000-000070AF0000}"/>
    <cellStyle name="Normal 7 5 3 3 2 2 4" xfId="41637" xr:uid="{00000000-0005-0000-0000-000071AF0000}"/>
    <cellStyle name="Normal 7 5 3 3 2 3" xfId="41638" xr:uid="{00000000-0005-0000-0000-000072AF0000}"/>
    <cellStyle name="Normal 7 5 3 3 2 3 2" xfId="41639" xr:uid="{00000000-0005-0000-0000-000073AF0000}"/>
    <cellStyle name="Normal 7 5 3 3 2 3 2 2" xfId="41640" xr:uid="{00000000-0005-0000-0000-000074AF0000}"/>
    <cellStyle name="Normal 7 5 3 3 2 3 3" xfId="41641" xr:uid="{00000000-0005-0000-0000-000075AF0000}"/>
    <cellStyle name="Normal 7 5 3 3 2 3 4" xfId="41642" xr:uid="{00000000-0005-0000-0000-000076AF0000}"/>
    <cellStyle name="Normal 7 5 3 3 2 4" xfId="41643" xr:uid="{00000000-0005-0000-0000-000077AF0000}"/>
    <cellStyle name="Normal 7 5 3 3 2 4 2" xfId="41644" xr:uid="{00000000-0005-0000-0000-000078AF0000}"/>
    <cellStyle name="Normal 7 5 3 3 2 4 2 2" xfId="41645" xr:uid="{00000000-0005-0000-0000-000079AF0000}"/>
    <cellStyle name="Normal 7 5 3 3 2 4 3" xfId="41646" xr:uid="{00000000-0005-0000-0000-00007AAF0000}"/>
    <cellStyle name="Normal 7 5 3 3 2 4 4" xfId="41647" xr:uid="{00000000-0005-0000-0000-00007BAF0000}"/>
    <cellStyle name="Normal 7 5 3 3 2 5" xfId="41648" xr:uid="{00000000-0005-0000-0000-00007CAF0000}"/>
    <cellStyle name="Normal 7 5 3 3 2 5 2" xfId="41649" xr:uid="{00000000-0005-0000-0000-00007DAF0000}"/>
    <cellStyle name="Normal 7 5 3 3 2 5 3" xfId="41650" xr:uid="{00000000-0005-0000-0000-00007EAF0000}"/>
    <cellStyle name="Normal 7 5 3 3 2 6" xfId="41651" xr:uid="{00000000-0005-0000-0000-00007FAF0000}"/>
    <cellStyle name="Normal 7 5 3 3 2 7" xfId="41652" xr:uid="{00000000-0005-0000-0000-000080AF0000}"/>
    <cellStyle name="Normal 7 5 3 3 2 8" xfId="41653" xr:uid="{00000000-0005-0000-0000-000081AF0000}"/>
    <cellStyle name="Normal 7 5 3 3 3" xfId="41654" xr:uid="{00000000-0005-0000-0000-000082AF0000}"/>
    <cellStyle name="Normal 7 5 3 3 3 2" xfId="41655" xr:uid="{00000000-0005-0000-0000-000083AF0000}"/>
    <cellStyle name="Normal 7 5 3 3 3 2 2" xfId="41656" xr:uid="{00000000-0005-0000-0000-000084AF0000}"/>
    <cellStyle name="Normal 7 5 3 3 3 3" xfId="41657" xr:uid="{00000000-0005-0000-0000-000085AF0000}"/>
    <cellStyle name="Normal 7 5 3 3 3 4" xfId="41658" xr:uid="{00000000-0005-0000-0000-000086AF0000}"/>
    <cellStyle name="Normal 7 5 3 3 4" xfId="41659" xr:uid="{00000000-0005-0000-0000-000087AF0000}"/>
    <cellStyle name="Normal 7 5 3 3 4 2" xfId="41660" xr:uid="{00000000-0005-0000-0000-000088AF0000}"/>
    <cellStyle name="Normal 7 5 3 3 4 2 2" xfId="41661" xr:uid="{00000000-0005-0000-0000-000089AF0000}"/>
    <cellStyle name="Normal 7 5 3 3 4 3" xfId="41662" xr:uid="{00000000-0005-0000-0000-00008AAF0000}"/>
    <cellStyle name="Normal 7 5 3 3 4 4" xfId="41663" xr:uid="{00000000-0005-0000-0000-00008BAF0000}"/>
    <cellStyle name="Normal 7 5 3 3 5" xfId="41664" xr:uid="{00000000-0005-0000-0000-00008CAF0000}"/>
    <cellStyle name="Normal 7 5 3 3 5 2" xfId="41665" xr:uid="{00000000-0005-0000-0000-00008DAF0000}"/>
    <cellStyle name="Normal 7 5 3 3 5 2 2" xfId="41666" xr:uid="{00000000-0005-0000-0000-00008EAF0000}"/>
    <cellStyle name="Normal 7 5 3 3 5 3" xfId="41667" xr:uid="{00000000-0005-0000-0000-00008FAF0000}"/>
    <cellStyle name="Normal 7 5 3 3 5 4" xfId="41668" xr:uid="{00000000-0005-0000-0000-000090AF0000}"/>
    <cellStyle name="Normal 7 5 3 3 6" xfId="41669" xr:uid="{00000000-0005-0000-0000-000091AF0000}"/>
    <cellStyle name="Normal 7 5 3 3 6 2" xfId="41670" xr:uid="{00000000-0005-0000-0000-000092AF0000}"/>
    <cellStyle name="Normal 7 5 3 3 6 2 2" xfId="41671" xr:uid="{00000000-0005-0000-0000-000093AF0000}"/>
    <cellStyle name="Normal 7 5 3 3 6 3" xfId="41672" xr:uid="{00000000-0005-0000-0000-000094AF0000}"/>
    <cellStyle name="Normal 7 5 3 3 7" xfId="41673" xr:uid="{00000000-0005-0000-0000-000095AF0000}"/>
    <cellStyle name="Normal 7 5 3 3 7 2" xfId="41674" xr:uid="{00000000-0005-0000-0000-000096AF0000}"/>
    <cellStyle name="Normal 7 5 3 3 8" xfId="41675" xr:uid="{00000000-0005-0000-0000-000097AF0000}"/>
    <cellStyle name="Normal 7 5 3 3 9" xfId="41676" xr:uid="{00000000-0005-0000-0000-000098AF0000}"/>
    <cellStyle name="Normal 7 5 3 4" xfId="41677" xr:uid="{00000000-0005-0000-0000-000099AF0000}"/>
    <cellStyle name="Normal 7 5 3 4 2" xfId="41678" xr:uid="{00000000-0005-0000-0000-00009AAF0000}"/>
    <cellStyle name="Normal 7 5 3 4 2 2" xfId="41679" xr:uid="{00000000-0005-0000-0000-00009BAF0000}"/>
    <cellStyle name="Normal 7 5 3 4 2 2 2" xfId="41680" xr:uid="{00000000-0005-0000-0000-00009CAF0000}"/>
    <cellStyle name="Normal 7 5 3 4 2 3" xfId="41681" xr:uid="{00000000-0005-0000-0000-00009DAF0000}"/>
    <cellStyle name="Normal 7 5 3 4 2 4" xfId="41682" xr:uid="{00000000-0005-0000-0000-00009EAF0000}"/>
    <cellStyle name="Normal 7 5 3 4 3" xfId="41683" xr:uid="{00000000-0005-0000-0000-00009FAF0000}"/>
    <cellStyle name="Normal 7 5 3 4 3 2" xfId="41684" xr:uid="{00000000-0005-0000-0000-0000A0AF0000}"/>
    <cellStyle name="Normal 7 5 3 4 3 2 2" xfId="41685" xr:uid="{00000000-0005-0000-0000-0000A1AF0000}"/>
    <cellStyle name="Normal 7 5 3 4 3 3" xfId="41686" xr:uid="{00000000-0005-0000-0000-0000A2AF0000}"/>
    <cellStyle name="Normal 7 5 3 4 3 4" xfId="41687" xr:uid="{00000000-0005-0000-0000-0000A3AF0000}"/>
    <cellStyle name="Normal 7 5 3 4 4" xfId="41688" xr:uid="{00000000-0005-0000-0000-0000A4AF0000}"/>
    <cellStyle name="Normal 7 5 3 4 4 2" xfId="41689" xr:uid="{00000000-0005-0000-0000-0000A5AF0000}"/>
    <cellStyle name="Normal 7 5 3 4 4 2 2" xfId="41690" xr:uid="{00000000-0005-0000-0000-0000A6AF0000}"/>
    <cellStyle name="Normal 7 5 3 4 4 3" xfId="41691" xr:uid="{00000000-0005-0000-0000-0000A7AF0000}"/>
    <cellStyle name="Normal 7 5 3 4 4 4" xfId="41692" xr:uid="{00000000-0005-0000-0000-0000A8AF0000}"/>
    <cellStyle name="Normal 7 5 3 4 5" xfId="41693" xr:uid="{00000000-0005-0000-0000-0000A9AF0000}"/>
    <cellStyle name="Normal 7 5 3 4 5 2" xfId="41694" xr:uid="{00000000-0005-0000-0000-0000AAAF0000}"/>
    <cellStyle name="Normal 7 5 3 4 5 2 2" xfId="41695" xr:uid="{00000000-0005-0000-0000-0000ABAF0000}"/>
    <cellStyle name="Normal 7 5 3 4 5 3" xfId="41696" xr:uid="{00000000-0005-0000-0000-0000ACAF0000}"/>
    <cellStyle name="Normal 7 5 3 4 5 4" xfId="41697" xr:uid="{00000000-0005-0000-0000-0000ADAF0000}"/>
    <cellStyle name="Normal 7 5 3 4 6" xfId="41698" xr:uid="{00000000-0005-0000-0000-0000AEAF0000}"/>
    <cellStyle name="Normal 7 5 3 4 6 2" xfId="41699" xr:uid="{00000000-0005-0000-0000-0000AFAF0000}"/>
    <cellStyle name="Normal 7 5 3 4 6 2 2" xfId="41700" xr:uid="{00000000-0005-0000-0000-0000B0AF0000}"/>
    <cellStyle name="Normal 7 5 3 4 6 3" xfId="41701" xr:uid="{00000000-0005-0000-0000-0000B1AF0000}"/>
    <cellStyle name="Normal 7 5 3 4 7" xfId="41702" xr:uid="{00000000-0005-0000-0000-0000B2AF0000}"/>
    <cellStyle name="Normal 7 5 3 4 7 2" xfId="41703" xr:uid="{00000000-0005-0000-0000-0000B3AF0000}"/>
    <cellStyle name="Normal 7 5 3 4 8" xfId="41704" xr:uid="{00000000-0005-0000-0000-0000B4AF0000}"/>
    <cellStyle name="Normal 7 5 3 4 9" xfId="41705" xr:uid="{00000000-0005-0000-0000-0000B5AF0000}"/>
    <cellStyle name="Normal 7 5 3 5" xfId="41706" xr:uid="{00000000-0005-0000-0000-0000B6AF0000}"/>
    <cellStyle name="Normal 7 5 3 5 2" xfId="41707" xr:uid="{00000000-0005-0000-0000-0000B7AF0000}"/>
    <cellStyle name="Normal 7 5 3 5 2 2" xfId="41708" xr:uid="{00000000-0005-0000-0000-0000B8AF0000}"/>
    <cellStyle name="Normal 7 5 3 5 2 2 2" xfId="41709" xr:uid="{00000000-0005-0000-0000-0000B9AF0000}"/>
    <cellStyle name="Normal 7 5 3 5 2 3" xfId="41710" xr:uid="{00000000-0005-0000-0000-0000BAAF0000}"/>
    <cellStyle name="Normal 7 5 3 5 2 4" xfId="41711" xr:uid="{00000000-0005-0000-0000-0000BBAF0000}"/>
    <cellStyle name="Normal 7 5 3 5 3" xfId="41712" xr:uid="{00000000-0005-0000-0000-0000BCAF0000}"/>
    <cellStyle name="Normal 7 5 3 5 3 2" xfId="41713" xr:uid="{00000000-0005-0000-0000-0000BDAF0000}"/>
    <cellStyle name="Normal 7 5 3 5 3 2 2" xfId="41714" xr:uid="{00000000-0005-0000-0000-0000BEAF0000}"/>
    <cellStyle name="Normal 7 5 3 5 3 3" xfId="41715" xr:uid="{00000000-0005-0000-0000-0000BFAF0000}"/>
    <cellStyle name="Normal 7 5 3 5 3 4" xfId="41716" xr:uid="{00000000-0005-0000-0000-0000C0AF0000}"/>
    <cellStyle name="Normal 7 5 3 5 4" xfId="41717" xr:uid="{00000000-0005-0000-0000-0000C1AF0000}"/>
    <cellStyle name="Normal 7 5 3 5 4 2" xfId="41718" xr:uid="{00000000-0005-0000-0000-0000C2AF0000}"/>
    <cellStyle name="Normal 7 5 3 5 4 2 2" xfId="41719" xr:uid="{00000000-0005-0000-0000-0000C3AF0000}"/>
    <cellStyle name="Normal 7 5 3 5 4 3" xfId="41720" xr:uid="{00000000-0005-0000-0000-0000C4AF0000}"/>
    <cellStyle name="Normal 7 5 3 5 4 4" xfId="41721" xr:uid="{00000000-0005-0000-0000-0000C5AF0000}"/>
    <cellStyle name="Normal 7 5 3 5 5" xfId="41722" xr:uid="{00000000-0005-0000-0000-0000C6AF0000}"/>
    <cellStyle name="Normal 7 5 3 5 5 2" xfId="41723" xr:uid="{00000000-0005-0000-0000-0000C7AF0000}"/>
    <cellStyle name="Normal 7 5 3 5 5 3" xfId="41724" xr:uid="{00000000-0005-0000-0000-0000C8AF0000}"/>
    <cellStyle name="Normal 7 5 3 5 6" xfId="41725" xr:uid="{00000000-0005-0000-0000-0000C9AF0000}"/>
    <cellStyle name="Normal 7 5 3 5 7" xfId="41726" xr:uid="{00000000-0005-0000-0000-0000CAAF0000}"/>
    <cellStyle name="Normal 7 5 3 5 8" xfId="41727" xr:uid="{00000000-0005-0000-0000-0000CBAF0000}"/>
    <cellStyle name="Normal 7 5 3 6" xfId="41728" xr:uid="{00000000-0005-0000-0000-0000CCAF0000}"/>
    <cellStyle name="Normal 7 5 3 6 2" xfId="41729" xr:uid="{00000000-0005-0000-0000-0000CDAF0000}"/>
    <cellStyle name="Normal 7 5 3 6 2 2" xfId="41730" xr:uid="{00000000-0005-0000-0000-0000CEAF0000}"/>
    <cellStyle name="Normal 7 5 3 6 3" xfId="41731" xr:uid="{00000000-0005-0000-0000-0000CFAF0000}"/>
    <cellStyle name="Normal 7 5 3 6 4" xfId="41732" xr:uid="{00000000-0005-0000-0000-0000D0AF0000}"/>
    <cellStyle name="Normal 7 5 3 7" xfId="41733" xr:uid="{00000000-0005-0000-0000-0000D1AF0000}"/>
    <cellStyle name="Normal 7 5 3 7 2" xfId="41734" xr:uid="{00000000-0005-0000-0000-0000D2AF0000}"/>
    <cellStyle name="Normal 7 5 3 7 2 2" xfId="41735" xr:uid="{00000000-0005-0000-0000-0000D3AF0000}"/>
    <cellStyle name="Normal 7 5 3 7 3" xfId="41736" xr:uid="{00000000-0005-0000-0000-0000D4AF0000}"/>
    <cellStyle name="Normal 7 5 3 7 4" xfId="41737" xr:uid="{00000000-0005-0000-0000-0000D5AF0000}"/>
    <cellStyle name="Normal 7 5 3 8" xfId="41738" xr:uid="{00000000-0005-0000-0000-0000D6AF0000}"/>
    <cellStyle name="Normal 7 5 3 8 2" xfId="41739" xr:uid="{00000000-0005-0000-0000-0000D7AF0000}"/>
    <cellStyle name="Normal 7 5 3 8 2 2" xfId="41740" xr:uid="{00000000-0005-0000-0000-0000D8AF0000}"/>
    <cellStyle name="Normal 7 5 3 8 3" xfId="41741" xr:uid="{00000000-0005-0000-0000-0000D9AF0000}"/>
    <cellStyle name="Normal 7 5 3 8 4" xfId="41742" xr:uid="{00000000-0005-0000-0000-0000DAAF0000}"/>
    <cellStyle name="Normal 7 5 3 9" xfId="41743" xr:uid="{00000000-0005-0000-0000-0000DBAF0000}"/>
    <cellStyle name="Normal 7 5 3 9 2" xfId="41744" xr:uid="{00000000-0005-0000-0000-0000DCAF0000}"/>
    <cellStyle name="Normal 7 5 3 9 2 2" xfId="41745" xr:uid="{00000000-0005-0000-0000-0000DDAF0000}"/>
    <cellStyle name="Normal 7 5 3 9 3" xfId="41746" xr:uid="{00000000-0005-0000-0000-0000DEAF0000}"/>
    <cellStyle name="Normal 7 5 4" xfId="41747" xr:uid="{00000000-0005-0000-0000-0000DFAF0000}"/>
    <cellStyle name="Normal 7 5 4 10" xfId="41748" xr:uid="{00000000-0005-0000-0000-0000E0AF0000}"/>
    <cellStyle name="Normal 7 5 4 10 2" xfId="41749" xr:uid="{00000000-0005-0000-0000-0000E1AF0000}"/>
    <cellStyle name="Normal 7 5 4 11" xfId="41750" xr:uid="{00000000-0005-0000-0000-0000E2AF0000}"/>
    <cellStyle name="Normal 7 5 4 12" xfId="41751" xr:uid="{00000000-0005-0000-0000-0000E3AF0000}"/>
    <cellStyle name="Normal 7 5 4 2" xfId="41752" xr:uid="{00000000-0005-0000-0000-0000E4AF0000}"/>
    <cellStyle name="Normal 7 5 4 2 10" xfId="41753" xr:uid="{00000000-0005-0000-0000-0000E5AF0000}"/>
    <cellStyle name="Normal 7 5 4 2 2" xfId="41754" xr:uid="{00000000-0005-0000-0000-0000E6AF0000}"/>
    <cellStyle name="Normal 7 5 4 2 2 2" xfId="41755" xr:uid="{00000000-0005-0000-0000-0000E7AF0000}"/>
    <cellStyle name="Normal 7 5 4 2 2 2 2" xfId="41756" xr:uid="{00000000-0005-0000-0000-0000E8AF0000}"/>
    <cellStyle name="Normal 7 5 4 2 2 2 2 2" xfId="41757" xr:uid="{00000000-0005-0000-0000-0000E9AF0000}"/>
    <cellStyle name="Normal 7 5 4 2 2 2 3" xfId="41758" xr:uid="{00000000-0005-0000-0000-0000EAAF0000}"/>
    <cellStyle name="Normal 7 5 4 2 2 2 4" xfId="41759" xr:uid="{00000000-0005-0000-0000-0000EBAF0000}"/>
    <cellStyle name="Normal 7 5 4 2 2 3" xfId="41760" xr:uid="{00000000-0005-0000-0000-0000ECAF0000}"/>
    <cellStyle name="Normal 7 5 4 2 2 3 2" xfId="41761" xr:uid="{00000000-0005-0000-0000-0000EDAF0000}"/>
    <cellStyle name="Normal 7 5 4 2 2 3 2 2" xfId="41762" xr:uid="{00000000-0005-0000-0000-0000EEAF0000}"/>
    <cellStyle name="Normal 7 5 4 2 2 3 3" xfId="41763" xr:uid="{00000000-0005-0000-0000-0000EFAF0000}"/>
    <cellStyle name="Normal 7 5 4 2 2 3 4" xfId="41764" xr:uid="{00000000-0005-0000-0000-0000F0AF0000}"/>
    <cellStyle name="Normal 7 5 4 2 2 4" xfId="41765" xr:uid="{00000000-0005-0000-0000-0000F1AF0000}"/>
    <cellStyle name="Normal 7 5 4 2 2 4 2" xfId="41766" xr:uid="{00000000-0005-0000-0000-0000F2AF0000}"/>
    <cellStyle name="Normal 7 5 4 2 2 4 2 2" xfId="41767" xr:uid="{00000000-0005-0000-0000-0000F3AF0000}"/>
    <cellStyle name="Normal 7 5 4 2 2 4 3" xfId="41768" xr:uid="{00000000-0005-0000-0000-0000F4AF0000}"/>
    <cellStyle name="Normal 7 5 4 2 2 4 4" xfId="41769" xr:uid="{00000000-0005-0000-0000-0000F5AF0000}"/>
    <cellStyle name="Normal 7 5 4 2 2 5" xfId="41770" xr:uid="{00000000-0005-0000-0000-0000F6AF0000}"/>
    <cellStyle name="Normal 7 5 4 2 2 5 2" xfId="41771" xr:uid="{00000000-0005-0000-0000-0000F7AF0000}"/>
    <cellStyle name="Normal 7 5 4 2 2 5 2 2" xfId="41772" xr:uid="{00000000-0005-0000-0000-0000F8AF0000}"/>
    <cellStyle name="Normal 7 5 4 2 2 5 3" xfId="41773" xr:uid="{00000000-0005-0000-0000-0000F9AF0000}"/>
    <cellStyle name="Normal 7 5 4 2 2 5 4" xfId="41774" xr:uid="{00000000-0005-0000-0000-0000FAAF0000}"/>
    <cellStyle name="Normal 7 5 4 2 2 6" xfId="41775" xr:uid="{00000000-0005-0000-0000-0000FBAF0000}"/>
    <cellStyle name="Normal 7 5 4 2 2 6 2" xfId="41776" xr:uid="{00000000-0005-0000-0000-0000FCAF0000}"/>
    <cellStyle name="Normal 7 5 4 2 2 6 2 2" xfId="41777" xr:uid="{00000000-0005-0000-0000-0000FDAF0000}"/>
    <cellStyle name="Normal 7 5 4 2 2 6 3" xfId="41778" xr:uid="{00000000-0005-0000-0000-0000FEAF0000}"/>
    <cellStyle name="Normal 7 5 4 2 2 7" xfId="41779" xr:uid="{00000000-0005-0000-0000-0000FFAF0000}"/>
    <cellStyle name="Normal 7 5 4 2 2 7 2" xfId="41780" xr:uid="{00000000-0005-0000-0000-000000B00000}"/>
    <cellStyle name="Normal 7 5 4 2 2 8" xfId="41781" xr:uid="{00000000-0005-0000-0000-000001B00000}"/>
    <cellStyle name="Normal 7 5 4 2 2 9" xfId="41782" xr:uid="{00000000-0005-0000-0000-000002B00000}"/>
    <cellStyle name="Normal 7 5 4 2 3" xfId="41783" xr:uid="{00000000-0005-0000-0000-000003B00000}"/>
    <cellStyle name="Normal 7 5 4 2 3 2" xfId="41784" xr:uid="{00000000-0005-0000-0000-000004B00000}"/>
    <cellStyle name="Normal 7 5 4 2 3 2 2" xfId="41785" xr:uid="{00000000-0005-0000-0000-000005B00000}"/>
    <cellStyle name="Normal 7 5 4 2 3 2 2 2" xfId="41786" xr:uid="{00000000-0005-0000-0000-000006B00000}"/>
    <cellStyle name="Normal 7 5 4 2 3 2 3" xfId="41787" xr:uid="{00000000-0005-0000-0000-000007B00000}"/>
    <cellStyle name="Normal 7 5 4 2 3 2 4" xfId="41788" xr:uid="{00000000-0005-0000-0000-000008B00000}"/>
    <cellStyle name="Normal 7 5 4 2 3 3" xfId="41789" xr:uid="{00000000-0005-0000-0000-000009B00000}"/>
    <cellStyle name="Normal 7 5 4 2 3 3 2" xfId="41790" xr:uid="{00000000-0005-0000-0000-00000AB00000}"/>
    <cellStyle name="Normal 7 5 4 2 3 3 2 2" xfId="41791" xr:uid="{00000000-0005-0000-0000-00000BB00000}"/>
    <cellStyle name="Normal 7 5 4 2 3 3 3" xfId="41792" xr:uid="{00000000-0005-0000-0000-00000CB00000}"/>
    <cellStyle name="Normal 7 5 4 2 3 3 4" xfId="41793" xr:uid="{00000000-0005-0000-0000-00000DB00000}"/>
    <cellStyle name="Normal 7 5 4 2 3 4" xfId="41794" xr:uid="{00000000-0005-0000-0000-00000EB00000}"/>
    <cellStyle name="Normal 7 5 4 2 3 4 2" xfId="41795" xr:uid="{00000000-0005-0000-0000-00000FB00000}"/>
    <cellStyle name="Normal 7 5 4 2 3 4 2 2" xfId="41796" xr:uid="{00000000-0005-0000-0000-000010B00000}"/>
    <cellStyle name="Normal 7 5 4 2 3 4 3" xfId="41797" xr:uid="{00000000-0005-0000-0000-000011B00000}"/>
    <cellStyle name="Normal 7 5 4 2 3 4 4" xfId="41798" xr:uid="{00000000-0005-0000-0000-000012B00000}"/>
    <cellStyle name="Normal 7 5 4 2 3 5" xfId="41799" xr:uid="{00000000-0005-0000-0000-000013B00000}"/>
    <cellStyle name="Normal 7 5 4 2 3 5 2" xfId="41800" xr:uid="{00000000-0005-0000-0000-000014B00000}"/>
    <cellStyle name="Normal 7 5 4 2 3 5 3" xfId="41801" xr:uid="{00000000-0005-0000-0000-000015B00000}"/>
    <cellStyle name="Normal 7 5 4 2 3 6" xfId="41802" xr:uid="{00000000-0005-0000-0000-000016B00000}"/>
    <cellStyle name="Normal 7 5 4 2 3 7" xfId="41803" xr:uid="{00000000-0005-0000-0000-000017B00000}"/>
    <cellStyle name="Normal 7 5 4 2 3 8" xfId="41804" xr:uid="{00000000-0005-0000-0000-000018B00000}"/>
    <cellStyle name="Normal 7 5 4 2 4" xfId="41805" xr:uid="{00000000-0005-0000-0000-000019B00000}"/>
    <cellStyle name="Normal 7 5 4 2 4 2" xfId="41806" xr:uid="{00000000-0005-0000-0000-00001AB00000}"/>
    <cellStyle name="Normal 7 5 4 2 4 2 2" xfId="41807" xr:uid="{00000000-0005-0000-0000-00001BB00000}"/>
    <cellStyle name="Normal 7 5 4 2 4 3" xfId="41808" xr:uid="{00000000-0005-0000-0000-00001CB00000}"/>
    <cellStyle name="Normal 7 5 4 2 4 4" xfId="41809" xr:uid="{00000000-0005-0000-0000-00001DB00000}"/>
    <cellStyle name="Normal 7 5 4 2 5" xfId="41810" xr:uid="{00000000-0005-0000-0000-00001EB00000}"/>
    <cellStyle name="Normal 7 5 4 2 5 2" xfId="41811" xr:uid="{00000000-0005-0000-0000-00001FB00000}"/>
    <cellStyle name="Normal 7 5 4 2 5 2 2" xfId="41812" xr:uid="{00000000-0005-0000-0000-000020B00000}"/>
    <cellStyle name="Normal 7 5 4 2 5 3" xfId="41813" xr:uid="{00000000-0005-0000-0000-000021B00000}"/>
    <cellStyle name="Normal 7 5 4 2 5 4" xfId="41814" xr:uid="{00000000-0005-0000-0000-000022B00000}"/>
    <cellStyle name="Normal 7 5 4 2 6" xfId="41815" xr:uid="{00000000-0005-0000-0000-000023B00000}"/>
    <cellStyle name="Normal 7 5 4 2 6 2" xfId="41816" xr:uid="{00000000-0005-0000-0000-000024B00000}"/>
    <cellStyle name="Normal 7 5 4 2 6 2 2" xfId="41817" xr:uid="{00000000-0005-0000-0000-000025B00000}"/>
    <cellStyle name="Normal 7 5 4 2 6 3" xfId="41818" xr:uid="{00000000-0005-0000-0000-000026B00000}"/>
    <cellStyle name="Normal 7 5 4 2 6 4" xfId="41819" xr:uid="{00000000-0005-0000-0000-000027B00000}"/>
    <cellStyle name="Normal 7 5 4 2 7" xfId="41820" xr:uid="{00000000-0005-0000-0000-000028B00000}"/>
    <cellStyle name="Normal 7 5 4 2 7 2" xfId="41821" xr:uid="{00000000-0005-0000-0000-000029B00000}"/>
    <cellStyle name="Normal 7 5 4 2 7 2 2" xfId="41822" xr:uid="{00000000-0005-0000-0000-00002AB00000}"/>
    <cellStyle name="Normal 7 5 4 2 7 3" xfId="41823" xr:uid="{00000000-0005-0000-0000-00002BB00000}"/>
    <cellStyle name="Normal 7 5 4 2 8" xfId="41824" xr:uid="{00000000-0005-0000-0000-00002CB00000}"/>
    <cellStyle name="Normal 7 5 4 2 8 2" xfId="41825" xr:uid="{00000000-0005-0000-0000-00002DB00000}"/>
    <cellStyle name="Normal 7 5 4 2 9" xfId="41826" xr:uid="{00000000-0005-0000-0000-00002EB00000}"/>
    <cellStyle name="Normal 7 5 4 3" xfId="41827" xr:uid="{00000000-0005-0000-0000-00002FB00000}"/>
    <cellStyle name="Normal 7 5 4 3 2" xfId="41828" xr:uid="{00000000-0005-0000-0000-000030B00000}"/>
    <cellStyle name="Normal 7 5 4 3 2 2" xfId="41829" xr:uid="{00000000-0005-0000-0000-000031B00000}"/>
    <cellStyle name="Normal 7 5 4 3 2 2 2" xfId="41830" xr:uid="{00000000-0005-0000-0000-000032B00000}"/>
    <cellStyle name="Normal 7 5 4 3 2 2 2 2" xfId="41831" xr:uid="{00000000-0005-0000-0000-000033B00000}"/>
    <cellStyle name="Normal 7 5 4 3 2 2 3" xfId="41832" xr:uid="{00000000-0005-0000-0000-000034B00000}"/>
    <cellStyle name="Normal 7 5 4 3 2 2 4" xfId="41833" xr:uid="{00000000-0005-0000-0000-000035B00000}"/>
    <cellStyle name="Normal 7 5 4 3 2 3" xfId="41834" xr:uid="{00000000-0005-0000-0000-000036B00000}"/>
    <cellStyle name="Normal 7 5 4 3 2 3 2" xfId="41835" xr:uid="{00000000-0005-0000-0000-000037B00000}"/>
    <cellStyle name="Normal 7 5 4 3 2 3 2 2" xfId="41836" xr:uid="{00000000-0005-0000-0000-000038B00000}"/>
    <cellStyle name="Normal 7 5 4 3 2 3 3" xfId="41837" xr:uid="{00000000-0005-0000-0000-000039B00000}"/>
    <cellStyle name="Normal 7 5 4 3 2 3 4" xfId="41838" xr:uid="{00000000-0005-0000-0000-00003AB00000}"/>
    <cellStyle name="Normal 7 5 4 3 2 4" xfId="41839" xr:uid="{00000000-0005-0000-0000-00003BB00000}"/>
    <cellStyle name="Normal 7 5 4 3 2 4 2" xfId="41840" xr:uid="{00000000-0005-0000-0000-00003CB00000}"/>
    <cellStyle name="Normal 7 5 4 3 2 4 2 2" xfId="41841" xr:uid="{00000000-0005-0000-0000-00003DB00000}"/>
    <cellStyle name="Normal 7 5 4 3 2 4 3" xfId="41842" xr:uid="{00000000-0005-0000-0000-00003EB00000}"/>
    <cellStyle name="Normal 7 5 4 3 2 4 4" xfId="41843" xr:uid="{00000000-0005-0000-0000-00003FB00000}"/>
    <cellStyle name="Normal 7 5 4 3 2 5" xfId="41844" xr:uid="{00000000-0005-0000-0000-000040B00000}"/>
    <cellStyle name="Normal 7 5 4 3 2 5 2" xfId="41845" xr:uid="{00000000-0005-0000-0000-000041B00000}"/>
    <cellStyle name="Normal 7 5 4 3 2 5 3" xfId="41846" xr:uid="{00000000-0005-0000-0000-000042B00000}"/>
    <cellStyle name="Normal 7 5 4 3 2 6" xfId="41847" xr:uid="{00000000-0005-0000-0000-000043B00000}"/>
    <cellStyle name="Normal 7 5 4 3 2 7" xfId="41848" xr:uid="{00000000-0005-0000-0000-000044B00000}"/>
    <cellStyle name="Normal 7 5 4 3 2 8" xfId="41849" xr:uid="{00000000-0005-0000-0000-000045B00000}"/>
    <cellStyle name="Normal 7 5 4 3 3" xfId="41850" xr:uid="{00000000-0005-0000-0000-000046B00000}"/>
    <cellStyle name="Normal 7 5 4 3 3 2" xfId="41851" xr:uid="{00000000-0005-0000-0000-000047B00000}"/>
    <cellStyle name="Normal 7 5 4 3 3 2 2" xfId="41852" xr:uid="{00000000-0005-0000-0000-000048B00000}"/>
    <cellStyle name="Normal 7 5 4 3 3 3" xfId="41853" xr:uid="{00000000-0005-0000-0000-000049B00000}"/>
    <cellStyle name="Normal 7 5 4 3 3 4" xfId="41854" xr:uid="{00000000-0005-0000-0000-00004AB00000}"/>
    <cellStyle name="Normal 7 5 4 3 4" xfId="41855" xr:uid="{00000000-0005-0000-0000-00004BB00000}"/>
    <cellStyle name="Normal 7 5 4 3 4 2" xfId="41856" xr:uid="{00000000-0005-0000-0000-00004CB00000}"/>
    <cellStyle name="Normal 7 5 4 3 4 2 2" xfId="41857" xr:uid="{00000000-0005-0000-0000-00004DB00000}"/>
    <cellStyle name="Normal 7 5 4 3 4 3" xfId="41858" xr:uid="{00000000-0005-0000-0000-00004EB00000}"/>
    <cellStyle name="Normal 7 5 4 3 4 4" xfId="41859" xr:uid="{00000000-0005-0000-0000-00004FB00000}"/>
    <cellStyle name="Normal 7 5 4 3 5" xfId="41860" xr:uid="{00000000-0005-0000-0000-000050B00000}"/>
    <cellStyle name="Normal 7 5 4 3 5 2" xfId="41861" xr:uid="{00000000-0005-0000-0000-000051B00000}"/>
    <cellStyle name="Normal 7 5 4 3 5 2 2" xfId="41862" xr:uid="{00000000-0005-0000-0000-000052B00000}"/>
    <cellStyle name="Normal 7 5 4 3 5 3" xfId="41863" xr:uid="{00000000-0005-0000-0000-000053B00000}"/>
    <cellStyle name="Normal 7 5 4 3 5 4" xfId="41864" xr:uid="{00000000-0005-0000-0000-000054B00000}"/>
    <cellStyle name="Normal 7 5 4 3 6" xfId="41865" xr:uid="{00000000-0005-0000-0000-000055B00000}"/>
    <cellStyle name="Normal 7 5 4 3 6 2" xfId="41866" xr:uid="{00000000-0005-0000-0000-000056B00000}"/>
    <cellStyle name="Normal 7 5 4 3 6 2 2" xfId="41867" xr:uid="{00000000-0005-0000-0000-000057B00000}"/>
    <cellStyle name="Normal 7 5 4 3 6 3" xfId="41868" xr:uid="{00000000-0005-0000-0000-000058B00000}"/>
    <cellStyle name="Normal 7 5 4 3 7" xfId="41869" xr:uid="{00000000-0005-0000-0000-000059B00000}"/>
    <cellStyle name="Normal 7 5 4 3 7 2" xfId="41870" xr:uid="{00000000-0005-0000-0000-00005AB00000}"/>
    <cellStyle name="Normal 7 5 4 3 8" xfId="41871" xr:uid="{00000000-0005-0000-0000-00005BB00000}"/>
    <cellStyle name="Normal 7 5 4 3 9" xfId="41872" xr:uid="{00000000-0005-0000-0000-00005CB00000}"/>
    <cellStyle name="Normal 7 5 4 4" xfId="41873" xr:uid="{00000000-0005-0000-0000-00005DB00000}"/>
    <cellStyle name="Normal 7 5 4 4 2" xfId="41874" xr:uid="{00000000-0005-0000-0000-00005EB00000}"/>
    <cellStyle name="Normal 7 5 4 4 2 2" xfId="41875" xr:uid="{00000000-0005-0000-0000-00005FB00000}"/>
    <cellStyle name="Normal 7 5 4 4 2 2 2" xfId="41876" xr:uid="{00000000-0005-0000-0000-000060B00000}"/>
    <cellStyle name="Normal 7 5 4 4 2 3" xfId="41877" xr:uid="{00000000-0005-0000-0000-000061B00000}"/>
    <cellStyle name="Normal 7 5 4 4 2 4" xfId="41878" xr:uid="{00000000-0005-0000-0000-000062B00000}"/>
    <cellStyle name="Normal 7 5 4 4 3" xfId="41879" xr:uid="{00000000-0005-0000-0000-000063B00000}"/>
    <cellStyle name="Normal 7 5 4 4 3 2" xfId="41880" xr:uid="{00000000-0005-0000-0000-000064B00000}"/>
    <cellStyle name="Normal 7 5 4 4 3 2 2" xfId="41881" xr:uid="{00000000-0005-0000-0000-000065B00000}"/>
    <cellStyle name="Normal 7 5 4 4 3 3" xfId="41882" xr:uid="{00000000-0005-0000-0000-000066B00000}"/>
    <cellStyle name="Normal 7 5 4 4 3 4" xfId="41883" xr:uid="{00000000-0005-0000-0000-000067B00000}"/>
    <cellStyle name="Normal 7 5 4 4 4" xfId="41884" xr:uid="{00000000-0005-0000-0000-000068B00000}"/>
    <cellStyle name="Normal 7 5 4 4 4 2" xfId="41885" xr:uid="{00000000-0005-0000-0000-000069B00000}"/>
    <cellStyle name="Normal 7 5 4 4 4 2 2" xfId="41886" xr:uid="{00000000-0005-0000-0000-00006AB00000}"/>
    <cellStyle name="Normal 7 5 4 4 4 3" xfId="41887" xr:uid="{00000000-0005-0000-0000-00006BB00000}"/>
    <cellStyle name="Normal 7 5 4 4 4 4" xfId="41888" xr:uid="{00000000-0005-0000-0000-00006CB00000}"/>
    <cellStyle name="Normal 7 5 4 4 5" xfId="41889" xr:uid="{00000000-0005-0000-0000-00006DB00000}"/>
    <cellStyle name="Normal 7 5 4 4 5 2" xfId="41890" xr:uid="{00000000-0005-0000-0000-00006EB00000}"/>
    <cellStyle name="Normal 7 5 4 4 5 2 2" xfId="41891" xr:uid="{00000000-0005-0000-0000-00006FB00000}"/>
    <cellStyle name="Normal 7 5 4 4 5 3" xfId="41892" xr:uid="{00000000-0005-0000-0000-000070B00000}"/>
    <cellStyle name="Normal 7 5 4 4 5 4" xfId="41893" xr:uid="{00000000-0005-0000-0000-000071B00000}"/>
    <cellStyle name="Normal 7 5 4 4 6" xfId="41894" xr:uid="{00000000-0005-0000-0000-000072B00000}"/>
    <cellStyle name="Normal 7 5 4 4 6 2" xfId="41895" xr:uid="{00000000-0005-0000-0000-000073B00000}"/>
    <cellStyle name="Normal 7 5 4 4 6 2 2" xfId="41896" xr:uid="{00000000-0005-0000-0000-000074B00000}"/>
    <cellStyle name="Normal 7 5 4 4 6 3" xfId="41897" xr:uid="{00000000-0005-0000-0000-000075B00000}"/>
    <cellStyle name="Normal 7 5 4 4 7" xfId="41898" xr:uid="{00000000-0005-0000-0000-000076B00000}"/>
    <cellStyle name="Normal 7 5 4 4 7 2" xfId="41899" xr:uid="{00000000-0005-0000-0000-000077B00000}"/>
    <cellStyle name="Normal 7 5 4 4 8" xfId="41900" xr:uid="{00000000-0005-0000-0000-000078B00000}"/>
    <cellStyle name="Normal 7 5 4 4 9" xfId="41901" xr:uid="{00000000-0005-0000-0000-000079B00000}"/>
    <cellStyle name="Normal 7 5 4 5" xfId="41902" xr:uid="{00000000-0005-0000-0000-00007AB00000}"/>
    <cellStyle name="Normal 7 5 4 5 2" xfId="41903" xr:uid="{00000000-0005-0000-0000-00007BB00000}"/>
    <cellStyle name="Normal 7 5 4 5 2 2" xfId="41904" xr:uid="{00000000-0005-0000-0000-00007CB00000}"/>
    <cellStyle name="Normal 7 5 4 5 2 2 2" xfId="41905" xr:uid="{00000000-0005-0000-0000-00007DB00000}"/>
    <cellStyle name="Normal 7 5 4 5 2 3" xfId="41906" xr:uid="{00000000-0005-0000-0000-00007EB00000}"/>
    <cellStyle name="Normal 7 5 4 5 2 4" xfId="41907" xr:uid="{00000000-0005-0000-0000-00007FB00000}"/>
    <cellStyle name="Normal 7 5 4 5 3" xfId="41908" xr:uid="{00000000-0005-0000-0000-000080B00000}"/>
    <cellStyle name="Normal 7 5 4 5 3 2" xfId="41909" xr:uid="{00000000-0005-0000-0000-000081B00000}"/>
    <cellStyle name="Normal 7 5 4 5 3 2 2" xfId="41910" xr:uid="{00000000-0005-0000-0000-000082B00000}"/>
    <cellStyle name="Normal 7 5 4 5 3 3" xfId="41911" xr:uid="{00000000-0005-0000-0000-000083B00000}"/>
    <cellStyle name="Normal 7 5 4 5 3 4" xfId="41912" xr:uid="{00000000-0005-0000-0000-000084B00000}"/>
    <cellStyle name="Normal 7 5 4 5 4" xfId="41913" xr:uid="{00000000-0005-0000-0000-000085B00000}"/>
    <cellStyle name="Normal 7 5 4 5 4 2" xfId="41914" xr:uid="{00000000-0005-0000-0000-000086B00000}"/>
    <cellStyle name="Normal 7 5 4 5 4 2 2" xfId="41915" xr:uid="{00000000-0005-0000-0000-000087B00000}"/>
    <cellStyle name="Normal 7 5 4 5 4 3" xfId="41916" xr:uid="{00000000-0005-0000-0000-000088B00000}"/>
    <cellStyle name="Normal 7 5 4 5 4 4" xfId="41917" xr:uid="{00000000-0005-0000-0000-000089B00000}"/>
    <cellStyle name="Normal 7 5 4 5 5" xfId="41918" xr:uid="{00000000-0005-0000-0000-00008AB00000}"/>
    <cellStyle name="Normal 7 5 4 5 5 2" xfId="41919" xr:uid="{00000000-0005-0000-0000-00008BB00000}"/>
    <cellStyle name="Normal 7 5 4 5 5 3" xfId="41920" xr:uid="{00000000-0005-0000-0000-00008CB00000}"/>
    <cellStyle name="Normal 7 5 4 5 6" xfId="41921" xr:uid="{00000000-0005-0000-0000-00008DB00000}"/>
    <cellStyle name="Normal 7 5 4 5 7" xfId="41922" xr:uid="{00000000-0005-0000-0000-00008EB00000}"/>
    <cellStyle name="Normal 7 5 4 5 8" xfId="41923" xr:uid="{00000000-0005-0000-0000-00008FB00000}"/>
    <cellStyle name="Normal 7 5 4 6" xfId="41924" xr:uid="{00000000-0005-0000-0000-000090B00000}"/>
    <cellStyle name="Normal 7 5 4 6 2" xfId="41925" xr:uid="{00000000-0005-0000-0000-000091B00000}"/>
    <cellStyle name="Normal 7 5 4 6 2 2" xfId="41926" xr:uid="{00000000-0005-0000-0000-000092B00000}"/>
    <cellStyle name="Normal 7 5 4 6 3" xfId="41927" xr:uid="{00000000-0005-0000-0000-000093B00000}"/>
    <cellStyle name="Normal 7 5 4 6 4" xfId="41928" xr:uid="{00000000-0005-0000-0000-000094B00000}"/>
    <cellStyle name="Normal 7 5 4 7" xfId="41929" xr:uid="{00000000-0005-0000-0000-000095B00000}"/>
    <cellStyle name="Normal 7 5 4 7 2" xfId="41930" xr:uid="{00000000-0005-0000-0000-000096B00000}"/>
    <cellStyle name="Normal 7 5 4 7 2 2" xfId="41931" xr:uid="{00000000-0005-0000-0000-000097B00000}"/>
    <cellStyle name="Normal 7 5 4 7 3" xfId="41932" xr:uid="{00000000-0005-0000-0000-000098B00000}"/>
    <cellStyle name="Normal 7 5 4 7 4" xfId="41933" xr:uid="{00000000-0005-0000-0000-000099B00000}"/>
    <cellStyle name="Normal 7 5 4 8" xfId="41934" xr:uid="{00000000-0005-0000-0000-00009AB00000}"/>
    <cellStyle name="Normal 7 5 4 8 2" xfId="41935" xr:uid="{00000000-0005-0000-0000-00009BB00000}"/>
    <cellStyle name="Normal 7 5 4 8 2 2" xfId="41936" xr:uid="{00000000-0005-0000-0000-00009CB00000}"/>
    <cellStyle name="Normal 7 5 4 8 3" xfId="41937" xr:uid="{00000000-0005-0000-0000-00009DB00000}"/>
    <cellStyle name="Normal 7 5 4 8 4" xfId="41938" xr:uid="{00000000-0005-0000-0000-00009EB00000}"/>
    <cellStyle name="Normal 7 5 4 9" xfId="41939" xr:uid="{00000000-0005-0000-0000-00009FB00000}"/>
    <cellStyle name="Normal 7 5 4 9 2" xfId="41940" xr:uid="{00000000-0005-0000-0000-0000A0B00000}"/>
    <cellStyle name="Normal 7 5 4 9 2 2" xfId="41941" xr:uid="{00000000-0005-0000-0000-0000A1B00000}"/>
    <cellStyle name="Normal 7 5 4 9 3" xfId="41942" xr:uid="{00000000-0005-0000-0000-0000A2B00000}"/>
    <cellStyle name="Normal 7 5 5" xfId="41943" xr:uid="{00000000-0005-0000-0000-0000A3B00000}"/>
    <cellStyle name="Normal 7 5 5 10" xfId="41944" xr:uid="{00000000-0005-0000-0000-0000A4B00000}"/>
    <cellStyle name="Normal 7 5 5 11" xfId="41945" xr:uid="{00000000-0005-0000-0000-0000A5B00000}"/>
    <cellStyle name="Normal 7 5 5 2" xfId="41946" xr:uid="{00000000-0005-0000-0000-0000A6B00000}"/>
    <cellStyle name="Normal 7 5 5 2 2" xfId="41947" xr:uid="{00000000-0005-0000-0000-0000A7B00000}"/>
    <cellStyle name="Normal 7 5 5 2 2 2" xfId="41948" xr:uid="{00000000-0005-0000-0000-0000A8B00000}"/>
    <cellStyle name="Normal 7 5 5 2 2 2 2" xfId="41949" xr:uid="{00000000-0005-0000-0000-0000A9B00000}"/>
    <cellStyle name="Normal 7 5 5 2 2 2 2 2" xfId="41950" xr:uid="{00000000-0005-0000-0000-0000AAB00000}"/>
    <cellStyle name="Normal 7 5 5 2 2 2 3" xfId="41951" xr:uid="{00000000-0005-0000-0000-0000ABB00000}"/>
    <cellStyle name="Normal 7 5 5 2 2 2 4" xfId="41952" xr:uid="{00000000-0005-0000-0000-0000ACB00000}"/>
    <cellStyle name="Normal 7 5 5 2 2 3" xfId="41953" xr:uid="{00000000-0005-0000-0000-0000ADB00000}"/>
    <cellStyle name="Normal 7 5 5 2 2 3 2" xfId="41954" xr:uid="{00000000-0005-0000-0000-0000AEB00000}"/>
    <cellStyle name="Normal 7 5 5 2 2 3 2 2" xfId="41955" xr:uid="{00000000-0005-0000-0000-0000AFB00000}"/>
    <cellStyle name="Normal 7 5 5 2 2 3 3" xfId="41956" xr:uid="{00000000-0005-0000-0000-0000B0B00000}"/>
    <cellStyle name="Normal 7 5 5 2 2 3 4" xfId="41957" xr:uid="{00000000-0005-0000-0000-0000B1B00000}"/>
    <cellStyle name="Normal 7 5 5 2 2 4" xfId="41958" xr:uid="{00000000-0005-0000-0000-0000B2B00000}"/>
    <cellStyle name="Normal 7 5 5 2 2 4 2" xfId="41959" xr:uid="{00000000-0005-0000-0000-0000B3B00000}"/>
    <cellStyle name="Normal 7 5 5 2 2 4 2 2" xfId="41960" xr:uid="{00000000-0005-0000-0000-0000B4B00000}"/>
    <cellStyle name="Normal 7 5 5 2 2 4 3" xfId="41961" xr:uid="{00000000-0005-0000-0000-0000B5B00000}"/>
    <cellStyle name="Normal 7 5 5 2 2 4 4" xfId="41962" xr:uid="{00000000-0005-0000-0000-0000B6B00000}"/>
    <cellStyle name="Normal 7 5 5 2 2 5" xfId="41963" xr:uid="{00000000-0005-0000-0000-0000B7B00000}"/>
    <cellStyle name="Normal 7 5 5 2 2 5 2" xfId="41964" xr:uid="{00000000-0005-0000-0000-0000B8B00000}"/>
    <cellStyle name="Normal 7 5 5 2 2 5 3" xfId="41965" xr:uid="{00000000-0005-0000-0000-0000B9B00000}"/>
    <cellStyle name="Normal 7 5 5 2 2 6" xfId="41966" xr:uid="{00000000-0005-0000-0000-0000BAB00000}"/>
    <cellStyle name="Normal 7 5 5 2 2 7" xfId="41967" xr:uid="{00000000-0005-0000-0000-0000BBB00000}"/>
    <cellStyle name="Normal 7 5 5 2 2 8" xfId="41968" xr:uid="{00000000-0005-0000-0000-0000BCB00000}"/>
    <cellStyle name="Normal 7 5 5 2 3" xfId="41969" xr:uid="{00000000-0005-0000-0000-0000BDB00000}"/>
    <cellStyle name="Normal 7 5 5 2 3 2" xfId="41970" xr:uid="{00000000-0005-0000-0000-0000BEB00000}"/>
    <cellStyle name="Normal 7 5 5 2 3 2 2" xfId="41971" xr:uid="{00000000-0005-0000-0000-0000BFB00000}"/>
    <cellStyle name="Normal 7 5 5 2 3 3" xfId="41972" xr:uid="{00000000-0005-0000-0000-0000C0B00000}"/>
    <cellStyle name="Normal 7 5 5 2 3 4" xfId="41973" xr:uid="{00000000-0005-0000-0000-0000C1B00000}"/>
    <cellStyle name="Normal 7 5 5 2 4" xfId="41974" xr:uid="{00000000-0005-0000-0000-0000C2B00000}"/>
    <cellStyle name="Normal 7 5 5 2 4 2" xfId="41975" xr:uid="{00000000-0005-0000-0000-0000C3B00000}"/>
    <cellStyle name="Normal 7 5 5 2 4 2 2" xfId="41976" xr:uid="{00000000-0005-0000-0000-0000C4B00000}"/>
    <cellStyle name="Normal 7 5 5 2 4 3" xfId="41977" xr:uid="{00000000-0005-0000-0000-0000C5B00000}"/>
    <cellStyle name="Normal 7 5 5 2 4 4" xfId="41978" xr:uid="{00000000-0005-0000-0000-0000C6B00000}"/>
    <cellStyle name="Normal 7 5 5 2 5" xfId="41979" xr:uid="{00000000-0005-0000-0000-0000C7B00000}"/>
    <cellStyle name="Normal 7 5 5 2 5 2" xfId="41980" xr:uid="{00000000-0005-0000-0000-0000C8B00000}"/>
    <cellStyle name="Normal 7 5 5 2 5 2 2" xfId="41981" xr:uid="{00000000-0005-0000-0000-0000C9B00000}"/>
    <cellStyle name="Normal 7 5 5 2 5 3" xfId="41982" xr:uid="{00000000-0005-0000-0000-0000CAB00000}"/>
    <cellStyle name="Normal 7 5 5 2 5 4" xfId="41983" xr:uid="{00000000-0005-0000-0000-0000CBB00000}"/>
    <cellStyle name="Normal 7 5 5 2 6" xfId="41984" xr:uid="{00000000-0005-0000-0000-0000CCB00000}"/>
    <cellStyle name="Normal 7 5 5 2 6 2" xfId="41985" xr:uid="{00000000-0005-0000-0000-0000CDB00000}"/>
    <cellStyle name="Normal 7 5 5 2 6 2 2" xfId="41986" xr:uid="{00000000-0005-0000-0000-0000CEB00000}"/>
    <cellStyle name="Normal 7 5 5 2 6 3" xfId="41987" xr:uid="{00000000-0005-0000-0000-0000CFB00000}"/>
    <cellStyle name="Normal 7 5 5 2 7" xfId="41988" xr:uid="{00000000-0005-0000-0000-0000D0B00000}"/>
    <cellStyle name="Normal 7 5 5 2 7 2" xfId="41989" xr:uid="{00000000-0005-0000-0000-0000D1B00000}"/>
    <cellStyle name="Normal 7 5 5 2 8" xfId="41990" xr:uid="{00000000-0005-0000-0000-0000D2B00000}"/>
    <cellStyle name="Normal 7 5 5 2 9" xfId="41991" xr:uid="{00000000-0005-0000-0000-0000D3B00000}"/>
    <cellStyle name="Normal 7 5 5 3" xfId="41992" xr:uid="{00000000-0005-0000-0000-0000D4B00000}"/>
    <cellStyle name="Normal 7 5 5 3 2" xfId="41993" xr:uid="{00000000-0005-0000-0000-0000D5B00000}"/>
    <cellStyle name="Normal 7 5 5 3 2 2" xfId="41994" xr:uid="{00000000-0005-0000-0000-0000D6B00000}"/>
    <cellStyle name="Normal 7 5 5 3 2 2 2" xfId="41995" xr:uid="{00000000-0005-0000-0000-0000D7B00000}"/>
    <cellStyle name="Normal 7 5 5 3 2 3" xfId="41996" xr:uid="{00000000-0005-0000-0000-0000D8B00000}"/>
    <cellStyle name="Normal 7 5 5 3 2 4" xfId="41997" xr:uid="{00000000-0005-0000-0000-0000D9B00000}"/>
    <cellStyle name="Normal 7 5 5 3 3" xfId="41998" xr:uid="{00000000-0005-0000-0000-0000DAB00000}"/>
    <cellStyle name="Normal 7 5 5 3 3 2" xfId="41999" xr:uid="{00000000-0005-0000-0000-0000DBB00000}"/>
    <cellStyle name="Normal 7 5 5 3 3 2 2" xfId="42000" xr:uid="{00000000-0005-0000-0000-0000DCB00000}"/>
    <cellStyle name="Normal 7 5 5 3 3 3" xfId="42001" xr:uid="{00000000-0005-0000-0000-0000DDB00000}"/>
    <cellStyle name="Normal 7 5 5 3 3 4" xfId="42002" xr:uid="{00000000-0005-0000-0000-0000DEB00000}"/>
    <cellStyle name="Normal 7 5 5 3 4" xfId="42003" xr:uid="{00000000-0005-0000-0000-0000DFB00000}"/>
    <cellStyle name="Normal 7 5 5 3 4 2" xfId="42004" xr:uid="{00000000-0005-0000-0000-0000E0B00000}"/>
    <cellStyle name="Normal 7 5 5 3 4 2 2" xfId="42005" xr:uid="{00000000-0005-0000-0000-0000E1B00000}"/>
    <cellStyle name="Normal 7 5 5 3 4 3" xfId="42006" xr:uid="{00000000-0005-0000-0000-0000E2B00000}"/>
    <cellStyle name="Normal 7 5 5 3 4 4" xfId="42007" xr:uid="{00000000-0005-0000-0000-0000E3B00000}"/>
    <cellStyle name="Normal 7 5 5 3 5" xfId="42008" xr:uid="{00000000-0005-0000-0000-0000E4B00000}"/>
    <cellStyle name="Normal 7 5 5 3 5 2" xfId="42009" xr:uid="{00000000-0005-0000-0000-0000E5B00000}"/>
    <cellStyle name="Normal 7 5 5 3 5 2 2" xfId="42010" xr:uid="{00000000-0005-0000-0000-0000E6B00000}"/>
    <cellStyle name="Normal 7 5 5 3 5 3" xfId="42011" xr:uid="{00000000-0005-0000-0000-0000E7B00000}"/>
    <cellStyle name="Normal 7 5 5 3 5 4" xfId="42012" xr:uid="{00000000-0005-0000-0000-0000E8B00000}"/>
    <cellStyle name="Normal 7 5 5 3 6" xfId="42013" xr:uid="{00000000-0005-0000-0000-0000E9B00000}"/>
    <cellStyle name="Normal 7 5 5 3 6 2" xfId="42014" xr:uid="{00000000-0005-0000-0000-0000EAB00000}"/>
    <cellStyle name="Normal 7 5 5 3 6 2 2" xfId="42015" xr:uid="{00000000-0005-0000-0000-0000EBB00000}"/>
    <cellStyle name="Normal 7 5 5 3 6 3" xfId="42016" xr:uid="{00000000-0005-0000-0000-0000ECB00000}"/>
    <cellStyle name="Normal 7 5 5 3 7" xfId="42017" xr:uid="{00000000-0005-0000-0000-0000EDB00000}"/>
    <cellStyle name="Normal 7 5 5 3 7 2" xfId="42018" xr:uid="{00000000-0005-0000-0000-0000EEB00000}"/>
    <cellStyle name="Normal 7 5 5 3 8" xfId="42019" xr:uid="{00000000-0005-0000-0000-0000EFB00000}"/>
    <cellStyle name="Normal 7 5 5 3 9" xfId="42020" xr:uid="{00000000-0005-0000-0000-0000F0B00000}"/>
    <cellStyle name="Normal 7 5 5 4" xfId="42021" xr:uid="{00000000-0005-0000-0000-0000F1B00000}"/>
    <cellStyle name="Normal 7 5 5 4 2" xfId="42022" xr:uid="{00000000-0005-0000-0000-0000F2B00000}"/>
    <cellStyle name="Normal 7 5 5 4 2 2" xfId="42023" xr:uid="{00000000-0005-0000-0000-0000F3B00000}"/>
    <cellStyle name="Normal 7 5 5 4 2 2 2" xfId="42024" xr:uid="{00000000-0005-0000-0000-0000F4B00000}"/>
    <cellStyle name="Normal 7 5 5 4 2 3" xfId="42025" xr:uid="{00000000-0005-0000-0000-0000F5B00000}"/>
    <cellStyle name="Normal 7 5 5 4 2 4" xfId="42026" xr:uid="{00000000-0005-0000-0000-0000F6B00000}"/>
    <cellStyle name="Normal 7 5 5 4 3" xfId="42027" xr:uid="{00000000-0005-0000-0000-0000F7B00000}"/>
    <cellStyle name="Normal 7 5 5 4 3 2" xfId="42028" xr:uid="{00000000-0005-0000-0000-0000F8B00000}"/>
    <cellStyle name="Normal 7 5 5 4 3 2 2" xfId="42029" xr:uid="{00000000-0005-0000-0000-0000F9B00000}"/>
    <cellStyle name="Normal 7 5 5 4 3 3" xfId="42030" xr:uid="{00000000-0005-0000-0000-0000FAB00000}"/>
    <cellStyle name="Normal 7 5 5 4 3 4" xfId="42031" xr:uid="{00000000-0005-0000-0000-0000FBB00000}"/>
    <cellStyle name="Normal 7 5 5 4 4" xfId="42032" xr:uid="{00000000-0005-0000-0000-0000FCB00000}"/>
    <cellStyle name="Normal 7 5 5 4 4 2" xfId="42033" xr:uid="{00000000-0005-0000-0000-0000FDB00000}"/>
    <cellStyle name="Normal 7 5 5 4 4 2 2" xfId="42034" xr:uid="{00000000-0005-0000-0000-0000FEB00000}"/>
    <cellStyle name="Normal 7 5 5 4 4 3" xfId="42035" xr:uid="{00000000-0005-0000-0000-0000FFB00000}"/>
    <cellStyle name="Normal 7 5 5 4 4 4" xfId="42036" xr:uid="{00000000-0005-0000-0000-000000B10000}"/>
    <cellStyle name="Normal 7 5 5 4 5" xfId="42037" xr:uid="{00000000-0005-0000-0000-000001B10000}"/>
    <cellStyle name="Normal 7 5 5 4 5 2" xfId="42038" xr:uid="{00000000-0005-0000-0000-000002B10000}"/>
    <cellStyle name="Normal 7 5 5 4 5 3" xfId="42039" xr:uid="{00000000-0005-0000-0000-000003B10000}"/>
    <cellStyle name="Normal 7 5 5 4 6" xfId="42040" xr:uid="{00000000-0005-0000-0000-000004B10000}"/>
    <cellStyle name="Normal 7 5 5 4 7" xfId="42041" xr:uid="{00000000-0005-0000-0000-000005B10000}"/>
    <cellStyle name="Normal 7 5 5 4 8" xfId="42042" xr:uid="{00000000-0005-0000-0000-000006B10000}"/>
    <cellStyle name="Normal 7 5 5 5" xfId="42043" xr:uid="{00000000-0005-0000-0000-000007B10000}"/>
    <cellStyle name="Normal 7 5 5 5 2" xfId="42044" xr:uid="{00000000-0005-0000-0000-000008B10000}"/>
    <cellStyle name="Normal 7 5 5 5 2 2" xfId="42045" xr:uid="{00000000-0005-0000-0000-000009B10000}"/>
    <cellStyle name="Normal 7 5 5 5 3" xfId="42046" xr:uid="{00000000-0005-0000-0000-00000AB10000}"/>
    <cellStyle name="Normal 7 5 5 5 4" xfId="42047" xr:uid="{00000000-0005-0000-0000-00000BB10000}"/>
    <cellStyle name="Normal 7 5 5 6" xfId="42048" xr:uid="{00000000-0005-0000-0000-00000CB10000}"/>
    <cellStyle name="Normal 7 5 5 6 2" xfId="42049" xr:uid="{00000000-0005-0000-0000-00000DB10000}"/>
    <cellStyle name="Normal 7 5 5 6 2 2" xfId="42050" xr:uid="{00000000-0005-0000-0000-00000EB10000}"/>
    <cellStyle name="Normal 7 5 5 6 3" xfId="42051" xr:uid="{00000000-0005-0000-0000-00000FB10000}"/>
    <cellStyle name="Normal 7 5 5 6 4" xfId="42052" xr:uid="{00000000-0005-0000-0000-000010B10000}"/>
    <cellStyle name="Normal 7 5 5 7" xfId="42053" xr:uid="{00000000-0005-0000-0000-000011B10000}"/>
    <cellStyle name="Normal 7 5 5 7 2" xfId="42054" xr:uid="{00000000-0005-0000-0000-000012B10000}"/>
    <cellStyle name="Normal 7 5 5 7 2 2" xfId="42055" xr:uid="{00000000-0005-0000-0000-000013B10000}"/>
    <cellStyle name="Normal 7 5 5 7 3" xfId="42056" xr:uid="{00000000-0005-0000-0000-000014B10000}"/>
    <cellStyle name="Normal 7 5 5 7 4" xfId="42057" xr:uid="{00000000-0005-0000-0000-000015B10000}"/>
    <cellStyle name="Normal 7 5 5 8" xfId="42058" xr:uid="{00000000-0005-0000-0000-000016B10000}"/>
    <cellStyle name="Normal 7 5 5 8 2" xfId="42059" xr:uid="{00000000-0005-0000-0000-000017B10000}"/>
    <cellStyle name="Normal 7 5 5 8 2 2" xfId="42060" xr:uid="{00000000-0005-0000-0000-000018B10000}"/>
    <cellStyle name="Normal 7 5 5 8 3" xfId="42061" xr:uid="{00000000-0005-0000-0000-000019B10000}"/>
    <cellStyle name="Normal 7 5 5 9" xfId="42062" xr:uid="{00000000-0005-0000-0000-00001AB10000}"/>
    <cellStyle name="Normal 7 5 5 9 2" xfId="42063" xr:uid="{00000000-0005-0000-0000-00001BB10000}"/>
    <cellStyle name="Normal 7 5 6" xfId="42064" xr:uid="{00000000-0005-0000-0000-00001CB10000}"/>
    <cellStyle name="Normal 7 5 6 2" xfId="42065" xr:uid="{00000000-0005-0000-0000-00001DB10000}"/>
    <cellStyle name="Normal 7 5 6 2 2" xfId="42066" xr:uid="{00000000-0005-0000-0000-00001EB10000}"/>
    <cellStyle name="Normal 7 5 6 2 2 2" xfId="42067" xr:uid="{00000000-0005-0000-0000-00001FB10000}"/>
    <cellStyle name="Normal 7 5 6 2 2 2 2" xfId="42068" xr:uid="{00000000-0005-0000-0000-000020B10000}"/>
    <cellStyle name="Normal 7 5 6 2 2 3" xfId="42069" xr:uid="{00000000-0005-0000-0000-000021B10000}"/>
    <cellStyle name="Normal 7 5 6 2 2 4" xfId="42070" xr:uid="{00000000-0005-0000-0000-000022B10000}"/>
    <cellStyle name="Normal 7 5 6 2 3" xfId="42071" xr:uid="{00000000-0005-0000-0000-000023B10000}"/>
    <cellStyle name="Normal 7 5 6 2 3 2" xfId="42072" xr:uid="{00000000-0005-0000-0000-000024B10000}"/>
    <cellStyle name="Normal 7 5 6 2 3 2 2" xfId="42073" xr:uid="{00000000-0005-0000-0000-000025B10000}"/>
    <cellStyle name="Normal 7 5 6 2 3 3" xfId="42074" xr:uid="{00000000-0005-0000-0000-000026B10000}"/>
    <cellStyle name="Normal 7 5 6 2 3 4" xfId="42075" xr:uid="{00000000-0005-0000-0000-000027B10000}"/>
    <cellStyle name="Normal 7 5 6 2 4" xfId="42076" xr:uid="{00000000-0005-0000-0000-000028B10000}"/>
    <cellStyle name="Normal 7 5 6 2 4 2" xfId="42077" xr:uid="{00000000-0005-0000-0000-000029B10000}"/>
    <cellStyle name="Normal 7 5 6 2 4 2 2" xfId="42078" xr:uid="{00000000-0005-0000-0000-00002AB10000}"/>
    <cellStyle name="Normal 7 5 6 2 4 3" xfId="42079" xr:uid="{00000000-0005-0000-0000-00002BB10000}"/>
    <cellStyle name="Normal 7 5 6 2 4 4" xfId="42080" xr:uid="{00000000-0005-0000-0000-00002CB10000}"/>
    <cellStyle name="Normal 7 5 6 2 5" xfId="42081" xr:uid="{00000000-0005-0000-0000-00002DB10000}"/>
    <cellStyle name="Normal 7 5 6 2 5 2" xfId="42082" xr:uid="{00000000-0005-0000-0000-00002EB10000}"/>
    <cellStyle name="Normal 7 5 6 2 5 3" xfId="42083" xr:uid="{00000000-0005-0000-0000-00002FB10000}"/>
    <cellStyle name="Normal 7 5 6 2 6" xfId="42084" xr:uid="{00000000-0005-0000-0000-000030B10000}"/>
    <cellStyle name="Normal 7 5 6 2 7" xfId="42085" xr:uid="{00000000-0005-0000-0000-000031B10000}"/>
    <cellStyle name="Normal 7 5 6 2 8" xfId="42086" xr:uid="{00000000-0005-0000-0000-000032B10000}"/>
    <cellStyle name="Normal 7 5 6 3" xfId="42087" xr:uid="{00000000-0005-0000-0000-000033B10000}"/>
    <cellStyle name="Normal 7 5 6 3 2" xfId="42088" xr:uid="{00000000-0005-0000-0000-000034B10000}"/>
    <cellStyle name="Normal 7 5 6 3 2 2" xfId="42089" xr:uid="{00000000-0005-0000-0000-000035B10000}"/>
    <cellStyle name="Normal 7 5 6 3 3" xfId="42090" xr:uid="{00000000-0005-0000-0000-000036B10000}"/>
    <cellStyle name="Normal 7 5 6 3 4" xfId="42091" xr:uid="{00000000-0005-0000-0000-000037B10000}"/>
    <cellStyle name="Normal 7 5 6 4" xfId="42092" xr:uid="{00000000-0005-0000-0000-000038B10000}"/>
    <cellStyle name="Normal 7 5 6 4 2" xfId="42093" xr:uid="{00000000-0005-0000-0000-000039B10000}"/>
    <cellStyle name="Normal 7 5 6 4 2 2" xfId="42094" xr:uid="{00000000-0005-0000-0000-00003AB10000}"/>
    <cellStyle name="Normal 7 5 6 4 3" xfId="42095" xr:uid="{00000000-0005-0000-0000-00003BB10000}"/>
    <cellStyle name="Normal 7 5 6 4 4" xfId="42096" xr:uid="{00000000-0005-0000-0000-00003CB10000}"/>
    <cellStyle name="Normal 7 5 6 5" xfId="42097" xr:uid="{00000000-0005-0000-0000-00003DB10000}"/>
    <cellStyle name="Normal 7 5 6 5 2" xfId="42098" xr:uid="{00000000-0005-0000-0000-00003EB10000}"/>
    <cellStyle name="Normal 7 5 6 5 2 2" xfId="42099" xr:uid="{00000000-0005-0000-0000-00003FB10000}"/>
    <cellStyle name="Normal 7 5 6 5 3" xfId="42100" xr:uid="{00000000-0005-0000-0000-000040B10000}"/>
    <cellStyle name="Normal 7 5 6 5 4" xfId="42101" xr:uid="{00000000-0005-0000-0000-000041B10000}"/>
    <cellStyle name="Normal 7 5 6 6" xfId="42102" xr:uid="{00000000-0005-0000-0000-000042B10000}"/>
    <cellStyle name="Normal 7 5 6 6 2" xfId="42103" xr:uid="{00000000-0005-0000-0000-000043B10000}"/>
    <cellStyle name="Normal 7 5 6 6 2 2" xfId="42104" xr:uid="{00000000-0005-0000-0000-000044B10000}"/>
    <cellStyle name="Normal 7 5 6 6 3" xfId="42105" xr:uid="{00000000-0005-0000-0000-000045B10000}"/>
    <cellStyle name="Normal 7 5 6 7" xfId="42106" xr:uid="{00000000-0005-0000-0000-000046B10000}"/>
    <cellStyle name="Normal 7 5 6 7 2" xfId="42107" xr:uid="{00000000-0005-0000-0000-000047B10000}"/>
    <cellStyle name="Normal 7 5 6 8" xfId="42108" xr:uid="{00000000-0005-0000-0000-000048B10000}"/>
    <cellStyle name="Normal 7 5 6 9" xfId="42109" xr:uid="{00000000-0005-0000-0000-000049B10000}"/>
    <cellStyle name="Normal 7 5 7" xfId="42110" xr:uid="{00000000-0005-0000-0000-00004AB10000}"/>
    <cellStyle name="Normal 7 5 7 2" xfId="42111" xr:uid="{00000000-0005-0000-0000-00004BB10000}"/>
    <cellStyle name="Normal 7 5 7 2 2" xfId="42112" xr:uid="{00000000-0005-0000-0000-00004CB10000}"/>
    <cellStyle name="Normal 7 5 7 2 2 2" xfId="42113" xr:uid="{00000000-0005-0000-0000-00004DB10000}"/>
    <cellStyle name="Normal 7 5 7 2 3" xfId="42114" xr:uid="{00000000-0005-0000-0000-00004EB10000}"/>
    <cellStyle name="Normal 7 5 7 2 4" xfId="42115" xr:uid="{00000000-0005-0000-0000-00004FB10000}"/>
    <cellStyle name="Normal 7 5 7 3" xfId="42116" xr:uid="{00000000-0005-0000-0000-000050B10000}"/>
    <cellStyle name="Normal 7 5 7 3 2" xfId="42117" xr:uid="{00000000-0005-0000-0000-000051B10000}"/>
    <cellStyle name="Normal 7 5 7 3 2 2" xfId="42118" xr:uid="{00000000-0005-0000-0000-000052B10000}"/>
    <cellStyle name="Normal 7 5 7 3 3" xfId="42119" xr:uid="{00000000-0005-0000-0000-000053B10000}"/>
    <cellStyle name="Normal 7 5 7 3 4" xfId="42120" xr:uid="{00000000-0005-0000-0000-000054B10000}"/>
    <cellStyle name="Normal 7 5 7 4" xfId="42121" xr:uid="{00000000-0005-0000-0000-000055B10000}"/>
    <cellStyle name="Normal 7 5 7 4 2" xfId="42122" xr:uid="{00000000-0005-0000-0000-000056B10000}"/>
    <cellStyle name="Normal 7 5 7 4 2 2" xfId="42123" xr:uid="{00000000-0005-0000-0000-000057B10000}"/>
    <cellStyle name="Normal 7 5 7 4 3" xfId="42124" xr:uid="{00000000-0005-0000-0000-000058B10000}"/>
    <cellStyle name="Normal 7 5 7 4 4" xfId="42125" xr:uid="{00000000-0005-0000-0000-000059B10000}"/>
    <cellStyle name="Normal 7 5 7 5" xfId="42126" xr:uid="{00000000-0005-0000-0000-00005AB10000}"/>
    <cellStyle name="Normal 7 5 7 5 2" xfId="42127" xr:uid="{00000000-0005-0000-0000-00005BB10000}"/>
    <cellStyle name="Normal 7 5 7 5 2 2" xfId="42128" xr:uid="{00000000-0005-0000-0000-00005CB10000}"/>
    <cellStyle name="Normal 7 5 7 5 3" xfId="42129" xr:uid="{00000000-0005-0000-0000-00005DB10000}"/>
    <cellStyle name="Normal 7 5 7 5 4" xfId="42130" xr:uid="{00000000-0005-0000-0000-00005EB10000}"/>
    <cellStyle name="Normal 7 5 7 6" xfId="42131" xr:uid="{00000000-0005-0000-0000-00005FB10000}"/>
    <cellStyle name="Normal 7 5 7 6 2" xfId="42132" xr:uid="{00000000-0005-0000-0000-000060B10000}"/>
    <cellStyle name="Normal 7 5 7 6 2 2" xfId="42133" xr:uid="{00000000-0005-0000-0000-000061B10000}"/>
    <cellStyle name="Normal 7 5 7 6 3" xfId="42134" xr:uid="{00000000-0005-0000-0000-000062B10000}"/>
    <cellStyle name="Normal 7 5 7 7" xfId="42135" xr:uid="{00000000-0005-0000-0000-000063B10000}"/>
    <cellStyle name="Normal 7 5 7 7 2" xfId="42136" xr:uid="{00000000-0005-0000-0000-000064B10000}"/>
    <cellStyle name="Normal 7 5 7 8" xfId="42137" xr:uid="{00000000-0005-0000-0000-000065B10000}"/>
    <cellStyle name="Normal 7 5 7 9" xfId="42138" xr:uid="{00000000-0005-0000-0000-000066B10000}"/>
    <cellStyle name="Normal 7 5 8" xfId="42139" xr:uid="{00000000-0005-0000-0000-000067B10000}"/>
    <cellStyle name="Normal 7 5 8 2" xfId="42140" xr:uid="{00000000-0005-0000-0000-000068B10000}"/>
    <cellStyle name="Normal 7 5 8 2 2" xfId="42141" xr:uid="{00000000-0005-0000-0000-000069B10000}"/>
    <cellStyle name="Normal 7 5 8 2 2 2" xfId="42142" xr:uid="{00000000-0005-0000-0000-00006AB10000}"/>
    <cellStyle name="Normal 7 5 8 2 3" xfId="42143" xr:uid="{00000000-0005-0000-0000-00006BB10000}"/>
    <cellStyle name="Normal 7 5 8 2 4" xfId="42144" xr:uid="{00000000-0005-0000-0000-00006CB10000}"/>
    <cellStyle name="Normal 7 5 8 3" xfId="42145" xr:uid="{00000000-0005-0000-0000-00006DB10000}"/>
    <cellStyle name="Normal 7 5 8 3 2" xfId="42146" xr:uid="{00000000-0005-0000-0000-00006EB10000}"/>
    <cellStyle name="Normal 7 5 8 3 2 2" xfId="42147" xr:uid="{00000000-0005-0000-0000-00006FB10000}"/>
    <cellStyle name="Normal 7 5 8 3 3" xfId="42148" xr:uid="{00000000-0005-0000-0000-000070B10000}"/>
    <cellStyle name="Normal 7 5 8 3 4" xfId="42149" xr:uid="{00000000-0005-0000-0000-000071B10000}"/>
    <cellStyle name="Normal 7 5 8 4" xfId="42150" xr:uid="{00000000-0005-0000-0000-000072B10000}"/>
    <cellStyle name="Normal 7 5 8 4 2" xfId="42151" xr:uid="{00000000-0005-0000-0000-000073B10000}"/>
    <cellStyle name="Normal 7 5 8 4 2 2" xfId="42152" xr:uid="{00000000-0005-0000-0000-000074B10000}"/>
    <cellStyle name="Normal 7 5 8 4 3" xfId="42153" xr:uid="{00000000-0005-0000-0000-000075B10000}"/>
    <cellStyle name="Normal 7 5 8 4 4" xfId="42154" xr:uid="{00000000-0005-0000-0000-000076B10000}"/>
    <cellStyle name="Normal 7 5 8 5" xfId="42155" xr:uid="{00000000-0005-0000-0000-000077B10000}"/>
    <cellStyle name="Normal 7 5 8 5 2" xfId="42156" xr:uid="{00000000-0005-0000-0000-000078B10000}"/>
    <cellStyle name="Normal 7 5 8 5 2 2" xfId="42157" xr:uid="{00000000-0005-0000-0000-000079B10000}"/>
    <cellStyle name="Normal 7 5 8 5 3" xfId="42158" xr:uid="{00000000-0005-0000-0000-00007AB10000}"/>
    <cellStyle name="Normal 7 5 8 6" xfId="42159" xr:uid="{00000000-0005-0000-0000-00007BB10000}"/>
    <cellStyle name="Normal 7 5 8 6 2" xfId="42160" xr:uid="{00000000-0005-0000-0000-00007CB10000}"/>
    <cellStyle name="Normal 7 5 8 7" xfId="42161" xr:uid="{00000000-0005-0000-0000-00007DB10000}"/>
    <cellStyle name="Normal 7 5 8 8" xfId="42162" xr:uid="{00000000-0005-0000-0000-00007EB10000}"/>
    <cellStyle name="Normal 7 5 9" xfId="42163" xr:uid="{00000000-0005-0000-0000-00007FB10000}"/>
    <cellStyle name="Normal 7 5 9 2" xfId="42164" xr:uid="{00000000-0005-0000-0000-000080B10000}"/>
    <cellStyle name="Normal 7 5 9 2 2" xfId="42165" xr:uid="{00000000-0005-0000-0000-000081B10000}"/>
    <cellStyle name="Normal 7 5 9 3" xfId="42166" xr:uid="{00000000-0005-0000-0000-000082B10000}"/>
    <cellStyle name="Normal 7 5 9 4" xfId="42167" xr:uid="{00000000-0005-0000-0000-000083B10000}"/>
    <cellStyle name="Normal 7 6" xfId="42168" xr:uid="{00000000-0005-0000-0000-000084B10000}"/>
    <cellStyle name="Normal 7 6 10" xfId="42169" xr:uid="{00000000-0005-0000-0000-000085B10000}"/>
    <cellStyle name="Normal 7 6 10 2" xfId="42170" xr:uid="{00000000-0005-0000-0000-000086B10000}"/>
    <cellStyle name="Normal 7 6 10 2 2" xfId="42171" xr:uid="{00000000-0005-0000-0000-000087B10000}"/>
    <cellStyle name="Normal 7 6 10 3" xfId="42172" xr:uid="{00000000-0005-0000-0000-000088B10000}"/>
    <cellStyle name="Normal 7 6 11" xfId="42173" xr:uid="{00000000-0005-0000-0000-000089B10000}"/>
    <cellStyle name="Normal 7 6 11 2" xfId="42174" xr:uid="{00000000-0005-0000-0000-00008AB10000}"/>
    <cellStyle name="Normal 7 6 12" xfId="42175" xr:uid="{00000000-0005-0000-0000-00008BB10000}"/>
    <cellStyle name="Normal 7 6 13" xfId="42176" xr:uid="{00000000-0005-0000-0000-00008CB10000}"/>
    <cellStyle name="Normal 7 6 2" xfId="42177" xr:uid="{00000000-0005-0000-0000-00008DB10000}"/>
    <cellStyle name="Normal 7 6 2 10" xfId="42178" xr:uid="{00000000-0005-0000-0000-00008EB10000}"/>
    <cellStyle name="Normal 7 6 2 10 2" xfId="42179" xr:uid="{00000000-0005-0000-0000-00008FB10000}"/>
    <cellStyle name="Normal 7 6 2 11" xfId="42180" xr:uid="{00000000-0005-0000-0000-000090B10000}"/>
    <cellStyle name="Normal 7 6 2 12" xfId="42181" xr:uid="{00000000-0005-0000-0000-000091B10000}"/>
    <cellStyle name="Normal 7 6 2 2" xfId="42182" xr:uid="{00000000-0005-0000-0000-000092B10000}"/>
    <cellStyle name="Normal 7 6 2 2 10" xfId="42183" xr:uid="{00000000-0005-0000-0000-000093B10000}"/>
    <cellStyle name="Normal 7 6 2 2 2" xfId="42184" xr:uid="{00000000-0005-0000-0000-000094B10000}"/>
    <cellStyle name="Normal 7 6 2 2 2 2" xfId="42185" xr:uid="{00000000-0005-0000-0000-000095B10000}"/>
    <cellStyle name="Normal 7 6 2 2 2 2 2" xfId="42186" xr:uid="{00000000-0005-0000-0000-000096B10000}"/>
    <cellStyle name="Normal 7 6 2 2 2 2 2 2" xfId="42187" xr:uid="{00000000-0005-0000-0000-000097B10000}"/>
    <cellStyle name="Normal 7 6 2 2 2 2 3" xfId="42188" xr:uid="{00000000-0005-0000-0000-000098B10000}"/>
    <cellStyle name="Normal 7 6 2 2 2 2 4" xfId="42189" xr:uid="{00000000-0005-0000-0000-000099B10000}"/>
    <cellStyle name="Normal 7 6 2 2 2 3" xfId="42190" xr:uid="{00000000-0005-0000-0000-00009AB10000}"/>
    <cellStyle name="Normal 7 6 2 2 2 3 2" xfId="42191" xr:uid="{00000000-0005-0000-0000-00009BB10000}"/>
    <cellStyle name="Normal 7 6 2 2 2 3 2 2" xfId="42192" xr:uid="{00000000-0005-0000-0000-00009CB10000}"/>
    <cellStyle name="Normal 7 6 2 2 2 3 3" xfId="42193" xr:uid="{00000000-0005-0000-0000-00009DB10000}"/>
    <cellStyle name="Normal 7 6 2 2 2 3 4" xfId="42194" xr:uid="{00000000-0005-0000-0000-00009EB10000}"/>
    <cellStyle name="Normal 7 6 2 2 2 4" xfId="42195" xr:uid="{00000000-0005-0000-0000-00009FB10000}"/>
    <cellStyle name="Normal 7 6 2 2 2 4 2" xfId="42196" xr:uid="{00000000-0005-0000-0000-0000A0B10000}"/>
    <cellStyle name="Normal 7 6 2 2 2 4 2 2" xfId="42197" xr:uid="{00000000-0005-0000-0000-0000A1B10000}"/>
    <cellStyle name="Normal 7 6 2 2 2 4 3" xfId="42198" xr:uid="{00000000-0005-0000-0000-0000A2B10000}"/>
    <cellStyle name="Normal 7 6 2 2 2 4 4" xfId="42199" xr:uid="{00000000-0005-0000-0000-0000A3B10000}"/>
    <cellStyle name="Normal 7 6 2 2 2 5" xfId="42200" xr:uid="{00000000-0005-0000-0000-0000A4B10000}"/>
    <cellStyle name="Normal 7 6 2 2 2 5 2" xfId="42201" xr:uid="{00000000-0005-0000-0000-0000A5B10000}"/>
    <cellStyle name="Normal 7 6 2 2 2 5 2 2" xfId="42202" xr:uid="{00000000-0005-0000-0000-0000A6B10000}"/>
    <cellStyle name="Normal 7 6 2 2 2 5 3" xfId="42203" xr:uid="{00000000-0005-0000-0000-0000A7B10000}"/>
    <cellStyle name="Normal 7 6 2 2 2 5 4" xfId="42204" xr:uid="{00000000-0005-0000-0000-0000A8B10000}"/>
    <cellStyle name="Normal 7 6 2 2 2 6" xfId="42205" xr:uid="{00000000-0005-0000-0000-0000A9B10000}"/>
    <cellStyle name="Normal 7 6 2 2 2 6 2" xfId="42206" xr:uid="{00000000-0005-0000-0000-0000AAB10000}"/>
    <cellStyle name="Normal 7 6 2 2 2 6 2 2" xfId="42207" xr:uid="{00000000-0005-0000-0000-0000ABB10000}"/>
    <cellStyle name="Normal 7 6 2 2 2 6 3" xfId="42208" xr:uid="{00000000-0005-0000-0000-0000ACB10000}"/>
    <cellStyle name="Normal 7 6 2 2 2 7" xfId="42209" xr:uid="{00000000-0005-0000-0000-0000ADB10000}"/>
    <cellStyle name="Normal 7 6 2 2 2 7 2" xfId="42210" xr:uid="{00000000-0005-0000-0000-0000AEB10000}"/>
    <cellStyle name="Normal 7 6 2 2 2 8" xfId="42211" xr:uid="{00000000-0005-0000-0000-0000AFB10000}"/>
    <cellStyle name="Normal 7 6 2 2 2 9" xfId="42212" xr:uid="{00000000-0005-0000-0000-0000B0B10000}"/>
    <cellStyle name="Normal 7 6 2 2 3" xfId="42213" xr:uid="{00000000-0005-0000-0000-0000B1B10000}"/>
    <cellStyle name="Normal 7 6 2 2 3 2" xfId="42214" xr:uid="{00000000-0005-0000-0000-0000B2B10000}"/>
    <cellStyle name="Normal 7 6 2 2 3 2 2" xfId="42215" xr:uid="{00000000-0005-0000-0000-0000B3B10000}"/>
    <cellStyle name="Normal 7 6 2 2 3 2 2 2" xfId="42216" xr:uid="{00000000-0005-0000-0000-0000B4B10000}"/>
    <cellStyle name="Normal 7 6 2 2 3 2 3" xfId="42217" xr:uid="{00000000-0005-0000-0000-0000B5B10000}"/>
    <cellStyle name="Normal 7 6 2 2 3 2 4" xfId="42218" xr:uid="{00000000-0005-0000-0000-0000B6B10000}"/>
    <cellStyle name="Normal 7 6 2 2 3 3" xfId="42219" xr:uid="{00000000-0005-0000-0000-0000B7B10000}"/>
    <cellStyle name="Normal 7 6 2 2 3 3 2" xfId="42220" xr:uid="{00000000-0005-0000-0000-0000B8B10000}"/>
    <cellStyle name="Normal 7 6 2 2 3 3 2 2" xfId="42221" xr:uid="{00000000-0005-0000-0000-0000B9B10000}"/>
    <cellStyle name="Normal 7 6 2 2 3 3 3" xfId="42222" xr:uid="{00000000-0005-0000-0000-0000BAB10000}"/>
    <cellStyle name="Normal 7 6 2 2 3 3 4" xfId="42223" xr:uid="{00000000-0005-0000-0000-0000BBB10000}"/>
    <cellStyle name="Normal 7 6 2 2 3 4" xfId="42224" xr:uid="{00000000-0005-0000-0000-0000BCB10000}"/>
    <cellStyle name="Normal 7 6 2 2 3 4 2" xfId="42225" xr:uid="{00000000-0005-0000-0000-0000BDB10000}"/>
    <cellStyle name="Normal 7 6 2 2 3 4 2 2" xfId="42226" xr:uid="{00000000-0005-0000-0000-0000BEB10000}"/>
    <cellStyle name="Normal 7 6 2 2 3 4 3" xfId="42227" xr:uid="{00000000-0005-0000-0000-0000BFB10000}"/>
    <cellStyle name="Normal 7 6 2 2 3 4 4" xfId="42228" xr:uid="{00000000-0005-0000-0000-0000C0B10000}"/>
    <cellStyle name="Normal 7 6 2 2 3 5" xfId="42229" xr:uid="{00000000-0005-0000-0000-0000C1B10000}"/>
    <cellStyle name="Normal 7 6 2 2 3 5 2" xfId="42230" xr:uid="{00000000-0005-0000-0000-0000C2B10000}"/>
    <cellStyle name="Normal 7 6 2 2 3 5 3" xfId="42231" xr:uid="{00000000-0005-0000-0000-0000C3B10000}"/>
    <cellStyle name="Normal 7 6 2 2 3 6" xfId="42232" xr:uid="{00000000-0005-0000-0000-0000C4B10000}"/>
    <cellStyle name="Normal 7 6 2 2 3 7" xfId="42233" xr:uid="{00000000-0005-0000-0000-0000C5B10000}"/>
    <cellStyle name="Normal 7 6 2 2 3 8" xfId="42234" xr:uid="{00000000-0005-0000-0000-0000C6B10000}"/>
    <cellStyle name="Normal 7 6 2 2 4" xfId="42235" xr:uid="{00000000-0005-0000-0000-0000C7B10000}"/>
    <cellStyle name="Normal 7 6 2 2 4 2" xfId="42236" xr:uid="{00000000-0005-0000-0000-0000C8B10000}"/>
    <cellStyle name="Normal 7 6 2 2 4 2 2" xfId="42237" xr:uid="{00000000-0005-0000-0000-0000C9B10000}"/>
    <cellStyle name="Normal 7 6 2 2 4 3" xfId="42238" xr:uid="{00000000-0005-0000-0000-0000CAB10000}"/>
    <cellStyle name="Normal 7 6 2 2 4 4" xfId="42239" xr:uid="{00000000-0005-0000-0000-0000CBB10000}"/>
    <cellStyle name="Normal 7 6 2 2 5" xfId="42240" xr:uid="{00000000-0005-0000-0000-0000CCB10000}"/>
    <cellStyle name="Normal 7 6 2 2 5 2" xfId="42241" xr:uid="{00000000-0005-0000-0000-0000CDB10000}"/>
    <cellStyle name="Normal 7 6 2 2 5 2 2" xfId="42242" xr:uid="{00000000-0005-0000-0000-0000CEB10000}"/>
    <cellStyle name="Normal 7 6 2 2 5 3" xfId="42243" xr:uid="{00000000-0005-0000-0000-0000CFB10000}"/>
    <cellStyle name="Normal 7 6 2 2 5 4" xfId="42244" xr:uid="{00000000-0005-0000-0000-0000D0B10000}"/>
    <cellStyle name="Normal 7 6 2 2 6" xfId="42245" xr:uid="{00000000-0005-0000-0000-0000D1B10000}"/>
    <cellStyle name="Normal 7 6 2 2 6 2" xfId="42246" xr:uid="{00000000-0005-0000-0000-0000D2B10000}"/>
    <cellStyle name="Normal 7 6 2 2 6 2 2" xfId="42247" xr:uid="{00000000-0005-0000-0000-0000D3B10000}"/>
    <cellStyle name="Normal 7 6 2 2 6 3" xfId="42248" xr:uid="{00000000-0005-0000-0000-0000D4B10000}"/>
    <cellStyle name="Normal 7 6 2 2 6 4" xfId="42249" xr:uid="{00000000-0005-0000-0000-0000D5B10000}"/>
    <cellStyle name="Normal 7 6 2 2 7" xfId="42250" xr:uid="{00000000-0005-0000-0000-0000D6B10000}"/>
    <cellStyle name="Normal 7 6 2 2 7 2" xfId="42251" xr:uid="{00000000-0005-0000-0000-0000D7B10000}"/>
    <cellStyle name="Normal 7 6 2 2 7 2 2" xfId="42252" xr:uid="{00000000-0005-0000-0000-0000D8B10000}"/>
    <cellStyle name="Normal 7 6 2 2 7 3" xfId="42253" xr:uid="{00000000-0005-0000-0000-0000D9B10000}"/>
    <cellStyle name="Normal 7 6 2 2 8" xfId="42254" xr:uid="{00000000-0005-0000-0000-0000DAB10000}"/>
    <cellStyle name="Normal 7 6 2 2 8 2" xfId="42255" xr:uid="{00000000-0005-0000-0000-0000DBB10000}"/>
    <cellStyle name="Normal 7 6 2 2 9" xfId="42256" xr:uid="{00000000-0005-0000-0000-0000DCB10000}"/>
    <cellStyle name="Normal 7 6 2 3" xfId="42257" xr:uid="{00000000-0005-0000-0000-0000DDB10000}"/>
    <cellStyle name="Normal 7 6 2 3 2" xfId="42258" xr:uid="{00000000-0005-0000-0000-0000DEB10000}"/>
    <cellStyle name="Normal 7 6 2 3 2 2" xfId="42259" xr:uid="{00000000-0005-0000-0000-0000DFB10000}"/>
    <cellStyle name="Normal 7 6 2 3 2 2 2" xfId="42260" xr:uid="{00000000-0005-0000-0000-0000E0B10000}"/>
    <cellStyle name="Normal 7 6 2 3 2 2 2 2" xfId="42261" xr:uid="{00000000-0005-0000-0000-0000E1B10000}"/>
    <cellStyle name="Normal 7 6 2 3 2 2 3" xfId="42262" xr:uid="{00000000-0005-0000-0000-0000E2B10000}"/>
    <cellStyle name="Normal 7 6 2 3 2 2 4" xfId="42263" xr:uid="{00000000-0005-0000-0000-0000E3B10000}"/>
    <cellStyle name="Normal 7 6 2 3 2 3" xfId="42264" xr:uid="{00000000-0005-0000-0000-0000E4B10000}"/>
    <cellStyle name="Normal 7 6 2 3 2 3 2" xfId="42265" xr:uid="{00000000-0005-0000-0000-0000E5B10000}"/>
    <cellStyle name="Normal 7 6 2 3 2 3 2 2" xfId="42266" xr:uid="{00000000-0005-0000-0000-0000E6B10000}"/>
    <cellStyle name="Normal 7 6 2 3 2 3 3" xfId="42267" xr:uid="{00000000-0005-0000-0000-0000E7B10000}"/>
    <cellStyle name="Normal 7 6 2 3 2 3 4" xfId="42268" xr:uid="{00000000-0005-0000-0000-0000E8B10000}"/>
    <cellStyle name="Normal 7 6 2 3 2 4" xfId="42269" xr:uid="{00000000-0005-0000-0000-0000E9B10000}"/>
    <cellStyle name="Normal 7 6 2 3 2 4 2" xfId="42270" xr:uid="{00000000-0005-0000-0000-0000EAB10000}"/>
    <cellStyle name="Normal 7 6 2 3 2 4 2 2" xfId="42271" xr:uid="{00000000-0005-0000-0000-0000EBB10000}"/>
    <cellStyle name="Normal 7 6 2 3 2 4 3" xfId="42272" xr:uid="{00000000-0005-0000-0000-0000ECB10000}"/>
    <cellStyle name="Normal 7 6 2 3 2 4 4" xfId="42273" xr:uid="{00000000-0005-0000-0000-0000EDB10000}"/>
    <cellStyle name="Normal 7 6 2 3 2 5" xfId="42274" xr:uid="{00000000-0005-0000-0000-0000EEB10000}"/>
    <cellStyle name="Normal 7 6 2 3 2 5 2" xfId="42275" xr:uid="{00000000-0005-0000-0000-0000EFB10000}"/>
    <cellStyle name="Normal 7 6 2 3 2 5 3" xfId="42276" xr:uid="{00000000-0005-0000-0000-0000F0B10000}"/>
    <cellStyle name="Normal 7 6 2 3 2 6" xfId="42277" xr:uid="{00000000-0005-0000-0000-0000F1B10000}"/>
    <cellStyle name="Normal 7 6 2 3 2 7" xfId="42278" xr:uid="{00000000-0005-0000-0000-0000F2B10000}"/>
    <cellStyle name="Normal 7 6 2 3 2 8" xfId="42279" xr:uid="{00000000-0005-0000-0000-0000F3B10000}"/>
    <cellStyle name="Normal 7 6 2 3 3" xfId="42280" xr:uid="{00000000-0005-0000-0000-0000F4B10000}"/>
    <cellStyle name="Normal 7 6 2 3 3 2" xfId="42281" xr:uid="{00000000-0005-0000-0000-0000F5B10000}"/>
    <cellStyle name="Normal 7 6 2 3 3 2 2" xfId="42282" xr:uid="{00000000-0005-0000-0000-0000F6B10000}"/>
    <cellStyle name="Normal 7 6 2 3 3 3" xfId="42283" xr:uid="{00000000-0005-0000-0000-0000F7B10000}"/>
    <cellStyle name="Normal 7 6 2 3 3 4" xfId="42284" xr:uid="{00000000-0005-0000-0000-0000F8B10000}"/>
    <cellStyle name="Normal 7 6 2 3 4" xfId="42285" xr:uid="{00000000-0005-0000-0000-0000F9B10000}"/>
    <cellStyle name="Normal 7 6 2 3 4 2" xfId="42286" xr:uid="{00000000-0005-0000-0000-0000FAB10000}"/>
    <cellStyle name="Normal 7 6 2 3 4 2 2" xfId="42287" xr:uid="{00000000-0005-0000-0000-0000FBB10000}"/>
    <cellStyle name="Normal 7 6 2 3 4 3" xfId="42288" xr:uid="{00000000-0005-0000-0000-0000FCB10000}"/>
    <cellStyle name="Normal 7 6 2 3 4 4" xfId="42289" xr:uid="{00000000-0005-0000-0000-0000FDB10000}"/>
    <cellStyle name="Normal 7 6 2 3 5" xfId="42290" xr:uid="{00000000-0005-0000-0000-0000FEB10000}"/>
    <cellStyle name="Normal 7 6 2 3 5 2" xfId="42291" xr:uid="{00000000-0005-0000-0000-0000FFB10000}"/>
    <cellStyle name="Normal 7 6 2 3 5 2 2" xfId="42292" xr:uid="{00000000-0005-0000-0000-000000B20000}"/>
    <cellStyle name="Normal 7 6 2 3 5 3" xfId="42293" xr:uid="{00000000-0005-0000-0000-000001B20000}"/>
    <cellStyle name="Normal 7 6 2 3 5 4" xfId="42294" xr:uid="{00000000-0005-0000-0000-000002B20000}"/>
    <cellStyle name="Normal 7 6 2 3 6" xfId="42295" xr:uid="{00000000-0005-0000-0000-000003B20000}"/>
    <cellStyle name="Normal 7 6 2 3 6 2" xfId="42296" xr:uid="{00000000-0005-0000-0000-000004B20000}"/>
    <cellStyle name="Normal 7 6 2 3 6 2 2" xfId="42297" xr:uid="{00000000-0005-0000-0000-000005B20000}"/>
    <cellStyle name="Normal 7 6 2 3 6 3" xfId="42298" xr:uid="{00000000-0005-0000-0000-000006B20000}"/>
    <cellStyle name="Normal 7 6 2 3 7" xfId="42299" xr:uid="{00000000-0005-0000-0000-000007B20000}"/>
    <cellStyle name="Normal 7 6 2 3 7 2" xfId="42300" xr:uid="{00000000-0005-0000-0000-000008B20000}"/>
    <cellStyle name="Normal 7 6 2 3 8" xfId="42301" xr:uid="{00000000-0005-0000-0000-000009B20000}"/>
    <cellStyle name="Normal 7 6 2 3 9" xfId="42302" xr:uid="{00000000-0005-0000-0000-00000AB20000}"/>
    <cellStyle name="Normal 7 6 2 4" xfId="42303" xr:uid="{00000000-0005-0000-0000-00000BB20000}"/>
    <cellStyle name="Normal 7 6 2 4 2" xfId="42304" xr:uid="{00000000-0005-0000-0000-00000CB20000}"/>
    <cellStyle name="Normal 7 6 2 4 2 2" xfId="42305" xr:uid="{00000000-0005-0000-0000-00000DB20000}"/>
    <cellStyle name="Normal 7 6 2 4 2 2 2" xfId="42306" xr:uid="{00000000-0005-0000-0000-00000EB20000}"/>
    <cellStyle name="Normal 7 6 2 4 2 3" xfId="42307" xr:uid="{00000000-0005-0000-0000-00000FB20000}"/>
    <cellStyle name="Normal 7 6 2 4 2 4" xfId="42308" xr:uid="{00000000-0005-0000-0000-000010B20000}"/>
    <cellStyle name="Normal 7 6 2 4 3" xfId="42309" xr:uid="{00000000-0005-0000-0000-000011B20000}"/>
    <cellStyle name="Normal 7 6 2 4 3 2" xfId="42310" xr:uid="{00000000-0005-0000-0000-000012B20000}"/>
    <cellStyle name="Normal 7 6 2 4 3 2 2" xfId="42311" xr:uid="{00000000-0005-0000-0000-000013B20000}"/>
    <cellStyle name="Normal 7 6 2 4 3 3" xfId="42312" xr:uid="{00000000-0005-0000-0000-000014B20000}"/>
    <cellStyle name="Normal 7 6 2 4 3 4" xfId="42313" xr:uid="{00000000-0005-0000-0000-000015B20000}"/>
    <cellStyle name="Normal 7 6 2 4 4" xfId="42314" xr:uid="{00000000-0005-0000-0000-000016B20000}"/>
    <cellStyle name="Normal 7 6 2 4 4 2" xfId="42315" xr:uid="{00000000-0005-0000-0000-000017B20000}"/>
    <cellStyle name="Normal 7 6 2 4 4 2 2" xfId="42316" xr:uid="{00000000-0005-0000-0000-000018B20000}"/>
    <cellStyle name="Normal 7 6 2 4 4 3" xfId="42317" xr:uid="{00000000-0005-0000-0000-000019B20000}"/>
    <cellStyle name="Normal 7 6 2 4 4 4" xfId="42318" xr:uid="{00000000-0005-0000-0000-00001AB20000}"/>
    <cellStyle name="Normal 7 6 2 4 5" xfId="42319" xr:uid="{00000000-0005-0000-0000-00001BB20000}"/>
    <cellStyle name="Normal 7 6 2 4 5 2" xfId="42320" xr:uid="{00000000-0005-0000-0000-00001CB20000}"/>
    <cellStyle name="Normal 7 6 2 4 5 2 2" xfId="42321" xr:uid="{00000000-0005-0000-0000-00001DB20000}"/>
    <cellStyle name="Normal 7 6 2 4 5 3" xfId="42322" xr:uid="{00000000-0005-0000-0000-00001EB20000}"/>
    <cellStyle name="Normal 7 6 2 4 5 4" xfId="42323" xr:uid="{00000000-0005-0000-0000-00001FB20000}"/>
    <cellStyle name="Normal 7 6 2 4 6" xfId="42324" xr:uid="{00000000-0005-0000-0000-000020B20000}"/>
    <cellStyle name="Normal 7 6 2 4 6 2" xfId="42325" xr:uid="{00000000-0005-0000-0000-000021B20000}"/>
    <cellStyle name="Normal 7 6 2 4 6 2 2" xfId="42326" xr:uid="{00000000-0005-0000-0000-000022B20000}"/>
    <cellStyle name="Normal 7 6 2 4 6 3" xfId="42327" xr:uid="{00000000-0005-0000-0000-000023B20000}"/>
    <cellStyle name="Normal 7 6 2 4 7" xfId="42328" xr:uid="{00000000-0005-0000-0000-000024B20000}"/>
    <cellStyle name="Normal 7 6 2 4 7 2" xfId="42329" xr:uid="{00000000-0005-0000-0000-000025B20000}"/>
    <cellStyle name="Normal 7 6 2 4 8" xfId="42330" xr:uid="{00000000-0005-0000-0000-000026B20000}"/>
    <cellStyle name="Normal 7 6 2 4 9" xfId="42331" xr:uid="{00000000-0005-0000-0000-000027B20000}"/>
    <cellStyle name="Normal 7 6 2 5" xfId="42332" xr:uid="{00000000-0005-0000-0000-000028B20000}"/>
    <cellStyle name="Normal 7 6 2 5 2" xfId="42333" xr:uid="{00000000-0005-0000-0000-000029B20000}"/>
    <cellStyle name="Normal 7 6 2 5 2 2" xfId="42334" xr:uid="{00000000-0005-0000-0000-00002AB20000}"/>
    <cellStyle name="Normal 7 6 2 5 2 2 2" xfId="42335" xr:uid="{00000000-0005-0000-0000-00002BB20000}"/>
    <cellStyle name="Normal 7 6 2 5 2 3" xfId="42336" xr:uid="{00000000-0005-0000-0000-00002CB20000}"/>
    <cellStyle name="Normal 7 6 2 5 2 4" xfId="42337" xr:uid="{00000000-0005-0000-0000-00002DB20000}"/>
    <cellStyle name="Normal 7 6 2 5 3" xfId="42338" xr:uid="{00000000-0005-0000-0000-00002EB20000}"/>
    <cellStyle name="Normal 7 6 2 5 3 2" xfId="42339" xr:uid="{00000000-0005-0000-0000-00002FB20000}"/>
    <cellStyle name="Normal 7 6 2 5 3 2 2" xfId="42340" xr:uid="{00000000-0005-0000-0000-000030B20000}"/>
    <cellStyle name="Normal 7 6 2 5 3 3" xfId="42341" xr:uid="{00000000-0005-0000-0000-000031B20000}"/>
    <cellStyle name="Normal 7 6 2 5 3 4" xfId="42342" xr:uid="{00000000-0005-0000-0000-000032B20000}"/>
    <cellStyle name="Normal 7 6 2 5 4" xfId="42343" xr:uid="{00000000-0005-0000-0000-000033B20000}"/>
    <cellStyle name="Normal 7 6 2 5 4 2" xfId="42344" xr:uid="{00000000-0005-0000-0000-000034B20000}"/>
    <cellStyle name="Normal 7 6 2 5 4 2 2" xfId="42345" xr:uid="{00000000-0005-0000-0000-000035B20000}"/>
    <cellStyle name="Normal 7 6 2 5 4 3" xfId="42346" xr:uid="{00000000-0005-0000-0000-000036B20000}"/>
    <cellStyle name="Normal 7 6 2 5 4 4" xfId="42347" xr:uid="{00000000-0005-0000-0000-000037B20000}"/>
    <cellStyle name="Normal 7 6 2 5 5" xfId="42348" xr:uid="{00000000-0005-0000-0000-000038B20000}"/>
    <cellStyle name="Normal 7 6 2 5 5 2" xfId="42349" xr:uid="{00000000-0005-0000-0000-000039B20000}"/>
    <cellStyle name="Normal 7 6 2 5 5 3" xfId="42350" xr:uid="{00000000-0005-0000-0000-00003AB20000}"/>
    <cellStyle name="Normal 7 6 2 5 6" xfId="42351" xr:uid="{00000000-0005-0000-0000-00003BB20000}"/>
    <cellStyle name="Normal 7 6 2 5 7" xfId="42352" xr:uid="{00000000-0005-0000-0000-00003CB20000}"/>
    <cellStyle name="Normal 7 6 2 5 8" xfId="42353" xr:uid="{00000000-0005-0000-0000-00003DB20000}"/>
    <cellStyle name="Normal 7 6 2 6" xfId="42354" xr:uid="{00000000-0005-0000-0000-00003EB20000}"/>
    <cellStyle name="Normal 7 6 2 6 2" xfId="42355" xr:uid="{00000000-0005-0000-0000-00003FB20000}"/>
    <cellStyle name="Normal 7 6 2 6 2 2" xfId="42356" xr:uid="{00000000-0005-0000-0000-000040B20000}"/>
    <cellStyle name="Normal 7 6 2 6 3" xfId="42357" xr:uid="{00000000-0005-0000-0000-000041B20000}"/>
    <cellStyle name="Normal 7 6 2 6 4" xfId="42358" xr:uid="{00000000-0005-0000-0000-000042B20000}"/>
    <cellStyle name="Normal 7 6 2 7" xfId="42359" xr:uid="{00000000-0005-0000-0000-000043B20000}"/>
    <cellStyle name="Normal 7 6 2 7 2" xfId="42360" xr:uid="{00000000-0005-0000-0000-000044B20000}"/>
    <cellStyle name="Normal 7 6 2 7 2 2" xfId="42361" xr:uid="{00000000-0005-0000-0000-000045B20000}"/>
    <cellStyle name="Normal 7 6 2 7 3" xfId="42362" xr:uid="{00000000-0005-0000-0000-000046B20000}"/>
    <cellStyle name="Normal 7 6 2 7 4" xfId="42363" xr:uid="{00000000-0005-0000-0000-000047B20000}"/>
    <cellStyle name="Normal 7 6 2 8" xfId="42364" xr:uid="{00000000-0005-0000-0000-000048B20000}"/>
    <cellStyle name="Normal 7 6 2 8 2" xfId="42365" xr:uid="{00000000-0005-0000-0000-000049B20000}"/>
    <cellStyle name="Normal 7 6 2 8 2 2" xfId="42366" xr:uid="{00000000-0005-0000-0000-00004AB20000}"/>
    <cellStyle name="Normal 7 6 2 8 3" xfId="42367" xr:uid="{00000000-0005-0000-0000-00004BB20000}"/>
    <cellStyle name="Normal 7 6 2 8 4" xfId="42368" xr:uid="{00000000-0005-0000-0000-00004CB20000}"/>
    <cellStyle name="Normal 7 6 2 9" xfId="42369" xr:uid="{00000000-0005-0000-0000-00004DB20000}"/>
    <cellStyle name="Normal 7 6 2 9 2" xfId="42370" xr:uid="{00000000-0005-0000-0000-00004EB20000}"/>
    <cellStyle name="Normal 7 6 2 9 2 2" xfId="42371" xr:uid="{00000000-0005-0000-0000-00004FB20000}"/>
    <cellStyle name="Normal 7 6 2 9 3" xfId="42372" xr:uid="{00000000-0005-0000-0000-000050B20000}"/>
    <cellStyle name="Normal 7 6 3" xfId="42373" xr:uid="{00000000-0005-0000-0000-000051B20000}"/>
    <cellStyle name="Normal 7 6 3 10" xfId="42374" xr:uid="{00000000-0005-0000-0000-000052B20000}"/>
    <cellStyle name="Normal 7 6 3 11" xfId="42375" xr:uid="{00000000-0005-0000-0000-000053B20000}"/>
    <cellStyle name="Normal 7 6 3 2" xfId="42376" xr:uid="{00000000-0005-0000-0000-000054B20000}"/>
    <cellStyle name="Normal 7 6 3 2 2" xfId="42377" xr:uid="{00000000-0005-0000-0000-000055B20000}"/>
    <cellStyle name="Normal 7 6 3 2 2 2" xfId="42378" xr:uid="{00000000-0005-0000-0000-000056B20000}"/>
    <cellStyle name="Normal 7 6 3 2 2 2 2" xfId="42379" xr:uid="{00000000-0005-0000-0000-000057B20000}"/>
    <cellStyle name="Normal 7 6 3 2 2 2 2 2" xfId="42380" xr:uid="{00000000-0005-0000-0000-000058B20000}"/>
    <cellStyle name="Normal 7 6 3 2 2 2 3" xfId="42381" xr:uid="{00000000-0005-0000-0000-000059B20000}"/>
    <cellStyle name="Normal 7 6 3 2 2 2 4" xfId="42382" xr:uid="{00000000-0005-0000-0000-00005AB20000}"/>
    <cellStyle name="Normal 7 6 3 2 2 3" xfId="42383" xr:uid="{00000000-0005-0000-0000-00005BB20000}"/>
    <cellStyle name="Normal 7 6 3 2 2 3 2" xfId="42384" xr:uid="{00000000-0005-0000-0000-00005CB20000}"/>
    <cellStyle name="Normal 7 6 3 2 2 3 2 2" xfId="42385" xr:uid="{00000000-0005-0000-0000-00005DB20000}"/>
    <cellStyle name="Normal 7 6 3 2 2 3 3" xfId="42386" xr:uid="{00000000-0005-0000-0000-00005EB20000}"/>
    <cellStyle name="Normal 7 6 3 2 2 3 4" xfId="42387" xr:uid="{00000000-0005-0000-0000-00005FB20000}"/>
    <cellStyle name="Normal 7 6 3 2 2 4" xfId="42388" xr:uid="{00000000-0005-0000-0000-000060B20000}"/>
    <cellStyle name="Normal 7 6 3 2 2 4 2" xfId="42389" xr:uid="{00000000-0005-0000-0000-000061B20000}"/>
    <cellStyle name="Normal 7 6 3 2 2 4 2 2" xfId="42390" xr:uid="{00000000-0005-0000-0000-000062B20000}"/>
    <cellStyle name="Normal 7 6 3 2 2 4 3" xfId="42391" xr:uid="{00000000-0005-0000-0000-000063B20000}"/>
    <cellStyle name="Normal 7 6 3 2 2 4 4" xfId="42392" xr:uid="{00000000-0005-0000-0000-000064B20000}"/>
    <cellStyle name="Normal 7 6 3 2 2 5" xfId="42393" xr:uid="{00000000-0005-0000-0000-000065B20000}"/>
    <cellStyle name="Normal 7 6 3 2 2 5 2" xfId="42394" xr:uid="{00000000-0005-0000-0000-000066B20000}"/>
    <cellStyle name="Normal 7 6 3 2 2 5 3" xfId="42395" xr:uid="{00000000-0005-0000-0000-000067B20000}"/>
    <cellStyle name="Normal 7 6 3 2 2 6" xfId="42396" xr:uid="{00000000-0005-0000-0000-000068B20000}"/>
    <cellStyle name="Normal 7 6 3 2 2 7" xfId="42397" xr:uid="{00000000-0005-0000-0000-000069B20000}"/>
    <cellStyle name="Normal 7 6 3 2 2 8" xfId="42398" xr:uid="{00000000-0005-0000-0000-00006AB20000}"/>
    <cellStyle name="Normal 7 6 3 2 3" xfId="42399" xr:uid="{00000000-0005-0000-0000-00006BB20000}"/>
    <cellStyle name="Normal 7 6 3 2 3 2" xfId="42400" xr:uid="{00000000-0005-0000-0000-00006CB20000}"/>
    <cellStyle name="Normal 7 6 3 2 3 2 2" xfId="42401" xr:uid="{00000000-0005-0000-0000-00006DB20000}"/>
    <cellStyle name="Normal 7 6 3 2 3 3" xfId="42402" xr:uid="{00000000-0005-0000-0000-00006EB20000}"/>
    <cellStyle name="Normal 7 6 3 2 3 4" xfId="42403" xr:uid="{00000000-0005-0000-0000-00006FB20000}"/>
    <cellStyle name="Normal 7 6 3 2 4" xfId="42404" xr:uid="{00000000-0005-0000-0000-000070B20000}"/>
    <cellStyle name="Normal 7 6 3 2 4 2" xfId="42405" xr:uid="{00000000-0005-0000-0000-000071B20000}"/>
    <cellStyle name="Normal 7 6 3 2 4 2 2" xfId="42406" xr:uid="{00000000-0005-0000-0000-000072B20000}"/>
    <cellStyle name="Normal 7 6 3 2 4 3" xfId="42407" xr:uid="{00000000-0005-0000-0000-000073B20000}"/>
    <cellStyle name="Normal 7 6 3 2 4 4" xfId="42408" xr:uid="{00000000-0005-0000-0000-000074B20000}"/>
    <cellStyle name="Normal 7 6 3 2 5" xfId="42409" xr:uid="{00000000-0005-0000-0000-000075B20000}"/>
    <cellStyle name="Normal 7 6 3 2 5 2" xfId="42410" xr:uid="{00000000-0005-0000-0000-000076B20000}"/>
    <cellStyle name="Normal 7 6 3 2 5 2 2" xfId="42411" xr:uid="{00000000-0005-0000-0000-000077B20000}"/>
    <cellStyle name="Normal 7 6 3 2 5 3" xfId="42412" xr:uid="{00000000-0005-0000-0000-000078B20000}"/>
    <cellStyle name="Normal 7 6 3 2 5 4" xfId="42413" xr:uid="{00000000-0005-0000-0000-000079B20000}"/>
    <cellStyle name="Normal 7 6 3 2 6" xfId="42414" xr:uid="{00000000-0005-0000-0000-00007AB20000}"/>
    <cellStyle name="Normal 7 6 3 2 6 2" xfId="42415" xr:uid="{00000000-0005-0000-0000-00007BB20000}"/>
    <cellStyle name="Normal 7 6 3 2 6 2 2" xfId="42416" xr:uid="{00000000-0005-0000-0000-00007CB20000}"/>
    <cellStyle name="Normal 7 6 3 2 6 3" xfId="42417" xr:uid="{00000000-0005-0000-0000-00007DB20000}"/>
    <cellStyle name="Normal 7 6 3 2 7" xfId="42418" xr:uid="{00000000-0005-0000-0000-00007EB20000}"/>
    <cellStyle name="Normal 7 6 3 2 7 2" xfId="42419" xr:uid="{00000000-0005-0000-0000-00007FB20000}"/>
    <cellStyle name="Normal 7 6 3 2 8" xfId="42420" xr:uid="{00000000-0005-0000-0000-000080B20000}"/>
    <cellStyle name="Normal 7 6 3 2 9" xfId="42421" xr:uid="{00000000-0005-0000-0000-000081B20000}"/>
    <cellStyle name="Normal 7 6 3 3" xfId="42422" xr:uid="{00000000-0005-0000-0000-000082B20000}"/>
    <cellStyle name="Normal 7 6 3 3 2" xfId="42423" xr:uid="{00000000-0005-0000-0000-000083B20000}"/>
    <cellStyle name="Normal 7 6 3 3 2 2" xfId="42424" xr:uid="{00000000-0005-0000-0000-000084B20000}"/>
    <cellStyle name="Normal 7 6 3 3 2 2 2" xfId="42425" xr:uid="{00000000-0005-0000-0000-000085B20000}"/>
    <cellStyle name="Normal 7 6 3 3 2 3" xfId="42426" xr:uid="{00000000-0005-0000-0000-000086B20000}"/>
    <cellStyle name="Normal 7 6 3 3 2 4" xfId="42427" xr:uid="{00000000-0005-0000-0000-000087B20000}"/>
    <cellStyle name="Normal 7 6 3 3 3" xfId="42428" xr:uid="{00000000-0005-0000-0000-000088B20000}"/>
    <cellStyle name="Normal 7 6 3 3 3 2" xfId="42429" xr:uid="{00000000-0005-0000-0000-000089B20000}"/>
    <cellStyle name="Normal 7 6 3 3 3 2 2" xfId="42430" xr:uid="{00000000-0005-0000-0000-00008AB20000}"/>
    <cellStyle name="Normal 7 6 3 3 3 3" xfId="42431" xr:uid="{00000000-0005-0000-0000-00008BB20000}"/>
    <cellStyle name="Normal 7 6 3 3 3 4" xfId="42432" xr:uid="{00000000-0005-0000-0000-00008CB20000}"/>
    <cellStyle name="Normal 7 6 3 3 4" xfId="42433" xr:uid="{00000000-0005-0000-0000-00008DB20000}"/>
    <cellStyle name="Normal 7 6 3 3 4 2" xfId="42434" xr:uid="{00000000-0005-0000-0000-00008EB20000}"/>
    <cellStyle name="Normal 7 6 3 3 4 2 2" xfId="42435" xr:uid="{00000000-0005-0000-0000-00008FB20000}"/>
    <cellStyle name="Normal 7 6 3 3 4 3" xfId="42436" xr:uid="{00000000-0005-0000-0000-000090B20000}"/>
    <cellStyle name="Normal 7 6 3 3 4 4" xfId="42437" xr:uid="{00000000-0005-0000-0000-000091B20000}"/>
    <cellStyle name="Normal 7 6 3 3 5" xfId="42438" xr:uid="{00000000-0005-0000-0000-000092B20000}"/>
    <cellStyle name="Normal 7 6 3 3 5 2" xfId="42439" xr:uid="{00000000-0005-0000-0000-000093B20000}"/>
    <cellStyle name="Normal 7 6 3 3 5 2 2" xfId="42440" xr:uid="{00000000-0005-0000-0000-000094B20000}"/>
    <cellStyle name="Normal 7 6 3 3 5 3" xfId="42441" xr:uid="{00000000-0005-0000-0000-000095B20000}"/>
    <cellStyle name="Normal 7 6 3 3 5 4" xfId="42442" xr:uid="{00000000-0005-0000-0000-000096B20000}"/>
    <cellStyle name="Normal 7 6 3 3 6" xfId="42443" xr:uid="{00000000-0005-0000-0000-000097B20000}"/>
    <cellStyle name="Normal 7 6 3 3 6 2" xfId="42444" xr:uid="{00000000-0005-0000-0000-000098B20000}"/>
    <cellStyle name="Normal 7 6 3 3 6 2 2" xfId="42445" xr:uid="{00000000-0005-0000-0000-000099B20000}"/>
    <cellStyle name="Normal 7 6 3 3 6 3" xfId="42446" xr:uid="{00000000-0005-0000-0000-00009AB20000}"/>
    <cellStyle name="Normal 7 6 3 3 7" xfId="42447" xr:uid="{00000000-0005-0000-0000-00009BB20000}"/>
    <cellStyle name="Normal 7 6 3 3 7 2" xfId="42448" xr:uid="{00000000-0005-0000-0000-00009CB20000}"/>
    <cellStyle name="Normal 7 6 3 3 8" xfId="42449" xr:uid="{00000000-0005-0000-0000-00009DB20000}"/>
    <cellStyle name="Normal 7 6 3 3 9" xfId="42450" xr:uid="{00000000-0005-0000-0000-00009EB20000}"/>
    <cellStyle name="Normal 7 6 3 4" xfId="42451" xr:uid="{00000000-0005-0000-0000-00009FB20000}"/>
    <cellStyle name="Normal 7 6 3 4 2" xfId="42452" xr:uid="{00000000-0005-0000-0000-0000A0B20000}"/>
    <cellStyle name="Normal 7 6 3 4 2 2" xfId="42453" xr:uid="{00000000-0005-0000-0000-0000A1B20000}"/>
    <cellStyle name="Normal 7 6 3 4 2 2 2" xfId="42454" xr:uid="{00000000-0005-0000-0000-0000A2B20000}"/>
    <cellStyle name="Normal 7 6 3 4 2 3" xfId="42455" xr:uid="{00000000-0005-0000-0000-0000A3B20000}"/>
    <cellStyle name="Normal 7 6 3 4 2 4" xfId="42456" xr:uid="{00000000-0005-0000-0000-0000A4B20000}"/>
    <cellStyle name="Normal 7 6 3 4 3" xfId="42457" xr:uid="{00000000-0005-0000-0000-0000A5B20000}"/>
    <cellStyle name="Normal 7 6 3 4 3 2" xfId="42458" xr:uid="{00000000-0005-0000-0000-0000A6B20000}"/>
    <cellStyle name="Normal 7 6 3 4 3 2 2" xfId="42459" xr:uid="{00000000-0005-0000-0000-0000A7B20000}"/>
    <cellStyle name="Normal 7 6 3 4 3 3" xfId="42460" xr:uid="{00000000-0005-0000-0000-0000A8B20000}"/>
    <cellStyle name="Normal 7 6 3 4 3 4" xfId="42461" xr:uid="{00000000-0005-0000-0000-0000A9B20000}"/>
    <cellStyle name="Normal 7 6 3 4 4" xfId="42462" xr:uid="{00000000-0005-0000-0000-0000AAB20000}"/>
    <cellStyle name="Normal 7 6 3 4 4 2" xfId="42463" xr:uid="{00000000-0005-0000-0000-0000ABB20000}"/>
    <cellStyle name="Normal 7 6 3 4 4 2 2" xfId="42464" xr:uid="{00000000-0005-0000-0000-0000ACB20000}"/>
    <cellStyle name="Normal 7 6 3 4 4 3" xfId="42465" xr:uid="{00000000-0005-0000-0000-0000ADB20000}"/>
    <cellStyle name="Normal 7 6 3 4 4 4" xfId="42466" xr:uid="{00000000-0005-0000-0000-0000AEB20000}"/>
    <cellStyle name="Normal 7 6 3 4 5" xfId="42467" xr:uid="{00000000-0005-0000-0000-0000AFB20000}"/>
    <cellStyle name="Normal 7 6 3 4 5 2" xfId="42468" xr:uid="{00000000-0005-0000-0000-0000B0B20000}"/>
    <cellStyle name="Normal 7 6 3 4 5 3" xfId="42469" xr:uid="{00000000-0005-0000-0000-0000B1B20000}"/>
    <cellStyle name="Normal 7 6 3 4 6" xfId="42470" xr:uid="{00000000-0005-0000-0000-0000B2B20000}"/>
    <cellStyle name="Normal 7 6 3 4 7" xfId="42471" xr:uid="{00000000-0005-0000-0000-0000B3B20000}"/>
    <cellStyle name="Normal 7 6 3 4 8" xfId="42472" xr:uid="{00000000-0005-0000-0000-0000B4B20000}"/>
    <cellStyle name="Normal 7 6 3 5" xfId="42473" xr:uid="{00000000-0005-0000-0000-0000B5B20000}"/>
    <cellStyle name="Normal 7 6 3 5 2" xfId="42474" xr:uid="{00000000-0005-0000-0000-0000B6B20000}"/>
    <cellStyle name="Normal 7 6 3 5 2 2" xfId="42475" xr:uid="{00000000-0005-0000-0000-0000B7B20000}"/>
    <cellStyle name="Normal 7 6 3 5 3" xfId="42476" xr:uid="{00000000-0005-0000-0000-0000B8B20000}"/>
    <cellStyle name="Normal 7 6 3 5 4" xfId="42477" xr:uid="{00000000-0005-0000-0000-0000B9B20000}"/>
    <cellStyle name="Normal 7 6 3 6" xfId="42478" xr:uid="{00000000-0005-0000-0000-0000BAB20000}"/>
    <cellStyle name="Normal 7 6 3 6 2" xfId="42479" xr:uid="{00000000-0005-0000-0000-0000BBB20000}"/>
    <cellStyle name="Normal 7 6 3 6 2 2" xfId="42480" xr:uid="{00000000-0005-0000-0000-0000BCB20000}"/>
    <cellStyle name="Normal 7 6 3 6 3" xfId="42481" xr:uid="{00000000-0005-0000-0000-0000BDB20000}"/>
    <cellStyle name="Normal 7 6 3 6 4" xfId="42482" xr:uid="{00000000-0005-0000-0000-0000BEB20000}"/>
    <cellStyle name="Normal 7 6 3 7" xfId="42483" xr:uid="{00000000-0005-0000-0000-0000BFB20000}"/>
    <cellStyle name="Normal 7 6 3 7 2" xfId="42484" xr:uid="{00000000-0005-0000-0000-0000C0B20000}"/>
    <cellStyle name="Normal 7 6 3 7 2 2" xfId="42485" xr:uid="{00000000-0005-0000-0000-0000C1B20000}"/>
    <cellStyle name="Normal 7 6 3 7 3" xfId="42486" xr:uid="{00000000-0005-0000-0000-0000C2B20000}"/>
    <cellStyle name="Normal 7 6 3 7 4" xfId="42487" xr:uid="{00000000-0005-0000-0000-0000C3B20000}"/>
    <cellStyle name="Normal 7 6 3 8" xfId="42488" xr:uid="{00000000-0005-0000-0000-0000C4B20000}"/>
    <cellStyle name="Normal 7 6 3 8 2" xfId="42489" xr:uid="{00000000-0005-0000-0000-0000C5B20000}"/>
    <cellStyle name="Normal 7 6 3 8 2 2" xfId="42490" xr:uid="{00000000-0005-0000-0000-0000C6B20000}"/>
    <cellStyle name="Normal 7 6 3 8 3" xfId="42491" xr:uid="{00000000-0005-0000-0000-0000C7B20000}"/>
    <cellStyle name="Normal 7 6 3 9" xfId="42492" xr:uid="{00000000-0005-0000-0000-0000C8B20000}"/>
    <cellStyle name="Normal 7 6 3 9 2" xfId="42493" xr:uid="{00000000-0005-0000-0000-0000C9B20000}"/>
    <cellStyle name="Normal 7 6 4" xfId="42494" xr:uid="{00000000-0005-0000-0000-0000CAB20000}"/>
    <cellStyle name="Normal 7 6 4 2" xfId="42495" xr:uid="{00000000-0005-0000-0000-0000CBB20000}"/>
    <cellStyle name="Normal 7 6 4 2 2" xfId="42496" xr:uid="{00000000-0005-0000-0000-0000CCB20000}"/>
    <cellStyle name="Normal 7 6 4 2 2 2" xfId="42497" xr:uid="{00000000-0005-0000-0000-0000CDB20000}"/>
    <cellStyle name="Normal 7 6 4 2 2 2 2" xfId="42498" xr:uid="{00000000-0005-0000-0000-0000CEB20000}"/>
    <cellStyle name="Normal 7 6 4 2 2 3" xfId="42499" xr:uid="{00000000-0005-0000-0000-0000CFB20000}"/>
    <cellStyle name="Normal 7 6 4 2 2 4" xfId="42500" xr:uid="{00000000-0005-0000-0000-0000D0B20000}"/>
    <cellStyle name="Normal 7 6 4 2 3" xfId="42501" xr:uid="{00000000-0005-0000-0000-0000D1B20000}"/>
    <cellStyle name="Normal 7 6 4 2 3 2" xfId="42502" xr:uid="{00000000-0005-0000-0000-0000D2B20000}"/>
    <cellStyle name="Normal 7 6 4 2 3 2 2" xfId="42503" xr:uid="{00000000-0005-0000-0000-0000D3B20000}"/>
    <cellStyle name="Normal 7 6 4 2 3 3" xfId="42504" xr:uid="{00000000-0005-0000-0000-0000D4B20000}"/>
    <cellStyle name="Normal 7 6 4 2 3 4" xfId="42505" xr:uid="{00000000-0005-0000-0000-0000D5B20000}"/>
    <cellStyle name="Normal 7 6 4 2 4" xfId="42506" xr:uid="{00000000-0005-0000-0000-0000D6B20000}"/>
    <cellStyle name="Normal 7 6 4 2 4 2" xfId="42507" xr:uid="{00000000-0005-0000-0000-0000D7B20000}"/>
    <cellStyle name="Normal 7 6 4 2 4 2 2" xfId="42508" xr:uid="{00000000-0005-0000-0000-0000D8B20000}"/>
    <cellStyle name="Normal 7 6 4 2 4 3" xfId="42509" xr:uid="{00000000-0005-0000-0000-0000D9B20000}"/>
    <cellStyle name="Normal 7 6 4 2 4 4" xfId="42510" xr:uid="{00000000-0005-0000-0000-0000DAB20000}"/>
    <cellStyle name="Normal 7 6 4 2 5" xfId="42511" xr:uid="{00000000-0005-0000-0000-0000DBB20000}"/>
    <cellStyle name="Normal 7 6 4 2 5 2" xfId="42512" xr:uid="{00000000-0005-0000-0000-0000DCB20000}"/>
    <cellStyle name="Normal 7 6 4 2 5 3" xfId="42513" xr:uid="{00000000-0005-0000-0000-0000DDB20000}"/>
    <cellStyle name="Normal 7 6 4 2 6" xfId="42514" xr:uid="{00000000-0005-0000-0000-0000DEB20000}"/>
    <cellStyle name="Normal 7 6 4 2 7" xfId="42515" xr:uid="{00000000-0005-0000-0000-0000DFB20000}"/>
    <cellStyle name="Normal 7 6 4 2 8" xfId="42516" xr:uid="{00000000-0005-0000-0000-0000E0B20000}"/>
    <cellStyle name="Normal 7 6 4 3" xfId="42517" xr:uid="{00000000-0005-0000-0000-0000E1B20000}"/>
    <cellStyle name="Normal 7 6 4 3 2" xfId="42518" xr:uid="{00000000-0005-0000-0000-0000E2B20000}"/>
    <cellStyle name="Normal 7 6 4 3 2 2" xfId="42519" xr:uid="{00000000-0005-0000-0000-0000E3B20000}"/>
    <cellStyle name="Normal 7 6 4 3 3" xfId="42520" xr:uid="{00000000-0005-0000-0000-0000E4B20000}"/>
    <cellStyle name="Normal 7 6 4 3 4" xfId="42521" xr:uid="{00000000-0005-0000-0000-0000E5B20000}"/>
    <cellStyle name="Normal 7 6 4 4" xfId="42522" xr:uid="{00000000-0005-0000-0000-0000E6B20000}"/>
    <cellStyle name="Normal 7 6 4 4 2" xfId="42523" xr:uid="{00000000-0005-0000-0000-0000E7B20000}"/>
    <cellStyle name="Normal 7 6 4 4 2 2" xfId="42524" xr:uid="{00000000-0005-0000-0000-0000E8B20000}"/>
    <cellStyle name="Normal 7 6 4 4 3" xfId="42525" xr:uid="{00000000-0005-0000-0000-0000E9B20000}"/>
    <cellStyle name="Normal 7 6 4 4 4" xfId="42526" xr:uid="{00000000-0005-0000-0000-0000EAB20000}"/>
    <cellStyle name="Normal 7 6 4 5" xfId="42527" xr:uid="{00000000-0005-0000-0000-0000EBB20000}"/>
    <cellStyle name="Normal 7 6 4 5 2" xfId="42528" xr:uid="{00000000-0005-0000-0000-0000ECB20000}"/>
    <cellStyle name="Normal 7 6 4 5 2 2" xfId="42529" xr:uid="{00000000-0005-0000-0000-0000EDB20000}"/>
    <cellStyle name="Normal 7 6 4 5 3" xfId="42530" xr:uid="{00000000-0005-0000-0000-0000EEB20000}"/>
    <cellStyle name="Normal 7 6 4 5 4" xfId="42531" xr:uid="{00000000-0005-0000-0000-0000EFB20000}"/>
    <cellStyle name="Normal 7 6 4 6" xfId="42532" xr:uid="{00000000-0005-0000-0000-0000F0B20000}"/>
    <cellStyle name="Normal 7 6 4 6 2" xfId="42533" xr:uid="{00000000-0005-0000-0000-0000F1B20000}"/>
    <cellStyle name="Normal 7 6 4 6 2 2" xfId="42534" xr:uid="{00000000-0005-0000-0000-0000F2B20000}"/>
    <cellStyle name="Normal 7 6 4 6 3" xfId="42535" xr:uid="{00000000-0005-0000-0000-0000F3B20000}"/>
    <cellStyle name="Normal 7 6 4 7" xfId="42536" xr:uid="{00000000-0005-0000-0000-0000F4B20000}"/>
    <cellStyle name="Normal 7 6 4 7 2" xfId="42537" xr:uid="{00000000-0005-0000-0000-0000F5B20000}"/>
    <cellStyle name="Normal 7 6 4 8" xfId="42538" xr:uid="{00000000-0005-0000-0000-0000F6B20000}"/>
    <cellStyle name="Normal 7 6 4 9" xfId="42539" xr:uid="{00000000-0005-0000-0000-0000F7B20000}"/>
    <cellStyle name="Normal 7 6 5" xfId="42540" xr:uid="{00000000-0005-0000-0000-0000F8B20000}"/>
    <cellStyle name="Normal 7 6 5 2" xfId="42541" xr:uid="{00000000-0005-0000-0000-0000F9B20000}"/>
    <cellStyle name="Normal 7 6 5 2 2" xfId="42542" xr:uid="{00000000-0005-0000-0000-0000FAB20000}"/>
    <cellStyle name="Normal 7 6 5 2 2 2" xfId="42543" xr:uid="{00000000-0005-0000-0000-0000FBB20000}"/>
    <cellStyle name="Normal 7 6 5 2 3" xfId="42544" xr:uid="{00000000-0005-0000-0000-0000FCB20000}"/>
    <cellStyle name="Normal 7 6 5 2 4" xfId="42545" xr:uid="{00000000-0005-0000-0000-0000FDB20000}"/>
    <cellStyle name="Normal 7 6 5 3" xfId="42546" xr:uid="{00000000-0005-0000-0000-0000FEB20000}"/>
    <cellStyle name="Normal 7 6 5 3 2" xfId="42547" xr:uid="{00000000-0005-0000-0000-0000FFB20000}"/>
    <cellStyle name="Normal 7 6 5 3 2 2" xfId="42548" xr:uid="{00000000-0005-0000-0000-000000B30000}"/>
    <cellStyle name="Normal 7 6 5 3 3" xfId="42549" xr:uid="{00000000-0005-0000-0000-000001B30000}"/>
    <cellStyle name="Normal 7 6 5 3 4" xfId="42550" xr:uid="{00000000-0005-0000-0000-000002B30000}"/>
    <cellStyle name="Normal 7 6 5 4" xfId="42551" xr:uid="{00000000-0005-0000-0000-000003B30000}"/>
    <cellStyle name="Normal 7 6 5 4 2" xfId="42552" xr:uid="{00000000-0005-0000-0000-000004B30000}"/>
    <cellStyle name="Normal 7 6 5 4 2 2" xfId="42553" xr:uid="{00000000-0005-0000-0000-000005B30000}"/>
    <cellStyle name="Normal 7 6 5 4 3" xfId="42554" xr:uid="{00000000-0005-0000-0000-000006B30000}"/>
    <cellStyle name="Normal 7 6 5 4 4" xfId="42555" xr:uid="{00000000-0005-0000-0000-000007B30000}"/>
    <cellStyle name="Normal 7 6 5 5" xfId="42556" xr:uid="{00000000-0005-0000-0000-000008B30000}"/>
    <cellStyle name="Normal 7 6 5 5 2" xfId="42557" xr:uid="{00000000-0005-0000-0000-000009B30000}"/>
    <cellStyle name="Normal 7 6 5 5 2 2" xfId="42558" xr:uid="{00000000-0005-0000-0000-00000AB30000}"/>
    <cellStyle name="Normal 7 6 5 5 3" xfId="42559" xr:uid="{00000000-0005-0000-0000-00000BB30000}"/>
    <cellStyle name="Normal 7 6 5 5 4" xfId="42560" xr:uid="{00000000-0005-0000-0000-00000CB30000}"/>
    <cellStyle name="Normal 7 6 5 6" xfId="42561" xr:uid="{00000000-0005-0000-0000-00000DB30000}"/>
    <cellStyle name="Normal 7 6 5 6 2" xfId="42562" xr:uid="{00000000-0005-0000-0000-00000EB30000}"/>
    <cellStyle name="Normal 7 6 5 6 2 2" xfId="42563" xr:uid="{00000000-0005-0000-0000-00000FB30000}"/>
    <cellStyle name="Normal 7 6 5 6 3" xfId="42564" xr:uid="{00000000-0005-0000-0000-000010B30000}"/>
    <cellStyle name="Normal 7 6 5 7" xfId="42565" xr:uid="{00000000-0005-0000-0000-000011B30000}"/>
    <cellStyle name="Normal 7 6 5 7 2" xfId="42566" xr:uid="{00000000-0005-0000-0000-000012B30000}"/>
    <cellStyle name="Normal 7 6 5 8" xfId="42567" xr:uid="{00000000-0005-0000-0000-000013B30000}"/>
    <cellStyle name="Normal 7 6 5 9" xfId="42568" xr:uid="{00000000-0005-0000-0000-000014B30000}"/>
    <cellStyle name="Normal 7 6 6" xfId="42569" xr:uid="{00000000-0005-0000-0000-000015B30000}"/>
    <cellStyle name="Normal 7 6 6 2" xfId="42570" xr:uid="{00000000-0005-0000-0000-000016B30000}"/>
    <cellStyle name="Normal 7 6 6 2 2" xfId="42571" xr:uid="{00000000-0005-0000-0000-000017B30000}"/>
    <cellStyle name="Normal 7 6 6 2 2 2" xfId="42572" xr:uid="{00000000-0005-0000-0000-000018B30000}"/>
    <cellStyle name="Normal 7 6 6 2 3" xfId="42573" xr:uid="{00000000-0005-0000-0000-000019B30000}"/>
    <cellStyle name="Normal 7 6 6 2 4" xfId="42574" xr:uid="{00000000-0005-0000-0000-00001AB30000}"/>
    <cellStyle name="Normal 7 6 6 3" xfId="42575" xr:uid="{00000000-0005-0000-0000-00001BB30000}"/>
    <cellStyle name="Normal 7 6 6 3 2" xfId="42576" xr:uid="{00000000-0005-0000-0000-00001CB30000}"/>
    <cellStyle name="Normal 7 6 6 3 2 2" xfId="42577" xr:uid="{00000000-0005-0000-0000-00001DB30000}"/>
    <cellStyle name="Normal 7 6 6 3 3" xfId="42578" xr:uid="{00000000-0005-0000-0000-00001EB30000}"/>
    <cellStyle name="Normal 7 6 6 3 4" xfId="42579" xr:uid="{00000000-0005-0000-0000-00001FB30000}"/>
    <cellStyle name="Normal 7 6 6 4" xfId="42580" xr:uid="{00000000-0005-0000-0000-000020B30000}"/>
    <cellStyle name="Normal 7 6 6 4 2" xfId="42581" xr:uid="{00000000-0005-0000-0000-000021B30000}"/>
    <cellStyle name="Normal 7 6 6 4 2 2" xfId="42582" xr:uid="{00000000-0005-0000-0000-000022B30000}"/>
    <cellStyle name="Normal 7 6 6 4 3" xfId="42583" xr:uid="{00000000-0005-0000-0000-000023B30000}"/>
    <cellStyle name="Normal 7 6 6 4 4" xfId="42584" xr:uid="{00000000-0005-0000-0000-000024B30000}"/>
    <cellStyle name="Normal 7 6 6 5" xfId="42585" xr:uid="{00000000-0005-0000-0000-000025B30000}"/>
    <cellStyle name="Normal 7 6 6 5 2" xfId="42586" xr:uid="{00000000-0005-0000-0000-000026B30000}"/>
    <cellStyle name="Normal 7 6 6 5 3" xfId="42587" xr:uid="{00000000-0005-0000-0000-000027B30000}"/>
    <cellStyle name="Normal 7 6 6 6" xfId="42588" xr:uid="{00000000-0005-0000-0000-000028B30000}"/>
    <cellStyle name="Normal 7 6 6 7" xfId="42589" xr:uid="{00000000-0005-0000-0000-000029B30000}"/>
    <cellStyle name="Normal 7 6 6 8" xfId="42590" xr:uid="{00000000-0005-0000-0000-00002AB30000}"/>
    <cellStyle name="Normal 7 6 7" xfId="42591" xr:uid="{00000000-0005-0000-0000-00002BB30000}"/>
    <cellStyle name="Normal 7 6 7 2" xfId="42592" xr:uid="{00000000-0005-0000-0000-00002CB30000}"/>
    <cellStyle name="Normal 7 6 7 2 2" xfId="42593" xr:uid="{00000000-0005-0000-0000-00002DB30000}"/>
    <cellStyle name="Normal 7 6 7 3" xfId="42594" xr:uid="{00000000-0005-0000-0000-00002EB30000}"/>
    <cellStyle name="Normal 7 6 7 4" xfId="42595" xr:uid="{00000000-0005-0000-0000-00002FB30000}"/>
    <cellStyle name="Normal 7 6 8" xfId="42596" xr:uid="{00000000-0005-0000-0000-000030B30000}"/>
    <cellStyle name="Normal 7 6 8 2" xfId="42597" xr:uid="{00000000-0005-0000-0000-000031B30000}"/>
    <cellStyle name="Normal 7 6 8 2 2" xfId="42598" xr:uid="{00000000-0005-0000-0000-000032B30000}"/>
    <cellStyle name="Normal 7 6 8 3" xfId="42599" xr:uid="{00000000-0005-0000-0000-000033B30000}"/>
    <cellStyle name="Normal 7 6 8 4" xfId="42600" xr:uid="{00000000-0005-0000-0000-000034B30000}"/>
    <cellStyle name="Normal 7 6 9" xfId="42601" xr:uid="{00000000-0005-0000-0000-000035B30000}"/>
    <cellStyle name="Normal 7 6 9 2" xfId="42602" xr:uid="{00000000-0005-0000-0000-000036B30000}"/>
    <cellStyle name="Normal 7 6 9 2 2" xfId="42603" xr:uid="{00000000-0005-0000-0000-000037B30000}"/>
    <cellStyle name="Normal 7 6 9 3" xfId="42604" xr:uid="{00000000-0005-0000-0000-000038B30000}"/>
    <cellStyle name="Normal 7 6 9 4" xfId="42605" xr:uid="{00000000-0005-0000-0000-000039B30000}"/>
    <cellStyle name="Normal 7 7" xfId="42606" xr:uid="{00000000-0005-0000-0000-00003AB30000}"/>
    <cellStyle name="Normal 7 7 10" xfId="42607" xr:uid="{00000000-0005-0000-0000-00003BB30000}"/>
    <cellStyle name="Normal 7 7 10 2" xfId="42608" xr:uid="{00000000-0005-0000-0000-00003CB30000}"/>
    <cellStyle name="Normal 7 7 11" xfId="42609" xr:uid="{00000000-0005-0000-0000-00003DB30000}"/>
    <cellStyle name="Normal 7 7 12" xfId="42610" xr:uid="{00000000-0005-0000-0000-00003EB30000}"/>
    <cellStyle name="Normal 7 7 2" xfId="42611" xr:uid="{00000000-0005-0000-0000-00003FB30000}"/>
    <cellStyle name="Normal 7 7 2 10" xfId="42612" xr:uid="{00000000-0005-0000-0000-000040B30000}"/>
    <cellStyle name="Normal 7 7 2 11" xfId="42613" xr:uid="{00000000-0005-0000-0000-000041B30000}"/>
    <cellStyle name="Normal 7 7 2 2" xfId="42614" xr:uid="{00000000-0005-0000-0000-000042B30000}"/>
    <cellStyle name="Normal 7 7 2 2 2" xfId="42615" xr:uid="{00000000-0005-0000-0000-000043B30000}"/>
    <cellStyle name="Normal 7 7 2 2 2 2" xfId="42616" xr:uid="{00000000-0005-0000-0000-000044B30000}"/>
    <cellStyle name="Normal 7 7 2 2 2 2 2" xfId="42617" xr:uid="{00000000-0005-0000-0000-000045B30000}"/>
    <cellStyle name="Normal 7 7 2 2 2 2 2 2" xfId="42618" xr:uid="{00000000-0005-0000-0000-000046B30000}"/>
    <cellStyle name="Normal 7 7 2 2 2 2 3" xfId="42619" xr:uid="{00000000-0005-0000-0000-000047B30000}"/>
    <cellStyle name="Normal 7 7 2 2 2 2 4" xfId="42620" xr:uid="{00000000-0005-0000-0000-000048B30000}"/>
    <cellStyle name="Normal 7 7 2 2 2 3" xfId="42621" xr:uid="{00000000-0005-0000-0000-000049B30000}"/>
    <cellStyle name="Normal 7 7 2 2 2 3 2" xfId="42622" xr:uid="{00000000-0005-0000-0000-00004AB30000}"/>
    <cellStyle name="Normal 7 7 2 2 2 3 2 2" xfId="42623" xr:uid="{00000000-0005-0000-0000-00004BB30000}"/>
    <cellStyle name="Normal 7 7 2 2 2 3 3" xfId="42624" xr:uid="{00000000-0005-0000-0000-00004CB30000}"/>
    <cellStyle name="Normal 7 7 2 2 2 3 4" xfId="42625" xr:uid="{00000000-0005-0000-0000-00004DB30000}"/>
    <cellStyle name="Normal 7 7 2 2 2 4" xfId="42626" xr:uid="{00000000-0005-0000-0000-00004EB30000}"/>
    <cellStyle name="Normal 7 7 2 2 2 4 2" xfId="42627" xr:uid="{00000000-0005-0000-0000-00004FB30000}"/>
    <cellStyle name="Normal 7 7 2 2 2 4 2 2" xfId="42628" xr:uid="{00000000-0005-0000-0000-000050B30000}"/>
    <cellStyle name="Normal 7 7 2 2 2 4 3" xfId="42629" xr:uid="{00000000-0005-0000-0000-000051B30000}"/>
    <cellStyle name="Normal 7 7 2 2 2 4 4" xfId="42630" xr:uid="{00000000-0005-0000-0000-000052B30000}"/>
    <cellStyle name="Normal 7 7 2 2 2 5" xfId="42631" xr:uid="{00000000-0005-0000-0000-000053B30000}"/>
    <cellStyle name="Normal 7 7 2 2 2 5 2" xfId="42632" xr:uid="{00000000-0005-0000-0000-000054B30000}"/>
    <cellStyle name="Normal 7 7 2 2 2 5 3" xfId="42633" xr:uid="{00000000-0005-0000-0000-000055B30000}"/>
    <cellStyle name="Normal 7 7 2 2 2 6" xfId="42634" xr:uid="{00000000-0005-0000-0000-000056B30000}"/>
    <cellStyle name="Normal 7 7 2 2 2 7" xfId="42635" xr:uid="{00000000-0005-0000-0000-000057B30000}"/>
    <cellStyle name="Normal 7 7 2 2 2 8" xfId="42636" xr:uid="{00000000-0005-0000-0000-000058B30000}"/>
    <cellStyle name="Normal 7 7 2 2 3" xfId="42637" xr:uid="{00000000-0005-0000-0000-000059B30000}"/>
    <cellStyle name="Normal 7 7 2 2 3 2" xfId="42638" xr:uid="{00000000-0005-0000-0000-00005AB30000}"/>
    <cellStyle name="Normal 7 7 2 2 3 2 2" xfId="42639" xr:uid="{00000000-0005-0000-0000-00005BB30000}"/>
    <cellStyle name="Normal 7 7 2 2 3 3" xfId="42640" xr:uid="{00000000-0005-0000-0000-00005CB30000}"/>
    <cellStyle name="Normal 7 7 2 2 3 4" xfId="42641" xr:uid="{00000000-0005-0000-0000-00005DB30000}"/>
    <cellStyle name="Normal 7 7 2 2 4" xfId="42642" xr:uid="{00000000-0005-0000-0000-00005EB30000}"/>
    <cellStyle name="Normal 7 7 2 2 4 2" xfId="42643" xr:uid="{00000000-0005-0000-0000-00005FB30000}"/>
    <cellStyle name="Normal 7 7 2 2 4 2 2" xfId="42644" xr:uid="{00000000-0005-0000-0000-000060B30000}"/>
    <cellStyle name="Normal 7 7 2 2 4 3" xfId="42645" xr:uid="{00000000-0005-0000-0000-000061B30000}"/>
    <cellStyle name="Normal 7 7 2 2 4 4" xfId="42646" xr:uid="{00000000-0005-0000-0000-000062B30000}"/>
    <cellStyle name="Normal 7 7 2 2 5" xfId="42647" xr:uid="{00000000-0005-0000-0000-000063B30000}"/>
    <cellStyle name="Normal 7 7 2 2 5 2" xfId="42648" xr:uid="{00000000-0005-0000-0000-000064B30000}"/>
    <cellStyle name="Normal 7 7 2 2 5 2 2" xfId="42649" xr:uid="{00000000-0005-0000-0000-000065B30000}"/>
    <cellStyle name="Normal 7 7 2 2 5 3" xfId="42650" xr:uid="{00000000-0005-0000-0000-000066B30000}"/>
    <cellStyle name="Normal 7 7 2 2 5 4" xfId="42651" xr:uid="{00000000-0005-0000-0000-000067B30000}"/>
    <cellStyle name="Normal 7 7 2 2 6" xfId="42652" xr:uid="{00000000-0005-0000-0000-000068B30000}"/>
    <cellStyle name="Normal 7 7 2 2 6 2" xfId="42653" xr:uid="{00000000-0005-0000-0000-000069B30000}"/>
    <cellStyle name="Normal 7 7 2 2 6 2 2" xfId="42654" xr:uid="{00000000-0005-0000-0000-00006AB30000}"/>
    <cellStyle name="Normal 7 7 2 2 6 3" xfId="42655" xr:uid="{00000000-0005-0000-0000-00006BB30000}"/>
    <cellStyle name="Normal 7 7 2 2 7" xfId="42656" xr:uid="{00000000-0005-0000-0000-00006CB30000}"/>
    <cellStyle name="Normal 7 7 2 2 7 2" xfId="42657" xr:uid="{00000000-0005-0000-0000-00006DB30000}"/>
    <cellStyle name="Normal 7 7 2 2 8" xfId="42658" xr:uid="{00000000-0005-0000-0000-00006EB30000}"/>
    <cellStyle name="Normal 7 7 2 2 9" xfId="42659" xr:uid="{00000000-0005-0000-0000-00006FB30000}"/>
    <cellStyle name="Normal 7 7 2 3" xfId="42660" xr:uid="{00000000-0005-0000-0000-000070B30000}"/>
    <cellStyle name="Normal 7 7 2 3 2" xfId="42661" xr:uid="{00000000-0005-0000-0000-000071B30000}"/>
    <cellStyle name="Normal 7 7 2 3 2 2" xfId="42662" xr:uid="{00000000-0005-0000-0000-000072B30000}"/>
    <cellStyle name="Normal 7 7 2 3 2 2 2" xfId="42663" xr:uid="{00000000-0005-0000-0000-000073B30000}"/>
    <cellStyle name="Normal 7 7 2 3 2 3" xfId="42664" xr:uid="{00000000-0005-0000-0000-000074B30000}"/>
    <cellStyle name="Normal 7 7 2 3 2 4" xfId="42665" xr:uid="{00000000-0005-0000-0000-000075B30000}"/>
    <cellStyle name="Normal 7 7 2 3 3" xfId="42666" xr:uid="{00000000-0005-0000-0000-000076B30000}"/>
    <cellStyle name="Normal 7 7 2 3 3 2" xfId="42667" xr:uid="{00000000-0005-0000-0000-000077B30000}"/>
    <cellStyle name="Normal 7 7 2 3 3 2 2" xfId="42668" xr:uid="{00000000-0005-0000-0000-000078B30000}"/>
    <cellStyle name="Normal 7 7 2 3 3 3" xfId="42669" xr:uid="{00000000-0005-0000-0000-000079B30000}"/>
    <cellStyle name="Normal 7 7 2 3 3 4" xfId="42670" xr:uid="{00000000-0005-0000-0000-00007AB30000}"/>
    <cellStyle name="Normal 7 7 2 3 4" xfId="42671" xr:uid="{00000000-0005-0000-0000-00007BB30000}"/>
    <cellStyle name="Normal 7 7 2 3 4 2" xfId="42672" xr:uid="{00000000-0005-0000-0000-00007CB30000}"/>
    <cellStyle name="Normal 7 7 2 3 4 2 2" xfId="42673" xr:uid="{00000000-0005-0000-0000-00007DB30000}"/>
    <cellStyle name="Normal 7 7 2 3 4 3" xfId="42674" xr:uid="{00000000-0005-0000-0000-00007EB30000}"/>
    <cellStyle name="Normal 7 7 2 3 4 4" xfId="42675" xr:uid="{00000000-0005-0000-0000-00007FB30000}"/>
    <cellStyle name="Normal 7 7 2 3 5" xfId="42676" xr:uid="{00000000-0005-0000-0000-000080B30000}"/>
    <cellStyle name="Normal 7 7 2 3 5 2" xfId="42677" xr:uid="{00000000-0005-0000-0000-000081B30000}"/>
    <cellStyle name="Normal 7 7 2 3 5 2 2" xfId="42678" xr:uid="{00000000-0005-0000-0000-000082B30000}"/>
    <cellStyle name="Normal 7 7 2 3 5 3" xfId="42679" xr:uid="{00000000-0005-0000-0000-000083B30000}"/>
    <cellStyle name="Normal 7 7 2 3 5 4" xfId="42680" xr:uid="{00000000-0005-0000-0000-000084B30000}"/>
    <cellStyle name="Normal 7 7 2 3 6" xfId="42681" xr:uid="{00000000-0005-0000-0000-000085B30000}"/>
    <cellStyle name="Normal 7 7 2 3 6 2" xfId="42682" xr:uid="{00000000-0005-0000-0000-000086B30000}"/>
    <cellStyle name="Normal 7 7 2 3 6 2 2" xfId="42683" xr:uid="{00000000-0005-0000-0000-000087B30000}"/>
    <cellStyle name="Normal 7 7 2 3 6 3" xfId="42684" xr:uid="{00000000-0005-0000-0000-000088B30000}"/>
    <cellStyle name="Normal 7 7 2 3 7" xfId="42685" xr:uid="{00000000-0005-0000-0000-000089B30000}"/>
    <cellStyle name="Normal 7 7 2 3 7 2" xfId="42686" xr:uid="{00000000-0005-0000-0000-00008AB30000}"/>
    <cellStyle name="Normal 7 7 2 3 8" xfId="42687" xr:uid="{00000000-0005-0000-0000-00008BB30000}"/>
    <cellStyle name="Normal 7 7 2 3 9" xfId="42688" xr:uid="{00000000-0005-0000-0000-00008CB30000}"/>
    <cellStyle name="Normal 7 7 2 4" xfId="42689" xr:uid="{00000000-0005-0000-0000-00008DB30000}"/>
    <cellStyle name="Normal 7 7 2 4 2" xfId="42690" xr:uid="{00000000-0005-0000-0000-00008EB30000}"/>
    <cellStyle name="Normal 7 7 2 4 2 2" xfId="42691" xr:uid="{00000000-0005-0000-0000-00008FB30000}"/>
    <cellStyle name="Normal 7 7 2 4 2 2 2" xfId="42692" xr:uid="{00000000-0005-0000-0000-000090B30000}"/>
    <cellStyle name="Normal 7 7 2 4 2 3" xfId="42693" xr:uid="{00000000-0005-0000-0000-000091B30000}"/>
    <cellStyle name="Normal 7 7 2 4 2 4" xfId="42694" xr:uid="{00000000-0005-0000-0000-000092B30000}"/>
    <cellStyle name="Normal 7 7 2 4 3" xfId="42695" xr:uid="{00000000-0005-0000-0000-000093B30000}"/>
    <cellStyle name="Normal 7 7 2 4 3 2" xfId="42696" xr:uid="{00000000-0005-0000-0000-000094B30000}"/>
    <cellStyle name="Normal 7 7 2 4 3 2 2" xfId="42697" xr:uid="{00000000-0005-0000-0000-000095B30000}"/>
    <cellStyle name="Normal 7 7 2 4 3 3" xfId="42698" xr:uid="{00000000-0005-0000-0000-000096B30000}"/>
    <cellStyle name="Normal 7 7 2 4 3 4" xfId="42699" xr:uid="{00000000-0005-0000-0000-000097B30000}"/>
    <cellStyle name="Normal 7 7 2 4 4" xfId="42700" xr:uid="{00000000-0005-0000-0000-000098B30000}"/>
    <cellStyle name="Normal 7 7 2 4 4 2" xfId="42701" xr:uid="{00000000-0005-0000-0000-000099B30000}"/>
    <cellStyle name="Normal 7 7 2 4 4 2 2" xfId="42702" xr:uid="{00000000-0005-0000-0000-00009AB30000}"/>
    <cellStyle name="Normal 7 7 2 4 4 3" xfId="42703" xr:uid="{00000000-0005-0000-0000-00009BB30000}"/>
    <cellStyle name="Normal 7 7 2 4 4 4" xfId="42704" xr:uid="{00000000-0005-0000-0000-00009CB30000}"/>
    <cellStyle name="Normal 7 7 2 4 5" xfId="42705" xr:uid="{00000000-0005-0000-0000-00009DB30000}"/>
    <cellStyle name="Normal 7 7 2 4 5 2" xfId="42706" xr:uid="{00000000-0005-0000-0000-00009EB30000}"/>
    <cellStyle name="Normal 7 7 2 4 5 3" xfId="42707" xr:uid="{00000000-0005-0000-0000-00009FB30000}"/>
    <cellStyle name="Normal 7 7 2 4 6" xfId="42708" xr:uid="{00000000-0005-0000-0000-0000A0B30000}"/>
    <cellStyle name="Normal 7 7 2 4 7" xfId="42709" xr:uid="{00000000-0005-0000-0000-0000A1B30000}"/>
    <cellStyle name="Normal 7 7 2 4 8" xfId="42710" xr:uid="{00000000-0005-0000-0000-0000A2B30000}"/>
    <cellStyle name="Normal 7 7 2 5" xfId="42711" xr:uid="{00000000-0005-0000-0000-0000A3B30000}"/>
    <cellStyle name="Normal 7 7 2 5 2" xfId="42712" xr:uid="{00000000-0005-0000-0000-0000A4B30000}"/>
    <cellStyle name="Normal 7 7 2 5 2 2" xfId="42713" xr:uid="{00000000-0005-0000-0000-0000A5B30000}"/>
    <cellStyle name="Normal 7 7 2 5 3" xfId="42714" xr:uid="{00000000-0005-0000-0000-0000A6B30000}"/>
    <cellStyle name="Normal 7 7 2 5 4" xfId="42715" xr:uid="{00000000-0005-0000-0000-0000A7B30000}"/>
    <cellStyle name="Normal 7 7 2 6" xfId="42716" xr:uid="{00000000-0005-0000-0000-0000A8B30000}"/>
    <cellStyle name="Normal 7 7 2 6 2" xfId="42717" xr:uid="{00000000-0005-0000-0000-0000A9B30000}"/>
    <cellStyle name="Normal 7 7 2 6 2 2" xfId="42718" xr:uid="{00000000-0005-0000-0000-0000AAB30000}"/>
    <cellStyle name="Normal 7 7 2 6 3" xfId="42719" xr:uid="{00000000-0005-0000-0000-0000ABB30000}"/>
    <cellStyle name="Normal 7 7 2 6 4" xfId="42720" xr:uid="{00000000-0005-0000-0000-0000ACB30000}"/>
    <cellStyle name="Normal 7 7 2 7" xfId="42721" xr:uid="{00000000-0005-0000-0000-0000ADB30000}"/>
    <cellStyle name="Normal 7 7 2 7 2" xfId="42722" xr:uid="{00000000-0005-0000-0000-0000AEB30000}"/>
    <cellStyle name="Normal 7 7 2 7 2 2" xfId="42723" xr:uid="{00000000-0005-0000-0000-0000AFB30000}"/>
    <cellStyle name="Normal 7 7 2 7 3" xfId="42724" xr:uid="{00000000-0005-0000-0000-0000B0B30000}"/>
    <cellStyle name="Normal 7 7 2 7 4" xfId="42725" xr:uid="{00000000-0005-0000-0000-0000B1B30000}"/>
    <cellStyle name="Normal 7 7 2 8" xfId="42726" xr:uid="{00000000-0005-0000-0000-0000B2B30000}"/>
    <cellStyle name="Normal 7 7 2 8 2" xfId="42727" xr:uid="{00000000-0005-0000-0000-0000B3B30000}"/>
    <cellStyle name="Normal 7 7 2 8 2 2" xfId="42728" xr:uid="{00000000-0005-0000-0000-0000B4B30000}"/>
    <cellStyle name="Normal 7 7 2 8 3" xfId="42729" xr:uid="{00000000-0005-0000-0000-0000B5B30000}"/>
    <cellStyle name="Normal 7 7 2 9" xfId="42730" xr:uid="{00000000-0005-0000-0000-0000B6B30000}"/>
    <cellStyle name="Normal 7 7 2 9 2" xfId="42731" xr:uid="{00000000-0005-0000-0000-0000B7B30000}"/>
    <cellStyle name="Normal 7 7 3" xfId="42732" xr:uid="{00000000-0005-0000-0000-0000B8B30000}"/>
    <cellStyle name="Normal 7 7 3 2" xfId="42733" xr:uid="{00000000-0005-0000-0000-0000B9B30000}"/>
    <cellStyle name="Normal 7 7 3 2 2" xfId="42734" xr:uid="{00000000-0005-0000-0000-0000BAB30000}"/>
    <cellStyle name="Normal 7 7 3 2 2 2" xfId="42735" xr:uid="{00000000-0005-0000-0000-0000BBB30000}"/>
    <cellStyle name="Normal 7 7 3 2 2 2 2" xfId="42736" xr:uid="{00000000-0005-0000-0000-0000BCB30000}"/>
    <cellStyle name="Normal 7 7 3 2 2 3" xfId="42737" xr:uid="{00000000-0005-0000-0000-0000BDB30000}"/>
    <cellStyle name="Normal 7 7 3 2 2 4" xfId="42738" xr:uid="{00000000-0005-0000-0000-0000BEB30000}"/>
    <cellStyle name="Normal 7 7 3 2 3" xfId="42739" xr:uid="{00000000-0005-0000-0000-0000BFB30000}"/>
    <cellStyle name="Normal 7 7 3 2 3 2" xfId="42740" xr:uid="{00000000-0005-0000-0000-0000C0B30000}"/>
    <cellStyle name="Normal 7 7 3 2 3 2 2" xfId="42741" xr:uid="{00000000-0005-0000-0000-0000C1B30000}"/>
    <cellStyle name="Normal 7 7 3 2 3 3" xfId="42742" xr:uid="{00000000-0005-0000-0000-0000C2B30000}"/>
    <cellStyle name="Normal 7 7 3 2 3 4" xfId="42743" xr:uid="{00000000-0005-0000-0000-0000C3B30000}"/>
    <cellStyle name="Normal 7 7 3 2 4" xfId="42744" xr:uid="{00000000-0005-0000-0000-0000C4B30000}"/>
    <cellStyle name="Normal 7 7 3 2 4 2" xfId="42745" xr:uid="{00000000-0005-0000-0000-0000C5B30000}"/>
    <cellStyle name="Normal 7 7 3 2 4 2 2" xfId="42746" xr:uid="{00000000-0005-0000-0000-0000C6B30000}"/>
    <cellStyle name="Normal 7 7 3 2 4 3" xfId="42747" xr:uid="{00000000-0005-0000-0000-0000C7B30000}"/>
    <cellStyle name="Normal 7 7 3 2 4 4" xfId="42748" xr:uid="{00000000-0005-0000-0000-0000C8B30000}"/>
    <cellStyle name="Normal 7 7 3 2 5" xfId="42749" xr:uid="{00000000-0005-0000-0000-0000C9B30000}"/>
    <cellStyle name="Normal 7 7 3 2 5 2" xfId="42750" xr:uid="{00000000-0005-0000-0000-0000CAB30000}"/>
    <cellStyle name="Normal 7 7 3 2 5 3" xfId="42751" xr:uid="{00000000-0005-0000-0000-0000CBB30000}"/>
    <cellStyle name="Normal 7 7 3 2 6" xfId="42752" xr:uid="{00000000-0005-0000-0000-0000CCB30000}"/>
    <cellStyle name="Normal 7 7 3 2 7" xfId="42753" xr:uid="{00000000-0005-0000-0000-0000CDB30000}"/>
    <cellStyle name="Normal 7 7 3 2 8" xfId="42754" xr:uid="{00000000-0005-0000-0000-0000CEB30000}"/>
    <cellStyle name="Normal 7 7 3 3" xfId="42755" xr:uid="{00000000-0005-0000-0000-0000CFB30000}"/>
    <cellStyle name="Normal 7 7 3 3 2" xfId="42756" xr:uid="{00000000-0005-0000-0000-0000D0B30000}"/>
    <cellStyle name="Normal 7 7 3 3 2 2" xfId="42757" xr:uid="{00000000-0005-0000-0000-0000D1B30000}"/>
    <cellStyle name="Normal 7 7 3 3 3" xfId="42758" xr:uid="{00000000-0005-0000-0000-0000D2B30000}"/>
    <cellStyle name="Normal 7 7 3 3 4" xfId="42759" xr:uid="{00000000-0005-0000-0000-0000D3B30000}"/>
    <cellStyle name="Normal 7 7 3 4" xfId="42760" xr:uid="{00000000-0005-0000-0000-0000D4B30000}"/>
    <cellStyle name="Normal 7 7 3 4 2" xfId="42761" xr:uid="{00000000-0005-0000-0000-0000D5B30000}"/>
    <cellStyle name="Normal 7 7 3 4 2 2" xfId="42762" xr:uid="{00000000-0005-0000-0000-0000D6B30000}"/>
    <cellStyle name="Normal 7 7 3 4 3" xfId="42763" xr:uid="{00000000-0005-0000-0000-0000D7B30000}"/>
    <cellStyle name="Normal 7 7 3 4 4" xfId="42764" xr:uid="{00000000-0005-0000-0000-0000D8B30000}"/>
    <cellStyle name="Normal 7 7 3 5" xfId="42765" xr:uid="{00000000-0005-0000-0000-0000D9B30000}"/>
    <cellStyle name="Normal 7 7 3 5 2" xfId="42766" xr:uid="{00000000-0005-0000-0000-0000DAB30000}"/>
    <cellStyle name="Normal 7 7 3 5 2 2" xfId="42767" xr:uid="{00000000-0005-0000-0000-0000DBB30000}"/>
    <cellStyle name="Normal 7 7 3 5 3" xfId="42768" xr:uid="{00000000-0005-0000-0000-0000DCB30000}"/>
    <cellStyle name="Normal 7 7 3 5 4" xfId="42769" xr:uid="{00000000-0005-0000-0000-0000DDB30000}"/>
    <cellStyle name="Normal 7 7 3 6" xfId="42770" xr:uid="{00000000-0005-0000-0000-0000DEB30000}"/>
    <cellStyle name="Normal 7 7 3 6 2" xfId="42771" xr:uid="{00000000-0005-0000-0000-0000DFB30000}"/>
    <cellStyle name="Normal 7 7 3 6 2 2" xfId="42772" xr:uid="{00000000-0005-0000-0000-0000E0B30000}"/>
    <cellStyle name="Normal 7 7 3 6 3" xfId="42773" xr:uid="{00000000-0005-0000-0000-0000E1B30000}"/>
    <cellStyle name="Normal 7 7 3 7" xfId="42774" xr:uid="{00000000-0005-0000-0000-0000E2B30000}"/>
    <cellStyle name="Normal 7 7 3 7 2" xfId="42775" xr:uid="{00000000-0005-0000-0000-0000E3B30000}"/>
    <cellStyle name="Normal 7 7 3 8" xfId="42776" xr:uid="{00000000-0005-0000-0000-0000E4B30000}"/>
    <cellStyle name="Normal 7 7 3 9" xfId="42777" xr:uid="{00000000-0005-0000-0000-0000E5B30000}"/>
    <cellStyle name="Normal 7 7 4" xfId="42778" xr:uid="{00000000-0005-0000-0000-0000E6B30000}"/>
    <cellStyle name="Normal 7 7 4 2" xfId="42779" xr:uid="{00000000-0005-0000-0000-0000E7B30000}"/>
    <cellStyle name="Normal 7 7 4 2 2" xfId="42780" xr:uid="{00000000-0005-0000-0000-0000E8B30000}"/>
    <cellStyle name="Normal 7 7 4 2 2 2" xfId="42781" xr:uid="{00000000-0005-0000-0000-0000E9B30000}"/>
    <cellStyle name="Normal 7 7 4 2 3" xfId="42782" xr:uid="{00000000-0005-0000-0000-0000EAB30000}"/>
    <cellStyle name="Normal 7 7 4 2 4" xfId="42783" xr:uid="{00000000-0005-0000-0000-0000EBB30000}"/>
    <cellStyle name="Normal 7 7 4 3" xfId="42784" xr:uid="{00000000-0005-0000-0000-0000ECB30000}"/>
    <cellStyle name="Normal 7 7 4 3 2" xfId="42785" xr:uid="{00000000-0005-0000-0000-0000EDB30000}"/>
    <cellStyle name="Normal 7 7 4 3 2 2" xfId="42786" xr:uid="{00000000-0005-0000-0000-0000EEB30000}"/>
    <cellStyle name="Normal 7 7 4 3 3" xfId="42787" xr:uid="{00000000-0005-0000-0000-0000EFB30000}"/>
    <cellStyle name="Normal 7 7 4 3 4" xfId="42788" xr:uid="{00000000-0005-0000-0000-0000F0B30000}"/>
    <cellStyle name="Normal 7 7 4 4" xfId="42789" xr:uid="{00000000-0005-0000-0000-0000F1B30000}"/>
    <cellStyle name="Normal 7 7 4 4 2" xfId="42790" xr:uid="{00000000-0005-0000-0000-0000F2B30000}"/>
    <cellStyle name="Normal 7 7 4 4 2 2" xfId="42791" xr:uid="{00000000-0005-0000-0000-0000F3B30000}"/>
    <cellStyle name="Normal 7 7 4 4 3" xfId="42792" xr:uid="{00000000-0005-0000-0000-0000F4B30000}"/>
    <cellStyle name="Normal 7 7 4 4 4" xfId="42793" xr:uid="{00000000-0005-0000-0000-0000F5B30000}"/>
    <cellStyle name="Normal 7 7 4 5" xfId="42794" xr:uid="{00000000-0005-0000-0000-0000F6B30000}"/>
    <cellStyle name="Normal 7 7 4 5 2" xfId="42795" xr:uid="{00000000-0005-0000-0000-0000F7B30000}"/>
    <cellStyle name="Normal 7 7 4 5 2 2" xfId="42796" xr:uid="{00000000-0005-0000-0000-0000F8B30000}"/>
    <cellStyle name="Normal 7 7 4 5 3" xfId="42797" xr:uid="{00000000-0005-0000-0000-0000F9B30000}"/>
    <cellStyle name="Normal 7 7 4 5 4" xfId="42798" xr:uid="{00000000-0005-0000-0000-0000FAB30000}"/>
    <cellStyle name="Normal 7 7 4 6" xfId="42799" xr:uid="{00000000-0005-0000-0000-0000FBB30000}"/>
    <cellStyle name="Normal 7 7 4 6 2" xfId="42800" xr:uid="{00000000-0005-0000-0000-0000FCB30000}"/>
    <cellStyle name="Normal 7 7 4 6 2 2" xfId="42801" xr:uid="{00000000-0005-0000-0000-0000FDB30000}"/>
    <cellStyle name="Normal 7 7 4 6 3" xfId="42802" xr:uid="{00000000-0005-0000-0000-0000FEB30000}"/>
    <cellStyle name="Normal 7 7 4 7" xfId="42803" xr:uid="{00000000-0005-0000-0000-0000FFB30000}"/>
    <cellStyle name="Normal 7 7 4 7 2" xfId="42804" xr:uid="{00000000-0005-0000-0000-000000B40000}"/>
    <cellStyle name="Normal 7 7 4 8" xfId="42805" xr:uid="{00000000-0005-0000-0000-000001B40000}"/>
    <cellStyle name="Normal 7 7 4 9" xfId="42806" xr:uid="{00000000-0005-0000-0000-000002B40000}"/>
    <cellStyle name="Normal 7 7 5" xfId="42807" xr:uid="{00000000-0005-0000-0000-000003B40000}"/>
    <cellStyle name="Normal 7 7 5 2" xfId="42808" xr:uid="{00000000-0005-0000-0000-000004B40000}"/>
    <cellStyle name="Normal 7 7 5 2 2" xfId="42809" xr:uid="{00000000-0005-0000-0000-000005B40000}"/>
    <cellStyle name="Normal 7 7 5 2 2 2" xfId="42810" xr:uid="{00000000-0005-0000-0000-000006B40000}"/>
    <cellStyle name="Normal 7 7 5 2 3" xfId="42811" xr:uid="{00000000-0005-0000-0000-000007B40000}"/>
    <cellStyle name="Normal 7 7 5 2 4" xfId="42812" xr:uid="{00000000-0005-0000-0000-000008B40000}"/>
    <cellStyle name="Normal 7 7 5 3" xfId="42813" xr:uid="{00000000-0005-0000-0000-000009B40000}"/>
    <cellStyle name="Normal 7 7 5 3 2" xfId="42814" xr:uid="{00000000-0005-0000-0000-00000AB40000}"/>
    <cellStyle name="Normal 7 7 5 3 2 2" xfId="42815" xr:uid="{00000000-0005-0000-0000-00000BB40000}"/>
    <cellStyle name="Normal 7 7 5 3 3" xfId="42816" xr:uid="{00000000-0005-0000-0000-00000CB40000}"/>
    <cellStyle name="Normal 7 7 5 3 4" xfId="42817" xr:uid="{00000000-0005-0000-0000-00000DB40000}"/>
    <cellStyle name="Normal 7 7 5 4" xfId="42818" xr:uid="{00000000-0005-0000-0000-00000EB40000}"/>
    <cellStyle name="Normal 7 7 5 4 2" xfId="42819" xr:uid="{00000000-0005-0000-0000-00000FB40000}"/>
    <cellStyle name="Normal 7 7 5 4 2 2" xfId="42820" xr:uid="{00000000-0005-0000-0000-000010B40000}"/>
    <cellStyle name="Normal 7 7 5 4 3" xfId="42821" xr:uid="{00000000-0005-0000-0000-000011B40000}"/>
    <cellStyle name="Normal 7 7 5 4 4" xfId="42822" xr:uid="{00000000-0005-0000-0000-000012B40000}"/>
    <cellStyle name="Normal 7 7 5 5" xfId="42823" xr:uid="{00000000-0005-0000-0000-000013B40000}"/>
    <cellStyle name="Normal 7 7 5 5 2" xfId="42824" xr:uid="{00000000-0005-0000-0000-000014B40000}"/>
    <cellStyle name="Normal 7 7 5 5 3" xfId="42825" xr:uid="{00000000-0005-0000-0000-000015B40000}"/>
    <cellStyle name="Normal 7 7 5 6" xfId="42826" xr:uid="{00000000-0005-0000-0000-000016B40000}"/>
    <cellStyle name="Normal 7 7 5 7" xfId="42827" xr:uid="{00000000-0005-0000-0000-000017B40000}"/>
    <cellStyle name="Normal 7 7 5 8" xfId="42828" xr:uid="{00000000-0005-0000-0000-000018B40000}"/>
    <cellStyle name="Normal 7 7 6" xfId="42829" xr:uid="{00000000-0005-0000-0000-000019B40000}"/>
    <cellStyle name="Normal 7 7 6 2" xfId="42830" xr:uid="{00000000-0005-0000-0000-00001AB40000}"/>
    <cellStyle name="Normal 7 7 6 2 2" xfId="42831" xr:uid="{00000000-0005-0000-0000-00001BB40000}"/>
    <cellStyle name="Normal 7 7 6 3" xfId="42832" xr:uid="{00000000-0005-0000-0000-00001CB40000}"/>
    <cellStyle name="Normal 7 7 6 4" xfId="42833" xr:uid="{00000000-0005-0000-0000-00001DB40000}"/>
    <cellStyle name="Normal 7 7 7" xfId="42834" xr:uid="{00000000-0005-0000-0000-00001EB40000}"/>
    <cellStyle name="Normal 7 7 7 2" xfId="42835" xr:uid="{00000000-0005-0000-0000-00001FB40000}"/>
    <cellStyle name="Normal 7 7 7 2 2" xfId="42836" xr:uid="{00000000-0005-0000-0000-000020B40000}"/>
    <cellStyle name="Normal 7 7 7 3" xfId="42837" xr:uid="{00000000-0005-0000-0000-000021B40000}"/>
    <cellStyle name="Normal 7 7 7 4" xfId="42838" xr:uid="{00000000-0005-0000-0000-000022B40000}"/>
    <cellStyle name="Normal 7 7 8" xfId="42839" xr:uid="{00000000-0005-0000-0000-000023B40000}"/>
    <cellStyle name="Normal 7 7 8 2" xfId="42840" xr:uid="{00000000-0005-0000-0000-000024B40000}"/>
    <cellStyle name="Normal 7 7 8 2 2" xfId="42841" xr:uid="{00000000-0005-0000-0000-000025B40000}"/>
    <cellStyle name="Normal 7 7 8 3" xfId="42842" xr:uid="{00000000-0005-0000-0000-000026B40000}"/>
    <cellStyle name="Normal 7 7 8 4" xfId="42843" xr:uid="{00000000-0005-0000-0000-000027B40000}"/>
    <cellStyle name="Normal 7 7 9" xfId="42844" xr:uid="{00000000-0005-0000-0000-000028B40000}"/>
    <cellStyle name="Normal 7 7 9 2" xfId="42845" xr:uid="{00000000-0005-0000-0000-000029B40000}"/>
    <cellStyle name="Normal 7 7 9 2 2" xfId="42846" xr:uid="{00000000-0005-0000-0000-00002AB40000}"/>
    <cellStyle name="Normal 7 7 9 3" xfId="42847" xr:uid="{00000000-0005-0000-0000-00002BB40000}"/>
    <cellStyle name="Normal 7 8" xfId="42848" xr:uid="{00000000-0005-0000-0000-00002CB40000}"/>
    <cellStyle name="Normal 7 8 10" xfId="42849" xr:uid="{00000000-0005-0000-0000-00002DB40000}"/>
    <cellStyle name="Normal 7 8 11" xfId="42850" xr:uid="{00000000-0005-0000-0000-00002EB40000}"/>
    <cellStyle name="Normal 7 8 2" xfId="42851" xr:uid="{00000000-0005-0000-0000-00002FB40000}"/>
    <cellStyle name="Normal 7 8 2 2" xfId="42852" xr:uid="{00000000-0005-0000-0000-000030B40000}"/>
    <cellStyle name="Normal 7 8 2 2 2" xfId="42853" xr:uid="{00000000-0005-0000-0000-000031B40000}"/>
    <cellStyle name="Normal 7 8 2 2 2 2" xfId="42854" xr:uid="{00000000-0005-0000-0000-000032B40000}"/>
    <cellStyle name="Normal 7 8 2 2 2 2 2" xfId="42855" xr:uid="{00000000-0005-0000-0000-000033B40000}"/>
    <cellStyle name="Normal 7 8 2 2 2 3" xfId="42856" xr:uid="{00000000-0005-0000-0000-000034B40000}"/>
    <cellStyle name="Normal 7 8 2 2 2 4" xfId="42857" xr:uid="{00000000-0005-0000-0000-000035B40000}"/>
    <cellStyle name="Normal 7 8 2 2 3" xfId="42858" xr:uid="{00000000-0005-0000-0000-000036B40000}"/>
    <cellStyle name="Normal 7 8 2 2 3 2" xfId="42859" xr:uid="{00000000-0005-0000-0000-000037B40000}"/>
    <cellStyle name="Normal 7 8 2 2 3 2 2" xfId="42860" xr:uid="{00000000-0005-0000-0000-000038B40000}"/>
    <cellStyle name="Normal 7 8 2 2 3 3" xfId="42861" xr:uid="{00000000-0005-0000-0000-000039B40000}"/>
    <cellStyle name="Normal 7 8 2 2 3 4" xfId="42862" xr:uid="{00000000-0005-0000-0000-00003AB40000}"/>
    <cellStyle name="Normal 7 8 2 2 4" xfId="42863" xr:uid="{00000000-0005-0000-0000-00003BB40000}"/>
    <cellStyle name="Normal 7 8 2 2 4 2" xfId="42864" xr:uid="{00000000-0005-0000-0000-00003CB40000}"/>
    <cellStyle name="Normal 7 8 2 2 4 2 2" xfId="42865" xr:uid="{00000000-0005-0000-0000-00003DB40000}"/>
    <cellStyle name="Normal 7 8 2 2 4 3" xfId="42866" xr:uid="{00000000-0005-0000-0000-00003EB40000}"/>
    <cellStyle name="Normal 7 8 2 2 4 4" xfId="42867" xr:uid="{00000000-0005-0000-0000-00003FB40000}"/>
    <cellStyle name="Normal 7 8 2 2 5" xfId="42868" xr:uid="{00000000-0005-0000-0000-000040B40000}"/>
    <cellStyle name="Normal 7 8 2 2 5 2" xfId="42869" xr:uid="{00000000-0005-0000-0000-000041B40000}"/>
    <cellStyle name="Normal 7 8 2 2 5 3" xfId="42870" xr:uid="{00000000-0005-0000-0000-000042B40000}"/>
    <cellStyle name="Normal 7 8 2 2 6" xfId="42871" xr:uid="{00000000-0005-0000-0000-000043B40000}"/>
    <cellStyle name="Normal 7 8 2 2 7" xfId="42872" xr:uid="{00000000-0005-0000-0000-000044B40000}"/>
    <cellStyle name="Normal 7 8 2 2 8" xfId="42873" xr:uid="{00000000-0005-0000-0000-000045B40000}"/>
    <cellStyle name="Normal 7 8 2 3" xfId="42874" xr:uid="{00000000-0005-0000-0000-000046B40000}"/>
    <cellStyle name="Normal 7 8 2 3 2" xfId="42875" xr:uid="{00000000-0005-0000-0000-000047B40000}"/>
    <cellStyle name="Normal 7 8 2 3 2 2" xfId="42876" xr:uid="{00000000-0005-0000-0000-000048B40000}"/>
    <cellStyle name="Normal 7 8 2 3 3" xfId="42877" xr:uid="{00000000-0005-0000-0000-000049B40000}"/>
    <cellStyle name="Normal 7 8 2 3 4" xfId="42878" xr:uid="{00000000-0005-0000-0000-00004AB40000}"/>
    <cellStyle name="Normal 7 8 2 4" xfId="42879" xr:uid="{00000000-0005-0000-0000-00004BB40000}"/>
    <cellStyle name="Normal 7 8 2 4 2" xfId="42880" xr:uid="{00000000-0005-0000-0000-00004CB40000}"/>
    <cellStyle name="Normal 7 8 2 4 2 2" xfId="42881" xr:uid="{00000000-0005-0000-0000-00004DB40000}"/>
    <cellStyle name="Normal 7 8 2 4 3" xfId="42882" xr:uid="{00000000-0005-0000-0000-00004EB40000}"/>
    <cellStyle name="Normal 7 8 2 4 4" xfId="42883" xr:uid="{00000000-0005-0000-0000-00004FB40000}"/>
    <cellStyle name="Normal 7 8 2 5" xfId="42884" xr:uid="{00000000-0005-0000-0000-000050B40000}"/>
    <cellStyle name="Normal 7 8 2 5 2" xfId="42885" xr:uid="{00000000-0005-0000-0000-000051B40000}"/>
    <cellStyle name="Normal 7 8 2 5 2 2" xfId="42886" xr:uid="{00000000-0005-0000-0000-000052B40000}"/>
    <cellStyle name="Normal 7 8 2 5 3" xfId="42887" xr:uid="{00000000-0005-0000-0000-000053B40000}"/>
    <cellStyle name="Normal 7 8 2 5 4" xfId="42888" xr:uid="{00000000-0005-0000-0000-000054B40000}"/>
    <cellStyle name="Normal 7 8 2 6" xfId="42889" xr:uid="{00000000-0005-0000-0000-000055B40000}"/>
    <cellStyle name="Normal 7 8 2 6 2" xfId="42890" xr:uid="{00000000-0005-0000-0000-000056B40000}"/>
    <cellStyle name="Normal 7 8 2 6 2 2" xfId="42891" xr:uid="{00000000-0005-0000-0000-000057B40000}"/>
    <cellStyle name="Normal 7 8 2 6 3" xfId="42892" xr:uid="{00000000-0005-0000-0000-000058B40000}"/>
    <cellStyle name="Normal 7 8 2 7" xfId="42893" xr:uid="{00000000-0005-0000-0000-000059B40000}"/>
    <cellStyle name="Normal 7 8 2 7 2" xfId="42894" xr:uid="{00000000-0005-0000-0000-00005AB40000}"/>
    <cellStyle name="Normal 7 8 2 8" xfId="42895" xr:uid="{00000000-0005-0000-0000-00005BB40000}"/>
    <cellStyle name="Normal 7 8 2 9" xfId="42896" xr:uid="{00000000-0005-0000-0000-00005CB40000}"/>
    <cellStyle name="Normal 7 8 3" xfId="42897" xr:uid="{00000000-0005-0000-0000-00005DB40000}"/>
    <cellStyle name="Normal 7 8 3 2" xfId="42898" xr:uid="{00000000-0005-0000-0000-00005EB40000}"/>
    <cellStyle name="Normal 7 8 3 2 2" xfId="42899" xr:uid="{00000000-0005-0000-0000-00005FB40000}"/>
    <cellStyle name="Normal 7 8 3 2 2 2" xfId="42900" xr:uid="{00000000-0005-0000-0000-000060B40000}"/>
    <cellStyle name="Normal 7 8 3 2 3" xfId="42901" xr:uid="{00000000-0005-0000-0000-000061B40000}"/>
    <cellStyle name="Normal 7 8 3 2 4" xfId="42902" xr:uid="{00000000-0005-0000-0000-000062B40000}"/>
    <cellStyle name="Normal 7 8 3 3" xfId="42903" xr:uid="{00000000-0005-0000-0000-000063B40000}"/>
    <cellStyle name="Normal 7 8 3 3 2" xfId="42904" xr:uid="{00000000-0005-0000-0000-000064B40000}"/>
    <cellStyle name="Normal 7 8 3 3 2 2" xfId="42905" xr:uid="{00000000-0005-0000-0000-000065B40000}"/>
    <cellStyle name="Normal 7 8 3 3 3" xfId="42906" xr:uid="{00000000-0005-0000-0000-000066B40000}"/>
    <cellStyle name="Normal 7 8 3 3 4" xfId="42907" xr:uid="{00000000-0005-0000-0000-000067B40000}"/>
    <cellStyle name="Normal 7 8 3 4" xfId="42908" xr:uid="{00000000-0005-0000-0000-000068B40000}"/>
    <cellStyle name="Normal 7 8 3 4 2" xfId="42909" xr:uid="{00000000-0005-0000-0000-000069B40000}"/>
    <cellStyle name="Normal 7 8 3 4 2 2" xfId="42910" xr:uid="{00000000-0005-0000-0000-00006AB40000}"/>
    <cellStyle name="Normal 7 8 3 4 3" xfId="42911" xr:uid="{00000000-0005-0000-0000-00006BB40000}"/>
    <cellStyle name="Normal 7 8 3 4 4" xfId="42912" xr:uid="{00000000-0005-0000-0000-00006CB40000}"/>
    <cellStyle name="Normal 7 8 3 5" xfId="42913" xr:uid="{00000000-0005-0000-0000-00006DB40000}"/>
    <cellStyle name="Normal 7 8 3 5 2" xfId="42914" xr:uid="{00000000-0005-0000-0000-00006EB40000}"/>
    <cellStyle name="Normal 7 8 3 5 2 2" xfId="42915" xr:uid="{00000000-0005-0000-0000-00006FB40000}"/>
    <cellStyle name="Normal 7 8 3 5 3" xfId="42916" xr:uid="{00000000-0005-0000-0000-000070B40000}"/>
    <cellStyle name="Normal 7 8 3 5 4" xfId="42917" xr:uid="{00000000-0005-0000-0000-000071B40000}"/>
    <cellStyle name="Normal 7 8 3 6" xfId="42918" xr:uid="{00000000-0005-0000-0000-000072B40000}"/>
    <cellStyle name="Normal 7 8 3 6 2" xfId="42919" xr:uid="{00000000-0005-0000-0000-000073B40000}"/>
    <cellStyle name="Normal 7 8 3 6 2 2" xfId="42920" xr:uid="{00000000-0005-0000-0000-000074B40000}"/>
    <cellStyle name="Normal 7 8 3 6 3" xfId="42921" xr:uid="{00000000-0005-0000-0000-000075B40000}"/>
    <cellStyle name="Normal 7 8 3 7" xfId="42922" xr:uid="{00000000-0005-0000-0000-000076B40000}"/>
    <cellStyle name="Normal 7 8 3 7 2" xfId="42923" xr:uid="{00000000-0005-0000-0000-000077B40000}"/>
    <cellStyle name="Normal 7 8 3 8" xfId="42924" xr:uid="{00000000-0005-0000-0000-000078B40000}"/>
    <cellStyle name="Normal 7 8 3 9" xfId="42925" xr:uid="{00000000-0005-0000-0000-000079B40000}"/>
    <cellStyle name="Normal 7 8 4" xfId="42926" xr:uid="{00000000-0005-0000-0000-00007AB40000}"/>
    <cellStyle name="Normal 7 8 4 2" xfId="42927" xr:uid="{00000000-0005-0000-0000-00007BB40000}"/>
    <cellStyle name="Normal 7 8 4 2 2" xfId="42928" xr:uid="{00000000-0005-0000-0000-00007CB40000}"/>
    <cellStyle name="Normal 7 8 4 2 2 2" xfId="42929" xr:uid="{00000000-0005-0000-0000-00007DB40000}"/>
    <cellStyle name="Normal 7 8 4 2 3" xfId="42930" xr:uid="{00000000-0005-0000-0000-00007EB40000}"/>
    <cellStyle name="Normal 7 8 4 2 4" xfId="42931" xr:uid="{00000000-0005-0000-0000-00007FB40000}"/>
    <cellStyle name="Normal 7 8 4 3" xfId="42932" xr:uid="{00000000-0005-0000-0000-000080B40000}"/>
    <cellStyle name="Normal 7 8 4 3 2" xfId="42933" xr:uid="{00000000-0005-0000-0000-000081B40000}"/>
    <cellStyle name="Normal 7 8 4 3 2 2" xfId="42934" xr:uid="{00000000-0005-0000-0000-000082B40000}"/>
    <cellStyle name="Normal 7 8 4 3 3" xfId="42935" xr:uid="{00000000-0005-0000-0000-000083B40000}"/>
    <cellStyle name="Normal 7 8 4 3 4" xfId="42936" xr:uid="{00000000-0005-0000-0000-000084B40000}"/>
    <cellStyle name="Normal 7 8 4 4" xfId="42937" xr:uid="{00000000-0005-0000-0000-000085B40000}"/>
    <cellStyle name="Normal 7 8 4 4 2" xfId="42938" xr:uid="{00000000-0005-0000-0000-000086B40000}"/>
    <cellStyle name="Normal 7 8 4 4 2 2" xfId="42939" xr:uid="{00000000-0005-0000-0000-000087B40000}"/>
    <cellStyle name="Normal 7 8 4 4 3" xfId="42940" xr:uid="{00000000-0005-0000-0000-000088B40000}"/>
    <cellStyle name="Normal 7 8 4 4 4" xfId="42941" xr:uid="{00000000-0005-0000-0000-000089B40000}"/>
    <cellStyle name="Normal 7 8 4 5" xfId="42942" xr:uid="{00000000-0005-0000-0000-00008AB40000}"/>
    <cellStyle name="Normal 7 8 4 5 2" xfId="42943" xr:uid="{00000000-0005-0000-0000-00008BB40000}"/>
    <cellStyle name="Normal 7 8 4 5 3" xfId="42944" xr:uid="{00000000-0005-0000-0000-00008CB40000}"/>
    <cellStyle name="Normal 7 8 4 6" xfId="42945" xr:uid="{00000000-0005-0000-0000-00008DB40000}"/>
    <cellStyle name="Normal 7 8 4 7" xfId="42946" xr:uid="{00000000-0005-0000-0000-00008EB40000}"/>
    <cellStyle name="Normal 7 8 4 8" xfId="42947" xr:uid="{00000000-0005-0000-0000-00008FB40000}"/>
    <cellStyle name="Normal 7 8 5" xfId="42948" xr:uid="{00000000-0005-0000-0000-000090B40000}"/>
    <cellStyle name="Normal 7 8 5 2" xfId="42949" xr:uid="{00000000-0005-0000-0000-000091B40000}"/>
    <cellStyle name="Normal 7 8 5 2 2" xfId="42950" xr:uid="{00000000-0005-0000-0000-000092B40000}"/>
    <cellStyle name="Normal 7 8 5 3" xfId="42951" xr:uid="{00000000-0005-0000-0000-000093B40000}"/>
    <cellStyle name="Normal 7 8 5 4" xfId="42952" xr:uid="{00000000-0005-0000-0000-000094B40000}"/>
    <cellStyle name="Normal 7 8 6" xfId="42953" xr:uid="{00000000-0005-0000-0000-000095B40000}"/>
    <cellStyle name="Normal 7 8 6 2" xfId="42954" xr:uid="{00000000-0005-0000-0000-000096B40000}"/>
    <cellStyle name="Normal 7 8 6 2 2" xfId="42955" xr:uid="{00000000-0005-0000-0000-000097B40000}"/>
    <cellStyle name="Normal 7 8 6 3" xfId="42956" xr:uid="{00000000-0005-0000-0000-000098B40000}"/>
    <cellStyle name="Normal 7 8 6 4" xfId="42957" xr:uid="{00000000-0005-0000-0000-000099B40000}"/>
    <cellStyle name="Normal 7 8 7" xfId="42958" xr:uid="{00000000-0005-0000-0000-00009AB40000}"/>
    <cellStyle name="Normal 7 8 7 2" xfId="42959" xr:uid="{00000000-0005-0000-0000-00009BB40000}"/>
    <cellStyle name="Normal 7 8 7 2 2" xfId="42960" xr:uid="{00000000-0005-0000-0000-00009CB40000}"/>
    <cellStyle name="Normal 7 8 7 3" xfId="42961" xr:uid="{00000000-0005-0000-0000-00009DB40000}"/>
    <cellStyle name="Normal 7 8 7 4" xfId="42962" xr:uid="{00000000-0005-0000-0000-00009EB40000}"/>
    <cellStyle name="Normal 7 8 8" xfId="42963" xr:uid="{00000000-0005-0000-0000-00009FB40000}"/>
    <cellStyle name="Normal 7 8 8 2" xfId="42964" xr:uid="{00000000-0005-0000-0000-0000A0B40000}"/>
    <cellStyle name="Normal 7 8 8 2 2" xfId="42965" xr:uid="{00000000-0005-0000-0000-0000A1B40000}"/>
    <cellStyle name="Normal 7 8 8 3" xfId="42966" xr:uid="{00000000-0005-0000-0000-0000A2B40000}"/>
    <cellStyle name="Normal 7 8 9" xfId="42967" xr:uid="{00000000-0005-0000-0000-0000A3B40000}"/>
    <cellStyle name="Normal 7 8 9 2" xfId="42968" xr:uid="{00000000-0005-0000-0000-0000A4B40000}"/>
    <cellStyle name="Normal 7 9" xfId="42969" xr:uid="{00000000-0005-0000-0000-0000A5B40000}"/>
    <cellStyle name="Normal 7 9 2" xfId="42970" xr:uid="{00000000-0005-0000-0000-0000A6B40000}"/>
    <cellStyle name="Normal 7 9 2 2" xfId="42971" xr:uid="{00000000-0005-0000-0000-0000A7B40000}"/>
    <cellStyle name="Normal 7 9 2 2 2" xfId="42972" xr:uid="{00000000-0005-0000-0000-0000A8B40000}"/>
    <cellStyle name="Normal 7 9 2 2 2 2" xfId="42973" xr:uid="{00000000-0005-0000-0000-0000A9B40000}"/>
    <cellStyle name="Normal 7 9 2 2 3" xfId="42974" xr:uid="{00000000-0005-0000-0000-0000AAB40000}"/>
    <cellStyle name="Normal 7 9 2 2 4" xfId="42975" xr:uid="{00000000-0005-0000-0000-0000ABB40000}"/>
    <cellStyle name="Normal 7 9 2 3" xfId="42976" xr:uid="{00000000-0005-0000-0000-0000ACB40000}"/>
    <cellStyle name="Normal 7 9 2 3 2" xfId="42977" xr:uid="{00000000-0005-0000-0000-0000ADB40000}"/>
    <cellStyle name="Normal 7 9 2 3 2 2" xfId="42978" xr:uid="{00000000-0005-0000-0000-0000AEB40000}"/>
    <cellStyle name="Normal 7 9 2 3 3" xfId="42979" xr:uid="{00000000-0005-0000-0000-0000AFB40000}"/>
    <cellStyle name="Normal 7 9 2 3 4" xfId="42980" xr:uid="{00000000-0005-0000-0000-0000B0B40000}"/>
    <cellStyle name="Normal 7 9 2 4" xfId="42981" xr:uid="{00000000-0005-0000-0000-0000B1B40000}"/>
    <cellStyle name="Normal 7 9 2 4 2" xfId="42982" xr:uid="{00000000-0005-0000-0000-0000B2B40000}"/>
    <cellStyle name="Normal 7 9 2 4 2 2" xfId="42983" xr:uid="{00000000-0005-0000-0000-0000B3B40000}"/>
    <cellStyle name="Normal 7 9 2 4 3" xfId="42984" xr:uid="{00000000-0005-0000-0000-0000B4B40000}"/>
    <cellStyle name="Normal 7 9 2 4 4" xfId="42985" xr:uid="{00000000-0005-0000-0000-0000B5B40000}"/>
    <cellStyle name="Normal 7 9 2 5" xfId="42986" xr:uid="{00000000-0005-0000-0000-0000B6B40000}"/>
    <cellStyle name="Normal 7 9 2 5 2" xfId="42987" xr:uid="{00000000-0005-0000-0000-0000B7B40000}"/>
    <cellStyle name="Normal 7 9 2 5 3" xfId="42988" xr:uid="{00000000-0005-0000-0000-0000B8B40000}"/>
    <cellStyle name="Normal 7 9 2 6" xfId="42989" xr:uid="{00000000-0005-0000-0000-0000B9B40000}"/>
    <cellStyle name="Normal 7 9 2 7" xfId="42990" xr:uid="{00000000-0005-0000-0000-0000BAB40000}"/>
    <cellStyle name="Normal 7 9 2 8" xfId="42991" xr:uid="{00000000-0005-0000-0000-0000BBB40000}"/>
    <cellStyle name="Normal 7 9 3" xfId="42992" xr:uid="{00000000-0005-0000-0000-0000BCB40000}"/>
    <cellStyle name="Normal 7 9 3 2" xfId="42993" xr:uid="{00000000-0005-0000-0000-0000BDB40000}"/>
    <cellStyle name="Normal 7 9 3 2 2" xfId="42994" xr:uid="{00000000-0005-0000-0000-0000BEB40000}"/>
    <cellStyle name="Normal 7 9 3 3" xfId="42995" xr:uid="{00000000-0005-0000-0000-0000BFB40000}"/>
    <cellStyle name="Normal 7 9 3 4" xfId="42996" xr:uid="{00000000-0005-0000-0000-0000C0B40000}"/>
    <cellStyle name="Normal 7 9 4" xfId="42997" xr:uid="{00000000-0005-0000-0000-0000C1B40000}"/>
    <cellStyle name="Normal 7 9 4 2" xfId="42998" xr:uid="{00000000-0005-0000-0000-0000C2B40000}"/>
    <cellStyle name="Normal 7 9 4 2 2" xfId="42999" xr:uid="{00000000-0005-0000-0000-0000C3B40000}"/>
    <cellStyle name="Normal 7 9 4 3" xfId="43000" xr:uid="{00000000-0005-0000-0000-0000C4B40000}"/>
    <cellStyle name="Normal 7 9 4 4" xfId="43001" xr:uid="{00000000-0005-0000-0000-0000C5B40000}"/>
    <cellStyle name="Normal 7 9 5" xfId="43002" xr:uid="{00000000-0005-0000-0000-0000C6B40000}"/>
    <cellStyle name="Normal 7 9 5 2" xfId="43003" xr:uid="{00000000-0005-0000-0000-0000C7B40000}"/>
    <cellStyle name="Normal 7 9 5 2 2" xfId="43004" xr:uid="{00000000-0005-0000-0000-0000C8B40000}"/>
    <cellStyle name="Normal 7 9 5 3" xfId="43005" xr:uid="{00000000-0005-0000-0000-0000C9B40000}"/>
    <cellStyle name="Normal 7 9 5 4" xfId="43006" xr:uid="{00000000-0005-0000-0000-0000CAB40000}"/>
    <cellStyle name="Normal 7 9 6" xfId="43007" xr:uid="{00000000-0005-0000-0000-0000CBB40000}"/>
    <cellStyle name="Normal 7 9 6 2" xfId="43008" xr:uid="{00000000-0005-0000-0000-0000CCB40000}"/>
    <cellStyle name="Normal 7 9 6 2 2" xfId="43009" xr:uid="{00000000-0005-0000-0000-0000CDB40000}"/>
    <cellStyle name="Normal 7 9 6 3" xfId="43010" xr:uid="{00000000-0005-0000-0000-0000CEB40000}"/>
    <cellStyle name="Normal 7 9 7" xfId="43011" xr:uid="{00000000-0005-0000-0000-0000CFB40000}"/>
    <cellStyle name="Normal 7 9 7 2" xfId="43012" xr:uid="{00000000-0005-0000-0000-0000D0B40000}"/>
    <cellStyle name="Normal 7 9 8" xfId="43013" xr:uid="{00000000-0005-0000-0000-0000D1B40000}"/>
    <cellStyle name="Normal 7 9 9" xfId="43014" xr:uid="{00000000-0005-0000-0000-0000D2B40000}"/>
    <cellStyle name="Normal 70" xfId="43015" xr:uid="{00000000-0005-0000-0000-0000D3B40000}"/>
    <cellStyle name="Normal 70 2" xfId="43016" xr:uid="{00000000-0005-0000-0000-0000D4B40000}"/>
    <cellStyle name="Normal 70 2 2" xfId="43017" xr:uid="{00000000-0005-0000-0000-0000D5B40000}"/>
    <cellStyle name="Normal 70 2 2 2" xfId="43018" xr:uid="{00000000-0005-0000-0000-0000D6B40000}"/>
    <cellStyle name="Normal 70 2 2 3" xfId="43019" xr:uid="{00000000-0005-0000-0000-0000D7B40000}"/>
    <cellStyle name="Normal 70 2 3" xfId="43020" xr:uid="{00000000-0005-0000-0000-0000D8B40000}"/>
    <cellStyle name="Normal 70 2 3 2" xfId="43021" xr:uid="{00000000-0005-0000-0000-0000D9B40000}"/>
    <cellStyle name="Normal 70 2 4" xfId="43022" xr:uid="{00000000-0005-0000-0000-0000DAB40000}"/>
    <cellStyle name="Normal 70 2 5" xfId="43023" xr:uid="{00000000-0005-0000-0000-0000DBB40000}"/>
    <cellStyle name="Normal 70 3" xfId="43024" xr:uid="{00000000-0005-0000-0000-0000DCB40000}"/>
    <cellStyle name="Normal 70 4" xfId="43025" xr:uid="{00000000-0005-0000-0000-0000DDB40000}"/>
    <cellStyle name="Normal 70 4 2" xfId="43026" xr:uid="{00000000-0005-0000-0000-0000DEB40000}"/>
    <cellStyle name="Normal 70 4 2 2" xfId="43027" xr:uid="{00000000-0005-0000-0000-0000DFB40000}"/>
    <cellStyle name="Normal 70 4 3" xfId="43028" xr:uid="{00000000-0005-0000-0000-0000E0B40000}"/>
    <cellStyle name="Normal 70 4 4" xfId="43029" xr:uid="{00000000-0005-0000-0000-0000E1B40000}"/>
    <cellStyle name="Normal 70 5" xfId="43030" xr:uid="{00000000-0005-0000-0000-0000E2B40000}"/>
    <cellStyle name="Normal 70 6" xfId="43031" xr:uid="{00000000-0005-0000-0000-0000E3B40000}"/>
    <cellStyle name="Normal 70 6 2" xfId="43032" xr:uid="{00000000-0005-0000-0000-0000E4B40000}"/>
    <cellStyle name="Normal 70 6 3" xfId="43033" xr:uid="{00000000-0005-0000-0000-0000E5B40000}"/>
    <cellStyle name="Normal 70 7" xfId="43034" xr:uid="{00000000-0005-0000-0000-0000E6B40000}"/>
    <cellStyle name="Normal 71" xfId="43035" xr:uid="{00000000-0005-0000-0000-0000E7B40000}"/>
    <cellStyle name="Normal 71 2" xfId="43036" xr:uid="{00000000-0005-0000-0000-0000E8B40000}"/>
    <cellStyle name="Normal 71 2 2" xfId="43037" xr:uid="{00000000-0005-0000-0000-0000E9B40000}"/>
    <cellStyle name="Normal 71 2 2 2" xfId="43038" xr:uid="{00000000-0005-0000-0000-0000EAB40000}"/>
    <cellStyle name="Normal 71 2 2 3" xfId="43039" xr:uid="{00000000-0005-0000-0000-0000EBB40000}"/>
    <cellStyle name="Normal 71 2 3" xfId="43040" xr:uid="{00000000-0005-0000-0000-0000ECB40000}"/>
    <cellStyle name="Normal 71 2 3 2" xfId="43041" xr:uid="{00000000-0005-0000-0000-0000EDB40000}"/>
    <cellStyle name="Normal 71 2 4" xfId="43042" xr:uid="{00000000-0005-0000-0000-0000EEB40000}"/>
    <cellStyle name="Normal 71 2 5" xfId="43043" xr:uid="{00000000-0005-0000-0000-0000EFB40000}"/>
    <cellStyle name="Normal 71 3" xfId="43044" xr:uid="{00000000-0005-0000-0000-0000F0B40000}"/>
    <cellStyle name="Normal 71 4" xfId="43045" xr:uid="{00000000-0005-0000-0000-0000F1B40000}"/>
    <cellStyle name="Normal 71 4 2" xfId="43046" xr:uid="{00000000-0005-0000-0000-0000F2B40000}"/>
    <cellStyle name="Normal 71 4 2 2" xfId="43047" xr:uid="{00000000-0005-0000-0000-0000F3B40000}"/>
    <cellStyle name="Normal 71 4 3" xfId="43048" xr:uid="{00000000-0005-0000-0000-0000F4B40000}"/>
    <cellStyle name="Normal 71 4 4" xfId="43049" xr:uid="{00000000-0005-0000-0000-0000F5B40000}"/>
    <cellStyle name="Normal 71 5" xfId="43050" xr:uid="{00000000-0005-0000-0000-0000F6B40000}"/>
    <cellStyle name="Normal 71 6" xfId="43051" xr:uid="{00000000-0005-0000-0000-0000F7B40000}"/>
    <cellStyle name="Normal 71 6 2" xfId="43052" xr:uid="{00000000-0005-0000-0000-0000F8B40000}"/>
    <cellStyle name="Normal 71 6 3" xfId="43053" xr:uid="{00000000-0005-0000-0000-0000F9B40000}"/>
    <cellStyle name="Normal 71 7" xfId="43054" xr:uid="{00000000-0005-0000-0000-0000FAB40000}"/>
    <cellStyle name="Normal 72" xfId="43055" xr:uid="{00000000-0005-0000-0000-0000FBB40000}"/>
    <cellStyle name="Normal 72 2" xfId="43056" xr:uid="{00000000-0005-0000-0000-0000FCB40000}"/>
    <cellStyle name="Normal 72 2 2" xfId="53248" xr:uid="{00000000-0005-0000-0000-0000FDB40000}"/>
    <cellStyle name="Normal 72 3" xfId="43057" xr:uid="{00000000-0005-0000-0000-0000FEB40000}"/>
    <cellStyle name="Normal 72 4" xfId="43058" xr:uid="{00000000-0005-0000-0000-0000FFB40000}"/>
    <cellStyle name="Normal 72 5" xfId="43059" xr:uid="{00000000-0005-0000-0000-000000B50000}"/>
    <cellStyle name="Normal 73" xfId="43060" xr:uid="{00000000-0005-0000-0000-000001B50000}"/>
    <cellStyle name="Normal 73 2" xfId="43061" xr:uid="{00000000-0005-0000-0000-000002B50000}"/>
    <cellStyle name="Normal 73 2 2" xfId="43062" xr:uid="{00000000-0005-0000-0000-000003B50000}"/>
    <cellStyle name="Normal 73 2 3" xfId="43063" xr:uid="{00000000-0005-0000-0000-000004B50000}"/>
    <cellStyle name="Normal 73 3" xfId="43064" xr:uid="{00000000-0005-0000-0000-000005B50000}"/>
    <cellStyle name="Normal 73 3 2" xfId="53249" xr:uid="{00000000-0005-0000-0000-000006B50000}"/>
    <cellStyle name="Normal 73 3 3" xfId="53250" xr:uid="{00000000-0005-0000-0000-000007B50000}"/>
    <cellStyle name="Normal 73 4" xfId="43065" xr:uid="{00000000-0005-0000-0000-000008B50000}"/>
    <cellStyle name="Normal 73 5" xfId="43066" xr:uid="{00000000-0005-0000-0000-000009B50000}"/>
    <cellStyle name="Normal 73 6" xfId="43067" xr:uid="{00000000-0005-0000-0000-00000AB50000}"/>
    <cellStyle name="Normal 74" xfId="43068" xr:uid="{00000000-0005-0000-0000-00000BB50000}"/>
    <cellStyle name="Normal 74 2" xfId="43069" xr:uid="{00000000-0005-0000-0000-00000CB50000}"/>
    <cellStyle name="Normal 74 2 2" xfId="43070" xr:uid="{00000000-0005-0000-0000-00000DB50000}"/>
    <cellStyle name="Normal 74 2 2 2" xfId="43071" xr:uid="{00000000-0005-0000-0000-00000EB50000}"/>
    <cellStyle name="Normal 74 2 2 3" xfId="43072" xr:uid="{00000000-0005-0000-0000-00000FB50000}"/>
    <cellStyle name="Normal 74 2 3" xfId="43073" xr:uid="{00000000-0005-0000-0000-000010B50000}"/>
    <cellStyle name="Normal 74 2 3 2" xfId="43074" xr:uid="{00000000-0005-0000-0000-000011B50000}"/>
    <cellStyle name="Normal 74 2 4" xfId="43075" xr:uid="{00000000-0005-0000-0000-000012B50000}"/>
    <cellStyle name="Normal 74 2 5" xfId="43076" xr:uid="{00000000-0005-0000-0000-000013B50000}"/>
    <cellStyle name="Normal 74 3" xfId="43077" xr:uid="{00000000-0005-0000-0000-000014B50000}"/>
    <cellStyle name="Normal 74 3 2" xfId="43078" xr:uid="{00000000-0005-0000-0000-000015B50000}"/>
    <cellStyle name="Normal 74 3 2 2" xfId="43079" xr:uid="{00000000-0005-0000-0000-000016B50000}"/>
    <cellStyle name="Normal 74 3 2 3" xfId="43080" xr:uid="{00000000-0005-0000-0000-000017B50000}"/>
    <cellStyle name="Normal 74 3 3" xfId="43081" xr:uid="{00000000-0005-0000-0000-000018B50000}"/>
    <cellStyle name="Normal 74 3 3 2" xfId="43082" xr:uid="{00000000-0005-0000-0000-000019B50000}"/>
    <cellStyle name="Normal 74 3 4" xfId="43083" xr:uid="{00000000-0005-0000-0000-00001AB50000}"/>
    <cellStyle name="Normal 74 4" xfId="43084" xr:uid="{00000000-0005-0000-0000-00001BB50000}"/>
    <cellStyle name="Normal 74 4 2" xfId="43085" xr:uid="{00000000-0005-0000-0000-00001CB50000}"/>
    <cellStyle name="Normal 74 4 2 2" xfId="43086" xr:uid="{00000000-0005-0000-0000-00001DB50000}"/>
    <cellStyle name="Normal 74 4 3" xfId="43087" xr:uid="{00000000-0005-0000-0000-00001EB50000}"/>
    <cellStyle name="Normal 74 4 4" xfId="43088" xr:uid="{00000000-0005-0000-0000-00001FB50000}"/>
    <cellStyle name="Normal 74 5" xfId="43089" xr:uid="{00000000-0005-0000-0000-000020B50000}"/>
    <cellStyle name="Normal 74 6" xfId="43090" xr:uid="{00000000-0005-0000-0000-000021B50000}"/>
    <cellStyle name="Normal 74 6 2" xfId="43091" xr:uid="{00000000-0005-0000-0000-000022B50000}"/>
    <cellStyle name="Normal 74 6 2 2" xfId="43092" xr:uid="{00000000-0005-0000-0000-000023B50000}"/>
    <cellStyle name="Normal 74 6 3" xfId="43093" xr:uid="{00000000-0005-0000-0000-000024B50000}"/>
    <cellStyle name="Normal 74 7" xfId="43094" xr:uid="{00000000-0005-0000-0000-000025B50000}"/>
    <cellStyle name="Normal 74 7 2" xfId="43095" xr:uid="{00000000-0005-0000-0000-000026B50000}"/>
    <cellStyle name="Normal 74 8" xfId="43096" xr:uid="{00000000-0005-0000-0000-000027B50000}"/>
    <cellStyle name="Normal 75" xfId="43097" xr:uid="{00000000-0005-0000-0000-000028B50000}"/>
    <cellStyle name="Normal 75 2" xfId="43098" xr:uid="{00000000-0005-0000-0000-000029B50000}"/>
    <cellStyle name="Normal 75 3" xfId="43099" xr:uid="{00000000-0005-0000-0000-00002AB50000}"/>
    <cellStyle name="Normal 75 4" xfId="43100" xr:uid="{00000000-0005-0000-0000-00002BB50000}"/>
    <cellStyle name="Normal 75 4 2" xfId="43101" xr:uid="{00000000-0005-0000-0000-00002CB50000}"/>
    <cellStyle name="Normal 75 4 2 2" xfId="43102" xr:uid="{00000000-0005-0000-0000-00002DB50000}"/>
    <cellStyle name="Normal 75 4 2 3" xfId="43103" xr:uid="{00000000-0005-0000-0000-00002EB50000}"/>
    <cellStyle name="Normal 75 4 3" xfId="43104" xr:uid="{00000000-0005-0000-0000-00002FB50000}"/>
    <cellStyle name="Normal 75 4 3 2" xfId="43105" xr:uid="{00000000-0005-0000-0000-000030B50000}"/>
    <cellStyle name="Normal 75 4 4" xfId="43106" xr:uid="{00000000-0005-0000-0000-000031B50000}"/>
    <cellStyle name="Normal 75 5" xfId="43107" xr:uid="{00000000-0005-0000-0000-000032B50000}"/>
    <cellStyle name="Normal 75 6" xfId="43108" xr:uid="{00000000-0005-0000-0000-000033B50000}"/>
    <cellStyle name="Normal 75 7" xfId="43109" xr:uid="{00000000-0005-0000-0000-000034B50000}"/>
    <cellStyle name="Normal 75 7 2" xfId="43110" xr:uid="{00000000-0005-0000-0000-000035B50000}"/>
    <cellStyle name="Normal 75 7 3" xfId="43111" xr:uid="{00000000-0005-0000-0000-000036B50000}"/>
    <cellStyle name="Normal 75 8" xfId="43112" xr:uid="{00000000-0005-0000-0000-000037B50000}"/>
    <cellStyle name="Normal 76" xfId="43113" xr:uid="{00000000-0005-0000-0000-000038B50000}"/>
    <cellStyle name="Normal 76 2" xfId="43114" xr:uid="{00000000-0005-0000-0000-000039B50000}"/>
    <cellStyle name="Normal 76 2 2" xfId="43115" xr:uid="{00000000-0005-0000-0000-00003AB50000}"/>
    <cellStyle name="Normal 76 2 2 2" xfId="43116" xr:uid="{00000000-0005-0000-0000-00003BB50000}"/>
    <cellStyle name="Normal 76 2 2 3" xfId="43117" xr:uid="{00000000-0005-0000-0000-00003CB50000}"/>
    <cellStyle name="Normal 76 2 3" xfId="43118" xr:uid="{00000000-0005-0000-0000-00003DB50000}"/>
    <cellStyle name="Normal 76 2 3 2" xfId="43119" xr:uid="{00000000-0005-0000-0000-00003EB50000}"/>
    <cellStyle name="Normal 76 2 4" xfId="43120" xr:uid="{00000000-0005-0000-0000-00003FB50000}"/>
    <cellStyle name="Normal 76 2 5" xfId="43121" xr:uid="{00000000-0005-0000-0000-000040B50000}"/>
    <cellStyle name="Normal 76 3" xfId="43122" xr:uid="{00000000-0005-0000-0000-000041B50000}"/>
    <cellStyle name="Normal 76 4" xfId="43123" xr:uid="{00000000-0005-0000-0000-000042B50000}"/>
    <cellStyle name="Normal 76 4 2" xfId="43124" xr:uid="{00000000-0005-0000-0000-000043B50000}"/>
    <cellStyle name="Normal 76 4 2 2" xfId="43125" xr:uid="{00000000-0005-0000-0000-000044B50000}"/>
    <cellStyle name="Normal 76 4 3" xfId="43126" xr:uid="{00000000-0005-0000-0000-000045B50000}"/>
    <cellStyle name="Normal 76 5" xfId="43127" xr:uid="{00000000-0005-0000-0000-000046B50000}"/>
    <cellStyle name="Normal 76 5 2" xfId="43128" xr:uid="{00000000-0005-0000-0000-000047B50000}"/>
    <cellStyle name="Normal 76 6" xfId="43129" xr:uid="{00000000-0005-0000-0000-000048B50000}"/>
    <cellStyle name="Normal 77" xfId="43130" xr:uid="{00000000-0005-0000-0000-000049B50000}"/>
    <cellStyle name="Normal 77 2" xfId="43131" xr:uid="{00000000-0005-0000-0000-00004AB50000}"/>
    <cellStyle name="Normal 77 2 2" xfId="43132" xr:uid="{00000000-0005-0000-0000-00004BB50000}"/>
    <cellStyle name="Normal 77 2 2 2" xfId="43133" xr:uid="{00000000-0005-0000-0000-00004CB50000}"/>
    <cellStyle name="Normal 77 2 2 3" xfId="43134" xr:uid="{00000000-0005-0000-0000-00004DB50000}"/>
    <cellStyle name="Normal 77 2 3" xfId="43135" xr:uid="{00000000-0005-0000-0000-00004EB50000}"/>
    <cellStyle name="Normal 77 2 3 2" xfId="43136" xr:uid="{00000000-0005-0000-0000-00004FB50000}"/>
    <cellStyle name="Normal 77 2 4" xfId="43137" xr:uid="{00000000-0005-0000-0000-000050B50000}"/>
    <cellStyle name="Normal 77 2 5" xfId="43138" xr:uid="{00000000-0005-0000-0000-000051B50000}"/>
    <cellStyle name="Normal 77 3" xfId="43139" xr:uid="{00000000-0005-0000-0000-000052B50000}"/>
    <cellStyle name="Normal 77 4" xfId="43140" xr:uid="{00000000-0005-0000-0000-000053B50000}"/>
    <cellStyle name="Normal 77 4 2" xfId="43141" xr:uid="{00000000-0005-0000-0000-000054B50000}"/>
    <cellStyle name="Normal 77 4 2 2" xfId="43142" xr:uid="{00000000-0005-0000-0000-000055B50000}"/>
    <cellStyle name="Normal 77 4 3" xfId="43143" xr:uid="{00000000-0005-0000-0000-000056B50000}"/>
    <cellStyle name="Normal 77 5" xfId="43144" xr:uid="{00000000-0005-0000-0000-000057B50000}"/>
    <cellStyle name="Normal 77 5 2" xfId="43145" xr:uid="{00000000-0005-0000-0000-000058B50000}"/>
    <cellStyle name="Normal 77 6" xfId="43146" xr:uid="{00000000-0005-0000-0000-000059B50000}"/>
    <cellStyle name="Normal 78" xfId="43147" xr:uid="{00000000-0005-0000-0000-00005AB50000}"/>
    <cellStyle name="Normal 78 2" xfId="43148" xr:uid="{00000000-0005-0000-0000-00005BB50000}"/>
    <cellStyle name="Normal 78 2 2" xfId="43149" xr:uid="{00000000-0005-0000-0000-00005CB50000}"/>
    <cellStyle name="Normal 78 2 2 2" xfId="43150" xr:uid="{00000000-0005-0000-0000-00005DB50000}"/>
    <cellStyle name="Normal 78 2 2 3" xfId="43151" xr:uid="{00000000-0005-0000-0000-00005EB50000}"/>
    <cellStyle name="Normal 78 2 3" xfId="43152" xr:uid="{00000000-0005-0000-0000-00005FB50000}"/>
    <cellStyle name="Normal 78 2 3 2" xfId="43153" xr:uid="{00000000-0005-0000-0000-000060B50000}"/>
    <cellStyle name="Normal 78 2 4" xfId="43154" xr:uid="{00000000-0005-0000-0000-000061B50000}"/>
    <cellStyle name="Normal 78 2 5" xfId="43155" xr:uid="{00000000-0005-0000-0000-000062B50000}"/>
    <cellStyle name="Normal 78 3" xfId="43156" xr:uid="{00000000-0005-0000-0000-000063B50000}"/>
    <cellStyle name="Normal 78 4" xfId="43157" xr:uid="{00000000-0005-0000-0000-000064B50000}"/>
    <cellStyle name="Normal 78 4 2" xfId="43158" xr:uid="{00000000-0005-0000-0000-000065B50000}"/>
    <cellStyle name="Normal 78 4 2 2" xfId="43159" xr:uid="{00000000-0005-0000-0000-000066B50000}"/>
    <cellStyle name="Normal 78 4 3" xfId="43160" xr:uid="{00000000-0005-0000-0000-000067B50000}"/>
    <cellStyle name="Normal 78 5" xfId="43161" xr:uid="{00000000-0005-0000-0000-000068B50000}"/>
    <cellStyle name="Normal 78 5 2" xfId="43162" xr:uid="{00000000-0005-0000-0000-000069B50000}"/>
    <cellStyle name="Normal 78 6" xfId="43163" xr:uid="{00000000-0005-0000-0000-00006AB50000}"/>
    <cellStyle name="Normal 79" xfId="43164" xr:uid="{00000000-0005-0000-0000-00006BB50000}"/>
    <cellStyle name="Normal 79 2" xfId="43165" xr:uid="{00000000-0005-0000-0000-00006CB50000}"/>
    <cellStyle name="Normal 79 3" xfId="43166" xr:uid="{00000000-0005-0000-0000-00006DB50000}"/>
    <cellStyle name="Normal 8" xfId="97" xr:uid="{00000000-0005-0000-0000-00006EB50000}"/>
    <cellStyle name="Normal 8 10" xfId="43168" xr:uid="{00000000-0005-0000-0000-00006FB50000}"/>
    <cellStyle name="Normal 8 11" xfId="43169" xr:uid="{00000000-0005-0000-0000-000070B50000}"/>
    <cellStyle name="Normal 8 11 2" xfId="43170" xr:uid="{00000000-0005-0000-0000-000071B50000}"/>
    <cellStyle name="Normal 8 11 3" xfId="43171" xr:uid="{00000000-0005-0000-0000-000072B50000}"/>
    <cellStyle name="Normal 8 12" xfId="43172" xr:uid="{00000000-0005-0000-0000-000073B50000}"/>
    <cellStyle name="Normal 8 13" xfId="43167" xr:uid="{00000000-0005-0000-0000-000074B50000}"/>
    <cellStyle name="Normal 8 14" xfId="205" xr:uid="{00000000-0005-0000-0000-000075B50000}"/>
    <cellStyle name="Normal 8 2" xfId="166" xr:uid="{00000000-0005-0000-0000-000076B50000}"/>
    <cellStyle name="Normal 8 2 2" xfId="43174" xr:uid="{00000000-0005-0000-0000-000077B50000}"/>
    <cellStyle name="Normal 8 2 2 2" xfId="43175" xr:uid="{00000000-0005-0000-0000-000078B50000}"/>
    <cellStyle name="Normal 8 2 2 3" xfId="43176" xr:uid="{00000000-0005-0000-0000-000079B50000}"/>
    <cellStyle name="Normal 8 2 3" xfId="43177" xr:uid="{00000000-0005-0000-0000-00007AB50000}"/>
    <cellStyle name="Normal 8 2 4" xfId="43178" xr:uid="{00000000-0005-0000-0000-00007BB50000}"/>
    <cellStyle name="Normal 8 2 5" xfId="43179" xr:uid="{00000000-0005-0000-0000-00007CB50000}"/>
    <cellStyle name="Normal 8 2 6" xfId="43180" xr:uid="{00000000-0005-0000-0000-00007DB50000}"/>
    <cellStyle name="Normal 8 2 7" xfId="43181" xr:uid="{00000000-0005-0000-0000-00007EB50000}"/>
    <cellStyle name="Normal 8 2 8" xfId="43173" xr:uid="{00000000-0005-0000-0000-00007FB50000}"/>
    <cellStyle name="Normal 8 2 9" xfId="225" xr:uid="{00000000-0005-0000-0000-000080B50000}"/>
    <cellStyle name="Normal 8 3" xfId="285" xr:uid="{00000000-0005-0000-0000-000081B50000}"/>
    <cellStyle name="Normal 8 3 10" xfId="43182" xr:uid="{00000000-0005-0000-0000-000082B50000}"/>
    <cellStyle name="Normal 8 3 2" xfId="43183" xr:uid="{00000000-0005-0000-0000-000083B50000}"/>
    <cellStyle name="Normal 8 3 2 2" xfId="43184" xr:uid="{00000000-0005-0000-0000-000084B50000}"/>
    <cellStyle name="Normal 8 3 2 3" xfId="43185" xr:uid="{00000000-0005-0000-0000-000085B50000}"/>
    <cellStyle name="Normal 8 3 3" xfId="43186" xr:uid="{00000000-0005-0000-0000-000086B50000}"/>
    <cellStyle name="Normal 8 3 3 2" xfId="43187" xr:uid="{00000000-0005-0000-0000-000087B50000}"/>
    <cellStyle name="Normal 8 3 3 3" xfId="43188" xr:uid="{00000000-0005-0000-0000-000088B50000}"/>
    <cellStyle name="Normal 8 3 4" xfId="43189" xr:uid="{00000000-0005-0000-0000-000089B50000}"/>
    <cellStyle name="Normal 8 3 5" xfId="43190" xr:uid="{00000000-0005-0000-0000-00008AB50000}"/>
    <cellStyle name="Normal 8 3 6" xfId="43191" xr:uid="{00000000-0005-0000-0000-00008BB50000}"/>
    <cellStyle name="Normal 8 3 7" xfId="43192" xr:uid="{00000000-0005-0000-0000-00008CB50000}"/>
    <cellStyle name="Normal 8 3 8" xfId="43193" xr:uid="{00000000-0005-0000-0000-00008DB50000}"/>
    <cellStyle name="Normal 8 3 9" xfId="43194" xr:uid="{00000000-0005-0000-0000-00008EB50000}"/>
    <cellStyle name="Normal 8 4" xfId="43195" xr:uid="{00000000-0005-0000-0000-00008FB50000}"/>
    <cellStyle name="Normal 8 4 10" xfId="43196" xr:uid="{00000000-0005-0000-0000-000090B50000}"/>
    <cellStyle name="Normal 8 4 10 2" xfId="43197" xr:uid="{00000000-0005-0000-0000-000091B50000}"/>
    <cellStyle name="Normal 8 4 10 2 2" xfId="43198" xr:uid="{00000000-0005-0000-0000-000092B50000}"/>
    <cellStyle name="Normal 8 4 10 3" xfId="43199" xr:uid="{00000000-0005-0000-0000-000093B50000}"/>
    <cellStyle name="Normal 8 4 10 4" xfId="43200" xr:uid="{00000000-0005-0000-0000-000094B50000}"/>
    <cellStyle name="Normal 8 4 11" xfId="43201" xr:uid="{00000000-0005-0000-0000-000095B50000}"/>
    <cellStyle name="Normal 8 4 11 2" xfId="43202" xr:uid="{00000000-0005-0000-0000-000096B50000}"/>
    <cellStyle name="Normal 8 4 11 2 2" xfId="43203" xr:uid="{00000000-0005-0000-0000-000097B50000}"/>
    <cellStyle name="Normal 8 4 11 3" xfId="43204" xr:uid="{00000000-0005-0000-0000-000098B50000}"/>
    <cellStyle name="Normal 8 4 11 4" xfId="43205" xr:uid="{00000000-0005-0000-0000-000099B50000}"/>
    <cellStyle name="Normal 8 4 12" xfId="43206" xr:uid="{00000000-0005-0000-0000-00009AB50000}"/>
    <cellStyle name="Normal 8 4 12 2" xfId="43207" xr:uid="{00000000-0005-0000-0000-00009BB50000}"/>
    <cellStyle name="Normal 8 4 12 2 2" xfId="43208" xr:uid="{00000000-0005-0000-0000-00009CB50000}"/>
    <cellStyle name="Normal 8 4 12 3" xfId="43209" xr:uid="{00000000-0005-0000-0000-00009DB50000}"/>
    <cellStyle name="Normal 8 4 12 4" xfId="43210" xr:uid="{00000000-0005-0000-0000-00009EB50000}"/>
    <cellStyle name="Normal 8 4 13" xfId="43211" xr:uid="{00000000-0005-0000-0000-00009FB50000}"/>
    <cellStyle name="Normal 8 4 13 2" xfId="43212" xr:uid="{00000000-0005-0000-0000-0000A0B50000}"/>
    <cellStyle name="Normal 8 4 13 2 2" xfId="43213" xr:uid="{00000000-0005-0000-0000-0000A1B50000}"/>
    <cellStyle name="Normal 8 4 13 3" xfId="43214" xr:uid="{00000000-0005-0000-0000-0000A2B50000}"/>
    <cellStyle name="Normal 8 4 14" xfId="43215" xr:uid="{00000000-0005-0000-0000-0000A3B50000}"/>
    <cellStyle name="Normal 8 4 14 2" xfId="43216" xr:uid="{00000000-0005-0000-0000-0000A4B50000}"/>
    <cellStyle name="Normal 8 4 15" xfId="43217" xr:uid="{00000000-0005-0000-0000-0000A5B50000}"/>
    <cellStyle name="Normal 8 4 16" xfId="43218" xr:uid="{00000000-0005-0000-0000-0000A6B50000}"/>
    <cellStyle name="Normal 8 4 2" xfId="43219" xr:uid="{00000000-0005-0000-0000-0000A7B50000}"/>
    <cellStyle name="Normal 8 4 2 10" xfId="43220" xr:uid="{00000000-0005-0000-0000-0000A8B50000}"/>
    <cellStyle name="Normal 8 4 2 10 2" xfId="43221" xr:uid="{00000000-0005-0000-0000-0000A9B50000}"/>
    <cellStyle name="Normal 8 4 2 10 2 2" xfId="43222" xr:uid="{00000000-0005-0000-0000-0000AAB50000}"/>
    <cellStyle name="Normal 8 4 2 10 3" xfId="43223" xr:uid="{00000000-0005-0000-0000-0000ABB50000}"/>
    <cellStyle name="Normal 8 4 2 10 4" xfId="43224" xr:uid="{00000000-0005-0000-0000-0000ACB50000}"/>
    <cellStyle name="Normal 8 4 2 11" xfId="43225" xr:uid="{00000000-0005-0000-0000-0000ADB50000}"/>
    <cellStyle name="Normal 8 4 2 11 2" xfId="43226" xr:uid="{00000000-0005-0000-0000-0000AEB50000}"/>
    <cellStyle name="Normal 8 4 2 11 3" xfId="43227" xr:uid="{00000000-0005-0000-0000-0000AFB50000}"/>
    <cellStyle name="Normal 8 4 2 12" xfId="43228" xr:uid="{00000000-0005-0000-0000-0000B0B50000}"/>
    <cellStyle name="Normal 8 4 2 13" xfId="43229" xr:uid="{00000000-0005-0000-0000-0000B1B50000}"/>
    <cellStyle name="Normal 8 4 2 14" xfId="43230" xr:uid="{00000000-0005-0000-0000-0000B2B50000}"/>
    <cellStyle name="Normal 8 4 2 2" xfId="43231" xr:uid="{00000000-0005-0000-0000-0000B3B50000}"/>
    <cellStyle name="Normal 8 4 2 2 10" xfId="43232" xr:uid="{00000000-0005-0000-0000-0000B4B50000}"/>
    <cellStyle name="Normal 8 4 2 2 10 2" xfId="43233" xr:uid="{00000000-0005-0000-0000-0000B5B50000}"/>
    <cellStyle name="Normal 8 4 2 2 10 3" xfId="43234" xr:uid="{00000000-0005-0000-0000-0000B6B50000}"/>
    <cellStyle name="Normal 8 4 2 2 11" xfId="43235" xr:uid="{00000000-0005-0000-0000-0000B7B50000}"/>
    <cellStyle name="Normal 8 4 2 2 12" xfId="43236" xr:uid="{00000000-0005-0000-0000-0000B8B50000}"/>
    <cellStyle name="Normal 8 4 2 2 13" xfId="43237" xr:uid="{00000000-0005-0000-0000-0000B9B50000}"/>
    <cellStyle name="Normal 8 4 2 2 2" xfId="43238" xr:uid="{00000000-0005-0000-0000-0000BAB50000}"/>
    <cellStyle name="Normal 8 4 2 2 2 10" xfId="43239" xr:uid="{00000000-0005-0000-0000-0000BBB50000}"/>
    <cellStyle name="Normal 8 4 2 2 2 2" xfId="43240" xr:uid="{00000000-0005-0000-0000-0000BCB50000}"/>
    <cellStyle name="Normal 8 4 2 2 2 2 2" xfId="43241" xr:uid="{00000000-0005-0000-0000-0000BDB50000}"/>
    <cellStyle name="Normal 8 4 2 2 2 2 2 2" xfId="43242" xr:uid="{00000000-0005-0000-0000-0000BEB50000}"/>
    <cellStyle name="Normal 8 4 2 2 2 2 2 2 2" xfId="43243" xr:uid="{00000000-0005-0000-0000-0000BFB50000}"/>
    <cellStyle name="Normal 8 4 2 2 2 2 2 3" xfId="43244" xr:uid="{00000000-0005-0000-0000-0000C0B50000}"/>
    <cellStyle name="Normal 8 4 2 2 2 2 2 4" xfId="43245" xr:uid="{00000000-0005-0000-0000-0000C1B50000}"/>
    <cellStyle name="Normal 8 4 2 2 2 2 3" xfId="43246" xr:uid="{00000000-0005-0000-0000-0000C2B50000}"/>
    <cellStyle name="Normal 8 4 2 2 2 2 3 2" xfId="43247" xr:uid="{00000000-0005-0000-0000-0000C3B50000}"/>
    <cellStyle name="Normal 8 4 2 2 2 2 3 2 2" xfId="43248" xr:uid="{00000000-0005-0000-0000-0000C4B50000}"/>
    <cellStyle name="Normal 8 4 2 2 2 2 3 3" xfId="43249" xr:uid="{00000000-0005-0000-0000-0000C5B50000}"/>
    <cellStyle name="Normal 8 4 2 2 2 2 3 4" xfId="43250" xr:uid="{00000000-0005-0000-0000-0000C6B50000}"/>
    <cellStyle name="Normal 8 4 2 2 2 2 4" xfId="43251" xr:uid="{00000000-0005-0000-0000-0000C7B50000}"/>
    <cellStyle name="Normal 8 4 2 2 2 2 4 2" xfId="43252" xr:uid="{00000000-0005-0000-0000-0000C8B50000}"/>
    <cellStyle name="Normal 8 4 2 2 2 2 4 2 2" xfId="43253" xr:uid="{00000000-0005-0000-0000-0000C9B50000}"/>
    <cellStyle name="Normal 8 4 2 2 2 2 4 3" xfId="43254" xr:uid="{00000000-0005-0000-0000-0000CAB50000}"/>
    <cellStyle name="Normal 8 4 2 2 2 2 4 4" xfId="43255" xr:uid="{00000000-0005-0000-0000-0000CBB50000}"/>
    <cellStyle name="Normal 8 4 2 2 2 2 5" xfId="43256" xr:uid="{00000000-0005-0000-0000-0000CCB50000}"/>
    <cellStyle name="Normal 8 4 2 2 2 2 5 2" xfId="43257" xr:uid="{00000000-0005-0000-0000-0000CDB50000}"/>
    <cellStyle name="Normal 8 4 2 2 2 2 5 2 2" xfId="43258" xr:uid="{00000000-0005-0000-0000-0000CEB50000}"/>
    <cellStyle name="Normal 8 4 2 2 2 2 5 3" xfId="43259" xr:uid="{00000000-0005-0000-0000-0000CFB50000}"/>
    <cellStyle name="Normal 8 4 2 2 2 2 5 4" xfId="43260" xr:uid="{00000000-0005-0000-0000-0000D0B50000}"/>
    <cellStyle name="Normal 8 4 2 2 2 2 6" xfId="43261" xr:uid="{00000000-0005-0000-0000-0000D1B50000}"/>
    <cellStyle name="Normal 8 4 2 2 2 2 6 2" xfId="43262" xr:uid="{00000000-0005-0000-0000-0000D2B50000}"/>
    <cellStyle name="Normal 8 4 2 2 2 2 6 2 2" xfId="43263" xr:uid="{00000000-0005-0000-0000-0000D3B50000}"/>
    <cellStyle name="Normal 8 4 2 2 2 2 6 3" xfId="43264" xr:uid="{00000000-0005-0000-0000-0000D4B50000}"/>
    <cellStyle name="Normal 8 4 2 2 2 2 7" xfId="43265" xr:uid="{00000000-0005-0000-0000-0000D5B50000}"/>
    <cellStyle name="Normal 8 4 2 2 2 2 7 2" xfId="43266" xr:uid="{00000000-0005-0000-0000-0000D6B50000}"/>
    <cellStyle name="Normal 8 4 2 2 2 2 8" xfId="43267" xr:uid="{00000000-0005-0000-0000-0000D7B50000}"/>
    <cellStyle name="Normal 8 4 2 2 2 2 9" xfId="43268" xr:uid="{00000000-0005-0000-0000-0000D8B50000}"/>
    <cellStyle name="Normal 8 4 2 2 2 3" xfId="43269" xr:uid="{00000000-0005-0000-0000-0000D9B50000}"/>
    <cellStyle name="Normal 8 4 2 2 2 3 2" xfId="43270" xr:uid="{00000000-0005-0000-0000-0000DAB50000}"/>
    <cellStyle name="Normal 8 4 2 2 2 3 2 2" xfId="43271" xr:uid="{00000000-0005-0000-0000-0000DBB50000}"/>
    <cellStyle name="Normal 8 4 2 2 2 3 2 2 2" xfId="43272" xr:uid="{00000000-0005-0000-0000-0000DCB50000}"/>
    <cellStyle name="Normal 8 4 2 2 2 3 2 3" xfId="43273" xr:uid="{00000000-0005-0000-0000-0000DDB50000}"/>
    <cellStyle name="Normal 8 4 2 2 2 3 2 4" xfId="43274" xr:uid="{00000000-0005-0000-0000-0000DEB50000}"/>
    <cellStyle name="Normal 8 4 2 2 2 3 3" xfId="43275" xr:uid="{00000000-0005-0000-0000-0000DFB50000}"/>
    <cellStyle name="Normal 8 4 2 2 2 3 3 2" xfId="43276" xr:uid="{00000000-0005-0000-0000-0000E0B50000}"/>
    <cellStyle name="Normal 8 4 2 2 2 3 3 2 2" xfId="43277" xr:uid="{00000000-0005-0000-0000-0000E1B50000}"/>
    <cellStyle name="Normal 8 4 2 2 2 3 3 3" xfId="43278" xr:uid="{00000000-0005-0000-0000-0000E2B50000}"/>
    <cellStyle name="Normal 8 4 2 2 2 3 3 4" xfId="43279" xr:uid="{00000000-0005-0000-0000-0000E3B50000}"/>
    <cellStyle name="Normal 8 4 2 2 2 3 4" xfId="43280" xr:uid="{00000000-0005-0000-0000-0000E4B50000}"/>
    <cellStyle name="Normal 8 4 2 2 2 3 4 2" xfId="43281" xr:uid="{00000000-0005-0000-0000-0000E5B50000}"/>
    <cellStyle name="Normal 8 4 2 2 2 3 4 2 2" xfId="43282" xr:uid="{00000000-0005-0000-0000-0000E6B50000}"/>
    <cellStyle name="Normal 8 4 2 2 2 3 4 3" xfId="43283" xr:uid="{00000000-0005-0000-0000-0000E7B50000}"/>
    <cellStyle name="Normal 8 4 2 2 2 3 4 4" xfId="43284" xr:uid="{00000000-0005-0000-0000-0000E8B50000}"/>
    <cellStyle name="Normal 8 4 2 2 2 3 5" xfId="43285" xr:uid="{00000000-0005-0000-0000-0000E9B50000}"/>
    <cellStyle name="Normal 8 4 2 2 2 3 5 2" xfId="43286" xr:uid="{00000000-0005-0000-0000-0000EAB50000}"/>
    <cellStyle name="Normal 8 4 2 2 2 3 5 3" xfId="43287" xr:uid="{00000000-0005-0000-0000-0000EBB50000}"/>
    <cellStyle name="Normal 8 4 2 2 2 3 6" xfId="43288" xr:uid="{00000000-0005-0000-0000-0000ECB50000}"/>
    <cellStyle name="Normal 8 4 2 2 2 3 7" xfId="43289" xr:uid="{00000000-0005-0000-0000-0000EDB50000}"/>
    <cellStyle name="Normal 8 4 2 2 2 3 8" xfId="43290" xr:uid="{00000000-0005-0000-0000-0000EEB50000}"/>
    <cellStyle name="Normal 8 4 2 2 2 4" xfId="43291" xr:uid="{00000000-0005-0000-0000-0000EFB50000}"/>
    <cellStyle name="Normal 8 4 2 2 2 4 2" xfId="43292" xr:uid="{00000000-0005-0000-0000-0000F0B50000}"/>
    <cellStyle name="Normal 8 4 2 2 2 4 2 2" xfId="43293" xr:uid="{00000000-0005-0000-0000-0000F1B50000}"/>
    <cellStyle name="Normal 8 4 2 2 2 4 3" xfId="43294" xr:uid="{00000000-0005-0000-0000-0000F2B50000}"/>
    <cellStyle name="Normal 8 4 2 2 2 4 4" xfId="43295" xr:uid="{00000000-0005-0000-0000-0000F3B50000}"/>
    <cellStyle name="Normal 8 4 2 2 2 5" xfId="43296" xr:uid="{00000000-0005-0000-0000-0000F4B50000}"/>
    <cellStyle name="Normal 8 4 2 2 2 5 2" xfId="43297" xr:uid="{00000000-0005-0000-0000-0000F5B50000}"/>
    <cellStyle name="Normal 8 4 2 2 2 5 2 2" xfId="43298" xr:uid="{00000000-0005-0000-0000-0000F6B50000}"/>
    <cellStyle name="Normal 8 4 2 2 2 5 3" xfId="43299" xr:uid="{00000000-0005-0000-0000-0000F7B50000}"/>
    <cellStyle name="Normal 8 4 2 2 2 5 4" xfId="43300" xr:uid="{00000000-0005-0000-0000-0000F8B50000}"/>
    <cellStyle name="Normal 8 4 2 2 2 6" xfId="43301" xr:uid="{00000000-0005-0000-0000-0000F9B50000}"/>
    <cellStyle name="Normal 8 4 2 2 2 6 2" xfId="43302" xr:uid="{00000000-0005-0000-0000-0000FAB50000}"/>
    <cellStyle name="Normal 8 4 2 2 2 6 2 2" xfId="43303" xr:uid="{00000000-0005-0000-0000-0000FBB50000}"/>
    <cellStyle name="Normal 8 4 2 2 2 6 3" xfId="43304" xr:uid="{00000000-0005-0000-0000-0000FCB50000}"/>
    <cellStyle name="Normal 8 4 2 2 2 6 4" xfId="43305" xr:uid="{00000000-0005-0000-0000-0000FDB50000}"/>
    <cellStyle name="Normal 8 4 2 2 2 7" xfId="43306" xr:uid="{00000000-0005-0000-0000-0000FEB50000}"/>
    <cellStyle name="Normal 8 4 2 2 2 7 2" xfId="43307" xr:uid="{00000000-0005-0000-0000-0000FFB50000}"/>
    <cellStyle name="Normal 8 4 2 2 2 7 2 2" xfId="43308" xr:uid="{00000000-0005-0000-0000-000000B60000}"/>
    <cellStyle name="Normal 8 4 2 2 2 7 3" xfId="43309" xr:uid="{00000000-0005-0000-0000-000001B60000}"/>
    <cellStyle name="Normal 8 4 2 2 2 8" xfId="43310" xr:uid="{00000000-0005-0000-0000-000002B60000}"/>
    <cellStyle name="Normal 8 4 2 2 2 8 2" xfId="43311" xr:uid="{00000000-0005-0000-0000-000003B60000}"/>
    <cellStyle name="Normal 8 4 2 2 2 9" xfId="43312" xr:uid="{00000000-0005-0000-0000-000004B60000}"/>
    <cellStyle name="Normal 8 4 2 2 3" xfId="43313" xr:uid="{00000000-0005-0000-0000-000005B60000}"/>
    <cellStyle name="Normal 8 4 2 2 3 2" xfId="43314" xr:uid="{00000000-0005-0000-0000-000006B60000}"/>
    <cellStyle name="Normal 8 4 2 2 3 2 2" xfId="43315" xr:uid="{00000000-0005-0000-0000-000007B60000}"/>
    <cellStyle name="Normal 8 4 2 2 3 2 2 2" xfId="43316" xr:uid="{00000000-0005-0000-0000-000008B60000}"/>
    <cellStyle name="Normal 8 4 2 2 3 2 2 2 2" xfId="43317" xr:uid="{00000000-0005-0000-0000-000009B60000}"/>
    <cellStyle name="Normal 8 4 2 2 3 2 2 3" xfId="43318" xr:uid="{00000000-0005-0000-0000-00000AB60000}"/>
    <cellStyle name="Normal 8 4 2 2 3 2 2 4" xfId="43319" xr:uid="{00000000-0005-0000-0000-00000BB60000}"/>
    <cellStyle name="Normal 8 4 2 2 3 2 3" xfId="43320" xr:uid="{00000000-0005-0000-0000-00000CB60000}"/>
    <cellStyle name="Normal 8 4 2 2 3 2 3 2" xfId="43321" xr:uid="{00000000-0005-0000-0000-00000DB60000}"/>
    <cellStyle name="Normal 8 4 2 2 3 2 3 2 2" xfId="43322" xr:uid="{00000000-0005-0000-0000-00000EB60000}"/>
    <cellStyle name="Normal 8 4 2 2 3 2 3 3" xfId="43323" xr:uid="{00000000-0005-0000-0000-00000FB60000}"/>
    <cellStyle name="Normal 8 4 2 2 3 2 3 4" xfId="43324" xr:uid="{00000000-0005-0000-0000-000010B60000}"/>
    <cellStyle name="Normal 8 4 2 2 3 2 4" xfId="43325" xr:uid="{00000000-0005-0000-0000-000011B60000}"/>
    <cellStyle name="Normal 8 4 2 2 3 2 4 2" xfId="43326" xr:uid="{00000000-0005-0000-0000-000012B60000}"/>
    <cellStyle name="Normal 8 4 2 2 3 2 4 2 2" xfId="43327" xr:uid="{00000000-0005-0000-0000-000013B60000}"/>
    <cellStyle name="Normal 8 4 2 2 3 2 4 3" xfId="43328" xr:uid="{00000000-0005-0000-0000-000014B60000}"/>
    <cellStyle name="Normal 8 4 2 2 3 2 4 4" xfId="43329" xr:uid="{00000000-0005-0000-0000-000015B60000}"/>
    <cellStyle name="Normal 8 4 2 2 3 2 5" xfId="43330" xr:uid="{00000000-0005-0000-0000-000016B60000}"/>
    <cellStyle name="Normal 8 4 2 2 3 2 5 2" xfId="43331" xr:uid="{00000000-0005-0000-0000-000017B60000}"/>
    <cellStyle name="Normal 8 4 2 2 3 2 5 3" xfId="43332" xr:uid="{00000000-0005-0000-0000-000018B60000}"/>
    <cellStyle name="Normal 8 4 2 2 3 2 6" xfId="43333" xr:uid="{00000000-0005-0000-0000-000019B60000}"/>
    <cellStyle name="Normal 8 4 2 2 3 2 7" xfId="43334" xr:uid="{00000000-0005-0000-0000-00001AB60000}"/>
    <cellStyle name="Normal 8 4 2 2 3 2 8" xfId="43335" xr:uid="{00000000-0005-0000-0000-00001BB60000}"/>
    <cellStyle name="Normal 8 4 2 2 3 3" xfId="43336" xr:uid="{00000000-0005-0000-0000-00001CB60000}"/>
    <cellStyle name="Normal 8 4 2 2 3 3 2" xfId="43337" xr:uid="{00000000-0005-0000-0000-00001DB60000}"/>
    <cellStyle name="Normal 8 4 2 2 3 3 2 2" xfId="43338" xr:uid="{00000000-0005-0000-0000-00001EB60000}"/>
    <cellStyle name="Normal 8 4 2 2 3 3 3" xfId="43339" xr:uid="{00000000-0005-0000-0000-00001FB60000}"/>
    <cellStyle name="Normal 8 4 2 2 3 3 4" xfId="43340" xr:uid="{00000000-0005-0000-0000-000020B60000}"/>
    <cellStyle name="Normal 8 4 2 2 3 4" xfId="43341" xr:uid="{00000000-0005-0000-0000-000021B60000}"/>
    <cellStyle name="Normal 8 4 2 2 3 4 2" xfId="43342" xr:uid="{00000000-0005-0000-0000-000022B60000}"/>
    <cellStyle name="Normal 8 4 2 2 3 4 2 2" xfId="43343" xr:uid="{00000000-0005-0000-0000-000023B60000}"/>
    <cellStyle name="Normal 8 4 2 2 3 4 3" xfId="43344" xr:uid="{00000000-0005-0000-0000-000024B60000}"/>
    <cellStyle name="Normal 8 4 2 2 3 4 4" xfId="43345" xr:uid="{00000000-0005-0000-0000-000025B60000}"/>
    <cellStyle name="Normal 8 4 2 2 3 5" xfId="43346" xr:uid="{00000000-0005-0000-0000-000026B60000}"/>
    <cellStyle name="Normal 8 4 2 2 3 5 2" xfId="43347" xr:uid="{00000000-0005-0000-0000-000027B60000}"/>
    <cellStyle name="Normal 8 4 2 2 3 5 2 2" xfId="43348" xr:uid="{00000000-0005-0000-0000-000028B60000}"/>
    <cellStyle name="Normal 8 4 2 2 3 5 3" xfId="43349" xr:uid="{00000000-0005-0000-0000-000029B60000}"/>
    <cellStyle name="Normal 8 4 2 2 3 5 4" xfId="43350" xr:uid="{00000000-0005-0000-0000-00002AB60000}"/>
    <cellStyle name="Normal 8 4 2 2 3 6" xfId="43351" xr:uid="{00000000-0005-0000-0000-00002BB60000}"/>
    <cellStyle name="Normal 8 4 2 2 3 6 2" xfId="43352" xr:uid="{00000000-0005-0000-0000-00002CB60000}"/>
    <cellStyle name="Normal 8 4 2 2 3 6 2 2" xfId="43353" xr:uid="{00000000-0005-0000-0000-00002DB60000}"/>
    <cellStyle name="Normal 8 4 2 2 3 6 3" xfId="43354" xr:uid="{00000000-0005-0000-0000-00002EB60000}"/>
    <cellStyle name="Normal 8 4 2 2 3 7" xfId="43355" xr:uid="{00000000-0005-0000-0000-00002FB60000}"/>
    <cellStyle name="Normal 8 4 2 2 3 7 2" xfId="43356" xr:uid="{00000000-0005-0000-0000-000030B60000}"/>
    <cellStyle name="Normal 8 4 2 2 3 8" xfId="43357" xr:uid="{00000000-0005-0000-0000-000031B60000}"/>
    <cellStyle name="Normal 8 4 2 2 3 9" xfId="43358" xr:uid="{00000000-0005-0000-0000-000032B60000}"/>
    <cellStyle name="Normal 8 4 2 2 4" xfId="43359" xr:uid="{00000000-0005-0000-0000-000033B60000}"/>
    <cellStyle name="Normal 8 4 2 2 4 2" xfId="43360" xr:uid="{00000000-0005-0000-0000-000034B60000}"/>
    <cellStyle name="Normal 8 4 2 2 4 2 2" xfId="43361" xr:uid="{00000000-0005-0000-0000-000035B60000}"/>
    <cellStyle name="Normal 8 4 2 2 4 2 2 2" xfId="43362" xr:uid="{00000000-0005-0000-0000-000036B60000}"/>
    <cellStyle name="Normal 8 4 2 2 4 2 3" xfId="43363" xr:uid="{00000000-0005-0000-0000-000037B60000}"/>
    <cellStyle name="Normal 8 4 2 2 4 2 4" xfId="43364" xr:uid="{00000000-0005-0000-0000-000038B60000}"/>
    <cellStyle name="Normal 8 4 2 2 4 3" xfId="43365" xr:uid="{00000000-0005-0000-0000-000039B60000}"/>
    <cellStyle name="Normal 8 4 2 2 4 3 2" xfId="43366" xr:uid="{00000000-0005-0000-0000-00003AB60000}"/>
    <cellStyle name="Normal 8 4 2 2 4 3 2 2" xfId="43367" xr:uid="{00000000-0005-0000-0000-00003BB60000}"/>
    <cellStyle name="Normal 8 4 2 2 4 3 3" xfId="43368" xr:uid="{00000000-0005-0000-0000-00003CB60000}"/>
    <cellStyle name="Normal 8 4 2 2 4 3 4" xfId="43369" xr:uid="{00000000-0005-0000-0000-00003DB60000}"/>
    <cellStyle name="Normal 8 4 2 2 4 4" xfId="43370" xr:uid="{00000000-0005-0000-0000-00003EB60000}"/>
    <cellStyle name="Normal 8 4 2 2 4 4 2" xfId="43371" xr:uid="{00000000-0005-0000-0000-00003FB60000}"/>
    <cellStyle name="Normal 8 4 2 2 4 4 2 2" xfId="43372" xr:uid="{00000000-0005-0000-0000-000040B60000}"/>
    <cellStyle name="Normal 8 4 2 2 4 4 3" xfId="43373" xr:uid="{00000000-0005-0000-0000-000041B60000}"/>
    <cellStyle name="Normal 8 4 2 2 4 4 4" xfId="43374" xr:uid="{00000000-0005-0000-0000-000042B60000}"/>
    <cellStyle name="Normal 8 4 2 2 4 5" xfId="43375" xr:uid="{00000000-0005-0000-0000-000043B60000}"/>
    <cellStyle name="Normal 8 4 2 2 4 5 2" xfId="43376" xr:uid="{00000000-0005-0000-0000-000044B60000}"/>
    <cellStyle name="Normal 8 4 2 2 4 5 2 2" xfId="43377" xr:uid="{00000000-0005-0000-0000-000045B60000}"/>
    <cellStyle name="Normal 8 4 2 2 4 5 3" xfId="43378" xr:uid="{00000000-0005-0000-0000-000046B60000}"/>
    <cellStyle name="Normal 8 4 2 2 4 5 4" xfId="43379" xr:uid="{00000000-0005-0000-0000-000047B60000}"/>
    <cellStyle name="Normal 8 4 2 2 4 6" xfId="43380" xr:uid="{00000000-0005-0000-0000-000048B60000}"/>
    <cellStyle name="Normal 8 4 2 2 4 6 2" xfId="43381" xr:uid="{00000000-0005-0000-0000-000049B60000}"/>
    <cellStyle name="Normal 8 4 2 2 4 6 2 2" xfId="43382" xr:uid="{00000000-0005-0000-0000-00004AB60000}"/>
    <cellStyle name="Normal 8 4 2 2 4 6 3" xfId="43383" xr:uid="{00000000-0005-0000-0000-00004BB60000}"/>
    <cellStyle name="Normal 8 4 2 2 4 7" xfId="43384" xr:uid="{00000000-0005-0000-0000-00004CB60000}"/>
    <cellStyle name="Normal 8 4 2 2 4 7 2" xfId="43385" xr:uid="{00000000-0005-0000-0000-00004DB60000}"/>
    <cellStyle name="Normal 8 4 2 2 4 8" xfId="43386" xr:uid="{00000000-0005-0000-0000-00004EB60000}"/>
    <cellStyle name="Normal 8 4 2 2 4 9" xfId="43387" xr:uid="{00000000-0005-0000-0000-00004FB60000}"/>
    <cellStyle name="Normal 8 4 2 2 5" xfId="43388" xr:uid="{00000000-0005-0000-0000-000050B60000}"/>
    <cellStyle name="Normal 8 4 2 2 5 2" xfId="43389" xr:uid="{00000000-0005-0000-0000-000051B60000}"/>
    <cellStyle name="Normal 8 4 2 2 5 2 2" xfId="43390" xr:uid="{00000000-0005-0000-0000-000052B60000}"/>
    <cellStyle name="Normal 8 4 2 2 5 2 2 2" xfId="43391" xr:uid="{00000000-0005-0000-0000-000053B60000}"/>
    <cellStyle name="Normal 8 4 2 2 5 2 3" xfId="43392" xr:uid="{00000000-0005-0000-0000-000054B60000}"/>
    <cellStyle name="Normal 8 4 2 2 5 2 4" xfId="43393" xr:uid="{00000000-0005-0000-0000-000055B60000}"/>
    <cellStyle name="Normal 8 4 2 2 5 3" xfId="43394" xr:uid="{00000000-0005-0000-0000-000056B60000}"/>
    <cellStyle name="Normal 8 4 2 2 5 3 2" xfId="43395" xr:uid="{00000000-0005-0000-0000-000057B60000}"/>
    <cellStyle name="Normal 8 4 2 2 5 3 2 2" xfId="43396" xr:uid="{00000000-0005-0000-0000-000058B60000}"/>
    <cellStyle name="Normal 8 4 2 2 5 3 3" xfId="43397" xr:uid="{00000000-0005-0000-0000-000059B60000}"/>
    <cellStyle name="Normal 8 4 2 2 5 3 4" xfId="43398" xr:uid="{00000000-0005-0000-0000-00005AB60000}"/>
    <cellStyle name="Normal 8 4 2 2 5 4" xfId="43399" xr:uid="{00000000-0005-0000-0000-00005BB60000}"/>
    <cellStyle name="Normal 8 4 2 2 5 4 2" xfId="43400" xr:uid="{00000000-0005-0000-0000-00005CB60000}"/>
    <cellStyle name="Normal 8 4 2 2 5 4 2 2" xfId="43401" xr:uid="{00000000-0005-0000-0000-00005DB60000}"/>
    <cellStyle name="Normal 8 4 2 2 5 4 3" xfId="43402" xr:uid="{00000000-0005-0000-0000-00005EB60000}"/>
    <cellStyle name="Normal 8 4 2 2 5 4 4" xfId="43403" xr:uid="{00000000-0005-0000-0000-00005FB60000}"/>
    <cellStyle name="Normal 8 4 2 2 5 5" xfId="43404" xr:uid="{00000000-0005-0000-0000-000060B60000}"/>
    <cellStyle name="Normal 8 4 2 2 5 5 2" xfId="43405" xr:uid="{00000000-0005-0000-0000-000061B60000}"/>
    <cellStyle name="Normal 8 4 2 2 5 5 2 2" xfId="43406" xr:uid="{00000000-0005-0000-0000-000062B60000}"/>
    <cellStyle name="Normal 8 4 2 2 5 5 3" xfId="43407" xr:uid="{00000000-0005-0000-0000-000063B60000}"/>
    <cellStyle name="Normal 8 4 2 2 5 6" xfId="43408" xr:uid="{00000000-0005-0000-0000-000064B60000}"/>
    <cellStyle name="Normal 8 4 2 2 5 6 2" xfId="43409" xr:uid="{00000000-0005-0000-0000-000065B60000}"/>
    <cellStyle name="Normal 8 4 2 2 5 7" xfId="43410" xr:uid="{00000000-0005-0000-0000-000066B60000}"/>
    <cellStyle name="Normal 8 4 2 2 5 8" xfId="43411" xr:uid="{00000000-0005-0000-0000-000067B60000}"/>
    <cellStyle name="Normal 8 4 2 2 6" xfId="43412" xr:uid="{00000000-0005-0000-0000-000068B60000}"/>
    <cellStyle name="Normal 8 4 2 2 7" xfId="43413" xr:uid="{00000000-0005-0000-0000-000069B60000}"/>
    <cellStyle name="Normal 8 4 2 2 7 2" xfId="43414" xr:uid="{00000000-0005-0000-0000-00006AB60000}"/>
    <cellStyle name="Normal 8 4 2 2 7 2 2" xfId="43415" xr:uid="{00000000-0005-0000-0000-00006BB60000}"/>
    <cellStyle name="Normal 8 4 2 2 7 3" xfId="43416" xr:uid="{00000000-0005-0000-0000-00006CB60000}"/>
    <cellStyle name="Normal 8 4 2 2 7 4" xfId="43417" xr:uid="{00000000-0005-0000-0000-00006DB60000}"/>
    <cellStyle name="Normal 8 4 2 2 8" xfId="43418" xr:uid="{00000000-0005-0000-0000-00006EB60000}"/>
    <cellStyle name="Normal 8 4 2 2 8 2" xfId="43419" xr:uid="{00000000-0005-0000-0000-00006FB60000}"/>
    <cellStyle name="Normal 8 4 2 2 8 2 2" xfId="43420" xr:uid="{00000000-0005-0000-0000-000070B60000}"/>
    <cellStyle name="Normal 8 4 2 2 8 3" xfId="43421" xr:uid="{00000000-0005-0000-0000-000071B60000}"/>
    <cellStyle name="Normal 8 4 2 2 8 4" xfId="43422" xr:uid="{00000000-0005-0000-0000-000072B60000}"/>
    <cellStyle name="Normal 8 4 2 2 9" xfId="43423" xr:uid="{00000000-0005-0000-0000-000073B60000}"/>
    <cellStyle name="Normal 8 4 2 2 9 2" xfId="43424" xr:uid="{00000000-0005-0000-0000-000074B60000}"/>
    <cellStyle name="Normal 8 4 2 2 9 2 2" xfId="43425" xr:uid="{00000000-0005-0000-0000-000075B60000}"/>
    <cellStyle name="Normal 8 4 2 2 9 3" xfId="43426" xr:uid="{00000000-0005-0000-0000-000076B60000}"/>
    <cellStyle name="Normal 8 4 2 2 9 4" xfId="43427" xr:uid="{00000000-0005-0000-0000-000077B60000}"/>
    <cellStyle name="Normal 8 4 2 3" xfId="43428" xr:uid="{00000000-0005-0000-0000-000078B60000}"/>
    <cellStyle name="Normal 8 4 2 3 10" xfId="43429" xr:uid="{00000000-0005-0000-0000-000079B60000}"/>
    <cellStyle name="Normal 8 4 2 3 11" xfId="43430" xr:uid="{00000000-0005-0000-0000-00007AB60000}"/>
    <cellStyle name="Normal 8 4 2 3 12" xfId="43431" xr:uid="{00000000-0005-0000-0000-00007BB60000}"/>
    <cellStyle name="Normal 8 4 2 3 2" xfId="43432" xr:uid="{00000000-0005-0000-0000-00007CB60000}"/>
    <cellStyle name="Normal 8 4 2 3 2 2" xfId="43433" xr:uid="{00000000-0005-0000-0000-00007DB60000}"/>
    <cellStyle name="Normal 8 4 2 3 2 2 2" xfId="43434" xr:uid="{00000000-0005-0000-0000-00007EB60000}"/>
    <cellStyle name="Normal 8 4 2 3 2 2 2 2" xfId="43435" xr:uid="{00000000-0005-0000-0000-00007FB60000}"/>
    <cellStyle name="Normal 8 4 2 3 2 2 2 2 2" xfId="43436" xr:uid="{00000000-0005-0000-0000-000080B60000}"/>
    <cellStyle name="Normal 8 4 2 3 2 2 2 3" xfId="43437" xr:uid="{00000000-0005-0000-0000-000081B60000}"/>
    <cellStyle name="Normal 8 4 2 3 2 2 2 4" xfId="43438" xr:uid="{00000000-0005-0000-0000-000082B60000}"/>
    <cellStyle name="Normal 8 4 2 3 2 2 3" xfId="43439" xr:uid="{00000000-0005-0000-0000-000083B60000}"/>
    <cellStyle name="Normal 8 4 2 3 2 2 3 2" xfId="43440" xr:uid="{00000000-0005-0000-0000-000084B60000}"/>
    <cellStyle name="Normal 8 4 2 3 2 2 3 2 2" xfId="43441" xr:uid="{00000000-0005-0000-0000-000085B60000}"/>
    <cellStyle name="Normal 8 4 2 3 2 2 3 3" xfId="43442" xr:uid="{00000000-0005-0000-0000-000086B60000}"/>
    <cellStyle name="Normal 8 4 2 3 2 2 3 4" xfId="43443" xr:uid="{00000000-0005-0000-0000-000087B60000}"/>
    <cellStyle name="Normal 8 4 2 3 2 2 4" xfId="43444" xr:uid="{00000000-0005-0000-0000-000088B60000}"/>
    <cellStyle name="Normal 8 4 2 3 2 2 4 2" xfId="43445" xr:uid="{00000000-0005-0000-0000-000089B60000}"/>
    <cellStyle name="Normal 8 4 2 3 2 2 4 2 2" xfId="43446" xr:uid="{00000000-0005-0000-0000-00008AB60000}"/>
    <cellStyle name="Normal 8 4 2 3 2 2 4 3" xfId="43447" xr:uid="{00000000-0005-0000-0000-00008BB60000}"/>
    <cellStyle name="Normal 8 4 2 3 2 2 4 4" xfId="43448" xr:uid="{00000000-0005-0000-0000-00008CB60000}"/>
    <cellStyle name="Normal 8 4 2 3 2 2 5" xfId="43449" xr:uid="{00000000-0005-0000-0000-00008DB60000}"/>
    <cellStyle name="Normal 8 4 2 3 2 2 5 2" xfId="43450" xr:uid="{00000000-0005-0000-0000-00008EB60000}"/>
    <cellStyle name="Normal 8 4 2 3 2 2 5 3" xfId="43451" xr:uid="{00000000-0005-0000-0000-00008FB60000}"/>
    <cellStyle name="Normal 8 4 2 3 2 2 6" xfId="43452" xr:uid="{00000000-0005-0000-0000-000090B60000}"/>
    <cellStyle name="Normal 8 4 2 3 2 2 7" xfId="43453" xr:uid="{00000000-0005-0000-0000-000091B60000}"/>
    <cellStyle name="Normal 8 4 2 3 2 2 8" xfId="43454" xr:uid="{00000000-0005-0000-0000-000092B60000}"/>
    <cellStyle name="Normal 8 4 2 3 2 3" xfId="43455" xr:uid="{00000000-0005-0000-0000-000093B60000}"/>
    <cellStyle name="Normal 8 4 2 3 2 3 2" xfId="43456" xr:uid="{00000000-0005-0000-0000-000094B60000}"/>
    <cellStyle name="Normal 8 4 2 3 2 3 2 2" xfId="43457" xr:uid="{00000000-0005-0000-0000-000095B60000}"/>
    <cellStyle name="Normal 8 4 2 3 2 3 3" xfId="43458" xr:uid="{00000000-0005-0000-0000-000096B60000}"/>
    <cellStyle name="Normal 8 4 2 3 2 3 4" xfId="43459" xr:uid="{00000000-0005-0000-0000-000097B60000}"/>
    <cellStyle name="Normal 8 4 2 3 2 4" xfId="43460" xr:uid="{00000000-0005-0000-0000-000098B60000}"/>
    <cellStyle name="Normal 8 4 2 3 2 4 2" xfId="43461" xr:uid="{00000000-0005-0000-0000-000099B60000}"/>
    <cellStyle name="Normal 8 4 2 3 2 4 2 2" xfId="43462" xr:uid="{00000000-0005-0000-0000-00009AB60000}"/>
    <cellStyle name="Normal 8 4 2 3 2 4 3" xfId="43463" xr:uid="{00000000-0005-0000-0000-00009BB60000}"/>
    <cellStyle name="Normal 8 4 2 3 2 4 4" xfId="43464" xr:uid="{00000000-0005-0000-0000-00009CB60000}"/>
    <cellStyle name="Normal 8 4 2 3 2 5" xfId="43465" xr:uid="{00000000-0005-0000-0000-00009DB60000}"/>
    <cellStyle name="Normal 8 4 2 3 2 5 2" xfId="43466" xr:uid="{00000000-0005-0000-0000-00009EB60000}"/>
    <cellStyle name="Normal 8 4 2 3 2 5 2 2" xfId="43467" xr:uid="{00000000-0005-0000-0000-00009FB60000}"/>
    <cellStyle name="Normal 8 4 2 3 2 5 3" xfId="43468" xr:uid="{00000000-0005-0000-0000-0000A0B60000}"/>
    <cellStyle name="Normal 8 4 2 3 2 5 4" xfId="43469" xr:uid="{00000000-0005-0000-0000-0000A1B60000}"/>
    <cellStyle name="Normal 8 4 2 3 2 6" xfId="43470" xr:uid="{00000000-0005-0000-0000-0000A2B60000}"/>
    <cellStyle name="Normal 8 4 2 3 2 6 2" xfId="43471" xr:uid="{00000000-0005-0000-0000-0000A3B60000}"/>
    <cellStyle name="Normal 8 4 2 3 2 6 2 2" xfId="43472" xr:uid="{00000000-0005-0000-0000-0000A4B60000}"/>
    <cellStyle name="Normal 8 4 2 3 2 6 3" xfId="43473" xr:uid="{00000000-0005-0000-0000-0000A5B60000}"/>
    <cellStyle name="Normal 8 4 2 3 2 7" xfId="43474" xr:uid="{00000000-0005-0000-0000-0000A6B60000}"/>
    <cellStyle name="Normal 8 4 2 3 2 7 2" xfId="43475" xr:uid="{00000000-0005-0000-0000-0000A7B60000}"/>
    <cellStyle name="Normal 8 4 2 3 2 8" xfId="43476" xr:uid="{00000000-0005-0000-0000-0000A8B60000}"/>
    <cellStyle name="Normal 8 4 2 3 2 9" xfId="43477" xr:uid="{00000000-0005-0000-0000-0000A9B60000}"/>
    <cellStyle name="Normal 8 4 2 3 3" xfId="43478" xr:uid="{00000000-0005-0000-0000-0000AAB60000}"/>
    <cellStyle name="Normal 8 4 2 3 3 2" xfId="43479" xr:uid="{00000000-0005-0000-0000-0000ABB60000}"/>
    <cellStyle name="Normal 8 4 2 3 3 2 2" xfId="43480" xr:uid="{00000000-0005-0000-0000-0000ACB60000}"/>
    <cellStyle name="Normal 8 4 2 3 3 2 2 2" xfId="43481" xr:uid="{00000000-0005-0000-0000-0000ADB60000}"/>
    <cellStyle name="Normal 8 4 2 3 3 2 3" xfId="43482" xr:uid="{00000000-0005-0000-0000-0000AEB60000}"/>
    <cellStyle name="Normal 8 4 2 3 3 2 4" xfId="43483" xr:uid="{00000000-0005-0000-0000-0000AFB60000}"/>
    <cellStyle name="Normal 8 4 2 3 3 3" xfId="43484" xr:uid="{00000000-0005-0000-0000-0000B0B60000}"/>
    <cellStyle name="Normal 8 4 2 3 3 3 2" xfId="43485" xr:uid="{00000000-0005-0000-0000-0000B1B60000}"/>
    <cellStyle name="Normal 8 4 2 3 3 3 2 2" xfId="43486" xr:uid="{00000000-0005-0000-0000-0000B2B60000}"/>
    <cellStyle name="Normal 8 4 2 3 3 3 3" xfId="43487" xr:uid="{00000000-0005-0000-0000-0000B3B60000}"/>
    <cellStyle name="Normal 8 4 2 3 3 3 4" xfId="43488" xr:uid="{00000000-0005-0000-0000-0000B4B60000}"/>
    <cellStyle name="Normal 8 4 2 3 3 4" xfId="43489" xr:uid="{00000000-0005-0000-0000-0000B5B60000}"/>
    <cellStyle name="Normal 8 4 2 3 3 4 2" xfId="43490" xr:uid="{00000000-0005-0000-0000-0000B6B60000}"/>
    <cellStyle name="Normal 8 4 2 3 3 4 2 2" xfId="43491" xr:uid="{00000000-0005-0000-0000-0000B7B60000}"/>
    <cellStyle name="Normal 8 4 2 3 3 4 3" xfId="43492" xr:uid="{00000000-0005-0000-0000-0000B8B60000}"/>
    <cellStyle name="Normal 8 4 2 3 3 4 4" xfId="43493" xr:uid="{00000000-0005-0000-0000-0000B9B60000}"/>
    <cellStyle name="Normal 8 4 2 3 3 5" xfId="43494" xr:uid="{00000000-0005-0000-0000-0000BAB60000}"/>
    <cellStyle name="Normal 8 4 2 3 3 5 2" xfId="43495" xr:uid="{00000000-0005-0000-0000-0000BBB60000}"/>
    <cellStyle name="Normal 8 4 2 3 3 5 2 2" xfId="43496" xr:uid="{00000000-0005-0000-0000-0000BCB60000}"/>
    <cellStyle name="Normal 8 4 2 3 3 5 3" xfId="43497" xr:uid="{00000000-0005-0000-0000-0000BDB60000}"/>
    <cellStyle name="Normal 8 4 2 3 3 5 4" xfId="43498" xr:uid="{00000000-0005-0000-0000-0000BEB60000}"/>
    <cellStyle name="Normal 8 4 2 3 3 6" xfId="43499" xr:uid="{00000000-0005-0000-0000-0000BFB60000}"/>
    <cellStyle name="Normal 8 4 2 3 3 6 2" xfId="43500" xr:uid="{00000000-0005-0000-0000-0000C0B60000}"/>
    <cellStyle name="Normal 8 4 2 3 3 6 2 2" xfId="43501" xr:uid="{00000000-0005-0000-0000-0000C1B60000}"/>
    <cellStyle name="Normal 8 4 2 3 3 6 3" xfId="43502" xr:uid="{00000000-0005-0000-0000-0000C2B60000}"/>
    <cellStyle name="Normal 8 4 2 3 3 7" xfId="43503" xr:uid="{00000000-0005-0000-0000-0000C3B60000}"/>
    <cellStyle name="Normal 8 4 2 3 3 7 2" xfId="43504" xr:uid="{00000000-0005-0000-0000-0000C4B60000}"/>
    <cellStyle name="Normal 8 4 2 3 3 8" xfId="43505" xr:uid="{00000000-0005-0000-0000-0000C5B60000}"/>
    <cellStyle name="Normal 8 4 2 3 3 9" xfId="43506" xr:uid="{00000000-0005-0000-0000-0000C6B60000}"/>
    <cellStyle name="Normal 8 4 2 3 4" xfId="43507" xr:uid="{00000000-0005-0000-0000-0000C7B60000}"/>
    <cellStyle name="Normal 8 4 2 3 4 2" xfId="43508" xr:uid="{00000000-0005-0000-0000-0000C8B60000}"/>
    <cellStyle name="Normal 8 4 2 3 4 2 2" xfId="43509" xr:uid="{00000000-0005-0000-0000-0000C9B60000}"/>
    <cellStyle name="Normal 8 4 2 3 4 2 2 2" xfId="43510" xr:uid="{00000000-0005-0000-0000-0000CAB60000}"/>
    <cellStyle name="Normal 8 4 2 3 4 2 3" xfId="43511" xr:uid="{00000000-0005-0000-0000-0000CBB60000}"/>
    <cellStyle name="Normal 8 4 2 3 4 2 4" xfId="43512" xr:uid="{00000000-0005-0000-0000-0000CCB60000}"/>
    <cellStyle name="Normal 8 4 2 3 4 3" xfId="43513" xr:uid="{00000000-0005-0000-0000-0000CDB60000}"/>
    <cellStyle name="Normal 8 4 2 3 4 3 2" xfId="43514" xr:uid="{00000000-0005-0000-0000-0000CEB60000}"/>
    <cellStyle name="Normal 8 4 2 3 4 3 2 2" xfId="43515" xr:uid="{00000000-0005-0000-0000-0000CFB60000}"/>
    <cellStyle name="Normal 8 4 2 3 4 3 3" xfId="43516" xr:uid="{00000000-0005-0000-0000-0000D0B60000}"/>
    <cellStyle name="Normal 8 4 2 3 4 3 4" xfId="43517" xr:uid="{00000000-0005-0000-0000-0000D1B60000}"/>
    <cellStyle name="Normal 8 4 2 3 4 4" xfId="43518" xr:uid="{00000000-0005-0000-0000-0000D2B60000}"/>
    <cellStyle name="Normal 8 4 2 3 4 4 2" xfId="43519" xr:uid="{00000000-0005-0000-0000-0000D3B60000}"/>
    <cellStyle name="Normal 8 4 2 3 4 4 2 2" xfId="43520" xr:uid="{00000000-0005-0000-0000-0000D4B60000}"/>
    <cellStyle name="Normal 8 4 2 3 4 4 3" xfId="43521" xr:uid="{00000000-0005-0000-0000-0000D5B60000}"/>
    <cellStyle name="Normal 8 4 2 3 4 4 4" xfId="43522" xr:uid="{00000000-0005-0000-0000-0000D6B60000}"/>
    <cellStyle name="Normal 8 4 2 3 4 5" xfId="43523" xr:uid="{00000000-0005-0000-0000-0000D7B60000}"/>
    <cellStyle name="Normal 8 4 2 3 4 5 2" xfId="43524" xr:uid="{00000000-0005-0000-0000-0000D8B60000}"/>
    <cellStyle name="Normal 8 4 2 3 4 5 2 2" xfId="43525" xr:uid="{00000000-0005-0000-0000-0000D9B60000}"/>
    <cellStyle name="Normal 8 4 2 3 4 5 3" xfId="43526" xr:uid="{00000000-0005-0000-0000-0000DAB60000}"/>
    <cellStyle name="Normal 8 4 2 3 4 6" xfId="43527" xr:uid="{00000000-0005-0000-0000-0000DBB60000}"/>
    <cellStyle name="Normal 8 4 2 3 4 6 2" xfId="43528" xr:uid="{00000000-0005-0000-0000-0000DCB60000}"/>
    <cellStyle name="Normal 8 4 2 3 4 7" xfId="43529" xr:uid="{00000000-0005-0000-0000-0000DDB60000}"/>
    <cellStyle name="Normal 8 4 2 3 4 8" xfId="43530" xr:uid="{00000000-0005-0000-0000-0000DEB60000}"/>
    <cellStyle name="Normal 8 4 2 3 5" xfId="43531" xr:uid="{00000000-0005-0000-0000-0000DFB60000}"/>
    <cellStyle name="Normal 8 4 2 3 6" xfId="43532" xr:uid="{00000000-0005-0000-0000-0000E0B60000}"/>
    <cellStyle name="Normal 8 4 2 3 6 2" xfId="43533" xr:uid="{00000000-0005-0000-0000-0000E1B60000}"/>
    <cellStyle name="Normal 8 4 2 3 6 2 2" xfId="43534" xr:uid="{00000000-0005-0000-0000-0000E2B60000}"/>
    <cellStyle name="Normal 8 4 2 3 6 3" xfId="43535" xr:uid="{00000000-0005-0000-0000-0000E3B60000}"/>
    <cellStyle name="Normal 8 4 2 3 6 4" xfId="43536" xr:uid="{00000000-0005-0000-0000-0000E4B60000}"/>
    <cellStyle name="Normal 8 4 2 3 7" xfId="43537" xr:uid="{00000000-0005-0000-0000-0000E5B60000}"/>
    <cellStyle name="Normal 8 4 2 3 7 2" xfId="43538" xr:uid="{00000000-0005-0000-0000-0000E6B60000}"/>
    <cellStyle name="Normal 8 4 2 3 7 2 2" xfId="43539" xr:uid="{00000000-0005-0000-0000-0000E7B60000}"/>
    <cellStyle name="Normal 8 4 2 3 7 3" xfId="43540" xr:uid="{00000000-0005-0000-0000-0000E8B60000}"/>
    <cellStyle name="Normal 8 4 2 3 7 4" xfId="43541" xr:uid="{00000000-0005-0000-0000-0000E9B60000}"/>
    <cellStyle name="Normal 8 4 2 3 8" xfId="43542" xr:uid="{00000000-0005-0000-0000-0000EAB60000}"/>
    <cellStyle name="Normal 8 4 2 3 8 2" xfId="43543" xr:uid="{00000000-0005-0000-0000-0000EBB60000}"/>
    <cellStyle name="Normal 8 4 2 3 8 2 2" xfId="43544" xr:uid="{00000000-0005-0000-0000-0000ECB60000}"/>
    <cellStyle name="Normal 8 4 2 3 8 3" xfId="43545" xr:uid="{00000000-0005-0000-0000-0000EDB60000}"/>
    <cellStyle name="Normal 8 4 2 3 8 4" xfId="43546" xr:uid="{00000000-0005-0000-0000-0000EEB60000}"/>
    <cellStyle name="Normal 8 4 2 3 9" xfId="43547" xr:uid="{00000000-0005-0000-0000-0000EFB60000}"/>
    <cellStyle name="Normal 8 4 2 3 9 2" xfId="43548" xr:uid="{00000000-0005-0000-0000-0000F0B60000}"/>
    <cellStyle name="Normal 8 4 2 3 9 3" xfId="43549" xr:uid="{00000000-0005-0000-0000-0000F1B60000}"/>
    <cellStyle name="Normal 8 4 2 4" xfId="43550" xr:uid="{00000000-0005-0000-0000-0000F2B60000}"/>
    <cellStyle name="Normal 8 4 2 4 2" xfId="43551" xr:uid="{00000000-0005-0000-0000-0000F3B60000}"/>
    <cellStyle name="Normal 8 4 2 4 2 2" xfId="43552" xr:uid="{00000000-0005-0000-0000-0000F4B60000}"/>
    <cellStyle name="Normal 8 4 2 4 2 2 2" xfId="43553" xr:uid="{00000000-0005-0000-0000-0000F5B60000}"/>
    <cellStyle name="Normal 8 4 2 4 2 2 2 2" xfId="43554" xr:uid="{00000000-0005-0000-0000-0000F6B60000}"/>
    <cellStyle name="Normal 8 4 2 4 2 2 3" xfId="43555" xr:uid="{00000000-0005-0000-0000-0000F7B60000}"/>
    <cellStyle name="Normal 8 4 2 4 2 2 4" xfId="43556" xr:uid="{00000000-0005-0000-0000-0000F8B60000}"/>
    <cellStyle name="Normal 8 4 2 4 2 3" xfId="43557" xr:uid="{00000000-0005-0000-0000-0000F9B60000}"/>
    <cellStyle name="Normal 8 4 2 4 2 3 2" xfId="43558" xr:uid="{00000000-0005-0000-0000-0000FAB60000}"/>
    <cellStyle name="Normal 8 4 2 4 2 3 2 2" xfId="43559" xr:uid="{00000000-0005-0000-0000-0000FBB60000}"/>
    <cellStyle name="Normal 8 4 2 4 2 3 3" xfId="43560" xr:uid="{00000000-0005-0000-0000-0000FCB60000}"/>
    <cellStyle name="Normal 8 4 2 4 2 3 4" xfId="43561" xr:uid="{00000000-0005-0000-0000-0000FDB60000}"/>
    <cellStyle name="Normal 8 4 2 4 2 4" xfId="43562" xr:uid="{00000000-0005-0000-0000-0000FEB60000}"/>
    <cellStyle name="Normal 8 4 2 4 2 4 2" xfId="43563" xr:uid="{00000000-0005-0000-0000-0000FFB60000}"/>
    <cellStyle name="Normal 8 4 2 4 2 4 2 2" xfId="43564" xr:uid="{00000000-0005-0000-0000-000000B70000}"/>
    <cellStyle name="Normal 8 4 2 4 2 4 3" xfId="43565" xr:uid="{00000000-0005-0000-0000-000001B70000}"/>
    <cellStyle name="Normal 8 4 2 4 2 4 4" xfId="43566" xr:uid="{00000000-0005-0000-0000-000002B70000}"/>
    <cellStyle name="Normal 8 4 2 4 2 5" xfId="43567" xr:uid="{00000000-0005-0000-0000-000003B70000}"/>
    <cellStyle name="Normal 8 4 2 4 2 5 2" xfId="43568" xr:uid="{00000000-0005-0000-0000-000004B70000}"/>
    <cellStyle name="Normal 8 4 2 4 2 5 3" xfId="43569" xr:uid="{00000000-0005-0000-0000-000005B70000}"/>
    <cellStyle name="Normal 8 4 2 4 2 6" xfId="43570" xr:uid="{00000000-0005-0000-0000-000006B70000}"/>
    <cellStyle name="Normal 8 4 2 4 2 7" xfId="43571" xr:uid="{00000000-0005-0000-0000-000007B70000}"/>
    <cellStyle name="Normal 8 4 2 4 2 8" xfId="43572" xr:uid="{00000000-0005-0000-0000-000008B70000}"/>
    <cellStyle name="Normal 8 4 2 4 3" xfId="43573" xr:uid="{00000000-0005-0000-0000-000009B70000}"/>
    <cellStyle name="Normal 8 4 2 4 3 2" xfId="43574" xr:uid="{00000000-0005-0000-0000-00000AB70000}"/>
    <cellStyle name="Normal 8 4 2 4 3 2 2" xfId="43575" xr:uid="{00000000-0005-0000-0000-00000BB70000}"/>
    <cellStyle name="Normal 8 4 2 4 3 3" xfId="43576" xr:uid="{00000000-0005-0000-0000-00000CB70000}"/>
    <cellStyle name="Normal 8 4 2 4 3 4" xfId="43577" xr:uid="{00000000-0005-0000-0000-00000DB70000}"/>
    <cellStyle name="Normal 8 4 2 4 4" xfId="43578" xr:uid="{00000000-0005-0000-0000-00000EB70000}"/>
    <cellStyle name="Normal 8 4 2 4 4 2" xfId="43579" xr:uid="{00000000-0005-0000-0000-00000FB70000}"/>
    <cellStyle name="Normal 8 4 2 4 4 2 2" xfId="43580" xr:uid="{00000000-0005-0000-0000-000010B70000}"/>
    <cellStyle name="Normal 8 4 2 4 4 3" xfId="43581" xr:uid="{00000000-0005-0000-0000-000011B70000}"/>
    <cellStyle name="Normal 8 4 2 4 4 4" xfId="43582" xr:uid="{00000000-0005-0000-0000-000012B70000}"/>
    <cellStyle name="Normal 8 4 2 4 5" xfId="43583" xr:uid="{00000000-0005-0000-0000-000013B70000}"/>
    <cellStyle name="Normal 8 4 2 4 5 2" xfId="43584" xr:uid="{00000000-0005-0000-0000-000014B70000}"/>
    <cellStyle name="Normal 8 4 2 4 5 2 2" xfId="43585" xr:uid="{00000000-0005-0000-0000-000015B70000}"/>
    <cellStyle name="Normal 8 4 2 4 5 3" xfId="43586" xr:uid="{00000000-0005-0000-0000-000016B70000}"/>
    <cellStyle name="Normal 8 4 2 4 5 4" xfId="43587" xr:uid="{00000000-0005-0000-0000-000017B70000}"/>
    <cellStyle name="Normal 8 4 2 4 6" xfId="43588" xr:uid="{00000000-0005-0000-0000-000018B70000}"/>
    <cellStyle name="Normal 8 4 2 4 6 2" xfId="43589" xr:uid="{00000000-0005-0000-0000-000019B70000}"/>
    <cellStyle name="Normal 8 4 2 4 6 2 2" xfId="43590" xr:uid="{00000000-0005-0000-0000-00001AB70000}"/>
    <cellStyle name="Normal 8 4 2 4 6 3" xfId="43591" xr:uid="{00000000-0005-0000-0000-00001BB70000}"/>
    <cellStyle name="Normal 8 4 2 4 7" xfId="43592" xr:uid="{00000000-0005-0000-0000-00001CB70000}"/>
    <cellStyle name="Normal 8 4 2 4 7 2" xfId="43593" xr:uid="{00000000-0005-0000-0000-00001DB70000}"/>
    <cellStyle name="Normal 8 4 2 4 8" xfId="43594" xr:uid="{00000000-0005-0000-0000-00001EB70000}"/>
    <cellStyle name="Normal 8 4 2 4 9" xfId="43595" xr:uid="{00000000-0005-0000-0000-00001FB70000}"/>
    <cellStyle name="Normal 8 4 2 5" xfId="43596" xr:uid="{00000000-0005-0000-0000-000020B70000}"/>
    <cellStyle name="Normal 8 4 2 5 2" xfId="43597" xr:uid="{00000000-0005-0000-0000-000021B70000}"/>
    <cellStyle name="Normal 8 4 2 5 2 2" xfId="43598" xr:uid="{00000000-0005-0000-0000-000022B70000}"/>
    <cellStyle name="Normal 8 4 2 5 2 2 2" xfId="43599" xr:uid="{00000000-0005-0000-0000-000023B70000}"/>
    <cellStyle name="Normal 8 4 2 5 2 3" xfId="43600" xr:uid="{00000000-0005-0000-0000-000024B70000}"/>
    <cellStyle name="Normal 8 4 2 5 2 4" xfId="43601" xr:uid="{00000000-0005-0000-0000-000025B70000}"/>
    <cellStyle name="Normal 8 4 2 5 3" xfId="43602" xr:uid="{00000000-0005-0000-0000-000026B70000}"/>
    <cellStyle name="Normal 8 4 2 5 3 2" xfId="43603" xr:uid="{00000000-0005-0000-0000-000027B70000}"/>
    <cellStyle name="Normal 8 4 2 5 3 2 2" xfId="43604" xr:uid="{00000000-0005-0000-0000-000028B70000}"/>
    <cellStyle name="Normal 8 4 2 5 3 3" xfId="43605" xr:uid="{00000000-0005-0000-0000-000029B70000}"/>
    <cellStyle name="Normal 8 4 2 5 3 4" xfId="43606" xr:uid="{00000000-0005-0000-0000-00002AB70000}"/>
    <cellStyle name="Normal 8 4 2 5 4" xfId="43607" xr:uid="{00000000-0005-0000-0000-00002BB70000}"/>
    <cellStyle name="Normal 8 4 2 5 4 2" xfId="43608" xr:uid="{00000000-0005-0000-0000-00002CB70000}"/>
    <cellStyle name="Normal 8 4 2 5 4 2 2" xfId="43609" xr:uid="{00000000-0005-0000-0000-00002DB70000}"/>
    <cellStyle name="Normal 8 4 2 5 4 3" xfId="43610" xr:uid="{00000000-0005-0000-0000-00002EB70000}"/>
    <cellStyle name="Normal 8 4 2 5 4 4" xfId="43611" xr:uid="{00000000-0005-0000-0000-00002FB70000}"/>
    <cellStyle name="Normal 8 4 2 5 5" xfId="43612" xr:uid="{00000000-0005-0000-0000-000030B70000}"/>
    <cellStyle name="Normal 8 4 2 5 5 2" xfId="43613" xr:uid="{00000000-0005-0000-0000-000031B70000}"/>
    <cellStyle name="Normal 8 4 2 5 5 2 2" xfId="43614" xr:uid="{00000000-0005-0000-0000-000032B70000}"/>
    <cellStyle name="Normal 8 4 2 5 5 3" xfId="43615" xr:uid="{00000000-0005-0000-0000-000033B70000}"/>
    <cellStyle name="Normal 8 4 2 5 5 4" xfId="43616" xr:uid="{00000000-0005-0000-0000-000034B70000}"/>
    <cellStyle name="Normal 8 4 2 5 6" xfId="43617" xr:uid="{00000000-0005-0000-0000-000035B70000}"/>
    <cellStyle name="Normal 8 4 2 5 6 2" xfId="43618" xr:uid="{00000000-0005-0000-0000-000036B70000}"/>
    <cellStyle name="Normal 8 4 2 5 6 2 2" xfId="43619" xr:uid="{00000000-0005-0000-0000-000037B70000}"/>
    <cellStyle name="Normal 8 4 2 5 6 3" xfId="43620" xr:uid="{00000000-0005-0000-0000-000038B70000}"/>
    <cellStyle name="Normal 8 4 2 5 7" xfId="43621" xr:uid="{00000000-0005-0000-0000-000039B70000}"/>
    <cellStyle name="Normal 8 4 2 5 7 2" xfId="43622" xr:uid="{00000000-0005-0000-0000-00003AB70000}"/>
    <cellStyle name="Normal 8 4 2 5 8" xfId="43623" xr:uid="{00000000-0005-0000-0000-00003BB70000}"/>
    <cellStyle name="Normal 8 4 2 5 9" xfId="43624" xr:uid="{00000000-0005-0000-0000-00003CB70000}"/>
    <cellStyle name="Normal 8 4 2 6" xfId="43625" xr:uid="{00000000-0005-0000-0000-00003DB70000}"/>
    <cellStyle name="Normal 8 4 2 6 2" xfId="43626" xr:uid="{00000000-0005-0000-0000-00003EB70000}"/>
    <cellStyle name="Normal 8 4 2 6 2 2" xfId="43627" xr:uid="{00000000-0005-0000-0000-00003FB70000}"/>
    <cellStyle name="Normal 8 4 2 6 2 2 2" xfId="43628" xr:uid="{00000000-0005-0000-0000-000040B70000}"/>
    <cellStyle name="Normal 8 4 2 6 2 3" xfId="43629" xr:uid="{00000000-0005-0000-0000-000041B70000}"/>
    <cellStyle name="Normal 8 4 2 6 2 4" xfId="43630" xr:uid="{00000000-0005-0000-0000-000042B70000}"/>
    <cellStyle name="Normal 8 4 2 6 3" xfId="43631" xr:uid="{00000000-0005-0000-0000-000043B70000}"/>
    <cellStyle name="Normal 8 4 2 6 3 2" xfId="43632" xr:uid="{00000000-0005-0000-0000-000044B70000}"/>
    <cellStyle name="Normal 8 4 2 6 3 2 2" xfId="43633" xr:uid="{00000000-0005-0000-0000-000045B70000}"/>
    <cellStyle name="Normal 8 4 2 6 3 3" xfId="43634" xr:uid="{00000000-0005-0000-0000-000046B70000}"/>
    <cellStyle name="Normal 8 4 2 6 3 4" xfId="43635" xr:uid="{00000000-0005-0000-0000-000047B70000}"/>
    <cellStyle name="Normal 8 4 2 6 4" xfId="43636" xr:uid="{00000000-0005-0000-0000-000048B70000}"/>
    <cellStyle name="Normal 8 4 2 6 4 2" xfId="43637" xr:uid="{00000000-0005-0000-0000-000049B70000}"/>
    <cellStyle name="Normal 8 4 2 6 4 2 2" xfId="43638" xr:uid="{00000000-0005-0000-0000-00004AB70000}"/>
    <cellStyle name="Normal 8 4 2 6 4 3" xfId="43639" xr:uid="{00000000-0005-0000-0000-00004BB70000}"/>
    <cellStyle name="Normal 8 4 2 6 4 4" xfId="43640" xr:uid="{00000000-0005-0000-0000-00004CB70000}"/>
    <cellStyle name="Normal 8 4 2 6 5" xfId="43641" xr:uid="{00000000-0005-0000-0000-00004DB70000}"/>
    <cellStyle name="Normal 8 4 2 6 5 2" xfId="43642" xr:uid="{00000000-0005-0000-0000-00004EB70000}"/>
    <cellStyle name="Normal 8 4 2 6 5 2 2" xfId="43643" xr:uid="{00000000-0005-0000-0000-00004FB70000}"/>
    <cellStyle name="Normal 8 4 2 6 5 3" xfId="43644" xr:uid="{00000000-0005-0000-0000-000050B70000}"/>
    <cellStyle name="Normal 8 4 2 6 6" xfId="43645" xr:uid="{00000000-0005-0000-0000-000051B70000}"/>
    <cellStyle name="Normal 8 4 2 6 6 2" xfId="43646" xr:uid="{00000000-0005-0000-0000-000052B70000}"/>
    <cellStyle name="Normal 8 4 2 6 7" xfId="43647" xr:uid="{00000000-0005-0000-0000-000053B70000}"/>
    <cellStyle name="Normal 8 4 2 6 8" xfId="43648" xr:uid="{00000000-0005-0000-0000-000054B70000}"/>
    <cellStyle name="Normal 8 4 2 7" xfId="43649" xr:uid="{00000000-0005-0000-0000-000055B70000}"/>
    <cellStyle name="Normal 8 4 2 8" xfId="43650" xr:uid="{00000000-0005-0000-0000-000056B70000}"/>
    <cellStyle name="Normal 8 4 2 8 2" xfId="43651" xr:uid="{00000000-0005-0000-0000-000057B70000}"/>
    <cellStyle name="Normal 8 4 2 8 2 2" xfId="43652" xr:uid="{00000000-0005-0000-0000-000058B70000}"/>
    <cellStyle name="Normal 8 4 2 8 3" xfId="43653" xr:uid="{00000000-0005-0000-0000-000059B70000}"/>
    <cellStyle name="Normal 8 4 2 8 4" xfId="43654" xr:uid="{00000000-0005-0000-0000-00005AB70000}"/>
    <cellStyle name="Normal 8 4 2 9" xfId="43655" xr:uid="{00000000-0005-0000-0000-00005BB70000}"/>
    <cellStyle name="Normal 8 4 2 9 2" xfId="43656" xr:uid="{00000000-0005-0000-0000-00005CB70000}"/>
    <cellStyle name="Normal 8 4 2 9 2 2" xfId="43657" xr:uid="{00000000-0005-0000-0000-00005DB70000}"/>
    <cellStyle name="Normal 8 4 2 9 3" xfId="43658" xr:uid="{00000000-0005-0000-0000-00005EB70000}"/>
    <cellStyle name="Normal 8 4 2 9 4" xfId="43659" xr:uid="{00000000-0005-0000-0000-00005FB70000}"/>
    <cellStyle name="Normal 8 4 3" xfId="43660" xr:uid="{00000000-0005-0000-0000-000060B70000}"/>
    <cellStyle name="Normal 8 4 3 10" xfId="43661" xr:uid="{00000000-0005-0000-0000-000061B70000}"/>
    <cellStyle name="Normal 8 4 3 10 2" xfId="43662" xr:uid="{00000000-0005-0000-0000-000062B70000}"/>
    <cellStyle name="Normal 8 4 3 10 3" xfId="43663" xr:uid="{00000000-0005-0000-0000-000063B70000}"/>
    <cellStyle name="Normal 8 4 3 11" xfId="43664" xr:uid="{00000000-0005-0000-0000-000064B70000}"/>
    <cellStyle name="Normal 8 4 3 12" xfId="43665" xr:uid="{00000000-0005-0000-0000-000065B70000}"/>
    <cellStyle name="Normal 8 4 3 13" xfId="43666" xr:uid="{00000000-0005-0000-0000-000066B70000}"/>
    <cellStyle name="Normal 8 4 3 2" xfId="43667" xr:uid="{00000000-0005-0000-0000-000067B70000}"/>
    <cellStyle name="Normal 8 4 3 2 10" xfId="43668" xr:uid="{00000000-0005-0000-0000-000068B70000}"/>
    <cellStyle name="Normal 8 4 3 2 11" xfId="43669" xr:uid="{00000000-0005-0000-0000-000069B70000}"/>
    <cellStyle name="Normal 8 4 3 2 2" xfId="43670" xr:uid="{00000000-0005-0000-0000-00006AB70000}"/>
    <cellStyle name="Normal 8 4 3 2 2 2" xfId="43671" xr:uid="{00000000-0005-0000-0000-00006BB70000}"/>
    <cellStyle name="Normal 8 4 3 2 2 2 2" xfId="43672" xr:uid="{00000000-0005-0000-0000-00006CB70000}"/>
    <cellStyle name="Normal 8 4 3 2 2 2 2 2" xfId="43673" xr:uid="{00000000-0005-0000-0000-00006DB70000}"/>
    <cellStyle name="Normal 8 4 3 2 2 2 2 2 2" xfId="43674" xr:uid="{00000000-0005-0000-0000-00006EB70000}"/>
    <cellStyle name="Normal 8 4 3 2 2 2 2 3" xfId="43675" xr:uid="{00000000-0005-0000-0000-00006FB70000}"/>
    <cellStyle name="Normal 8 4 3 2 2 2 2 4" xfId="43676" xr:uid="{00000000-0005-0000-0000-000070B70000}"/>
    <cellStyle name="Normal 8 4 3 2 2 2 3" xfId="43677" xr:uid="{00000000-0005-0000-0000-000071B70000}"/>
    <cellStyle name="Normal 8 4 3 2 2 2 3 2" xfId="43678" xr:uid="{00000000-0005-0000-0000-000072B70000}"/>
    <cellStyle name="Normal 8 4 3 2 2 2 3 2 2" xfId="43679" xr:uid="{00000000-0005-0000-0000-000073B70000}"/>
    <cellStyle name="Normal 8 4 3 2 2 2 3 3" xfId="43680" xr:uid="{00000000-0005-0000-0000-000074B70000}"/>
    <cellStyle name="Normal 8 4 3 2 2 2 3 4" xfId="43681" xr:uid="{00000000-0005-0000-0000-000075B70000}"/>
    <cellStyle name="Normal 8 4 3 2 2 2 4" xfId="43682" xr:uid="{00000000-0005-0000-0000-000076B70000}"/>
    <cellStyle name="Normal 8 4 3 2 2 2 4 2" xfId="43683" xr:uid="{00000000-0005-0000-0000-000077B70000}"/>
    <cellStyle name="Normal 8 4 3 2 2 2 4 2 2" xfId="43684" xr:uid="{00000000-0005-0000-0000-000078B70000}"/>
    <cellStyle name="Normal 8 4 3 2 2 2 4 3" xfId="43685" xr:uid="{00000000-0005-0000-0000-000079B70000}"/>
    <cellStyle name="Normal 8 4 3 2 2 2 4 4" xfId="43686" xr:uid="{00000000-0005-0000-0000-00007AB70000}"/>
    <cellStyle name="Normal 8 4 3 2 2 2 5" xfId="43687" xr:uid="{00000000-0005-0000-0000-00007BB70000}"/>
    <cellStyle name="Normal 8 4 3 2 2 2 5 2" xfId="43688" xr:uid="{00000000-0005-0000-0000-00007CB70000}"/>
    <cellStyle name="Normal 8 4 3 2 2 2 5 3" xfId="43689" xr:uid="{00000000-0005-0000-0000-00007DB70000}"/>
    <cellStyle name="Normal 8 4 3 2 2 2 6" xfId="43690" xr:uid="{00000000-0005-0000-0000-00007EB70000}"/>
    <cellStyle name="Normal 8 4 3 2 2 2 7" xfId="43691" xr:uid="{00000000-0005-0000-0000-00007FB70000}"/>
    <cellStyle name="Normal 8 4 3 2 2 2 8" xfId="43692" xr:uid="{00000000-0005-0000-0000-000080B70000}"/>
    <cellStyle name="Normal 8 4 3 2 2 3" xfId="43693" xr:uid="{00000000-0005-0000-0000-000081B70000}"/>
    <cellStyle name="Normal 8 4 3 2 2 3 2" xfId="43694" xr:uid="{00000000-0005-0000-0000-000082B70000}"/>
    <cellStyle name="Normal 8 4 3 2 2 3 2 2" xfId="43695" xr:uid="{00000000-0005-0000-0000-000083B70000}"/>
    <cellStyle name="Normal 8 4 3 2 2 3 3" xfId="43696" xr:uid="{00000000-0005-0000-0000-000084B70000}"/>
    <cellStyle name="Normal 8 4 3 2 2 3 4" xfId="43697" xr:uid="{00000000-0005-0000-0000-000085B70000}"/>
    <cellStyle name="Normal 8 4 3 2 2 4" xfId="43698" xr:uid="{00000000-0005-0000-0000-000086B70000}"/>
    <cellStyle name="Normal 8 4 3 2 2 4 2" xfId="43699" xr:uid="{00000000-0005-0000-0000-000087B70000}"/>
    <cellStyle name="Normal 8 4 3 2 2 4 2 2" xfId="43700" xr:uid="{00000000-0005-0000-0000-000088B70000}"/>
    <cellStyle name="Normal 8 4 3 2 2 4 3" xfId="43701" xr:uid="{00000000-0005-0000-0000-000089B70000}"/>
    <cellStyle name="Normal 8 4 3 2 2 4 4" xfId="43702" xr:uid="{00000000-0005-0000-0000-00008AB70000}"/>
    <cellStyle name="Normal 8 4 3 2 2 5" xfId="43703" xr:uid="{00000000-0005-0000-0000-00008BB70000}"/>
    <cellStyle name="Normal 8 4 3 2 2 5 2" xfId="43704" xr:uid="{00000000-0005-0000-0000-00008CB70000}"/>
    <cellStyle name="Normal 8 4 3 2 2 5 2 2" xfId="43705" xr:uid="{00000000-0005-0000-0000-00008DB70000}"/>
    <cellStyle name="Normal 8 4 3 2 2 5 3" xfId="43706" xr:uid="{00000000-0005-0000-0000-00008EB70000}"/>
    <cellStyle name="Normal 8 4 3 2 2 5 4" xfId="43707" xr:uid="{00000000-0005-0000-0000-00008FB70000}"/>
    <cellStyle name="Normal 8 4 3 2 2 6" xfId="43708" xr:uid="{00000000-0005-0000-0000-000090B70000}"/>
    <cellStyle name="Normal 8 4 3 2 2 6 2" xfId="43709" xr:uid="{00000000-0005-0000-0000-000091B70000}"/>
    <cellStyle name="Normal 8 4 3 2 2 6 2 2" xfId="43710" xr:uid="{00000000-0005-0000-0000-000092B70000}"/>
    <cellStyle name="Normal 8 4 3 2 2 6 3" xfId="43711" xr:uid="{00000000-0005-0000-0000-000093B70000}"/>
    <cellStyle name="Normal 8 4 3 2 2 7" xfId="43712" xr:uid="{00000000-0005-0000-0000-000094B70000}"/>
    <cellStyle name="Normal 8 4 3 2 2 7 2" xfId="43713" xr:uid="{00000000-0005-0000-0000-000095B70000}"/>
    <cellStyle name="Normal 8 4 3 2 2 8" xfId="43714" xr:uid="{00000000-0005-0000-0000-000096B70000}"/>
    <cellStyle name="Normal 8 4 3 2 2 9" xfId="43715" xr:uid="{00000000-0005-0000-0000-000097B70000}"/>
    <cellStyle name="Normal 8 4 3 2 3" xfId="43716" xr:uid="{00000000-0005-0000-0000-000098B70000}"/>
    <cellStyle name="Normal 8 4 3 2 3 2" xfId="43717" xr:uid="{00000000-0005-0000-0000-000099B70000}"/>
    <cellStyle name="Normal 8 4 3 2 3 2 2" xfId="43718" xr:uid="{00000000-0005-0000-0000-00009AB70000}"/>
    <cellStyle name="Normal 8 4 3 2 3 2 2 2" xfId="43719" xr:uid="{00000000-0005-0000-0000-00009BB70000}"/>
    <cellStyle name="Normal 8 4 3 2 3 2 3" xfId="43720" xr:uid="{00000000-0005-0000-0000-00009CB70000}"/>
    <cellStyle name="Normal 8 4 3 2 3 2 4" xfId="43721" xr:uid="{00000000-0005-0000-0000-00009DB70000}"/>
    <cellStyle name="Normal 8 4 3 2 3 3" xfId="43722" xr:uid="{00000000-0005-0000-0000-00009EB70000}"/>
    <cellStyle name="Normal 8 4 3 2 3 3 2" xfId="43723" xr:uid="{00000000-0005-0000-0000-00009FB70000}"/>
    <cellStyle name="Normal 8 4 3 2 3 3 2 2" xfId="43724" xr:uid="{00000000-0005-0000-0000-0000A0B70000}"/>
    <cellStyle name="Normal 8 4 3 2 3 3 3" xfId="43725" xr:uid="{00000000-0005-0000-0000-0000A1B70000}"/>
    <cellStyle name="Normal 8 4 3 2 3 3 4" xfId="43726" xr:uid="{00000000-0005-0000-0000-0000A2B70000}"/>
    <cellStyle name="Normal 8 4 3 2 3 4" xfId="43727" xr:uid="{00000000-0005-0000-0000-0000A3B70000}"/>
    <cellStyle name="Normal 8 4 3 2 3 4 2" xfId="43728" xr:uid="{00000000-0005-0000-0000-0000A4B70000}"/>
    <cellStyle name="Normal 8 4 3 2 3 4 2 2" xfId="43729" xr:uid="{00000000-0005-0000-0000-0000A5B70000}"/>
    <cellStyle name="Normal 8 4 3 2 3 4 3" xfId="43730" xr:uid="{00000000-0005-0000-0000-0000A6B70000}"/>
    <cellStyle name="Normal 8 4 3 2 3 4 4" xfId="43731" xr:uid="{00000000-0005-0000-0000-0000A7B70000}"/>
    <cellStyle name="Normal 8 4 3 2 3 5" xfId="43732" xr:uid="{00000000-0005-0000-0000-0000A8B70000}"/>
    <cellStyle name="Normal 8 4 3 2 3 5 2" xfId="43733" xr:uid="{00000000-0005-0000-0000-0000A9B70000}"/>
    <cellStyle name="Normal 8 4 3 2 3 5 2 2" xfId="43734" xr:uid="{00000000-0005-0000-0000-0000AAB70000}"/>
    <cellStyle name="Normal 8 4 3 2 3 5 3" xfId="43735" xr:uid="{00000000-0005-0000-0000-0000ABB70000}"/>
    <cellStyle name="Normal 8 4 3 2 3 5 4" xfId="43736" xr:uid="{00000000-0005-0000-0000-0000ACB70000}"/>
    <cellStyle name="Normal 8 4 3 2 3 6" xfId="43737" xr:uid="{00000000-0005-0000-0000-0000ADB70000}"/>
    <cellStyle name="Normal 8 4 3 2 3 6 2" xfId="43738" xr:uid="{00000000-0005-0000-0000-0000AEB70000}"/>
    <cellStyle name="Normal 8 4 3 2 3 6 2 2" xfId="43739" xr:uid="{00000000-0005-0000-0000-0000AFB70000}"/>
    <cellStyle name="Normal 8 4 3 2 3 6 3" xfId="43740" xr:uid="{00000000-0005-0000-0000-0000B0B70000}"/>
    <cellStyle name="Normal 8 4 3 2 3 7" xfId="43741" xr:uid="{00000000-0005-0000-0000-0000B1B70000}"/>
    <cellStyle name="Normal 8 4 3 2 3 7 2" xfId="43742" xr:uid="{00000000-0005-0000-0000-0000B2B70000}"/>
    <cellStyle name="Normal 8 4 3 2 3 8" xfId="43743" xr:uid="{00000000-0005-0000-0000-0000B3B70000}"/>
    <cellStyle name="Normal 8 4 3 2 3 9" xfId="43744" xr:uid="{00000000-0005-0000-0000-0000B4B70000}"/>
    <cellStyle name="Normal 8 4 3 2 4" xfId="43745" xr:uid="{00000000-0005-0000-0000-0000B5B70000}"/>
    <cellStyle name="Normal 8 4 3 2 4 2" xfId="43746" xr:uid="{00000000-0005-0000-0000-0000B6B70000}"/>
    <cellStyle name="Normal 8 4 3 2 4 2 2" xfId="43747" xr:uid="{00000000-0005-0000-0000-0000B7B70000}"/>
    <cellStyle name="Normal 8 4 3 2 4 2 2 2" xfId="43748" xr:uid="{00000000-0005-0000-0000-0000B8B70000}"/>
    <cellStyle name="Normal 8 4 3 2 4 2 3" xfId="43749" xr:uid="{00000000-0005-0000-0000-0000B9B70000}"/>
    <cellStyle name="Normal 8 4 3 2 4 2 4" xfId="43750" xr:uid="{00000000-0005-0000-0000-0000BAB70000}"/>
    <cellStyle name="Normal 8 4 3 2 4 3" xfId="43751" xr:uid="{00000000-0005-0000-0000-0000BBB70000}"/>
    <cellStyle name="Normal 8 4 3 2 4 3 2" xfId="43752" xr:uid="{00000000-0005-0000-0000-0000BCB70000}"/>
    <cellStyle name="Normal 8 4 3 2 4 3 2 2" xfId="43753" xr:uid="{00000000-0005-0000-0000-0000BDB70000}"/>
    <cellStyle name="Normal 8 4 3 2 4 3 3" xfId="43754" xr:uid="{00000000-0005-0000-0000-0000BEB70000}"/>
    <cellStyle name="Normal 8 4 3 2 4 3 4" xfId="43755" xr:uid="{00000000-0005-0000-0000-0000BFB70000}"/>
    <cellStyle name="Normal 8 4 3 2 4 4" xfId="43756" xr:uid="{00000000-0005-0000-0000-0000C0B70000}"/>
    <cellStyle name="Normal 8 4 3 2 4 4 2" xfId="43757" xr:uid="{00000000-0005-0000-0000-0000C1B70000}"/>
    <cellStyle name="Normal 8 4 3 2 4 4 2 2" xfId="43758" xr:uid="{00000000-0005-0000-0000-0000C2B70000}"/>
    <cellStyle name="Normal 8 4 3 2 4 4 3" xfId="43759" xr:uid="{00000000-0005-0000-0000-0000C3B70000}"/>
    <cellStyle name="Normal 8 4 3 2 4 4 4" xfId="43760" xr:uid="{00000000-0005-0000-0000-0000C4B70000}"/>
    <cellStyle name="Normal 8 4 3 2 4 5" xfId="43761" xr:uid="{00000000-0005-0000-0000-0000C5B70000}"/>
    <cellStyle name="Normal 8 4 3 2 4 5 2" xfId="43762" xr:uid="{00000000-0005-0000-0000-0000C6B70000}"/>
    <cellStyle name="Normal 8 4 3 2 4 5 3" xfId="43763" xr:uid="{00000000-0005-0000-0000-0000C7B70000}"/>
    <cellStyle name="Normal 8 4 3 2 4 6" xfId="43764" xr:uid="{00000000-0005-0000-0000-0000C8B70000}"/>
    <cellStyle name="Normal 8 4 3 2 4 7" xfId="43765" xr:uid="{00000000-0005-0000-0000-0000C9B70000}"/>
    <cellStyle name="Normal 8 4 3 2 4 8" xfId="43766" xr:uid="{00000000-0005-0000-0000-0000CAB70000}"/>
    <cellStyle name="Normal 8 4 3 2 5" xfId="43767" xr:uid="{00000000-0005-0000-0000-0000CBB70000}"/>
    <cellStyle name="Normal 8 4 3 2 5 2" xfId="43768" xr:uid="{00000000-0005-0000-0000-0000CCB70000}"/>
    <cellStyle name="Normal 8 4 3 2 5 2 2" xfId="43769" xr:uid="{00000000-0005-0000-0000-0000CDB70000}"/>
    <cellStyle name="Normal 8 4 3 2 5 3" xfId="43770" xr:uid="{00000000-0005-0000-0000-0000CEB70000}"/>
    <cellStyle name="Normal 8 4 3 2 5 4" xfId="43771" xr:uid="{00000000-0005-0000-0000-0000CFB70000}"/>
    <cellStyle name="Normal 8 4 3 2 6" xfId="43772" xr:uid="{00000000-0005-0000-0000-0000D0B70000}"/>
    <cellStyle name="Normal 8 4 3 2 6 2" xfId="43773" xr:uid="{00000000-0005-0000-0000-0000D1B70000}"/>
    <cellStyle name="Normal 8 4 3 2 6 2 2" xfId="43774" xr:uid="{00000000-0005-0000-0000-0000D2B70000}"/>
    <cellStyle name="Normal 8 4 3 2 6 3" xfId="43775" xr:uid="{00000000-0005-0000-0000-0000D3B70000}"/>
    <cellStyle name="Normal 8 4 3 2 6 4" xfId="43776" xr:uid="{00000000-0005-0000-0000-0000D4B70000}"/>
    <cellStyle name="Normal 8 4 3 2 7" xfId="43777" xr:uid="{00000000-0005-0000-0000-0000D5B70000}"/>
    <cellStyle name="Normal 8 4 3 2 7 2" xfId="43778" xr:uid="{00000000-0005-0000-0000-0000D6B70000}"/>
    <cellStyle name="Normal 8 4 3 2 7 2 2" xfId="43779" xr:uid="{00000000-0005-0000-0000-0000D7B70000}"/>
    <cellStyle name="Normal 8 4 3 2 7 3" xfId="43780" xr:uid="{00000000-0005-0000-0000-0000D8B70000}"/>
    <cellStyle name="Normal 8 4 3 2 7 4" xfId="43781" xr:uid="{00000000-0005-0000-0000-0000D9B70000}"/>
    <cellStyle name="Normal 8 4 3 2 8" xfId="43782" xr:uid="{00000000-0005-0000-0000-0000DAB70000}"/>
    <cellStyle name="Normal 8 4 3 2 8 2" xfId="43783" xr:uid="{00000000-0005-0000-0000-0000DBB70000}"/>
    <cellStyle name="Normal 8 4 3 2 8 2 2" xfId="43784" xr:uid="{00000000-0005-0000-0000-0000DCB70000}"/>
    <cellStyle name="Normal 8 4 3 2 8 3" xfId="43785" xr:uid="{00000000-0005-0000-0000-0000DDB70000}"/>
    <cellStyle name="Normal 8 4 3 2 9" xfId="43786" xr:uid="{00000000-0005-0000-0000-0000DEB70000}"/>
    <cellStyle name="Normal 8 4 3 2 9 2" xfId="43787" xr:uid="{00000000-0005-0000-0000-0000DFB70000}"/>
    <cellStyle name="Normal 8 4 3 3" xfId="43788" xr:uid="{00000000-0005-0000-0000-0000E0B70000}"/>
    <cellStyle name="Normal 8 4 3 3 2" xfId="43789" xr:uid="{00000000-0005-0000-0000-0000E1B70000}"/>
    <cellStyle name="Normal 8 4 3 3 2 2" xfId="43790" xr:uid="{00000000-0005-0000-0000-0000E2B70000}"/>
    <cellStyle name="Normal 8 4 3 3 2 2 2" xfId="43791" xr:uid="{00000000-0005-0000-0000-0000E3B70000}"/>
    <cellStyle name="Normal 8 4 3 3 2 2 2 2" xfId="43792" xr:uid="{00000000-0005-0000-0000-0000E4B70000}"/>
    <cellStyle name="Normal 8 4 3 3 2 2 3" xfId="43793" xr:uid="{00000000-0005-0000-0000-0000E5B70000}"/>
    <cellStyle name="Normal 8 4 3 3 2 2 4" xfId="43794" xr:uid="{00000000-0005-0000-0000-0000E6B70000}"/>
    <cellStyle name="Normal 8 4 3 3 2 3" xfId="43795" xr:uid="{00000000-0005-0000-0000-0000E7B70000}"/>
    <cellStyle name="Normal 8 4 3 3 2 3 2" xfId="43796" xr:uid="{00000000-0005-0000-0000-0000E8B70000}"/>
    <cellStyle name="Normal 8 4 3 3 2 3 2 2" xfId="43797" xr:uid="{00000000-0005-0000-0000-0000E9B70000}"/>
    <cellStyle name="Normal 8 4 3 3 2 3 3" xfId="43798" xr:uid="{00000000-0005-0000-0000-0000EAB70000}"/>
    <cellStyle name="Normal 8 4 3 3 2 3 4" xfId="43799" xr:uid="{00000000-0005-0000-0000-0000EBB70000}"/>
    <cellStyle name="Normal 8 4 3 3 2 4" xfId="43800" xr:uid="{00000000-0005-0000-0000-0000ECB70000}"/>
    <cellStyle name="Normal 8 4 3 3 2 4 2" xfId="43801" xr:uid="{00000000-0005-0000-0000-0000EDB70000}"/>
    <cellStyle name="Normal 8 4 3 3 2 4 2 2" xfId="43802" xr:uid="{00000000-0005-0000-0000-0000EEB70000}"/>
    <cellStyle name="Normal 8 4 3 3 2 4 3" xfId="43803" xr:uid="{00000000-0005-0000-0000-0000EFB70000}"/>
    <cellStyle name="Normal 8 4 3 3 2 4 4" xfId="43804" xr:uid="{00000000-0005-0000-0000-0000F0B70000}"/>
    <cellStyle name="Normal 8 4 3 3 2 5" xfId="43805" xr:uid="{00000000-0005-0000-0000-0000F1B70000}"/>
    <cellStyle name="Normal 8 4 3 3 2 5 2" xfId="43806" xr:uid="{00000000-0005-0000-0000-0000F2B70000}"/>
    <cellStyle name="Normal 8 4 3 3 2 5 3" xfId="43807" xr:uid="{00000000-0005-0000-0000-0000F3B70000}"/>
    <cellStyle name="Normal 8 4 3 3 2 6" xfId="43808" xr:uid="{00000000-0005-0000-0000-0000F4B70000}"/>
    <cellStyle name="Normal 8 4 3 3 2 7" xfId="43809" xr:uid="{00000000-0005-0000-0000-0000F5B70000}"/>
    <cellStyle name="Normal 8 4 3 3 2 8" xfId="43810" xr:uid="{00000000-0005-0000-0000-0000F6B70000}"/>
    <cellStyle name="Normal 8 4 3 3 3" xfId="43811" xr:uid="{00000000-0005-0000-0000-0000F7B70000}"/>
    <cellStyle name="Normal 8 4 3 3 3 2" xfId="43812" xr:uid="{00000000-0005-0000-0000-0000F8B70000}"/>
    <cellStyle name="Normal 8 4 3 3 3 2 2" xfId="43813" xr:uid="{00000000-0005-0000-0000-0000F9B70000}"/>
    <cellStyle name="Normal 8 4 3 3 3 3" xfId="43814" xr:uid="{00000000-0005-0000-0000-0000FAB70000}"/>
    <cellStyle name="Normal 8 4 3 3 3 4" xfId="43815" xr:uid="{00000000-0005-0000-0000-0000FBB70000}"/>
    <cellStyle name="Normal 8 4 3 3 4" xfId="43816" xr:uid="{00000000-0005-0000-0000-0000FCB70000}"/>
    <cellStyle name="Normal 8 4 3 3 4 2" xfId="43817" xr:uid="{00000000-0005-0000-0000-0000FDB70000}"/>
    <cellStyle name="Normal 8 4 3 3 4 2 2" xfId="43818" xr:uid="{00000000-0005-0000-0000-0000FEB70000}"/>
    <cellStyle name="Normal 8 4 3 3 4 3" xfId="43819" xr:uid="{00000000-0005-0000-0000-0000FFB70000}"/>
    <cellStyle name="Normal 8 4 3 3 4 4" xfId="43820" xr:uid="{00000000-0005-0000-0000-000000B80000}"/>
    <cellStyle name="Normal 8 4 3 3 5" xfId="43821" xr:uid="{00000000-0005-0000-0000-000001B80000}"/>
    <cellStyle name="Normal 8 4 3 3 5 2" xfId="43822" xr:uid="{00000000-0005-0000-0000-000002B80000}"/>
    <cellStyle name="Normal 8 4 3 3 5 2 2" xfId="43823" xr:uid="{00000000-0005-0000-0000-000003B80000}"/>
    <cellStyle name="Normal 8 4 3 3 5 3" xfId="43824" xr:uid="{00000000-0005-0000-0000-000004B80000}"/>
    <cellStyle name="Normal 8 4 3 3 5 4" xfId="43825" xr:uid="{00000000-0005-0000-0000-000005B80000}"/>
    <cellStyle name="Normal 8 4 3 3 6" xfId="43826" xr:uid="{00000000-0005-0000-0000-000006B80000}"/>
    <cellStyle name="Normal 8 4 3 3 6 2" xfId="43827" xr:uid="{00000000-0005-0000-0000-000007B80000}"/>
    <cellStyle name="Normal 8 4 3 3 6 2 2" xfId="43828" xr:uid="{00000000-0005-0000-0000-000008B80000}"/>
    <cellStyle name="Normal 8 4 3 3 6 3" xfId="43829" xr:uid="{00000000-0005-0000-0000-000009B80000}"/>
    <cellStyle name="Normal 8 4 3 3 7" xfId="43830" xr:uid="{00000000-0005-0000-0000-00000AB80000}"/>
    <cellStyle name="Normal 8 4 3 3 7 2" xfId="43831" xr:uid="{00000000-0005-0000-0000-00000BB80000}"/>
    <cellStyle name="Normal 8 4 3 3 8" xfId="43832" xr:uid="{00000000-0005-0000-0000-00000CB80000}"/>
    <cellStyle name="Normal 8 4 3 3 9" xfId="43833" xr:uid="{00000000-0005-0000-0000-00000DB80000}"/>
    <cellStyle name="Normal 8 4 3 4" xfId="43834" xr:uid="{00000000-0005-0000-0000-00000EB80000}"/>
    <cellStyle name="Normal 8 4 3 4 2" xfId="43835" xr:uid="{00000000-0005-0000-0000-00000FB80000}"/>
    <cellStyle name="Normal 8 4 3 4 2 2" xfId="43836" xr:uid="{00000000-0005-0000-0000-000010B80000}"/>
    <cellStyle name="Normal 8 4 3 4 2 2 2" xfId="43837" xr:uid="{00000000-0005-0000-0000-000011B80000}"/>
    <cellStyle name="Normal 8 4 3 4 2 3" xfId="43838" xr:uid="{00000000-0005-0000-0000-000012B80000}"/>
    <cellStyle name="Normal 8 4 3 4 2 4" xfId="43839" xr:uid="{00000000-0005-0000-0000-000013B80000}"/>
    <cellStyle name="Normal 8 4 3 4 3" xfId="43840" xr:uid="{00000000-0005-0000-0000-000014B80000}"/>
    <cellStyle name="Normal 8 4 3 4 3 2" xfId="43841" xr:uid="{00000000-0005-0000-0000-000015B80000}"/>
    <cellStyle name="Normal 8 4 3 4 3 2 2" xfId="43842" xr:uid="{00000000-0005-0000-0000-000016B80000}"/>
    <cellStyle name="Normal 8 4 3 4 3 3" xfId="43843" xr:uid="{00000000-0005-0000-0000-000017B80000}"/>
    <cellStyle name="Normal 8 4 3 4 3 4" xfId="43844" xr:uid="{00000000-0005-0000-0000-000018B80000}"/>
    <cellStyle name="Normal 8 4 3 4 4" xfId="43845" xr:uid="{00000000-0005-0000-0000-000019B80000}"/>
    <cellStyle name="Normal 8 4 3 4 4 2" xfId="43846" xr:uid="{00000000-0005-0000-0000-00001AB80000}"/>
    <cellStyle name="Normal 8 4 3 4 4 2 2" xfId="43847" xr:uid="{00000000-0005-0000-0000-00001BB80000}"/>
    <cellStyle name="Normal 8 4 3 4 4 3" xfId="43848" xr:uid="{00000000-0005-0000-0000-00001CB80000}"/>
    <cellStyle name="Normal 8 4 3 4 4 4" xfId="43849" xr:uid="{00000000-0005-0000-0000-00001DB80000}"/>
    <cellStyle name="Normal 8 4 3 4 5" xfId="43850" xr:uid="{00000000-0005-0000-0000-00001EB80000}"/>
    <cellStyle name="Normal 8 4 3 4 5 2" xfId="43851" xr:uid="{00000000-0005-0000-0000-00001FB80000}"/>
    <cellStyle name="Normal 8 4 3 4 5 2 2" xfId="43852" xr:uid="{00000000-0005-0000-0000-000020B80000}"/>
    <cellStyle name="Normal 8 4 3 4 5 3" xfId="43853" xr:uid="{00000000-0005-0000-0000-000021B80000}"/>
    <cellStyle name="Normal 8 4 3 4 5 4" xfId="43854" xr:uid="{00000000-0005-0000-0000-000022B80000}"/>
    <cellStyle name="Normal 8 4 3 4 6" xfId="43855" xr:uid="{00000000-0005-0000-0000-000023B80000}"/>
    <cellStyle name="Normal 8 4 3 4 6 2" xfId="43856" xr:uid="{00000000-0005-0000-0000-000024B80000}"/>
    <cellStyle name="Normal 8 4 3 4 6 2 2" xfId="43857" xr:uid="{00000000-0005-0000-0000-000025B80000}"/>
    <cellStyle name="Normal 8 4 3 4 6 3" xfId="43858" xr:uid="{00000000-0005-0000-0000-000026B80000}"/>
    <cellStyle name="Normal 8 4 3 4 7" xfId="43859" xr:uid="{00000000-0005-0000-0000-000027B80000}"/>
    <cellStyle name="Normal 8 4 3 4 7 2" xfId="43860" xr:uid="{00000000-0005-0000-0000-000028B80000}"/>
    <cellStyle name="Normal 8 4 3 4 8" xfId="43861" xr:uid="{00000000-0005-0000-0000-000029B80000}"/>
    <cellStyle name="Normal 8 4 3 4 9" xfId="43862" xr:uid="{00000000-0005-0000-0000-00002AB80000}"/>
    <cellStyle name="Normal 8 4 3 5" xfId="43863" xr:uid="{00000000-0005-0000-0000-00002BB80000}"/>
    <cellStyle name="Normal 8 4 3 5 2" xfId="43864" xr:uid="{00000000-0005-0000-0000-00002CB80000}"/>
    <cellStyle name="Normal 8 4 3 5 2 2" xfId="43865" xr:uid="{00000000-0005-0000-0000-00002DB80000}"/>
    <cellStyle name="Normal 8 4 3 5 2 2 2" xfId="43866" xr:uid="{00000000-0005-0000-0000-00002EB80000}"/>
    <cellStyle name="Normal 8 4 3 5 2 3" xfId="43867" xr:uid="{00000000-0005-0000-0000-00002FB80000}"/>
    <cellStyle name="Normal 8 4 3 5 2 4" xfId="43868" xr:uid="{00000000-0005-0000-0000-000030B80000}"/>
    <cellStyle name="Normal 8 4 3 5 3" xfId="43869" xr:uid="{00000000-0005-0000-0000-000031B80000}"/>
    <cellStyle name="Normal 8 4 3 5 3 2" xfId="43870" xr:uid="{00000000-0005-0000-0000-000032B80000}"/>
    <cellStyle name="Normal 8 4 3 5 3 2 2" xfId="43871" xr:uid="{00000000-0005-0000-0000-000033B80000}"/>
    <cellStyle name="Normal 8 4 3 5 3 3" xfId="43872" xr:uid="{00000000-0005-0000-0000-000034B80000}"/>
    <cellStyle name="Normal 8 4 3 5 3 4" xfId="43873" xr:uid="{00000000-0005-0000-0000-000035B80000}"/>
    <cellStyle name="Normal 8 4 3 5 4" xfId="43874" xr:uid="{00000000-0005-0000-0000-000036B80000}"/>
    <cellStyle name="Normal 8 4 3 5 4 2" xfId="43875" xr:uid="{00000000-0005-0000-0000-000037B80000}"/>
    <cellStyle name="Normal 8 4 3 5 4 2 2" xfId="43876" xr:uid="{00000000-0005-0000-0000-000038B80000}"/>
    <cellStyle name="Normal 8 4 3 5 4 3" xfId="43877" xr:uid="{00000000-0005-0000-0000-000039B80000}"/>
    <cellStyle name="Normal 8 4 3 5 4 4" xfId="43878" xr:uid="{00000000-0005-0000-0000-00003AB80000}"/>
    <cellStyle name="Normal 8 4 3 5 5" xfId="43879" xr:uid="{00000000-0005-0000-0000-00003BB80000}"/>
    <cellStyle name="Normal 8 4 3 5 5 2" xfId="43880" xr:uid="{00000000-0005-0000-0000-00003CB80000}"/>
    <cellStyle name="Normal 8 4 3 5 5 2 2" xfId="43881" xr:uid="{00000000-0005-0000-0000-00003DB80000}"/>
    <cellStyle name="Normal 8 4 3 5 5 3" xfId="43882" xr:uid="{00000000-0005-0000-0000-00003EB80000}"/>
    <cellStyle name="Normal 8 4 3 5 6" xfId="43883" xr:uid="{00000000-0005-0000-0000-00003FB80000}"/>
    <cellStyle name="Normal 8 4 3 5 6 2" xfId="43884" xr:uid="{00000000-0005-0000-0000-000040B80000}"/>
    <cellStyle name="Normal 8 4 3 5 7" xfId="43885" xr:uid="{00000000-0005-0000-0000-000041B80000}"/>
    <cellStyle name="Normal 8 4 3 5 8" xfId="43886" xr:uid="{00000000-0005-0000-0000-000042B80000}"/>
    <cellStyle name="Normal 8 4 3 6" xfId="43887" xr:uid="{00000000-0005-0000-0000-000043B80000}"/>
    <cellStyle name="Normal 8 4 3 7" xfId="43888" xr:uid="{00000000-0005-0000-0000-000044B80000}"/>
    <cellStyle name="Normal 8 4 3 7 2" xfId="43889" xr:uid="{00000000-0005-0000-0000-000045B80000}"/>
    <cellStyle name="Normal 8 4 3 7 2 2" xfId="43890" xr:uid="{00000000-0005-0000-0000-000046B80000}"/>
    <cellStyle name="Normal 8 4 3 7 3" xfId="43891" xr:uid="{00000000-0005-0000-0000-000047B80000}"/>
    <cellStyle name="Normal 8 4 3 7 4" xfId="43892" xr:uid="{00000000-0005-0000-0000-000048B80000}"/>
    <cellStyle name="Normal 8 4 3 8" xfId="43893" xr:uid="{00000000-0005-0000-0000-000049B80000}"/>
    <cellStyle name="Normal 8 4 3 8 2" xfId="43894" xr:uid="{00000000-0005-0000-0000-00004AB80000}"/>
    <cellStyle name="Normal 8 4 3 8 2 2" xfId="43895" xr:uid="{00000000-0005-0000-0000-00004BB80000}"/>
    <cellStyle name="Normal 8 4 3 8 3" xfId="43896" xr:uid="{00000000-0005-0000-0000-00004CB80000}"/>
    <cellStyle name="Normal 8 4 3 8 4" xfId="43897" xr:uid="{00000000-0005-0000-0000-00004DB80000}"/>
    <cellStyle name="Normal 8 4 3 9" xfId="43898" xr:uid="{00000000-0005-0000-0000-00004EB80000}"/>
    <cellStyle name="Normal 8 4 3 9 2" xfId="43899" xr:uid="{00000000-0005-0000-0000-00004FB80000}"/>
    <cellStyle name="Normal 8 4 3 9 2 2" xfId="43900" xr:uid="{00000000-0005-0000-0000-000050B80000}"/>
    <cellStyle name="Normal 8 4 3 9 3" xfId="43901" xr:uid="{00000000-0005-0000-0000-000051B80000}"/>
    <cellStyle name="Normal 8 4 3 9 4" xfId="43902" xr:uid="{00000000-0005-0000-0000-000052B80000}"/>
    <cellStyle name="Normal 8 4 4" xfId="43903" xr:uid="{00000000-0005-0000-0000-000053B80000}"/>
    <cellStyle name="Normal 8 4 4 10" xfId="43904" xr:uid="{00000000-0005-0000-0000-000054B80000}"/>
    <cellStyle name="Normal 8 4 4 10 2" xfId="43905" xr:uid="{00000000-0005-0000-0000-000055B80000}"/>
    <cellStyle name="Normal 8 4 4 10 3" xfId="43906" xr:uid="{00000000-0005-0000-0000-000056B80000}"/>
    <cellStyle name="Normal 8 4 4 11" xfId="43907" xr:uid="{00000000-0005-0000-0000-000057B80000}"/>
    <cellStyle name="Normal 8 4 4 12" xfId="43908" xr:uid="{00000000-0005-0000-0000-000058B80000}"/>
    <cellStyle name="Normal 8 4 4 13" xfId="43909" xr:uid="{00000000-0005-0000-0000-000059B80000}"/>
    <cellStyle name="Normal 8 4 4 2" xfId="43910" xr:uid="{00000000-0005-0000-0000-00005AB80000}"/>
    <cellStyle name="Normal 8 4 4 2 10" xfId="43911" xr:uid="{00000000-0005-0000-0000-00005BB80000}"/>
    <cellStyle name="Normal 8 4 4 2 2" xfId="43912" xr:uid="{00000000-0005-0000-0000-00005CB80000}"/>
    <cellStyle name="Normal 8 4 4 2 2 2" xfId="43913" xr:uid="{00000000-0005-0000-0000-00005DB80000}"/>
    <cellStyle name="Normal 8 4 4 2 2 2 2" xfId="43914" xr:uid="{00000000-0005-0000-0000-00005EB80000}"/>
    <cellStyle name="Normal 8 4 4 2 2 2 2 2" xfId="43915" xr:uid="{00000000-0005-0000-0000-00005FB80000}"/>
    <cellStyle name="Normal 8 4 4 2 2 2 3" xfId="43916" xr:uid="{00000000-0005-0000-0000-000060B80000}"/>
    <cellStyle name="Normal 8 4 4 2 2 2 4" xfId="43917" xr:uid="{00000000-0005-0000-0000-000061B80000}"/>
    <cellStyle name="Normal 8 4 4 2 2 3" xfId="43918" xr:uid="{00000000-0005-0000-0000-000062B80000}"/>
    <cellStyle name="Normal 8 4 4 2 2 3 2" xfId="43919" xr:uid="{00000000-0005-0000-0000-000063B80000}"/>
    <cellStyle name="Normal 8 4 4 2 2 3 2 2" xfId="43920" xr:uid="{00000000-0005-0000-0000-000064B80000}"/>
    <cellStyle name="Normal 8 4 4 2 2 3 3" xfId="43921" xr:uid="{00000000-0005-0000-0000-000065B80000}"/>
    <cellStyle name="Normal 8 4 4 2 2 3 4" xfId="43922" xr:uid="{00000000-0005-0000-0000-000066B80000}"/>
    <cellStyle name="Normal 8 4 4 2 2 4" xfId="43923" xr:uid="{00000000-0005-0000-0000-000067B80000}"/>
    <cellStyle name="Normal 8 4 4 2 2 4 2" xfId="43924" xr:uid="{00000000-0005-0000-0000-000068B80000}"/>
    <cellStyle name="Normal 8 4 4 2 2 4 2 2" xfId="43925" xr:uid="{00000000-0005-0000-0000-000069B80000}"/>
    <cellStyle name="Normal 8 4 4 2 2 4 3" xfId="43926" xr:uid="{00000000-0005-0000-0000-00006AB80000}"/>
    <cellStyle name="Normal 8 4 4 2 2 4 4" xfId="43927" xr:uid="{00000000-0005-0000-0000-00006BB80000}"/>
    <cellStyle name="Normal 8 4 4 2 2 5" xfId="43928" xr:uid="{00000000-0005-0000-0000-00006CB80000}"/>
    <cellStyle name="Normal 8 4 4 2 2 5 2" xfId="43929" xr:uid="{00000000-0005-0000-0000-00006DB80000}"/>
    <cellStyle name="Normal 8 4 4 2 2 5 2 2" xfId="43930" xr:uid="{00000000-0005-0000-0000-00006EB80000}"/>
    <cellStyle name="Normal 8 4 4 2 2 5 3" xfId="43931" xr:uid="{00000000-0005-0000-0000-00006FB80000}"/>
    <cellStyle name="Normal 8 4 4 2 2 5 4" xfId="43932" xr:uid="{00000000-0005-0000-0000-000070B80000}"/>
    <cellStyle name="Normal 8 4 4 2 2 6" xfId="43933" xr:uid="{00000000-0005-0000-0000-000071B80000}"/>
    <cellStyle name="Normal 8 4 4 2 2 6 2" xfId="43934" xr:uid="{00000000-0005-0000-0000-000072B80000}"/>
    <cellStyle name="Normal 8 4 4 2 2 6 2 2" xfId="43935" xr:uid="{00000000-0005-0000-0000-000073B80000}"/>
    <cellStyle name="Normal 8 4 4 2 2 6 3" xfId="43936" xr:uid="{00000000-0005-0000-0000-000074B80000}"/>
    <cellStyle name="Normal 8 4 4 2 2 7" xfId="43937" xr:uid="{00000000-0005-0000-0000-000075B80000}"/>
    <cellStyle name="Normal 8 4 4 2 2 7 2" xfId="43938" xr:uid="{00000000-0005-0000-0000-000076B80000}"/>
    <cellStyle name="Normal 8 4 4 2 2 8" xfId="43939" xr:uid="{00000000-0005-0000-0000-000077B80000}"/>
    <cellStyle name="Normal 8 4 4 2 2 9" xfId="43940" xr:uid="{00000000-0005-0000-0000-000078B80000}"/>
    <cellStyle name="Normal 8 4 4 2 3" xfId="43941" xr:uid="{00000000-0005-0000-0000-000079B80000}"/>
    <cellStyle name="Normal 8 4 4 2 3 2" xfId="43942" xr:uid="{00000000-0005-0000-0000-00007AB80000}"/>
    <cellStyle name="Normal 8 4 4 2 3 2 2" xfId="43943" xr:uid="{00000000-0005-0000-0000-00007BB80000}"/>
    <cellStyle name="Normal 8 4 4 2 3 2 2 2" xfId="43944" xr:uid="{00000000-0005-0000-0000-00007CB80000}"/>
    <cellStyle name="Normal 8 4 4 2 3 2 3" xfId="43945" xr:uid="{00000000-0005-0000-0000-00007DB80000}"/>
    <cellStyle name="Normal 8 4 4 2 3 2 4" xfId="43946" xr:uid="{00000000-0005-0000-0000-00007EB80000}"/>
    <cellStyle name="Normal 8 4 4 2 3 3" xfId="43947" xr:uid="{00000000-0005-0000-0000-00007FB80000}"/>
    <cellStyle name="Normal 8 4 4 2 3 3 2" xfId="43948" xr:uid="{00000000-0005-0000-0000-000080B80000}"/>
    <cellStyle name="Normal 8 4 4 2 3 3 2 2" xfId="43949" xr:uid="{00000000-0005-0000-0000-000081B80000}"/>
    <cellStyle name="Normal 8 4 4 2 3 3 3" xfId="43950" xr:uid="{00000000-0005-0000-0000-000082B80000}"/>
    <cellStyle name="Normal 8 4 4 2 3 3 4" xfId="43951" xr:uid="{00000000-0005-0000-0000-000083B80000}"/>
    <cellStyle name="Normal 8 4 4 2 3 4" xfId="43952" xr:uid="{00000000-0005-0000-0000-000084B80000}"/>
    <cellStyle name="Normal 8 4 4 2 3 4 2" xfId="43953" xr:uid="{00000000-0005-0000-0000-000085B80000}"/>
    <cellStyle name="Normal 8 4 4 2 3 4 2 2" xfId="43954" xr:uid="{00000000-0005-0000-0000-000086B80000}"/>
    <cellStyle name="Normal 8 4 4 2 3 4 3" xfId="43955" xr:uid="{00000000-0005-0000-0000-000087B80000}"/>
    <cellStyle name="Normal 8 4 4 2 3 4 4" xfId="43956" xr:uid="{00000000-0005-0000-0000-000088B80000}"/>
    <cellStyle name="Normal 8 4 4 2 3 5" xfId="43957" xr:uid="{00000000-0005-0000-0000-000089B80000}"/>
    <cellStyle name="Normal 8 4 4 2 3 5 2" xfId="43958" xr:uid="{00000000-0005-0000-0000-00008AB80000}"/>
    <cellStyle name="Normal 8 4 4 2 3 5 3" xfId="43959" xr:uid="{00000000-0005-0000-0000-00008BB80000}"/>
    <cellStyle name="Normal 8 4 4 2 3 6" xfId="43960" xr:uid="{00000000-0005-0000-0000-00008CB80000}"/>
    <cellStyle name="Normal 8 4 4 2 3 7" xfId="43961" xr:uid="{00000000-0005-0000-0000-00008DB80000}"/>
    <cellStyle name="Normal 8 4 4 2 3 8" xfId="43962" xr:uid="{00000000-0005-0000-0000-00008EB80000}"/>
    <cellStyle name="Normal 8 4 4 2 4" xfId="43963" xr:uid="{00000000-0005-0000-0000-00008FB80000}"/>
    <cellStyle name="Normal 8 4 4 2 4 2" xfId="43964" xr:uid="{00000000-0005-0000-0000-000090B80000}"/>
    <cellStyle name="Normal 8 4 4 2 4 2 2" xfId="43965" xr:uid="{00000000-0005-0000-0000-000091B80000}"/>
    <cellStyle name="Normal 8 4 4 2 4 3" xfId="43966" xr:uid="{00000000-0005-0000-0000-000092B80000}"/>
    <cellStyle name="Normal 8 4 4 2 4 4" xfId="43967" xr:uid="{00000000-0005-0000-0000-000093B80000}"/>
    <cellStyle name="Normal 8 4 4 2 5" xfId="43968" xr:uid="{00000000-0005-0000-0000-000094B80000}"/>
    <cellStyle name="Normal 8 4 4 2 5 2" xfId="43969" xr:uid="{00000000-0005-0000-0000-000095B80000}"/>
    <cellStyle name="Normal 8 4 4 2 5 2 2" xfId="43970" xr:uid="{00000000-0005-0000-0000-000096B80000}"/>
    <cellStyle name="Normal 8 4 4 2 5 3" xfId="43971" xr:uid="{00000000-0005-0000-0000-000097B80000}"/>
    <cellStyle name="Normal 8 4 4 2 5 4" xfId="43972" xr:uid="{00000000-0005-0000-0000-000098B80000}"/>
    <cellStyle name="Normal 8 4 4 2 6" xfId="43973" xr:uid="{00000000-0005-0000-0000-000099B80000}"/>
    <cellStyle name="Normal 8 4 4 2 6 2" xfId="43974" xr:uid="{00000000-0005-0000-0000-00009AB80000}"/>
    <cellStyle name="Normal 8 4 4 2 6 2 2" xfId="43975" xr:uid="{00000000-0005-0000-0000-00009BB80000}"/>
    <cellStyle name="Normal 8 4 4 2 6 3" xfId="43976" xr:uid="{00000000-0005-0000-0000-00009CB80000}"/>
    <cellStyle name="Normal 8 4 4 2 6 4" xfId="43977" xr:uid="{00000000-0005-0000-0000-00009DB80000}"/>
    <cellStyle name="Normal 8 4 4 2 7" xfId="43978" xr:uid="{00000000-0005-0000-0000-00009EB80000}"/>
    <cellStyle name="Normal 8 4 4 2 7 2" xfId="43979" xr:uid="{00000000-0005-0000-0000-00009FB80000}"/>
    <cellStyle name="Normal 8 4 4 2 7 2 2" xfId="43980" xr:uid="{00000000-0005-0000-0000-0000A0B80000}"/>
    <cellStyle name="Normal 8 4 4 2 7 3" xfId="43981" xr:uid="{00000000-0005-0000-0000-0000A1B80000}"/>
    <cellStyle name="Normal 8 4 4 2 8" xfId="43982" xr:uid="{00000000-0005-0000-0000-0000A2B80000}"/>
    <cellStyle name="Normal 8 4 4 2 8 2" xfId="43983" xr:uid="{00000000-0005-0000-0000-0000A3B80000}"/>
    <cellStyle name="Normal 8 4 4 2 9" xfId="43984" xr:uid="{00000000-0005-0000-0000-0000A4B80000}"/>
    <cellStyle name="Normal 8 4 4 3" xfId="43985" xr:uid="{00000000-0005-0000-0000-0000A5B80000}"/>
    <cellStyle name="Normal 8 4 4 3 2" xfId="43986" xr:uid="{00000000-0005-0000-0000-0000A6B80000}"/>
    <cellStyle name="Normal 8 4 4 3 2 2" xfId="43987" xr:uid="{00000000-0005-0000-0000-0000A7B80000}"/>
    <cellStyle name="Normal 8 4 4 3 2 2 2" xfId="43988" xr:uid="{00000000-0005-0000-0000-0000A8B80000}"/>
    <cellStyle name="Normal 8 4 4 3 2 2 2 2" xfId="43989" xr:uid="{00000000-0005-0000-0000-0000A9B80000}"/>
    <cellStyle name="Normal 8 4 4 3 2 2 3" xfId="43990" xr:uid="{00000000-0005-0000-0000-0000AAB80000}"/>
    <cellStyle name="Normal 8 4 4 3 2 2 4" xfId="43991" xr:uid="{00000000-0005-0000-0000-0000ABB80000}"/>
    <cellStyle name="Normal 8 4 4 3 2 3" xfId="43992" xr:uid="{00000000-0005-0000-0000-0000ACB80000}"/>
    <cellStyle name="Normal 8 4 4 3 2 3 2" xfId="43993" xr:uid="{00000000-0005-0000-0000-0000ADB80000}"/>
    <cellStyle name="Normal 8 4 4 3 2 3 2 2" xfId="43994" xr:uid="{00000000-0005-0000-0000-0000AEB80000}"/>
    <cellStyle name="Normal 8 4 4 3 2 3 3" xfId="43995" xr:uid="{00000000-0005-0000-0000-0000AFB80000}"/>
    <cellStyle name="Normal 8 4 4 3 2 3 4" xfId="43996" xr:uid="{00000000-0005-0000-0000-0000B0B80000}"/>
    <cellStyle name="Normal 8 4 4 3 2 4" xfId="43997" xr:uid="{00000000-0005-0000-0000-0000B1B80000}"/>
    <cellStyle name="Normal 8 4 4 3 2 4 2" xfId="43998" xr:uid="{00000000-0005-0000-0000-0000B2B80000}"/>
    <cellStyle name="Normal 8 4 4 3 2 4 2 2" xfId="43999" xr:uid="{00000000-0005-0000-0000-0000B3B80000}"/>
    <cellStyle name="Normal 8 4 4 3 2 4 3" xfId="44000" xr:uid="{00000000-0005-0000-0000-0000B4B80000}"/>
    <cellStyle name="Normal 8 4 4 3 2 4 4" xfId="44001" xr:uid="{00000000-0005-0000-0000-0000B5B80000}"/>
    <cellStyle name="Normal 8 4 4 3 2 5" xfId="44002" xr:uid="{00000000-0005-0000-0000-0000B6B80000}"/>
    <cellStyle name="Normal 8 4 4 3 2 5 2" xfId="44003" xr:uid="{00000000-0005-0000-0000-0000B7B80000}"/>
    <cellStyle name="Normal 8 4 4 3 2 5 3" xfId="44004" xr:uid="{00000000-0005-0000-0000-0000B8B80000}"/>
    <cellStyle name="Normal 8 4 4 3 2 6" xfId="44005" xr:uid="{00000000-0005-0000-0000-0000B9B80000}"/>
    <cellStyle name="Normal 8 4 4 3 2 7" xfId="44006" xr:uid="{00000000-0005-0000-0000-0000BAB80000}"/>
    <cellStyle name="Normal 8 4 4 3 2 8" xfId="44007" xr:uid="{00000000-0005-0000-0000-0000BBB80000}"/>
    <cellStyle name="Normal 8 4 4 3 3" xfId="44008" xr:uid="{00000000-0005-0000-0000-0000BCB80000}"/>
    <cellStyle name="Normal 8 4 4 3 3 2" xfId="44009" xr:uid="{00000000-0005-0000-0000-0000BDB80000}"/>
    <cellStyle name="Normal 8 4 4 3 3 2 2" xfId="44010" xr:uid="{00000000-0005-0000-0000-0000BEB80000}"/>
    <cellStyle name="Normal 8 4 4 3 3 3" xfId="44011" xr:uid="{00000000-0005-0000-0000-0000BFB80000}"/>
    <cellStyle name="Normal 8 4 4 3 3 4" xfId="44012" xr:uid="{00000000-0005-0000-0000-0000C0B80000}"/>
    <cellStyle name="Normal 8 4 4 3 4" xfId="44013" xr:uid="{00000000-0005-0000-0000-0000C1B80000}"/>
    <cellStyle name="Normal 8 4 4 3 4 2" xfId="44014" xr:uid="{00000000-0005-0000-0000-0000C2B80000}"/>
    <cellStyle name="Normal 8 4 4 3 4 2 2" xfId="44015" xr:uid="{00000000-0005-0000-0000-0000C3B80000}"/>
    <cellStyle name="Normal 8 4 4 3 4 3" xfId="44016" xr:uid="{00000000-0005-0000-0000-0000C4B80000}"/>
    <cellStyle name="Normal 8 4 4 3 4 4" xfId="44017" xr:uid="{00000000-0005-0000-0000-0000C5B80000}"/>
    <cellStyle name="Normal 8 4 4 3 5" xfId="44018" xr:uid="{00000000-0005-0000-0000-0000C6B80000}"/>
    <cellStyle name="Normal 8 4 4 3 5 2" xfId="44019" xr:uid="{00000000-0005-0000-0000-0000C7B80000}"/>
    <cellStyle name="Normal 8 4 4 3 5 2 2" xfId="44020" xr:uid="{00000000-0005-0000-0000-0000C8B80000}"/>
    <cellStyle name="Normal 8 4 4 3 5 3" xfId="44021" xr:uid="{00000000-0005-0000-0000-0000C9B80000}"/>
    <cellStyle name="Normal 8 4 4 3 5 4" xfId="44022" xr:uid="{00000000-0005-0000-0000-0000CAB80000}"/>
    <cellStyle name="Normal 8 4 4 3 6" xfId="44023" xr:uid="{00000000-0005-0000-0000-0000CBB80000}"/>
    <cellStyle name="Normal 8 4 4 3 6 2" xfId="44024" xr:uid="{00000000-0005-0000-0000-0000CCB80000}"/>
    <cellStyle name="Normal 8 4 4 3 6 2 2" xfId="44025" xr:uid="{00000000-0005-0000-0000-0000CDB80000}"/>
    <cellStyle name="Normal 8 4 4 3 6 3" xfId="44026" xr:uid="{00000000-0005-0000-0000-0000CEB80000}"/>
    <cellStyle name="Normal 8 4 4 3 7" xfId="44027" xr:uid="{00000000-0005-0000-0000-0000CFB80000}"/>
    <cellStyle name="Normal 8 4 4 3 7 2" xfId="44028" xr:uid="{00000000-0005-0000-0000-0000D0B80000}"/>
    <cellStyle name="Normal 8 4 4 3 8" xfId="44029" xr:uid="{00000000-0005-0000-0000-0000D1B80000}"/>
    <cellStyle name="Normal 8 4 4 3 9" xfId="44030" xr:uid="{00000000-0005-0000-0000-0000D2B80000}"/>
    <cellStyle name="Normal 8 4 4 4" xfId="44031" xr:uid="{00000000-0005-0000-0000-0000D3B80000}"/>
    <cellStyle name="Normal 8 4 4 4 2" xfId="44032" xr:uid="{00000000-0005-0000-0000-0000D4B80000}"/>
    <cellStyle name="Normal 8 4 4 4 2 2" xfId="44033" xr:uid="{00000000-0005-0000-0000-0000D5B80000}"/>
    <cellStyle name="Normal 8 4 4 4 2 2 2" xfId="44034" xr:uid="{00000000-0005-0000-0000-0000D6B80000}"/>
    <cellStyle name="Normal 8 4 4 4 2 3" xfId="44035" xr:uid="{00000000-0005-0000-0000-0000D7B80000}"/>
    <cellStyle name="Normal 8 4 4 4 2 4" xfId="44036" xr:uid="{00000000-0005-0000-0000-0000D8B80000}"/>
    <cellStyle name="Normal 8 4 4 4 3" xfId="44037" xr:uid="{00000000-0005-0000-0000-0000D9B80000}"/>
    <cellStyle name="Normal 8 4 4 4 3 2" xfId="44038" xr:uid="{00000000-0005-0000-0000-0000DAB80000}"/>
    <cellStyle name="Normal 8 4 4 4 3 2 2" xfId="44039" xr:uid="{00000000-0005-0000-0000-0000DBB80000}"/>
    <cellStyle name="Normal 8 4 4 4 3 3" xfId="44040" xr:uid="{00000000-0005-0000-0000-0000DCB80000}"/>
    <cellStyle name="Normal 8 4 4 4 3 4" xfId="44041" xr:uid="{00000000-0005-0000-0000-0000DDB80000}"/>
    <cellStyle name="Normal 8 4 4 4 4" xfId="44042" xr:uid="{00000000-0005-0000-0000-0000DEB80000}"/>
    <cellStyle name="Normal 8 4 4 4 4 2" xfId="44043" xr:uid="{00000000-0005-0000-0000-0000DFB80000}"/>
    <cellStyle name="Normal 8 4 4 4 4 2 2" xfId="44044" xr:uid="{00000000-0005-0000-0000-0000E0B80000}"/>
    <cellStyle name="Normal 8 4 4 4 4 3" xfId="44045" xr:uid="{00000000-0005-0000-0000-0000E1B80000}"/>
    <cellStyle name="Normal 8 4 4 4 4 4" xfId="44046" xr:uid="{00000000-0005-0000-0000-0000E2B80000}"/>
    <cellStyle name="Normal 8 4 4 4 5" xfId="44047" xr:uid="{00000000-0005-0000-0000-0000E3B80000}"/>
    <cellStyle name="Normal 8 4 4 4 5 2" xfId="44048" xr:uid="{00000000-0005-0000-0000-0000E4B80000}"/>
    <cellStyle name="Normal 8 4 4 4 5 2 2" xfId="44049" xr:uid="{00000000-0005-0000-0000-0000E5B80000}"/>
    <cellStyle name="Normal 8 4 4 4 5 3" xfId="44050" xr:uid="{00000000-0005-0000-0000-0000E6B80000}"/>
    <cellStyle name="Normal 8 4 4 4 5 4" xfId="44051" xr:uid="{00000000-0005-0000-0000-0000E7B80000}"/>
    <cellStyle name="Normal 8 4 4 4 6" xfId="44052" xr:uid="{00000000-0005-0000-0000-0000E8B80000}"/>
    <cellStyle name="Normal 8 4 4 4 6 2" xfId="44053" xr:uid="{00000000-0005-0000-0000-0000E9B80000}"/>
    <cellStyle name="Normal 8 4 4 4 6 2 2" xfId="44054" xr:uid="{00000000-0005-0000-0000-0000EAB80000}"/>
    <cellStyle name="Normal 8 4 4 4 6 3" xfId="44055" xr:uid="{00000000-0005-0000-0000-0000EBB80000}"/>
    <cellStyle name="Normal 8 4 4 4 7" xfId="44056" xr:uid="{00000000-0005-0000-0000-0000ECB80000}"/>
    <cellStyle name="Normal 8 4 4 4 7 2" xfId="44057" xr:uid="{00000000-0005-0000-0000-0000EDB80000}"/>
    <cellStyle name="Normal 8 4 4 4 8" xfId="44058" xr:uid="{00000000-0005-0000-0000-0000EEB80000}"/>
    <cellStyle name="Normal 8 4 4 4 9" xfId="44059" xr:uid="{00000000-0005-0000-0000-0000EFB80000}"/>
    <cellStyle name="Normal 8 4 4 5" xfId="44060" xr:uid="{00000000-0005-0000-0000-0000F0B80000}"/>
    <cellStyle name="Normal 8 4 4 5 2" xfId="44061" xr:uid="{00000000-0005-0000-0000-0000F1B80000}"/>
    <cellStyle name="Normal 8 4 4 5 2 2" xfId="44062" xr:uid="{00000000-0005-0000-0000-0000F2B80000}"/>
    <cellStyle name="Normal 8 4 4 5 2 2 2" xfId="44063" xr:uid="{00000000-0005-0000-0000-0000F3B80000}"/>
    <cellStyle name="Normal 8 4 4 5 2 3" xfId="44064" xr:uid="{00000000-0005-0000-0000-0000F4B80000}"/>
    <cellStyle name="Normal 8 4 4 5 2 4" xfId="44065" xr:uid="{00000000-0005-0000-0000-0000F5B80000}"/>
    <cellStyle name="Normal 8 4 4 5 3" xfId="44066" xr:uid="{00000000-0005-0000-0000-0000F6B80000}"/>
    <cellStyle name="Normal 8 4 4 5 3 2" xfId="44067" xr:uid="{00000000-0005-0000-0000-0000F7B80000}"/>
    <cellStyle name="Normal 8 4 4 5 3 2 2" xfId="44068" xr:uid="{00000000-0005-0000-0000-0000F8B80000}"/>
    <cellStyle name="Normal 8 4 4 5 3 3" xfId="44069" xr:uid="{00000000-0005-0000-0000-0000F9B80000}"/>
    <cellStyle name="Normal 8 4 4 5 3 4" xfId="44070" xr:uid="{00000000-0005-0000-0000-0000FAB80000}"/>
    <cellStyle name="Normal 8 4 4 5 4" xfId="44071" xr:uid="{00000000-0005-0000-0000-0000FBB80000}"/>
    <cellStyle name="Normal 8 4 4 5 4 2" xfId="44072" xr:uid="{00000000-0005-0000-0000-0000FCB80000}"/>
    <cellStyle name="Normal 8 4 4 5 4 2 2" xfId="44073" xr:uid="{00000000-0005-0000-0000-0000FDB80000}"/>
    <cellStyle name="Normal 8 4 4 5 4 3" xfId="44074" xr:uid="{00000000-0005-0000-0000-0000FEB80000}"/>
    <cellStyle name="Normal 8 4 4 5 4 4" xfId="44075" xr:uid="{00000000-0005-0000-0000-0000FFB80000}"/>
    <cellStyle name="Normal 8 4 4 5 5" xfId="44076" xr:uid="{00000000-0005-0000-0000-000000B90000}"/>
    <cellStyle name="Normal 8 4 4 5 5 2" xfId="44077" xr:uid="{00000000-0005-0000-0000-000001B90000}"/>
    <cellStyle name="Normal 8 4 4 5 5 2 2" xfId="44078" xr:uid="{00000000-0005-0000-0000-000002B90000}"/>
    <cellStyle name="Normal 8 4 4 5 5 3" xfId="44079" xr:uid="{00000000-0005-0000-0000-000003B90000}"/>
    <cellStyle name="Normal 8 4 4 5 6" xfId="44080" xr:uid="{00000000-0005-0000-0000-000004B90000}"/>
    <cellStyle name="Normal 8 4 4 5 6 2" xfId="44081" xr:uid="{00000000-0005-0000-0000-000005B90000}"/>
    <cellStyle name="Normal 8 4 4 5 7" xfId="44082" xr:uid="{00000000-0005-0000-0000-000006B90000}"/>
    <cellStyle name="Normal 8 4 4 5 8" xfId="44083" xr:uid="{00000000-0005-0000-0000-000007B90000}"/>
    <cellStyle name="Normal 8 4 4 6" xfId="44084" xr:uid="{00000000-0005-0000-0000-000008B90000}"/>
    <cellStyle name="Normal 8 4 4 7" xfId="44085" xr:uid="{00000000-0005-0000-0000-000009B90000}"/>
    <cellStyle name="Normal 8 4 4 7 2" xfId="44086" xr:uid="{00000000-0005-0000-0000-00000AB90000}"/>
    <cellStyle name="Normal 8 4 4 7 2 2" xfId="44087" xr:uid="{00000000-0005-0000-0000-00000BB90000}"/>
    <cellStyle name="Normal 8 4 4 7 3" xfId="44088" xr:uid="{00000000-0005-0000-0000-00000CB90000}"/>
    <cellStyle name="Normal 8 4 4 7 4" xfId="44089" xr:uid="{00000000-0005-0000-0000-00000DB90000}"/>
    <cellStyle name="Normal 8 4 4 8" xfId="44090" xr:uid="{00000000-0005-0000-0000-00000EB90000}"/>
    <cellStyle name="Normal 8 4 4 8 2" xfId="44091" xr:uid="{00000000-0005-0000-0000-00000FB90000}"/>
    <cellStyle name="Normal 8 4 4 8 2 2" xfId="44092" xr:uid="{00000000-0005-0000-0000-000010B90000}"/>
    <cellStyle name="Normal 8 4 4 8 3" xfId="44093" xr:uid="{00000000-0005-0000-0000-000011B90000}"/>
    <cellStyle name="Normal 8 4 4 8 4" xfId="44094" xr:uid="{00000000-0005-0000-0000-000012B90000}"/>
    <cellStyle name="Normal 8 4 4 9" xfId="44095" xr:uid="{00000000-0005-0000-0000-000013B90000}"/>
    <cellStyle name="Normal 8 4 4 9 2" xfId="44096" xr:uid="{00000000-0005-0000-0000-000014B90000}"/>
    <cellStyle name="Normal 8 4 4 9 2 2" xfId="44097" xr:uid="{00000000-0005-0000-0000-000015B90000}"/>
    <cellStyle name="Normal 8 4 4 9 3" xfId="44098" xr:uid="{00000000-0005-0000-0000-000016B90000}"/>
    <cellStyle name="Normal 8 4 4 9 4" xfId="44099" xr:uid="{00000000-0005-0000-0000-000017B90000}"/>
    <cellStyle name="Normal 8 4 5" xfId="44100" xr:uid="{00000000-0005-0000-0000-000018B90000}"/>
    <cellStyle name="Normal 8 4 5 10" xfId="44101" xr:uid="{00000000-0005-0000-0000-000019B90000}"/>
    <cellStyle name="Normal 8 4 5 11" xfId="44102" xr:uid="{00000000-0005-0000-0000-00001AB90000}"/>
    <cellStyle name="Normal 8 4 5 12" xfId="44103" xr:uid="{00000000-0005-0000-0000-00001BB90000}"/>
    <cellStyle name="Normal 8 4 5 2" xfId="44104" xr:uid="{00000000-0005-0000-0000-00001CB90000}"/>
    <cellStyle name="Normal 8 4 5 2 2" xfId="44105" xr:uid="{00000000-0005-0000-0000-00001DB90000}"/>
    <cellStyle name="Normal 8 4 5 2 2 2" xfId="44106" xr:uid="{00000000-0005-0000-0000-00001EB90000}"/>
    <cellStyle name="Normal 8 4 5 2 2 2 2" xfId="44107" xr:uid="{00000000-0005-0000-0000-00001FB90000}"/>
    <cellStyle name="Normal 8 4 5 2 2 2 2 2" xfId="44108" xr:uid="{00000000-0005-0000-0000-000020B90000}"/>
    <cellStyle name="Normal 8 4 5 2 2 2 3" xfId="44109" xr:uid="{00000000-0005-0000-0000-000021B90000}"/>
    <cellStyle name="Normal 8 4 5 2 2 2 4" xfId="44110" xr:uid="{00000000-0005-0000-0000-000022B90000}"/>
    <cellStyle name="Normal 8 4 5 2 2 3" xfId="44111" xr:uid="{00000000-0005-0000-0000-000023B90000}"/>
    <cellStyle name="Normal 8 4 5 2 2 3 2" xfId="44112" xr:uid="{00000000-0005-0000-0000-000024B90000}"/>
    <cellStyle name="Normal 8 4 5 2 2 3 2 2" xfId="44113" xr:uid="{00000000-0005-0000-0000-000025B90000}"/>
    <cellStyle name="Normal 8 4 5 2 2 3 3" xfId="44114" xr:uid="{00000000-0005-0000-0000-000026B90000}"/>
    <cellStyle name="Normal 8 4 5 2 2 3 4" xfId="44115" xr:uid="{00000000-0005-0000-0000-000027B90000}"/>
    <cellStyle name="Normal 8 4 5 2 2 4" xfId="44116" xr:uid="{00000000-0005-0000-0000-000028B90000}"/>
    <cellStyle name="Normal 8 4 5 2 2 4 2" xfId="44117" xr:uid="{00000000-0005-0000-0000-000029B90000}"/>
    <cellStyle name="Normal 8 4 5 2 2 4 2 2" xfId="44118" xr:uid="{00000000-0005-0000-0000-00002AB90000}"/>
    <cellStyle name="Normal 8 4 5 2 2 4 3" xfId="44119" xr:uid="{00000000-0005-0000-0000-00002BB90000}"/>
    <cellStyle name="Normal 8 4 5 2 2 4 4" xfId="44120" xr:uid="{00000000-0005-0000-0000-00002CB90000}"/>
    <cellStyle name="Normal 8 4 5 2 2 5" xfId="44121" xr:uid="{00000000-0005-0000-0000-00002DB90000}"/>
    <cellStyle name="Normal 8 4 5 2 2 5 2" xfId="44122" xr:uid="{00000000-0005-0000-0000-00002EB90000}"/>
    <cellStyle name="Normal 8 4 5 2 2 5 3" xfId="44123" xr:uid="{00000000-0005-0000-0000-00002FB90000}"/>
    <cellStyle name="Normal 8 4 5 2 2 6" xfId="44124" xr:uid="{00000000-0005-0000-0000-000030B90000}"/>
    <cellStyle name="Normal 8 4 5 2 2 7" xfId="44125" xr:uid="{00000000-0005-0000-0000-000031B90000}"/>
    <cellStyle name="Normal 8 4 5 2 2 8" xfId="44126" xr:uid="{00000000-0005-0000-0000-000032B90000}"/>
    <cellStyle name="Normal 8 4 5 2 3" xfId="44127" xr:uid="{00000000-0005-0000-0000-000033B90000}"/>
    <cellStyle name="Normal 8 4 5 2 3 2" xfId="44128" xr:uid="{00000000-0005-0000-0000-000034B90000}"/>
    <cellStyle name="Normal 8 4 5 2 3 2 2" xfId="44129" xr:uid="{00000000-0005-0000-0000-000035B90000}"/>
    <cellStyle name="Normal 8 4 5 2 3 3" xfId="44130" xr:uid="{00000000-0005-0000-0000-000036B90000}"/>
    <cellStyle name="Normal 8 4 5 2 3 4" xfId="44131" xr:uid="{00000000-0005-0000-0000-000037B90000}"/>
    <cellStyle name="Normal 8 4 5 2 4" xfId="44132" xr:uid="{00000000-0005-0000-0000-000038B90000}"/>
    <cellStyle name="Normal 8 4 5 2 4 2" xfId="44133" xr:uid="{00000000-0005-0000-0000-000039B90000}"/>
    <cellStyle name="Normal 8 4 5 2 4 2 2" xfId="44134" xr:uid="{00000000-0005-0000-0000-00003AB90000}"/>
    <cellStyle name="Normal 8 4 5 2 4 3" xfId="44135" xr:uid="{00000000-0005-0000-0000-00003BB90000}"/>
    <cellStyle name="Normal 8 4 5 2 4 4" xfId="44136" xr:uid="{00000000-0005-0000-0000-00003CB90000}"/>
    <cellStyle name="Normal 8 4 5 2 5" xfId="44137" xr:uid="{00000000-0005-0000-0000-00003DB90000}"/>
    <cellStyle name="Normal 8 4 5 2 5 2" xfId="44138" xr:uid="{00000000-0005-0000-0000-00003EB90000}"/>
    <cellStyle name="Normal 8 4 5 2 5 2 2" xfId="44139" xr:uid="{00000000-0005-0000-0000-00003FB90000}"/>
    <cellStyle name="Normal 8 4 5 2 5 3" xfId="44140" xr:uid="{00000000-0005-0000-0000-000040B90000}"/>
    <cellStyle name="Normal 8 4 5 2 5 4" xfId="44141" xr:uid="{00000000-0005-0000-0000-000041B90000}"/>
    <cellStyle name="Normal 8 4 5 2 6" xfId="44142" xr:uid="{00000000-0005-0000-0000-000042B90000}"/>
    <cellStyle name="Normal 8 4 5 2 6 2" xfId="44143" xr:uid="{00000000-0005-0000-0000-000043B90000}"/>
    <cellStyle name="Normal 8 4 5 2 6 2 2" xfId="44144" xr:uid="{00000000-0005-0000-0000-000044B90000}"/>
    <cellStyle name="Normal 8 4 5 2 6 3" xfId="44145" xr:uid="{00000000-0005-0000-0000-000045B90000}"/>
    <cellStyle name="Normal 8 4 5 2 7" xfId="44146" xr:uid="{00000000-0005-0000-0000-000046B90000}"/>
    <cellStyle name="Normal 8 4 5 2 7 2" xfId="44147" xr:uid="{00000000-0005-0000-0000-000047B90000}"/>
    <cellStyle name="Normal 8 4 5 2 8" xfId="44148" xr:uid="{00000000-0005-0000-0000-000048B90000}"/>
    <cellStyle name="Normal 8 4 5 2 9" xfId="44149" xr:uid="{00000000-0005-0000-0000-000049B90000}"/>
    <cellStyle name="Normal 8 4 5 3" xfId="44150" xr:uid="{00000000-0005-0000-0000-00004AB90000}"/>
    <cellStyle name="Normal 8 4 5 3 2" xfId="44151" xr:uid="{00000000-0005-0000-0000-00004BB90000}"/>
    <cellStyle name="Normal 8 4 5 3 2 2" xfId="44152" xr:uid="{00000000-0005-0000-0000-00004CB90000}"/>
    <cellStyle name="Normal 8 4 5 3 2 2 2" xfId="44153" xr:uid="{00000000-0005-0000-0000-00004DB90000}"/>
    <cellStyle name="Normal 8 4 5 3 2 3" xfId="44154" xr:uid="{00000000-0005-0000-0000-00004EB90000}"/>
    <cellStyle name="Normal 8 4 5 3 2 4" xfId="44155" xr:uid="{00000000-0005-0000-0000-00004FB90000}"/>
    <cellStyle name="Normal 8 4 5 3 3" xfId="44156" xr:uid="{00000000-0005-0000-0000-000050B90000}"/>
    <cellStyle name="Normal 8 4 5 3 3 2" xfId="44157" xr:uid="{00000000-0005-0000-0000-000051B90000}"/>
    <cellStyle name="Normal 8 4 5 3 3 2 2" xfId="44158" xr:uid="{00000000-0005-0000-0000-000052B90000}"/>
    <cellStyle name="Normal 8 4 5 3 3 3" xfId="44159" xr:uid="{00000000-0005-0000-0000-000053B90000}"/>
    <cellStyle name="Normal 8 4 5 3 3 4" xfId="44160" xr:uid="{00000000-0005-0000-0000-000054B90000}"/>
    <cellStyle name="Normal 8 4 5 3 4" xfId="44161" xr:uid="{00000000-0005-0000-0000-000055B90000}"/>
    <cellStyle name="Normal 8 4 5 3 4 2" xfId="44162" xr:uid="{00000000-0005-0000-0000-000056B90000}"/>
    <cellStyle name="Normal 8 4 5 3 4 2 2" xfId="44163" xr:uid="{00000000-0005-0000-0000-000057B90000}"/>
    <cellStyle name="Normal 8 4 5 3 4 3" xfId="44164" xr:uid="{00000000-0005-0000-0000-000058B90000}"/>
    <cellStyle name="Normal 8 4 5 3 4 4" xfId="44165" xr:uid="{00000000-0005-0000-0000-000059B90000}"/>
    <cellStyle name="Normal 8 4 5 3 5" xfId="44166" xr:uid="{00000000-0005-0000-0000-00005AB90000}"/>
    <cellStyle name="Normal 8 4 5 3 5 2" xfId="44167" xr:uid="{00000000-0005-0000-0000-00005BB90000}"/>
    <cellStyle name="Normal 8 4 5 3 5 2 2" xfId="44168" xr:uid="{00000000-0005-0000-0000-00005CB90000}"/>
    <cellStyle name="Normal 8 4 5 3 5 3" xfId="44169" xr:uid="{00000000-0005-0000-0000-00005DB90000}"/>
    <cellStyle name="Normal 8 4 5 3 5 4" xfId="44170" xr:uid="{00000000-0005-0000-0000-00005EB90000}"/>
    <cellStyle name="Normal 8 4 5 3 6" xfId="44171" xr:uid="{00000000-0005-0000-0000-00005FB90000}"/>
    <cellStyle name="Normal 8 4 5 3 6 2" xfId="44172" xr:uid="{00000000-0005-0000-0000-000060B90000}"/>
    <cellStyle name="Normal 8 4 5 3 6 2 2" xfId="44173" xr:uid="{00000000-0005-0000-0000-000061B90000}"/>
    <cellStyle name="Normal 8 4 5 3 6 3" xfId="44174" xr:uid="{00000000-0005-0000-0000-000062B90000}"/>
    <cellStyle name="Normal 8 4 5 3 7" xfId="44175" xr:uid="{00000000-0005-0000-0000-000063B90000}"/>
    <cellStyle name="Normal 8 4 5 3 7 2" xfId="44176" xr:uid="{00000000-0005-0000-0000-000064B90000}"/>
    <cellStyle name="Normal 8 4 5 3 8" xfId="44177" xr:uid="{00000000-0005-0000-0000-000065B90000}"/>
    <cellStyle name="Normal 8 4 5 3 9" xfId="44178" xr:uid="{00000000-0005-0000-0000-000066B90000}"/>
    <cellStyle name="Normal 8 4 5 4" xfId="44179" xr:uid="{00000000-0005-0000-0000-000067B90000}"/>
    <cellStyle name="Normal 8 4 5 4 2" xfId="44180" xr:uid="{00000000-0005-0000-0000-000068B90000}"/>
    <cellStyle name="Normal 8 4 5 4 2 2" xfId="44181" xr:uid="{00000000-0005-0000-0000-000069B90000}"/>
    <cellStyle name="Normal 8 4 5 4 2 2 2" xfId="44182" xr:uid="{00000000-0005-0000-0000-00006AB90000}"/>
    <cellStyle name="Normal 8 4 5 4 2 3" xfId="44183" xr:uid="{00000000-0005-0000-0000-00006BB90000}"/>
    <cellStyle name="Normal 8 4 5 4 2 4" xfId="44184" xr:uid="{00000000-0005-0000-0000-00006CB90000}"/>
    <cellStyle name="Normal 8 4 5 4 3" xfId="44185" xr:uid="{00000000-0005-0000-0000-00006DB90000}"/>
    <cellStyle name="Normal 8 4 5 4 3 2" xfId="44186" xr:uid="{00000000-0005-0000-0000-00006EB90000}"/>
    <cellStyle name="Normal 8 4 5 4 3 2 2" xfId="44187" xr:uid="{00000000-0005-0000-0000-00006FB90000}"/>
    <cellStyle name="Normal 8 4 5 4 3 3" xfId="44188" xr:uid="{00000000-0005-0000-0000-000070B90000}"/>
    <cellStyle name="Normal 8 4 5 4 3 4" xfId="44189" xr:uid="{00000000-0005-0000-0000-000071B90000}"/>
    <cellStyle name="Normal 8 4 5 4 4" xfId="44190" xr:uid="{00000000-0005-0000-0000-000072B90000}"/>
    <cellStyle name="Normal 8 4 5 4 4 2" xfId="44191" xr:uid="{00000000-0005-0000-0000-000073B90000}"/>
    <cellStyle name="Normal 8 4 5 4 4 2 2" xfId="44192" xr:uid="{00000000-0005-0000-0000-000074B90000}"/>
    <cellStyle name="Normal 8 4 5 4 4 3" xfId="44193" xr:uid="{00000000-0005-0000-0000-000075B90000}"/>
    <cellStyle name="Normal 8 4 5 4 4 4" xfId="44194" xr:uid="{00000000-0005-0000-0000-000076B90000}"/>
    <cellStyle name="Normal 8 4 5 4 5" xfId="44195" xr:uid="{00000000-0005-0000-0000-000077B90000}"/>
    <cellStyle name="Normal 8 4 5 4 5 2" xfId="44196" xr:uid="{00000000-0005-0000-0000-000078B90000}"/>
    <cellStyle name="Normal 8 4 5 4 5 2 2" xfId="44197" xr:uid="{00000000-0005-0000-0000-000079B90000}"/>
    <cellStyle name="Normal 8 4 5 4 5 3" xfId="44198" xr:uid="{00000000-0005-0000-0000-00007AB90000}"/>
    <cellStyle name="Normal 8 4 5 4 6" xfId="44199" xr:uid="{00000000-0005-0000-0000-00007BB90000}"/>
    <cellStyle name="Normal 8 4 5 4 6 2" xfId="44200" xr:uid="{00000000-0005-0000-0000-00007CB90000}"/>
    <cellStyle name="Normal 8 4 5 4 7" xfId="44201" xr:uid="{00000000-0005-0000-0000-00007DB90000}"/>
    <cellStyle name="Normal 8 4 5 4 8" xfId="44202" xr:uid="{00000000-0005-0000-0000-00007EB90000}"/>
    <cellStyle name="Normal 8 4 5 5" xfId="44203" xr:uid="{00000000-0005-0000-0000-00007FB90000}"/>
    <cellStyle name="Normal 8 4 5 6" xfId="44204" xr:uid="{00000000-0005-0000-0000-000080B90000}"/>
    <cellStyle name="Normal 8 4 5 6 2" xfId="44205" xr:uid="{00000000-0005-0000-0000-000081B90000}"/>
    <cellStyle name="Normal 8 4 5 6 2 2" xfId="44206" xr:uid="{00000000-0005-0000-0000-000082B90000}"/>
    <cellStyle name="Normal 8 4 5 6 3" xfId="44207" xr:uid="{00000000-0005-0000-0000-000083B90000}"/>
    <cellStyle name="Normal 8 4 5 6 4" xfId="44208" xr:uid="{00000000-0005-0000-0000-000084B90000}"/>
    <cellStyle name="Normal 8 4 5 7" xfId="44209" xr:uid="{00000000-0005-0000-0000-000085B90000}"/>
    <cellStyle name="Normal 8 4 5 7 2" xfId="44210" xr:uid="{00000000-0005-0000-0000-000086B90000}"/>
    <cellStyle name="Normal 8 4 5 7 2 2" xfId="44211" xr:uid="{00000000-0005-0000-0000-000087B90000}"/>
    <cellStyle name="Normal 8 4 5 7 3" xfId="44212" xr:uid="{00000000-0005-0000-0000-000088B90000}"/>
    <cellStyle name="Normal 8 4 5 7 4" xfId="44213" xr:uid="{00000000-0005-0000-0000-000089B90000}"/>
    <cellStyle name="Normal 8 4 5 8" xfId="44214" xr:uid="{00000000-0005-0000-0000-00008AB90000}"/>
    <cellStyle name="Normal 8 4 5 8 2" xfId="44215" xr:uid="{00000000-0005-0000-0000-00008BB90000}"/>
    <cellStyle name="Normal 8 4 5 8 2 2" xfId="44216" xr:uid="{00000000-0005-0000-0000-00008CB90000}"/>
    <cellStyle name="Normal 8 4 5 8 3" xfId="44217" xr:uid="{00000000-0005-0000-0000-00008DB90000}"/>
    <cellStyle name="Normal 8 4 5 8 4" xfId="44218" xr:uid="{00000000-0005-0000-0000-00008EB90000}"/>
    <cellStyle name="Normal 8 4 5 9" xfId="44219" xr:uid="{00000000-0005-0000-0000-00008FB90000}"/>
    <cellStyle name="Normal 8 4 5 9 2" xfId="44220" xr:uid="{00000000-0005-0000-0000-000090B90000}"/>
    <cellStyle name="Normal 8 4 5 9 3" xfId="44221" xr:uid="{00000000-0005-0000-0000-000091B90000}"/>
    <cellStyle name="Normal 8 4 6" xfId="44222" xr:uid="{00000000-0005-0000-0000-000092B90000}"/>
    <cellStyle name="Normal 8 4 6 2" xfId="44223" xr:uid="{00000000-0005-0000-0000-000093B90000}"/>
    <cellStyle name="Normal 8 4 6 2 2" xfId="44224" xr:uid="{00000000-0005-0000-0000-000094B90000}"/>
    <cellStyle name="Normal 8 4 6 2 2 2" xfId="44225" xr:uid="{00000000-0005-0000-0000-000095B90000}"/>
    <cellStyle name="Normal 8 4 6 2 2 2 2" xfId="44226" xr:uid="{00000000-0005-0000-0000-000096B90000}"/>
    <cellStyle name="Normal 8 4 6 2 2 3" xfId="44227" xr:uid="{00000000-0005-0000-0000-000097B90000}"/>
    <cellStyle name="Normal 8 4 6 2 2 4" xfId="44228" xr:uid="{00000000-0005-0000-0000-000098B90000}"/>
    <cellStyle name="Normal 8 4 6 2 3" xfId="44229" xr:uid="{00000000-0005-0000-0000-000099B90000}"/>
    <cellStyle name="Normal 8 4 6 2 3 2" xfId="44230" xr:uid="{00000000-0005-0000-0000-00009AB90000}"/>
    <cellStyle name="Normal 8 4 6 2 3 2 2" xfId="44231" xr:uid="{00000000-0005-0000-0000-00009BB90000}"/>
    <cellStyle name="Normal 8 4 6 2 3 3" xfId="44232" xr:uid="{00000000-0005-0000-0000-00009CB90000}"/>
    <cellStyle name="Normal 8 4 6 2 3 4" xfId="44233" xr:uid="{00000000-0005-0000-0000-00009DB90000}"/>
    <cellStyle name="Normal 8 4 6 2 4" xfId="44234" xr:uid="{00000000-0005-0000-0000-00009EB90000}"/>
    <cellStyle name="Normal 8 4 6 2 4 2" xfId="44235" xr:uid="{00000000-0005-0000-0000-00009FB90000}"/>
    <cellStyle name="Normal 8 4 6 2 4 2 2" xfId="44236" xr:uid="{00000000-0005-0000-0000-0000A0B90000}"/>
    <cellStyle name="Normal 8 4 6 2 4 3" xfId="44237" xr:uid="{00000000-0005-0000-0000-0000A1B90000}"/>
    <cellStyle name="Normal 8 4 6 2 4 4" xfId="44238" xr:uid="{00000000-0005-0000-0000-0000A2B90000}"/>
    <cellStyle name="Normal 8 4 6 2 5" xfId="44239" xr:uid="{00000000-0005-0000-0000-0000A3B90000}"/>
    <cellStyle name="Normal 8 4 6 2 5 2" xfId="44240" xr:uid="{00000000-0005-0000-0000-0000A4B90000}"/>
    <cellStyle name="Normal 8 4 6 2 5 3" xfId="44241" xr:uid="{00000000-0005-0000-0000-0000A5B90000}"/>
    <cellStyle name="Normal 8 4 6 2 6" xfId="44242" xr:uid="{00000000-0005-0000-0000-0000A6B90000}"/>
    <cellStyle name="Normal 8 4 6 2 7" xfId="44243" xr:uid="{00000000-0005-0000-0000-0000A7B90000}"/>
    <cellStyle name="Normal 8 4 6 2 8" xfId="44244" xr:uid="{00000000-0005-0000-0000-0000A8B90000}"/>
    <cellStyle name="Normal 8 4 6 3" xfId="44245" xr:uid="{00000000-0005-0000-0000-0000A9B90000}"/>
    <cellStyle name="Normal 8 4 6 3 2" xfId="44246" xr:uid="{00000000-0005-0000-0000-0000AAB90000}"/>
    <cellStyle name="Normal 8 4 6 3 2 2" xfId="44247" xr:uid="{00000000-0005-0000-0000-0000ABB90000}"/>
    <cellStyle name="Normal 8 4 6 3 3" xfId="44248" xr:uid="{00000000-0005-0000-0000-0000ACB90000}"/>
    <cellStyle name="Normal 8 4 6 3 4" xfId="44249" xr:uid="{00000000-0005-0000-0000-0000ADB90000}"/>
    <cellStyle name="Normal 8 4 6 4" xfId="44250" xr:uid="{00000000-0005-0000-0000-0000AEB90000}"/>
    <cellStyle name="Normal 8 4 6 4 2" xfId="44251" xr:uid="{00000000-0005-0000-0000-0000AFB90000}"/>
    <cellStyle name="Normal 8 4 6 4 2 2" xfId="44252" xr:uid="{00000000-0005-0000-0000-0000B0B90000}"/>
    <cellStyle name="Normal 8 4 6 4 3" xfId="44253" xr:uid="{00000000-0005-0000-0000-0000B1B90000}"/>
    <cellStyle name="Normal 8 4 6 4 4" xfId="44254" xr:uid="{00000000-0005-0000-0000-0000B2B90000}"/>
    <cellStyle name="Normal 8 4 6 5" xfId="44255" xr:uid="{00000000-0005-0000-0000-0000B3B90000}"/>
    <cellStyle name="Normal 8 4 6 5 2" xfId="44256" xr:uid="{00000000-0005-0000-0000-0000B4B90000}"/>
    <cellStyle name="Normal 8 4 6 5 2 2" xfId="44257" xr:uid="{00000000-0005-0000-0000-0000B5B90000}"/>
    <cellStyle name="Normal 8 4 6 5 3" xfId="44258" xr:uid="{00000000-0005-0000-0000-0000B6B90000}"/>
    <cellStyle name="Normal 8 4 6 5 4" xfId="44259" xr:uid="{00000000-0005-0000-0000-0000B7B90000}"/>
    <cellStyle name="Normal 8 4 6 6" xfId="44260" xr:uid="{00000000-0005-0000-0000-0000B8B90000}"/>
    <cellStyle name="Normal 8 4 6 6 2" xfId="44261" xr:uid="{00000000-0005-0000-0000-0000B9B90000}"/>
    <cellStyle name="Normal 8 4 6 6 2 2" xfId="44262" xr:uid="{00000000-0005-0000-0000-0000BAB90000}"/>
    <cellStyle name="Normal 8 4 6 6 3" xfId="44263" xr:uid="{00000000-0005-0000-0000-0000BBB90000}"/>
    <cellStyle name="Normal 8 4 6 7" xfId="44264" xr:uid="{00000000-0005-0000-0000-0000BCB90000}"/>
    <cellStyle name="Normal 8 4 6 7 2" xfId="44265" xr:uid="{00000000-0005-0000-0000-0000BDB90000}"/>
    <cellStyle name="Normal 8 4 6 8" xfId="44266" xr:uid="{00000000-0005-0000-0000-0000BEB90000}"/>
    <cellStyle name="Normal 8 4 6 9" xfId="44267" xr:uid="{00000000-0005-0000-0000-0000BFB90000}"/>
    <cellStyle name="Normal 8 4 7" xfId="44268" xr:uid="{00000000-0005-0000-0000-0000C0B90000}"/>
    <cellStyle name="Normal 8 4 7 2" xfId="44269" xr:uid="{00000000-0005-0000-0000-0000C1B90000}"/>
    <cellStyle name="Normal 8 4 7 2 2" xfId="44270" xr:uid="{00000000-0005-0000-0000-0000C2B90000}"/>
    <cellStyle name="Normal 8 4 7 2 2 2" xfId="44271" xr:uid="{00000000-0005-0000-0000-0000C3B90000}"/>
    <cellStyle name="Normal 8 4 7 2 3" xfId="44272" xr:uid="{00000000-0005-0000-0000-0000C4B90000}"/>
    <cellStyle name="Normal 8 4 7 2 4" xfId="44273" xr:uid="{00000000-0005-0000-0000-0000C5B90000}"/>
    <cellStyle name="Normal 8 4 7 3" xfId="44274" xr:uid="{00000000-0005-0000-0000-0000C6B90000}"/>
    <cellStyle name="Normal 8 4 7 3 2" xfId="44275" xr:uid="{00000000-0005-0000-0000-0000C7B90000}"/>
    <cellStyle name="Normal 8 4 7 3 2 2" xfId="44276" xr:uid="{00000000-0005-0000-0000-0000C8B90000}"/>
    <cellStyle name="Normal 8 4 7 3 3" xfId="44277" xr:uid="{00000000-0005-0000-0000-0000C9B90000}"/>
    <cellStyle name="Normal 8 4 7 3 4" xfId="44278" xr:uid="{00000000-0005-0000-0000-0000CAB90000}"/>
    <cellStyle name="Normal 8 4 7 4" xfId="44279" xr:uid="{00000000-0005-0000-0000-0000CBB90000}"/>
    <cellStyle name="Normal 8 4 7 4 2" xfId="44280" xr:uid="{00000000-0005-0000-0000-0000CCB90000}"/>
    <cellStyle name="Normal 8 4 7 4 2 2" xfId="44281" xr:uid="{00000000-0005-0000-0000-0000CDB90000}"/>
    <cellStyle name="Normal 8 4 7 4 3" xfId="44282" xr:uid="{00000000-0005-0000-0000-0000CEB90000}"/>
    <cellStyle name="Normal 8 4 7 4 4" xfId="44283" xr:uid="{00000000-0005-0000-0000-0000CFB90000}"/>
    <cellStyle name="Normal 8 4 7 5" xfId="44284" xr:uid="{00000000-0005-0000-0000-0000D0B90000}"/>
    <cellStyle name="Normal 8 4 7 5 2" xfId="44285" xr:uid="{00000000-0005-0000-0000-0000D1B90000}"/>
    <cellStyle name="Normal 8 4 7 5 2 2" xfId="44286" xr:uid="{00000000-0005-0000-0000-0000D2B90000}"/>
    <cellStyle name="Normal 8 4 7 5 3" xfId="44287" xr:uid="{00000000-0005-0000-0000-0000D3B90000}"/>
    <cellStyle name="Normal 8 4 7 5 4" xfId="44288" xr:uid="{00000000-0005-0000-0000-0000D4B90000}"/>
    <cellStyle name="Normal 8 4 7 6" xfId="44289" xr:uid="{00000000-0005-0000-0000-0000D5B90000}"/>
    <cellStyle name="Normal 8 4 7 6 2" xfId="44290" xr:uid="{00000000-0005-0000-0000-0000D6B90000}"/>
    <cellStyle name="Normal 8 4 7 6 2 2" xfId="44291" xr:uid="{00000000-0005-0000-0000-0000D7B90000}"/>
    <cellStyle name="Normal 8 4 7 6 3" xfId="44292" xr:uid="{00000000-0005-0000-0000-0000D8B90000}"/>
    <cellStyle name="Normal 8 4 7 7" xfId="44293" xr:uid="{00000000-0005-0000-0000-0000D9B90000}"/>
    <cellStyle name="Normal 8 4 7 7 2" xfId="44294" xr:uid="{00000000-0005-0000-0000-0000DAB90000}"/>
    <cellStyle name="Normal 8 4 7 8" xfId="44295" xr:uid="{00000000-0005-0000-0000-0000DBB90000}"/>
    <cellStyle name="Normal 8 4 7 9" xfId="44296" xr:uid="{00000000-0005-0000-0000-0000DCB90000}"/>
    <cellStyle name="Normal 8 4 8" xfId="44297" xr:uid="{00000000-0005-0000-0000-0000DDB90000}"/>
    <cellStyle name="Normal 8 4 8 2" xfId="44298" xr:uid="{00000000-0005-0000-0000-0000DEB90000}"/>
    <cellStyle name="Normal 8 4 8 2 2" xfId="44299" xr:uid="{00000000-0005-0000-0000-0000DFB90000}"/>
    <cellStyle name="Normal 8 4 8 2 2 2" xfId="44300" xr:uid="{00000000-0005-0000-0000-0000E0B90000}"/>
    <cellStyle name="Normal 8 4 8 2 3" xfId="44301" xr:uid="{00000000-0005-0000-0000-0000E1B90000}"/>
    <cellStyle name="Normal 8 4 8 2 4" xfId="44302" xr:uid="{00000000-0005-0000-0000-0000E2B90000}"/>
    <cellStyle name="Normal 8 4 8 3" xfId="44303" xr:uid="{00000000-0005-0000-0000-0000E3B90000}"/>
    <cellStyle name="Normal 8 4 8 3 2" xfId="44304" xr:uid="{00000000-0005-0000-0000-0000E4B90000}"/>
    <cellStyle name="Normal 8 4 8 3 2 2" xfId="44305" xr:uid="{00000000-0005-0000-0000-0000E5B90000}"/>
    <cellStyle name="Normal 8 4 8 3 3" xfId="44306" xr:uid="{00000000-0005-0000-0000-0000E6B90000}"/>
    <cellStyle name="Normal 8 4 8 3 4" xfId="44307" xr:uid="{00000000-0005-0000-0000-0000E7B90000}"/>
    <cellStyle name="Normal 8 4 8 4" xfId="44308" xr:uid="{00000000-0005-0000-0000-0000E8B90000}"/>
    <cellStyle name="Normal 8 4 8 4 2" xfId="44309" xr:uid="{00000000-0005-0000-0000-0000E9B90000}"/>
    <cellStyle name="Normal 8 4 8 4 2 2" xfId="44310" xr:uid="{00000000-0005-0000-0000-0000EAB90000}"/>
    <cellStyle name="Normal 8 4 8 4 3" xfId="44311" xr:uid="{00000000-0005-0000-0000-0000EBB90000}"/>
    <cellStyle name="Normal 8 4 8 4 4" xfId="44312" xr:uid="{00000000-0005-0000-0000-0000ECB90000}"/>
    <cellStyle name="Normal 8 4 8 5" xfId="44313" xr:uid="{00000000-0005-0000-0000-0000EDB90000}"/>
    <cellStyle name="Normal 8 4 8 5 2" xfId="44314" xr:uid="{00000000-0005-0000-0000-0000EEB90000}"/>
    <cellStyle name="Normal 8 4 8 5 2 2" xfId="44315" xr:uid="{00000000-0005-0000-0000-0000EFB90000}"/>
    <cellStyle name="Normal 8 4 8 5 3" xfId="44316" xr:uid="{00000000-0005-0000-0000-0000F0B90000}"/>
    <cellStyle name="Normal 8 4 8 6" xfId="44317" xr:uid="{00000000-0005-0000-0000-0000F1B90000}"/>
    <cellStyle name="Normal 8 4 8 6 2" xfId="44318" xr:uid="{00000000-0005-0000-0000-0000F2B90000}"/>
    <cellStyle name="Normal 8 4 8 7" xfId="44319" xr:uid="{00000000-0005-0000-0000-0000F3B90000}"/>
    <cellStyle name="Normal 8 4 8 8" xfId="44320" xr:uid="{00000000-0005-0000-0000-0000F4B90000}"/>
    <cellStyle name="Normal 8 4 9" xfId="44321" xr:uid="{00000000-0005-0000-0000-0000F5B90000}"/>
    <cellStyle name="Normal 8 4 9 2" xfId="44322" xr:uid="{00000000-0005-0000-0000-0000F6B90000}"/>
    <cellStyle name="Normal 8 4 9 2 2" xfId="44323" xr:uid="{00000000-0005-0000-0000-0000F7B90000}"/>
    <cellStyle name="Normal 8 4 9 3" xfId="44324" xr:uid="{00000000-0005-0000-0000-0000F8B90000}"/>
    <cellStyle name="Normal 8 4 9 4" xfId="44325" xr:uid="{00000000-0005-0000-0000-0000F9B90000}"/>
    <cellStyle name="Normal 8 5" xfId="44326" xr:uid="{00000000-0005-0000-0000-0000FAB90000}"/>
    <cellStyle name="Normal 8 5 10" xfId="44327" xr:uid="{00000000-0005-0000-0000-0000FBB90000}"/>
    <cellStyle name="Normal 8 5 10 2" xfId="44328" xr:uid="{00000000-0005-0000-0000-0000FCB90000}"/>
    <cellStyle name="Normal 8 5 10 2 2" xfId="44329" xr:uid="{00000000-0005-0000-0000-0000FDB90000}"/>
    <cellStyle name="Normal 8 5 10 3" xfId="44330" xr:uid="{00000000-0005-0000-0000-0000FEB90000}"/>
    <cellStyle name="Normal 8 5 10 4" xfId="44331" xr:uid="{00000000-0005-0000-0000-0000FFB90000}"/>
    <cellStyle name="Normal 8 5 11" xfId="44332" xr:uid="{00000000-0005-0000-0000-000000BA0000}"/>
    <cellStyle name="Normal 8 5 11 2" xfId="44333" xr:uid="{00000000-0005-0000-0000-000001BA0000}"/>
    <cellStyle name="Normal 8 5 11 3" xfId="44334" xr:uid="{00000000-0005-0000-0000-000002BA0000}"/>
    <cellStyle name="Normal 8 5 12" xfId="44335" xr:uid="{00000000-0005-0000-0000-000003BA0000}"/>
    <cellStyle name="Normal 8 5 13" xfId="44336" xr:uid="{00000000-0005-0000-0000-000004BA0000}"/>
    <cellStyle name="Normal 8 5 14" xfId="44337" xr:uid="{00000000-0005-0000-0000-000005BA0000}"/>
    <cellStyle name="Normal 8 5 2" xfId="44338" xr:uid="{00000000-0005-0000-0000-000006BA0000}"/>
    <cellStyle name="Normal 8 5 2 10" xfId="44339" xr:uid="{00000000-0005-0000-0000-000007BA0000}"/>
    <cellStyle name="Normal 8 5 2 10 2" xfId="44340" xr:uid="{00000000-0005-0000-0000-000008BA0000}"/>
    <cellStyle name="Normal 8 5 2 11" xfId="44341" xr:uid="{00000000-0005-0000-0000-000009BA0000}"/>
    <cellStyle name="Normal 8 5 2 12" xfId="44342" xr:uid="{00000000-0005-0000-0000-00000ABA0000}"/>
    <cellStyle name="Normal 8 5 2 2" xfId="44343" xr:uid="{00000000-0005-0000-0000-00000BBA0000}"/>
    <cellStyle name="Normal 8 5 2 2 10" xfId="44344" xr:uid="{00000000-0005-0000-0000-00000CBA0000}"/>
    <cellStyle name="Normal 8 5 2 2 2" xfId="44345" xr:uid="{00000000-0005-0000-0000-00000DBA0000}"/>
    <cellStyle name="Normal 8 5 2 2 2 2" xfId="44346" xr:uid="{00000000-0005-0000-0000-00000EBA0000}"/>
    <cellStyle name="Normal 8 5 2 2 2 2 2" xfId="44347" xr:uid="{00000000-0005-0000-0000-00000FBA0000}"/>
    <cellStyle name="Normal 8 5 2 2 2 2 2 2" xfId="44348" xr:uid="{00000000-0005-0000-0000-000010BA0000}"/>
    <cellStyle name="Normal 8 5 2 2 2 2 3" xfId="44349" xr:uid="{00000000-0005-0000-0000-000011BA0000}"/>
    <cellStyle name="Normal 8 5 2 2 2 2 4" xfId="44350" xr:uid="{00000000-0005-0000-0000-000012BA0000}"/>
    <cellStyle name="Normal 8 5 2 2 2 3" xfId="44351" xr:uid="{00000000-0005-0000-0000-000013BA0000}"/>
    <cellStyle name="Normal 8 5 2 2 2 3 2" xfId="44352" xr:uid="{00000000-0005-0000-0000-000014BA0000}"/>
    <cellStyle name="Normal 8 5 2 2 2 3 2 2" xfId="44353" xr:uid="{00000000-0005-0000-0000-000015BA0000}"/>
    <cellStyle name="Normal 8 5 2 2 2 3 3" xfId="44354" xr:uid="{00000000-0005-0000-0000-000016BA0000}"/>
    <cellStyle name="Normal 8 5 2 2 2 3 4" xfId="44355" xr:uid="{00000000-0005-0000-0000-000017BA0000}"/>
    <cellStyle name="Normal 8 5 2 2 2 4" xfId="44356" xr:uid="{00000000-0005-0000-0000-000018BA0000}"/>
    <cellStyle name="Normal 8 5 2 2 2 4 2" xfId="44357" xr:uid="{00000000-0005-0000-0000-000019BA0000}"/>
    <cellStyle name="Normal 8 5 2 2 2 4 2 2" xfId="44358" xr:uid="{00000000-0005-0000-0000-00001ABA0000}"/>
    <cellStyle name="Normal 8 5 2 2 2 4 3" xfId="44359" xr:uid="{00000000-0005-0000-0000-00001BBA0000}"/>
    <cellStyle name="Normal 8 5 2 2 2 4 4" xfId="44360" xr:uid="{00000000-0005-0000-0000-00001CBA0000}"/>
    <cellStyle name="Normal 8 5 2 2 2 5" xfId="44361" xr:uid="{00000000-0005-0000-0000-00001DBA0000}"/>
    <cellStyle name="Normal 8 5 2 2 2 5 2" xfId="44362" xr:uid="{00000000-0005-0000-0000-00001EBA0000}"/>
    <cellStyle name="Normal 8 5 2 2 2 5 2 2" xfId="44363" xr:uid="{00000000-0005-0000-0000-00001FBA0000}"/>
    <cellStyle name="Normal 8 5 2 2 2 5 3" xfId="44364" xr:uid="{00000000-0005-0000-0000-000020BA0000}"/>
    <cellStyle name="Normal 8 5 2 2 2 5 4" xfId="44365" xr:uid="{00000000-0005-0000-0000-000021BA0000}"/>
    <cellStyle name="Normal 8 5 2 2 2 6" xfId="44366" xr:uid="{00000000-0005-0000-0000-000022BA0000}"/>
    <cellStyle name="Normal 8 5 2 2 2 6 2" xfId="44367" xr:uid="{00000000-0005-0000-0000-000023BA0000}"/>
    <cellStyle name="Normal 8 5 2 2 2 6 2 2" xfId="44368" xr:uid="{00000000-0005-0000-0000-000024BA0000}"/>
    <cellStyle name="Normal 8 5 2 2 2 6 3" xfId="44369" xr:uid="{00000000-0005-0000-0000-000025BA0000}"/>
    <cellStyle name="Normal 8 5 2 2 2 7" xfId="44370" xr:uid="{00000000-0005-0000-0000-000026BA0000}"/>
    <cellStyle name="Normal 8 5 2 2 2 7 2" xfId="44371" xr:uid="{00000000-0005-0000-0000-000027BA0000}"/>
    <cellStyle name="Normal 8 5 2 2 2 8" xfId="44372" xr:uid="{00000000-0005-0000-0000-000028BA0000}"/>
    <cellStyle name="Normal 8 5 2 2 2 9" xfId="44373" xr:uid="{00000000-0005-0000-0000-000029BA0000}"/>
    <cellStyle name="Normal 8 5 2 2 3" xfId="44374" xr:uid="{00000000-0005-0000-0000-00002ABA0000}"/>
    <cellStyle name="Normal 8 5 2 2 3 2" xfId="44375" xr:uid="{00000000-0005-0000-0000-00002BBA0000}"/>
    <cellStyle name="Normal 8 5 2 2 3 2 2" xfId="44376" xr:uid="{00000000-0005-0000-0000-00002CBA0000}"/>
    <cellStyle name="Normal 8 5 2 2 3 2 2 2" xfId="44377" xr:uid="{00000000-0005-0000-0000-00002DBA0000}"/>
    <cellStyle name="Normal 8 5 2 2 3 2 3" xfId="44378" xr:uid="{00000000-0005-0000-0000-00002EBA0000}"/>
    <cellStyle name="Normal 8 5 2 2 3 2 4" xfId="44379" xr:uid="{00000000-0005-0000-0000-00002FBA0000}"/>
    <cellStyle name="Normal 8 5 2 2 3 3" xfId="44380" xr:uid="{00000000-0005-0000-0000-000030BA0000}"/>
    <cellStyle name="Normal 8 5 2 2 3 3 2" xfId="44381" xr:uid="{00000000-0005-0000-0000-000031BA0000}"/>
    <cellStyle name="Normal 8 5 2 2 3 3 2 2" xfId="44382" xr:uid="{00000000-0005-0000-0000-000032BA0000}"/>
    <cellStyle name="Normal 8 5 2 2 3 3 3" xfId="44383" xr:uid="{00000000-0005-0000-0000-000033BA0000}"/>
    <cellStyle name="Normal 8 5 2 2 3 3 4" xfId="44384" xr:uid="{00000000-0005-0000-0000-000034BA0000}"/>
    <cellStyle name="Normal 8 5 2 2 3 4" xfId="44385" xr:uid="{00000000-0005-0000-0000-000035BA0000}"/>
    <cellStyle name="Normal 8 5 2 2 3 4 2" xfId="44386" xr:uid="{00000000-0005-0000-0000-000036BA0000}"/>
    <cellStyle name="Normal 8 5 2 2 3 4 2 2" xfId="44387" xr:uid="{00000000-0005-0000-0000-000037BA0000}"/>
    <cellStyle name="Normal 8 5 2 2 3 4 3" xfId="44388" xr:uid="{00000000-0005-0000-0000-000038BA0000}"/>
    <cellStyle name="Normal 8 5 2 2 3 4 4" xfId="44389" xr:uid="{00000000-0005-0000-0000-000039BA0000}"/>
    <cellStyle name="Normal 8 5 2 2 3 5" xfId="44390" xr:uid="{00000000-0005-0000-0000-00003ABA0000}"/>
    <cellStyle name="Normal 8 5 2 2 3 5 2" xfId="44391" xr:uid="{00000000-0005-0000-0000-00003BBA0000}"/>
    <cellStyle name="Normal 8 5 2 2 3 5 3" xfId="44392" xr:uid="{00000000-0005-0000-0000-00003CBA0000}"/>
    <cellStyle name="Normal 8 5 2 2 3 6" xfId="44393" xr:uid="{00000000-0005-0000-0000-00003DBA0000}"/>
    <cellStyle name="Normal 8 5 2 2 3 7" xfId="44394" xr:uid="{00000000-0005-0000-0000-00003EBA0000}"/>
    <cellStyle name="Normal 8 5 2 2 3 8" xfId="44395" xr:uid="{00000000-0005-0000-0000-00003FBA0000}"/>
    <cellStyle name="Normal 8 5 2 2 4" xfId="44396" xr:uid="{00000000-0005-0000-0000-000040BA0000}"/>
    <cellStyle name="Normal 8 5 2 2 4 2" xfId="44397" xr:uid="{00000000-0005-0000-0000-000041BA0000}"/>
    <cellStyle name="Normal 8 5 2 2 4 2 2" xfId="44398" xr:uid="{00000000-0005-0000-0000-000042BA0000}"/>
    <cellStyle name="Normal 8 5 2 2 4 3" xfId="44399" xr:uid="{00000000-0005-0000-0000-000043BA0000}"/>
    <cellStyle name="Normal 8 5 2 2 4 4" xfId="44400" xr:uid="{00000000-0005-0000-0000-000044BA0000}"/>
    <cellStyle name="Normal 8 5 2 2 5" xfId="44401" xr:uid="{00000000-0005-0000-0000-000045BA0000}"/>
    <cellStyle name="Normal 8 5 2 2 5 2" xfId="44402" xr:uid="{00000000-0005-0000-0000-000046BA0000}"/>
    <cellStyle name="Normal 8 5 2 2 5 2 2" xfId="44403" xr:uid="{00000000-0005-0000-0000-000047BA0000}"/>
    <cellStyle name="Normal 8 5 2 2 5 3" xfId="44404" xr:uid="{00000000-0005-0000-0000-000048BA0000}"/>
    <cellStyle name="Normal 8 5 2 2 5 4" xfId="44405" xr:uid="{00000000-0005-0000-0000-000049BA0000}"/>
    <cellStyle name="Normal 8 5 2 2 6" xfId="44406" xr:uid="{00000000-0005-0000-0000-00004ABA0000}"/>
    <cellStyle name="Normal 8 5 2 2 6 2" xfId="44407" xr:uid="{00000000-0005-0000-0000-00004BBA0000}"/>
    <cellStyle name="Normal 8 5 2 2 6 2 2" xfId="44408" xr:uid="{00000000-0005-0000-0000-00004CBA0000}"/>
    <cellStyle name="Normal 8 5 2 2 6 3" xfId="44409" xr:uid="{00000000-0005-0000-0000-00004DBA0000}"/>
    <cellStyle name="Normal 8 5 2 2 6 4" xfId="44410" xr:uid="{00000000-0005-0000-0000-00004EBA0000}"/>
    <cellStyle name="Normal 8 5 2 2 7" xfId="44411" xr:uid="{00000000-0005-0000-0000-00004FBA0000}"/>
    <cellStyle name="Normal 8 5 2 2 7 2" xfId="44412" xr:uid="{00000000-0005-0000-0000-000050BA0000}"/>
    <cellStyle name="Normal 8 5 2 2 7 2 2" xfId="44413" xr:uid="{00000000-0005-0000-0000-000051BA0000}"/>
    <cellStyle name="Normal 8 5 2 2 7 3" xfId="44414" xr:uid="{00000000-0005-0000-0000-000052BA0000}"/>
    <cellStyle name="Normal 8 5 2 2 8" xfId="44415" xr:uid="{00000000-0005-0000-0000-000053BA0000}"/>
    <cellStyle name="Normal 8 5 2 2 8 2" xfId="44416" xr:uid="{00000000-0005-0000-0000-000054BA0000}"/>
    <cellStyle name="Normal 8 5 2 2 9" xfId="44417" xr:uid="{00000000-0005-0000-0000-000055BA0000}"/>
    <cellStyle name="Normal 8 5 2 3" xfId="44418" xr:uid="{00000000-0005-0000-0000-000056BA0000}"/>
    <cellStyle name="Normal 8 5 2 3 2" xfId="44419" xr:uid="{00000000-0005-0000-0000-000057BA0000}"/>
    <cellStyle name="Normal 8 5 2 3 2 2" xfId="44420" xr:uid="{00000000-0005-0000-0000-000058BA0000}"/>
    <cellStyle name="Normal 8 5 2 3 2 2 2" xfId="44421" xr:uid="{00000000-0005-0000-0000-000059BA0000}"/>
    <cellStyle name="Normal 8 5 2 3 2 2 2 2" xfId="44422" xr:uid="{00000000-0005-0000-0000-00005ABA0000}"/>
    <cellStyle name="Normal 8 5 2 3 2 2 3" xfId="44423" xr:uid="{00000000-0005-0000-0000-00005BBA0000}"/>
    <cellStyle name="Normal 8 5 2 3 2 2 4" xfId="44424" xr:uid="{00000000-0005-0000-0000-00005CBA0000}"/>
    <cellStyle name="Normal 8 5 2 3 2 3" xfId="44425" xr:uid="{00000000-0005-0000-0000-00005DBA0000}"/>
    <cellStyle name="Normal 8 5 2 3 2 3 2" xfId="44426" xr:uid="{00000000-0005-0000-0000-00005EBA0000}"/>
    <cellStyle name="Normal 8 5 2 3 2 3 2 2" xfId="44427" xr:uid="{00000000-0005-0000-0000-00005FBA0000}"/>
    <cellStyle name="Normal 8 5 2 3 2 3 3" xfId="44428" xr:uid="{00000000-0005-0000-0000-000060BA0000}"/>
    <cellStyle name="Normal 8 5 2 3 2 3 4" xfId="44429" xr:uid="{00000000-0005-0000-0000-000061BA0000}"/>
    <cellStyle name="Normal 8 5 2 3 2 4" xfId="44430" xr:uid="{00000000-0005-0000-0000-000062BA0000}"/>
    <cellStyle name="Normal 8 5 2 3 2 4 2" xfId="44431" xr:uid="{00000000-0005-0000-0000-000063BA0000}"/>
    <cellStyle name="Normal 8 5 2 3 2 4 2 2" xfId="44432" xr:uid="{00000000-0005-0000-0000-000064BA0000}"/>
    <cellStyle name="Normal 8 5 2 3 2 4 3" xfId="44433" xr:uid="{00000000-0005-0000-0000-000065BA0000}"/>
    <cellStyle name="Normal 8 5 2 3 2 4 4" xfId="44434" xr:uid="{00000000-0005-0000-0000-000066BA0000}"/>
    <cellStyle name="Normal 8 5 2 3 2 5" xfId="44435" xr:uid="{00000000-0005-0000-0000-000067BA0000}"/>
    <cellStyle name="Normal 8 5 2 3 2 5 2" xfId="44436" xr:uid="{00000000-0005-0000-0000-000068BA0000}"/>
    <cellStyle name="Normal 8 5 2 3 2 5 3" xfId="44437" xr:uid="{00000000-0005-0000-0000-000069BA0000}"/>
    <cellStyle name="Normal 8 5 2 3 2 6" xfId="44438" xr:uid="{00000000-0005-0000-0000-00006ABA0000}"/>
    <cellStyle name="Normal 8 5 2 3 2 7" xfId="44439" xr:uid="{00000000-0005-0000-0000-00006BBA0000}"/>
    <cellStyle name="Normal 8 5 2 3 2 8" xfId="44440" xr:uid="{00000000-0005-0000-0000-00006CBA0000}"/>
    <cellStyle name="Normal 8 5 2 3 3" xfId="44441" xr:uid="{00000000-0005-0000-0000-00006DBA0000}"/>
    <cellStyle name="Normal 8 5 2 3 3 2" xfId="44442" xr:uid="{00000000-0005-0000-0000-00006EBA0000}"/>
    <cellStyle name="Normal 8 5 2 3 3 2 2" xfId="44443" xr:uid="{00000000-0005-0000-0000-00006FBA0000}"/>
    <cellStyle name="Normal 8 5 2 3 3 3" xfId="44444" xr:uid="{00000000-0005-0000-0000-000070BA0000}"/>
    <cellStyle name="Normal 8 5 2 3 3 4" xfId="44445" xr:uid="{00000000-0005-0000-0000-000071BA0000}"/>
    <cellStyle name="Normal 8 5 2 3 4" xfId="44446" xr:uid="{00000000-0005-0000-0000-000072BA0000}"/>
    <cellStyle name="Normal 8 5 2 3 4 2" xfId="44447" xr:uid="{00000000-0005-0000-0000-000073BA0000}"/>
    <cellStyle name="Normal 8 5 2 3 4 2 2" xfId="44448" xr:uid="{00000000-0005-0000-0000-000074BA0000}"/>
    <cellStyle name="Normal 8 5 2 3 4 3" xfId="44449" xr:uid="{00000000-0005-0000-0000-000075BA0000}"/>
    <cellStyle name="Normal 8 5 2 3 4 4" xfId="44450" xr:uid="{00000000-0005-0000-0000-000076BA0000}"/>
    <cellStyle name="Normal 8 5 2 3 5" xfId="44451" xr:uid="{00000000-0005-0000-0000-000077BA0000}"/>
    <cellStyle name="Normal 8 5 2 3 5 2" xfId="44452" xr:uid="{00000000-0005-0000-0000-000078BA0000}"/>
    <cellStyle name="Normal 8 5 2 3 5 2 2" xfId="44453" xr:uid="{00000000-0005-0000-0000-000079BA0000}"/>
    <cellStyle name="Normal 8 5 2 3 5 3" xfId="44454" xr:uid="{00000000-0005-0000-0000-00007ABA0000}"/>
    <cellStyle name="Normal 8 5 2 3 5 4" xfId="44455" xr:uid="{00000000-0005-0000-0000-00007BBA0000}"/>
    <cellStyle name="Normal 8 5 2 3 6" xfId="44456" xr:uid="{00000000-0005-0000-0000-00007CBA0000}"/>
    <cellStyle name="Normal 8 5 2 3 6 2" xfId="44457" xr:uid="{00000000-0005-0000-0000-00007DBA0000}"/>
    <cellStyle name="Normal 8 5 2 3 6 2 2" xfId="44458" xr:uid="{00000000-0005-0000-0000-00007EBA0000}"/>
    <cellStyle name="Normal 8 5 2 3 6 3" xfId="44459" xr:uid="{00000000-0005-0000-0000-00007FBA0000}"/>
    <cellStyle name="Normal 8 5 2 3 7" xfId="44460" xr:uid="{00000000-0005-0000-0000-000080BA0000}"/>
    <cellStyle name="Normal 8 5 2 3 7 2" xfId="44461" xr:uid="{00000000-0005-0000-0000-000081BA0000}"/>
    <cellStyle name="Normal 8 5 2 3 8" xfId="44462" xr:uid="{00000000-0005-0000-0000-000082BA0000}"/>
    <cellStyle name="Normal 8 5 2 3 9" xfId="44463" xr:uid="{00000000-0005-0000-0000-000083BA0000}"/>
    <cellStyle name="Normal 8 5 2 4" xfId="44464" xr:uid="{00000000-0005-0000-0000-000084BA0000}"/>
    <cellStyle name="Normal 8 5 2 4 2" xfId="44465" xr:uid="{00000000-0005-0000-0000-000085BA0000}"/>
    <cellStyle name="Normal 8 5 2 4 2 2" xfId="44466" xr:uid="{00000000-0005-0000-0000-000086BA0000}"/>
    <cellStyle name="Normal 8 5 2 4 2 2 2" xfId="44467" xr:uid="{00000000-0005-0000-0000-000087BA0000}"/>
    <cellStyle name="Normal 8 5 2 4 2 3" xfId="44468" xr:uid="{00000000-0005-0000-0000-000088BA0000}"/>
    <cellStyle name="Normal 8 5 2 4 2 4" xfId="44469" xr:uid="{00000000-0005-0000-0000-000089BA0000}"/>
    <cellStyle name="Normal 8 5 2 4 3" xfId="44470" xr:uid="{00000000-0005-0000-0000-00008ABA0000}"/>
    <cellStyle name="Normal 8 5 2 4 3 2" xfId="44471" xr:uid="{00000000-0005-0000-0000-00008BBA0000}"/>
    <cellStyle name="Normal 8 5 2 4 3 2 2" xfId="44472" xr:uid="{00000000-0005-0000-0000-00008CBA0000}"/>
    <cellStyle name="Normal 8 5 2 4 3 3" xfId="44473" xr:uid="{00000000-0005-0000-0000-00008DBA0000}"/>
    <cellStyle name="Normal 8 5 2 4 3 4" xfId="44474" xr:uid="{00000000-0005-0000-0000-00008EBA0000}"/>
    <cellStyle name="Normal 8 5 2 4 4" xfId="44475" xr:uid="{00000000-0005-0000-0000-00008FBA0000}"/>
    <cellStyle name="Normal 8 5 2 4 4 2" xfId="44476" xr:uid="{00000000-0005-0000-0000-000090BA0000}"/>
    <cellStyle name="Normal 8 5 2 4 4 2 2" xfId="44477" xr:uid="{00000000-0005-0000-0000-000091BA0000}"/>
    <cellStyle name="Normal 8 5 2 4 4 3" xfId="44478" xr:uid="{00000000-0005-0000-0000-000092BA0000}"/>
    <cellStyle name="Normal 8 5 2 4 4 4" xfId="44479" xr:uid="{00000000-0005-0000-0000-000093BA0000}"/>
    <cellStyle name="Normal 8 5 2 4 5" xfId="44480" xr:uid="{00000000-0005-0000-0000-000094BA0000}"/>
    <cellStyle name="Normal 8 5 2 4 5 2" xfId="44481" xr:uid="{00000000-0005-0000-0000-000095BA0000}"/>
    <cellStyle name="Normal 8 5 2 4 5 2 2" xfId="44482" xr:uid="{00000000-0005-0000-0000-000096BA0000}"/>
    <cellStyle name="Normal 8 5 2 4 5 3" xfId="44483" xr:uid="{00000000-0005-0000-0000-000097BA0000}"/>
    <cellStyle name="Normal 8 5 2 4 5 4" xfId="44484" xr:uid="{00000000-0005-0000-0000-000098BA0000}"/>
    <cellStyle name="Normal 8 5 2 4 6" xfId="44485" xr:uid="{00000000-0005-0000-0000-000099BA0000}"/>
    <cellStyle name="Normal 8 5 2 4 6 2" xfId="44486" xr:uid="{00000000-0005-0000-0000-00009ABA0000}"/>
    <cellStyle name="Normal 8 5 2 4 6 2 2" xfId="44487" xr:uid="{00000000-0005-0000-0000-00009BBA0000}"/>
    <cellStyle name="Normal 8 5 2 4 6 3" xfId="44488" xr:uid="{00000000-0005-0000-0000-00009CBA0000}"/>
    <cellStyle name="Normal 8 5 2 4 7" xfId="44489" xr:uid="{00000000-0005-0000-0000-00009DBA0000}"/>
    <cellStyle name="Normal 8 5 2 4 7 2" xfId="44490" xr:uid="{00000000-0005-0000-0000-00009EBA0000}"/>
    <cellStyle name="Normal 8 5 2 4 8" xfId="44491" xr:uid="{00000000-0005-0000-0000-00009FBA0000}"/>
    <cellStyle name="Normal 8 5 2 4 9" xfId="44492" xr:uid="{00000000-0005-0000-0000-0000A0BA0000}"/>
    <cellStyle name="Normal 8 5 2 5" xfId="44493" xr:uid="{00000000-0005-0000-0000-0000A1BA0000}"/>
    <cellStyle name="Normal 8 5 2 5 2" xfId="44494" xr:uid="{00000000-0005-0000-0000-0000A2BA0000}"/>
    <cellStyle name="Normal 8 5 2 5 2 2" xfId="44495" xr:uid="{00000000-0005-0000-0000-0000A3BA0000}"/>
    <cellStyle name="Normal 8 5 2 5 2 2 2" xfId="44496" xr:uid="{00000000-0005-0000-0000-0000A4BA0000}"/>
    <cellStyle name="Normal 8 5 2 5 2 3" xfId="44497" xr:uid="{00000000-0005-0000-0000-0000A5BA0000}"/>
    <cellStyle name="Normal 8 5 2 5 2 4" xfId="44498" xr:uid="{00000000-0005-0000-0000-0000A6BA0000}"/>
    <cellStyle name="Normal 8 5 2 5 3" xfId="44499" xr:uid="{00000000-0005-0000-0000-0000A7BA0000}"/>
    <cellStyle name="Normal 8 5 2 5 3 2" xfId="44500" xr:uid="{00000000-0005-0000-0000-0000A8BA0000}"/>
    <cellStyle name="Normal 8 5 2 5 3 2 2" xfId="44501" xr:uid="{00000000-0005-0000-0000-0000A9BA0000}"/>
    <cellStyle name="Normal 8 5 2 5 3 3" xfId="44502" xr:uid="{00000000-0005-0000-0000-0000AABA0000}"/>
    <cellStyle name="Normal 8 5 2 5 3 4" xfId="44503" xr:uid="{00000000-0005-0000-0000-0000ABBA0000}"/>
    <cellStyle name="Normal 8 5 2 5 4" xfId="44504" xr:uid="{00000000-0005-0000-0000-0000ACBA0000}"/>
    <cellStyle name="Normal 8 5 2 5 4 2" xfId="44505" xr:uid="{00000000-0005-0000-0000-0000ADBA0000}"/>
    <cellStyle name="Normal 8 5 2 5 4 2 2" xfId="44506" xr:uid="{00000000-0005-0000-0000-0000AEBA0000}"/>
    <cellStyle name="Normal 8 5 2 5 4 3" xfId="44507" xr:uid="{00000000-0005-0000-0000-0000AFBA0000}"/>
    <cellStyle name="Normal 8 5 2 5 4 4" xfId="44508" xr:uid="{00000000-0005-0000-0000-0000B0BA0000}"/>
    <cellStyle name="Normal 8 5 2 5 5" xfId="44509" xr:uid="{00000000-0005-0000-0000-0000B1BA0000}"/>
    <cellStyle name="Normal 8 5 2 5 5 2" xfId="44510" xr:uid="{00000000-0005-0000-0000-0000B2BA0000}"/>
    <cellStyle name="Normal 8 5 2 5 5 3" xfId="44511" xr:uid="{00000000-0005-0000-0000-0000B3BA0000}"/>
    <cellStyle name="Normal 8 5 2 5 6" xfId="44512" xr:uid="{00000000-0005-0000-0000-0000B4BA0000}"/>
    <cellStyle name="Normal 8 5 2 5 7" xfId="44513" xr:uid="{00000000-0005-0000-0000-0000B5BA0000}"/>
    <cellStyle name="Normal 8 5 2 5 8" xfId="44514" xr:uid="{00000000-0005-0000-0000-0000B6BA0000}"/>
    <cellStyle name="Normal 8 5 2 6" xfId="44515" xr:uid="{00000000-0005-0000-0000-0000B7BA0000}"/>
    <cellStyle name="Normal 8 5 2 6 2" xfId="44516" xr:uid="{00000000-0005-0000-0000-0000B8BA0000}"/>
    <cellStyle name="Normal 8 5 2 6 2 2" xfId="44517" xr:uid="{00000000-0005-0000-0000-0000B9BA0000}"/>
    <cellStyle name="Normal 8 5 2 6 3" xfId="44518" xr:uid="{00000000-0005-0000-0000-0000BABA0000}"/>
    <cellStyle name="Normal 8 5 2 6 4" xfId="44519" xr:uid="{00000000-0005-0000-0000-0000BBBA0000}"/>
    <cellStyle name="Normal 8 5 2 7" xfId="44520" xr:uid="{00000000-0005-0000-0000-0000BCBA0000}"/>
    <cellStyle name="Normal 8 5 2 7 2" xfId="44521" xr:uid="{00000000-0005-0000-0000-0000BDBA0000}"/>
    <cellStyle name="Normal 8 5 2 7 2 2" xfId="44522" xr:uid="{00000000-0005-0000-0000-0000BEBA0000}"/>
    <cellStyle name="Normal 8 5 2 7 3" xfId="44523" xr:uid="{00000000-0005-0000-0000-0000BFBA0000}"/>
    <cellStyle name="Normal 8 5 2 7 4" xfId="44524" xr:uid="{00000000-0005-0000-0000-0000C0BA0000}"/>
    <cellStyle name="Normal 8 5 2 8" xfId="44525" xr:uid="{00000000-0005-0000-0000-0000C1BA0000}"/>
    <cellStyle name="Normal 8 5 2 8 2" xfId="44526" xr:uid="{00000000-0005-0000-0000-0000C2BA0000}"/>
    <cellStyle name="Normal 8 5 2 8 2 2" xfId="44527" xr:uid="{00000000-0005-0000-0000-0000C3BA0000}"/>
    <cellStyle name="Normal 8 5 2 8 3" xfId="44528" xr:uid="{00000000-0005-0000-0000-0000C4BA0000}"/>
    <cellStyle name="Normal 8 5 2 8 4" xfId="44529" xr:uid="{00000000-0005-0000-0000-0000C5BA0000}"/>
    <cellStyle name="Normal 8 5 2 9" xfId="44530" xr:uid="{00000000-0005-0000-0000-0000C6BA0000}"/>
    <cellStyle name="Normal 8 5 2 9 2" xfId="44531" xr:uid="{00000000-0005-0000-0000-0000C7BA0000}"/>
    <cellStyle name="Normal 8 5 2 9 2 2" xfId="44532" xr:uid="{00000000-0005-0000-0000-0000C8BA0000}"/>
    <cellStyle name="Normal 8 5 2 9 3" xfId="44533" xr:uid="{00000000-0005-0000-0000-0000C9BA0000}"/>
    <cellStyle name="Normal 8 5 3" xfId="44534" xr:uid="{00000000-0005-0000-0000-0000CABA0000}"/>
    <cellStyle name="Normal 8 5 3 10" xfId="44535" xr:uid="{00000000-0005-0000-0000-0000CBBA0000}"/>
    <cellStyle name="Normal 8 5 3 11" xfId="44536" xr:uid="{00000000-0005-0000-0000-0000CCBA0000}"/>
    <cellStyle name="Normal 8 5 3 2" xfId="44537" xr:uid="{00000000-0005-0000-0000-0000CDBA0000}"/>
    <cellStyle name="Normal 8 5 3 2 2" xfId="44538" xr:uid="{00000000-0005-0000-0000-0000CEBA0000}"/>
    <cellStyle name="Normal 8 5 3 2 2 2" xfId="44539" xr:uid="{00000000-0005-0000-0000-0000CFBA0000}"/>
    <cellStyle name="Normal 8 5 3 2 2 2 2" xfId="44540" xr:uid="{00000000-0005-0000-0000-0000D0BA0000}"/>
    <cellStyle name="Normal 8 5 3 2 2 2 2 2" xfId="44541" xr:uid="{00000000-0005-0000-0000-0000D1BA0000}"/>
    <cellStyle name="Normal 8 5 3 2 2 2 3" xfId="44542" xr:uid="{00000000-0005-0000-0000-0000D2BA0000}"/>
    <cellStyle name="Normal 8 5 3 2 2 2 4" xfId="44543" xr:uid="{00000000-0005-0000-0000-0000D3BA0000}"/>
    <cellStyle name="Normal 8 5 3 2 2 3" xfId="44544" xr:uid="{00000000-0005-0000-0000-0000D4BA0000}"/>
    <cellStyle name="Normal 8 5 3 2 2 3 2" xfId="44545" xr:uid="{00000000-0005-0000-0000-0000D5BA0000}"/>
    <cellStyle name="Normal 8 5 3 2 2 3 2 2" xfId="44546" xr:uid="{00000000-0005-0000-0000-0000D6BA0000}"/>
    <cellStyle name="Normal 8 5 3 2 2 3 3" xfId="44547" xr:uid="{00000000-0005-0000-0000-0000D7BA0000}"/>
    <cellStyle name="Normal 8 5 3 2 2 3 4" xfId="44548" xr:uid="{00000000-0005-0000-0000-0000D8BA0000}"/>
    <cellStyle name="Normal 8 5 3 2 2 4" xfId="44549" xr:uid="{00000000-0005-0000-0000-0000D9BA0000}"/>
    <cellStyle name="Normal 8 5 3 2 2 4 2" xfId="44550" xr:uid="{00000000-0005-0000-0000-0000DABA0000}"/>
    <cellStyle name="Normal 8 5 3 2 2 4 2 2" xfId="44551" xr:uid="{00000000-0005-0000-0000-0000DBBA0000}"/>
    <cellStyle name="Normal 8 5 3 2 2 4 3" xfId="44552" xr:uid="{00000000-0005-0000-0000-0000DCBA0000}"/>
    <cellStyle name="Normal 8 5 3 2 2 4 4" xfId="44553" xr:uid="{00000000-0005-0000-0000-0000DDBA0000}"/>
    <cellStyle name="Normal 8 5 3 2 2 5" xfId="44554" xr:uid="{00000000-0005-0000-0000-0000DEBA0000}"/>
    <cellStyle name="Normal 8 5 3 2 2 5 2" xfId="44555" xr:uid="{00000000-0005-0000-0000-0000DFBA0000}"/>
    <cellStyle name="Normal 8 5 3 2 2 5 3" xfId="44556" xr:uid="{00000000-0005-0000-0000-0000E0BA0000}"/>
    <cellStyle name="Normal 8 5 3 2 2 6" xfId="44557" xr:uid="{00000000-0005-0000-0000-0000E1BA0000}"/>
    <cellStyle name="Normal 8 5 3 2 2 7" xfId="44558" xr:uid="{00000000-0005-0000-0000-0000E2BA0000}"/>
    <cellStyle name="Normal 8 5 3 2 2 8" xfId="44559" xr:uid="{00000000-0005-0000-0000-0000E3BA0000}"/>
    <cellStyle name="Normal 8 5 3 2 3" xfId="44560" xr:uid="{00000000-0005-0000-0000-0000E4BA0000}"/>
    <cellStyle name="Normal 8 5 3 2 3 2" xfId="44561" xr:uid="{00000000-0005-0000-0000-0000E5BA0000}"/>
    <cellStyle name="Normal 8 5 3 2 3 2 2" xfId="44562" xr:uid="{00000000-0005-0000-0000-0000E6BA0000}"/>
    <cellStyle name="Normal 8 5 3 2 3 3" xfId="44563" xr:uid="{00000000-0005-0000-0000-0000E7BA0000}"/>
    <cellStyle name="Normal 8 5 3 2 3 4" xfId="44564" xr:uid="{00000000-0005-0000-0000-0000E8BA0000}"/>
    <cellStyle name="Normal 8 5 3 2 4" xfId="44565" xr:uid="{00000000-0005-0000-0000-0000E9BA0000}"/>
    <cellStyle name="Normal 8 5 3 2 4 2" xfId="44566" xr:uid="{00000000-0005-0000-0000-0000EABA0000}"/>
    <cellStyle name="Normal 8 5 3 2 4 2 2" xfId="44567" xr:uid="{00000000-0005-0000-0000-0000EBBA0000}"/>
    <cellStyle name="Normal 8 5 3 2 4 3" xfId="44568" xr:uid="{00000000-0005-0000-0000-0000ECBA0000}"/>
    <cellStyle name="Normal 8 5 3 2 4 4" xfId="44569" xr:uid="{00000000-0005-0000-0000-0000EDBA0000}"/>
    <cellStyle name="Normal 8 5 3 2 5" xfId="44570" xr:uid="{00000000-0005-0000-0000-0000EEBA0000}"/>
    <cellStyle name="Normal 8 5 3 2 5 2" xfId="44571" xr:uid="{00000000-0005-0000-0000-0000EFBA0000}"/>
    <cellStyle name="Normal 8 5 3 2 5 2 2" xfId="44572" xr:uid="{00000000-0005-0000-0000-0000F0BA0000}"/>
    <cellStyle name="Normal 8 5 3 2 5 3" xfId="44573" xr:uid="{00000000-0005-0000-0000-0000F1BA0000}"/>
    <cellStyle name="Normal 8 5 3 2 5 4" xfId="44574" xr:uid="{00000000-0005-0000-0000-0000F2BA0000}"/>
    <cellStyle name="Normal 8 5 3 2 6" xfId="44575" xr:uid="{00000000-0005-0000-0000-0000F3BA0000}"/>
    <cellStyle name="Normal 8 5 3 2 6 2" xfId="44576" xr:uid="{00000000-0005-0000-0000-0000F4BA0000}"/>
    <cellStyle name="Normal 8 5 3 2 6 2 2" xfId="44577" xr:uid="{00000000-0005-0000-0000-0000F5BA0000}"/>
    <cellStyle name="Normal 8 5 3 2 6 3" xfId="44578" xr:uid="{00000000-0005-0000-0000-0000F6BA0000}"/>
    <cellStyle name="Normal 8 5 3 2 7" xfId="44579" xr:uid="{00000000-0005-0000-0000-0000F7BA0000}"/>
    <cellStyle name="Normal 8 5 3 2 7 2" xfId="44580" xr:uid="{00000000-0005-0000-0000-0000F8BA0000}"/>
    <cellStyle name="Normal 8 5 3 2 8" xfId="44581" xr:uid="{00000000-0005-0000-0000-0000F9BA0000}"/>
    <cellStyle name="Normal 8 5 3 2 9" xfId="44582" xr:uid="{00000000-0005-0000-0000-0000FABA0000}"/>
    <cellStyle name="Normal 8 5 3 3" xfId="44583" xr:uid="{00000000-0005-0000-0000-0000FBBA0000}"/>
    <cellStyle name="Normal 8 5 3 3 2" xfId="44584" xr:uid="{00000000-0005-0000-0000-0000FCBA0000}"/>
    <cellStyle name="Normal 8 5 3 3 2 2" xfId="44585" xr:uid="{00000000-0005-0000-0000-0000FDBA0000}"/>
    <cellStyle name="Normal 8 5 3 3 2 2 2" xfId="44586" xr:uid="{00000000-0005-0000-0000-0000FEBA0000}"/>
    <cellStyle name="Normal 8 5 3 3 2 3" xfId="44587" xr:uid="{00000000-0005-0000-0000-0000FFBA0000}"/>
    <cellStyle name="Normal 8 5 3 3 2 4" xfId="44588" xr:uid="{00000000-0005-0000-0000-000000BB0000}"/>
    <cellStyle name="Normal 8 5 3 3 3" xfId="44589" xr:uid="{00000000-0005-0000-0000-000001BB0000}"/>
    <cellStyle name="Normal 8 5 3 3 3 2" xfId="44590" xr:uid="{00000000-0005-0000-0000-000002BB0000}"/>
    <cellStyle name="Normal 8 5 3 3 3 2 2" xfId="44591" xr:uid="{00000000-0005-0000-0000-000003BB0000}"/>
    <cellStyle name="Normal 8 5 3 3 3 3" xfId="44592" xr:uid="{00000000-0005-0000-0000-000004BB0000}"/>
    <cellStyle name="Normal 8 5 3 3 3 4" xfId="44593" xr:uid="{00000000-0005-0000-0000-000005BB0000}"/>
    <cellStyle name="Normal 8 5 3 3 4" xfId="44594" xr:uid="{00000000-0005-0000-0000-000006BB0000}"/>
    <cellStyle name="Normal 8 5 3 3 4 2" xfId="44595" xr:uid="{00000000-0005-0000-0000-000007BB0000}"/>
    <cellStyle name="Normal 8 5 3 3 4 2 2" xfId="44596" xr:uid="{00000000-0005-0000-0000-000008BB0000}"/>
    <cellStyle name="Normal 8 5 3 3 4 3" xfId="44597" xr:uid="{00000000-0005-0000-0000-000009BB0000}"/>
    <cellStyle name="Normal 8 5 3 3 4 4" xfId="44598" xr:uid="{00000000-0005-0000-0000-00000ABB0000}"/>
    <cellStyle name="Normal 8 5 3 3 5" xfId="44599" xr:uid="{00000000-0005-0000-0000-00000BBB0000}"/>
    <cellStyle name="Normal 8 5 3 3 5 2" xfId="44600" xr:uid="{00000000-0005-0000-0000-00000CBB0000}"/>
    <cellStyle name="Normal 8 5 3 3 5 2 2" xfId="44601" xr:uid="{00000000-0005-0000-0000-00000DBB0000}"/>
    <cellStyle name="Normal 8 5 3 3 5 3" xfId="44602" xr:uid="{00000000-0005-0000-0000-00000EBB0000}"/>
    <cellStyle name="Normal 8 5 3 3 5 4" xfId="44603" xr:uid="{00000000-0005-0000-0000-00000FBB0000}"/>
    <cellStyle name="Normal 8 5 3 3 6" xfId="44604" xr:uid="{00000000-0005-0000-0000-000010BB0000}"/>
    <cellStyle name="Normal 8 5 3 3 6 2" xfId="44605" xr:uid="{00000000-0005-0000-0000-000011BB0000}"/>
    <cellStyle name="Normal 8 5 3 3 6 2 2" xfId="44606" xr:uid="{00000000-0005-0000-0000-000012BB0000}"/>
    <cellStyle name="Normal 8 5 3 3 6 3" xfId="44607" xr:uid="{00000000-0005-0000-0000-000013BB0000}"/>
    <cellStyle name="Normal 8 5 3 3 7" xfId="44608" xr:uid="{00000000-0005-0000-0000-000014BB0000}"/>
    <cellStyle name="Normal 8 5 3 3 7 2" xfId="44609" xr:uid="{00000000-0005-0000-0000-000015BB0000}"/>
    <cellStyle name="Normal 8 5 3 3 8" xfId="44610" xr:uid="{00000000-0005-0000-0000-000016BB0000}"/>
    <cellStyle name="Normal 8 5 3 3 9" xfId="44611" xr:uid="{00000000-0005-0000-0000-000017BB0000}"/>
    <cellStyle name="Normal 8 5 3 4" xfId="44612" xr:uid="{00000000-0005-0000-0000-000018BB0000}"/>
    <cellStyle name="Normal 8 5 3 4 2" xfId="44613" xr:uid="{00000000-0005-0000-0000-000019BB0000}"/>
    <cellStyle name="Normal 8 5 3 4 2 2" xfId="44614" xr:uid="{00000000-0005-0000-0000-00001ABB0000}"/>
    <cellStyle name="Normal 8 5 3 4 2 2 2" xfId="44615" xr:uid="{00000000-0005-0000-0000-00001BBB0000}"/>
    <cellStyle name="Normal 8 5 3 4 2 3" xfId="44616" xr:uid="{00000000-0005-0000-0000-00001CBB0000}"/>
    <cellStyle name="Normal 8 5 3 4 2 4" xfId="44617" xr:uid="{00000000-0005-0000-0000-00001DBB0000}"/>
    <cellStyle name="Normal 8 5 3 4 3" xfId="44618" xr:uid="{00000000-0005-0000-0000-00001EBB0000}"/>
    <cellStyle name="Normal 8 5 3 4 3 2" xfId="44619" xr:uid="{00000000-0005-0000-0000-00001FBB0000}"/>
    <cellStyle name="Normal 8 5 3 4 3 2 2" xfId="44620" xr:uid="{00000000-0005-0000-0000-000020BB0000}"/>
    <cellStyle name="Normal 8 5 3 4 3 3" xfId="44621" xr:uid="{00000000-0005-0000-0000-000021BB0000}"/>
    <cellStyle name="Normal 8 5 3 4 3 4" xfId="44622" xr:uid="{00000000-0005-0000-0000-000022BB0000}"/>
    <cellStyle name="Normal 8 5 3 4 4" xfId="44623" xr:uid="{00000000-0005-0000-0000-000023BB0000}"/>
    <cellStyle name="Normal 8 5 3 4 4 2" xfId="44624" xr:uid="{00000000-0005-0000-0000-000024BB0000}"/>
    <cellStyle name="Normal 8 5 3 4 4 2 2" xfId="44625" xr:uid="{00000000-0005-0000-0000-000025BB0000}"/>
    <cellStyle name="Normal 8 5 3 4 4 3" xfId="44626" xr:uid="{00000000-0005-0000-0000-000026BB0000}"/>
    <cellStyle name="Normal 8 5 3 4 4 4" xfId="44627" xr:uid="{00000000-0005-0000-0000-000027BB0000}"/>
    <cellStyle name="Normal 8 5 3 4 5" xfId="44628" xr:uid="{00000000-0005-0000-0000-000028BB0000}"/>
    <cellStyle name="Normal 8 5 3 4 5 2" xfId="44629" xr:uid="{00000000-0005-0000-0000-000029BB0000}"/>
    <cellStyle name="Normal 8 5 3 4 5 3" xfId="44630" xr:uid="{00000000-0005-0000-0000-00002ABB0000}"/>
    <cellStyle name="Normal 8 5 3 4 6" xfId="44631" xr:uid="{00000000-0005-0000-0000-00002BBB0000}"/>
    <cellStyle name="Normal 8 5 3 4 7" xfId="44632" xr:uid="{00000000-0005-0000-0000-00002CBB0000}"/>
    <cellStyle name="Normal 8 5 3 4 8" xfId="44633" xr:uid="{00000000-0005-0000-0000-00002DBB0000}"/>
    <cellStyle name="Normal 8 5 3 5" xfId="44634" xr:uid="{00000000-0005-0000-0000-00002EBB0000}"/>
    <cellStyle name="Normal 8 5 3 5 2" xfId="44635" xr:uid="{00000000-0005-0000-0000-00002FBB0000}"/>
    <cellStyle name="Normal 8 5 3 5 2 2" xfId="44636" xr:uid="{00000000-0005-0000-0000-000030BB0000}"/>
    <cellStyle name="Normal 8 5 3 5 3" xfId="44637" xr:uid="{00000000-0005-0000-0000-000031BB0000}"/>
    <cellStyle name="Normal 8 5 3 5 4" xfId="44638" xr:uid="{00000000-0005-0000-0000-000032BB0000}"/>
    <cellStyle name="Normal 8 5 3 6" xfId="44639" xr:uid="{00000000-0005-0000-0000-000033BB0000}"/>
    <cellStyle name="Normal 8 5 3 6 2" xfId="44640" xr:uid="{00000000-0005-0000-0000-000034BB0000}"/>
    <cellStyle name="Normal 8 5 3 6 2 2" xfId="44641" xr:uid="{00000000-0005-0000-0000-000035BB0000}"/>
    <cellStyle name="Normal 8 5 3 6 3" xfId="44642" xr:uid="{00000000-0005-0000-0000-000036BB0000}"/>
    <cellStyle name="Normal 8 5 3 6 4" xfId="44643" xr:uid="{00000000-0005-0000-0000-000037BB0000}"/>
    <cellStyle name="Normal 8 5 3 7" xfId="44644" xr:uid="{00000000-0005-0000-0000-000038BB0000}"/>
    <cellStyle name="Normal 8 5 3 7 2" xfId="44645" xr:uid="{00000000-0005-0000-0000-000039BB0000}"/>
    <cellStyle name="Normal 8 5 3 7 2 2" xfId="44646" xr:uid="{00000000-0005-0000-0000-00003ABB0000}"/>
    <cellStyle name="Normal 8 5 3 7 3" xfId="44647" xr:uid="{00000000-0005-0000-0000-00003BBB0000}"/>
    <cellStyle name="Normal 8 5 3 7 4" xfId="44648" xr:uid="{00000000-0005-0000-0000-00003CBB0000}"/>
    <cellStyle name="Normal 8 5 3 8" xfId="44649" xr:uid="{00000000-0005-0000-0000-00003DBB0000}"/>
    <cellStyle name="Normal 8 5 3 8 2" xfId="44650" xr:uid="{00000000-0005-0000-0000-00003EBB0000}"/>
    <cellStyle name="Normal 8 5 3 8 2 2" xfId="44651" xr:uid="{00000000-0005-0000-0000-00003FBB0000}"/>
    <cellStyle name="Normal 8 5 3 8 3" xfId="44652" xr:uid="{00000000-0005-0000-0000-000040BB0000}"/>
    <cellStyle name="Normal 8 5 3 9" xfId="44653" xr:uid="{00000000-0005-0000-0000-000041BB0000}"/>
    <cellStyle name="Normal 8 5 3 9 2" xfId="44654" xr:uid="{00000000-0005-0000-0000-000042BB0000}"/>
    <cellStyle name="Normal 8 5 4" xfId="44655" xr:uid="{00000000-0005-0000-0000-000043BB0000}"/>
    <cellStyle name="Normal 8 5 4 2" xfId="44656" xr:uid="{00000000-0005-0000-0000-000044BB0000}"/>
    <cellStyle name="Normal 8 5 4 2 2" xfId="44657" xr:uid="{00000000-0005-0000-0000-000045BB0000}"/>
    <cellStyle name="Normal 8 5 4 2 2 2" xfId="44658" xr:uid="{00000000-0005-0000-0000-000046BB0000}"/>
    <cellStyle name="Normal 8 5 4 2 2 2 2" xfId="44659" xr:uid="{00000000-0005-0000-0000-000047BB0000}"/>
    <cellStyle name="Normal 8 5 4 2 2 3" xfId="44660" xr:uid="{00000000-0005-0000-0000-000048BB0000}"/>
    <cellStyle name="Normal 8 5 4 2 2 4" xfId="44661" xr:uid="{00000000-0005-0000-0000-000049BB0000}"/>
    <cellStyle name="Normal 8 5 4 2 3" xfId="44662" xr:uid="{00000000-0005-0000-0000-00004ABB0000}"/>
    <cellStyle name="Normal 8 5 4 2 3 2" xfId="44663" xr:uid="{00000000-0005-0000-0000-00004BBB0000}"/>
    <cellStyle name="Normal 8 5 4 2 3 2 2" xfId="44664" xr:uid="{00000000-0005-0000-0000-00004CBB0000}"/>
    <cellStyle name="Normal 8 5 4 2 3 3" xfId="44665" xr:uid="{00000000-0005-0000-0000-00004DBB0000}"/>
    <cellStyle name="Normal 8 5 4 2 3 4" xfId="44666" xr:uid="{00000000-0005-0000-0000-00004EBB0000}"/>
    <cellStyle name="Normal 8 5 4 2 4" xfId="44667" xr:uid="{00000000-0005-0000-0000-00004FBB0000}"/>
    <cellStyle name="Normal 8 5 4 2 4 2" xfId="44668" xr:uid="{00000000-0005-0000-0000-000050BB0000}"/>
    <cellStyle name="Normal 8 5 4 2 4 2 2" xfId="44669" xr:uid="{00000000-0005-0000-0000-000051BB0000}"/>
    <cellStyle name="Normal 8 5 4 2 4 3" xfId="44670" xr:uid="{00000000-0005-0000-0000-000052BB0000}"/>
    <cellStyle name="Normal 8 5 4 2 4 4" xfId="44671" xr:uid="{00000000-0005-0000-0000-000053BB0000}"/>
    <cellStyle name="Normal 8 5 4 2 5" xfId="44672" xr:uid="{00000000-0005-0000-0000-000054BB0000}"/>
    <cellStyle name="Normal 8 5 4 2 5 2" xfId="44673" xr:uid="{00000000-0005-0000-0000-000055BB0000}"/>
    <cellStyle name="Normal 8 5 4 2 5 3" xfId="44674" xr:uid="{00000000-0005-0000-0000-000056BB0000}"/>
    <cellStyle name="Normal 8 5 4 2 6" xfId="44675" xr:uid="{00000000-0005-0000-0000-000057BB0000}"/>
    <cellStyle name="Normal 8 5 4 2 7" xfId="44676" xr:uid="{00000000-0005-0000-0000-000058BB0000}"/>
    <cellStyle name="Normal 8 5 4 2 8" xfId="44677" xr:uid="{00000000-0005-0000-0000-000059BB0000}"/>
    <cellStyle name="Normal 8 5 4 3" xfId="44678" xr:uid="{00000000-0005-0000-0000-00005ABB0000}"/>
    <cellStyle name="Normal 8 5 4 3 2" xfId="44679" xr:uid="{00000000-0005-0000-0000-00005BBB0000}"/>
    <cellStyle name="Normal 8 5 4 3 2 2" xfId="44680" xr:uid="{00000000-0005-0000-0000-00005CBB0000}"/>
    <cellStyle name="Normal 8 5 4 3 3" xfId="44681" xr:uid="{00000000-0005-0000-0000-00005DBB0000}"/>
    <cellStyle name="Normal 8 5 4 3 4" xfId="44682" xr:uid="{00000000-0005-0000-0000-00005EBB0000}"/>
    <cellStyle name="Normal 8 5 4 4" xfId="44683" xr:uid="{00000000-0005-0000-0000-00005FBB0000}"/>
    <cellStyle name="Normal 8 5 4 4 2" xfId="44684" xr:uid="{00000000-0005-0000-0000-000060BB0000}"/>
    <cellStyle name="Normal 8 5 4 4 2 2" xfId="44685" xr:uid="{00000000-0005-0000-0000-000061BB0000}"/>
    <cellStyle name="Normal 8 5 4 4 3" xfId="44686" xr:uid="{00000000-0005-0000-0000-000062BB0000}"/>
    <cellStyle name="Normal 8 5 4 4 4" xfId="44687" xr:uid="{00000000-0005-0000-0000-000063BB0000}"/>
    <cellStyle name="Normal 8 5 4 5" xfId="44688" xr:uid="{00000000-0005-0000-0000-000064BB0000}"/>
    <cellStyle name="Normal 8 5 4 5 2" xfId="44689" xr:uid="{00000000-0005-0000-0000-000065BB0000}"/>
    <cellStyle name="Normal 8 5 4 5 2 2" xfId="44690" xr:uid="{00000000-0005-0000-0000-000066BB0000}"/>
    <cellStyle name="Normal 8 5 4 5 3" xfId="44691" xr:uid="{00000000-0005-0000-0000-000067BB0000}"/>
    <cellStyle name="Normal 8 5 4 5 4" xfId="44692" xr:uid="{00000000-0005-0000-0000-000068BB0000}"/>
    <cellStyle name="Normal 8 5 4 6" xfId="44693" xr:uid="{00000000-0005-0000-0000-000069BB0000}"/>
    <cellStyle name="Normal 8 5 4 6 2" xfId="44694" xr:uid="{00000000-0005-0000-0000-00006ABB0000}"/>
    <cellStyle name="Normal 8 5 4 6 2 2" xfId="44695" xr:uid="{00000000-0005-0000-0000-00006BBB0000}"/>
    <cellStyle name="Normal 8 5 4 6 3" xfId="44696" xr:uid="{00000000-0005-0000-0000-00006CBB0000}"/>
    <cellStyle name="Normal 8 5 4 7" xfId="44697" xr:uid="{00000000-0005-0000-0000-00006DBB0000}"/>
    <cellStyle name="Normal 8 5 4 7 2" xfId="44698" xr:uid="{00000000-0005-0000-0000-00006EBB0000}"/>
    <cellStyle name="Normal 8 5 4 8" xfId="44699" xr:uid="{00000000-0005-0000-0000-00006FBB0000}"/>
    <cellStyle name="Normal 8 5 4 9" xfId="44700" xr:uid="{00000000-0005-0000-0000-000070BB0000}"/>
    <cellStyle name="Normal 8 5 5" xfId="44701" xr:uid="{00000000-0005-0000-0000-000071BB0000}"/>
    <cellStyle name="Normal 8 5 5 2" xfId="44702" xr:uid="{00000000-0005-0000-0000-000072BB0000}"/>
    <cellStyle name="Normal 8 5 5 2 2" xfId="44703" xr:uid="{00000000-0005-0000-0000-000073BB0000}"/>
    <cellStyle name="Normal 8 5 5 2 2 2" xfId="44704" xr:uid="{00000000-0005-0000-0000-000074BB0000}"/>
    <cellStyle name="Normal 8 5 5 2 3" xfId="44705" xr:uid="{00000000-0005-0000-0000-000075BB0000}"/>
    <cellStyle name="Normal 8 5 5 2 4" xfId="44706" xr:uid="{00000000-0005-0000-0000-000076BB0000}"/>
    <cellStyle name="Normal 8 5 5 3" xfId="44707" xr:uid="{00000000-0005-0000-0000-000077BB0000}"/>
    <cellStyle name="Normal 8 5 5 3 2" xfId="44708" xr:uid="{00000000-0005-0000-0000-000078BB0000}"/>
    <cellStyle name="Normal 8 5 5 3 2 2" xfId="44709" xr:uid="{00000000-0005-0000-0000-000079BB0000}"/>
    <cellStyle name="Normal 8 5 5 3 3" xfId="44710" xr:uid="{00000000-0005-0000-0000-00007ABB0000}"/>
    <cellStyle name="Normal 8 5 5 3 4" xfId="44711" xr:uid="{00000000-0005-0000-0000-00007BBB0000}"/>
    <cellStyle name="Normal 8 5 5 4" xfId="44712" xr:uid="{00000000-0005-0000-0000-00007CBB0000}"/>
    <cellStyle name="Normal 8 5 5 4 2" xfId="44713" xr:uid="{00000000-0005-0000-0000-00007DBB0000}"/>
    <cellStyle name="Normal 8 5 5 4 2 2" xfId="44714" xr:uid="{00000000-0005-0000-0000-00007EBB0000}"/>
    <cellStyle name="Normal 8 5 5 4 3" xfId="44715" xr:uid="{00000000-0005-0000-0000-00007FBB0000}"/>
    <cellStyle name="Normal 8 5 5 4 4" xfId="44716" xr:uid="{00000000-0005-0000-0000-000080BB0000}"/>
    <cellStyle name="Normal 8 5 5 5" xfId="44717" xr:uid="{00000000-0005-0000-0000-000081BB0000}"/>
    <cellStyle name="Normal 8 5 5 5 2" xfId="44718" xr:uid="{00000000-0005-0000-0000-000082BB0000}"/>
    <cellStyle name="Normal 8 5 5 5 2 2" xfId="44719" xr:uid="{00000000-0005-0000-0000-000083BB0000}"/>
    <cellStyle name="Normal 8 5 5 5 3" xfId="44720" xr:uid="{00000000-0005-0000-0000-000084BB0000}"/>
    <cellStyle name="Normal 8 5 5 5 4" xfId="44721" xr:uid="{00000000-0005-0000-0000-000085BB0000}"/>
    <cellStyle name="Normal 8 5 5 6" xfId="44722" xr:uid="{00000000-0005-0000-0000-000086BB0000}"/>
    <cellStyle name="Normal 8 5 5 6 2" xfId="44723" xr:uid="{00000000-0005-0000-0000-000087BB0000}"/>
    <cellStyle name="Normal 8 5 5 6 2 2" xfId="44724" xr:uid="{00000000-0005-0000-0000-000088BB0000}"/>
    <cellStyle name="Normal 8 5 5 6 3" xfId="44725" xr:uid="{00000000-0005-0000-0000-000089BB0000}"/>
    <cellStyle name="Normal 8 5 5 7" xfId="44726" xr:uid="{00000000-0005-0000-0000-00008ABB0000}"/>
    <cellStyle name="Normal 8 5 5 7 2" xfId="44727" xr:uid="{00000000-0005-0000-0000-00008BBB0000}"/>
    <cellStyle name="Normal 8 5 5 8" xfId="44728" xr:uid="{00000000-0005-0000-0000-00008CBB0000}"/>
    <cellStyle name="Normal 8 5 5 9" xfId="44729" xr:uid="{00000000-0005-0000-0000-00008DBB0000}"/>
    <cellStyle name="Normal 8 5 6" xfId="44730" xr:uid="{00000000-0005-0000-0000-00008EBB0000}"/>
    <cellStyle name="Normal 8 5 6 2" xfId="44731" xr:uid="{00000000-0005-0000-0000-00008FBB0000}"/>
    <cellStyle name="Normal 8 5 6 2 2" xfId="44732" xr:uid="{00000000-0005-0000-0000-000090BB0000}"/>
    <cellStyle name="Normal 8 5 6 2 2 2" xfId="44733" xr:uid="{00000000-0005-0000-0000-000091BB0000}"/>
    <cellStyle name="Normal 8 5 6 2 3" xfId="44734" xr:uid="{00000000-0005-0000-0000-000092BB0000}"/>
    <cellStyle name="Normal 8 5 6 2 4" xfId="44735" xr:uid="{00000000-0005-0000-0000-000093BB0000}"/>
    <cellStyle name="Normal 8 5 6 3" xfId="44736" xr:uid="{00000000-0005-0000-0000-000094BB0000}"/>
    <cellStyle name="Normal 8 5 6 3 2" xfId="44737" xr:uid="{00000000-0005-0000-0000-000095BB0000}"/>
    <cellStyle name="Normal 8 5 6 3 2 2" xfId="44738" xr:uid="{00000000-0005-0000-0000-000096BB0000}"/>
    <cellStyle name="Normal 8 5 6 3 3" xfId="44739" xr:uid="{00000000-0005-0000-0000-000097BB0000}"/>
    <cellStyle name="Normal 8 5 6 3 4" xfId="44740" xr:uid="{00000000-0005-0000-0000-000098BB0000}"/>
    <cellStyle name="Normal 8 5 6 4" xfId="44741" xr:uid="{00000000-0005-0000-0000-000099BB0000}"/>
    <cellStyle name="Normal 8 5 6 4 2" xfId="44742" xr:uid="{00000000-0005-0000-0000-00009ABB0000}"/>
    <cellStyle name="Normal 8 5 6 4 2 2" xfId="44743" xr:uid="{00000000-0005-0000-0000-00009BBB0000}"/>
    <cellStyle name="Normal 8 5 6 4 3" xfId="44744" xr:uid="{00000000-0005-0000-0000-00009CBB0000}"/>
    <cellStyle name="Normal 8 5 6 4 4" xfId="44745" xr:uid="{00000000-0005-0000-0000-00009DBB0000}"/>
    <cellStyle name="Normal 8 5 6 5" xfId="44746" xr:uid="{00000000-0005-0000-0000-00009EBB0000}"/>
    <cellStyle name="Normal 8 5 6 5 2" xfId="44747" xr:uid="{00000000-0005-0000-0000-00009FBB0000}"/>
    <cellStyle name="Normal 8 5 6 5 2 2" xfId="44748" xr:uid="{00000000-0005-0000-0000-0000A0BB0000}"/>
    <cellStyle name="Normal 8 5 6 5 3" xfId="44749" xr:uid="{00000000-0005-0000-0000-0000A1BB0000}"/>
    <cellStyle name="Normal 8 5 6 6" xfId="44750" xr:uid="{00000000-0005-0000-0000-0000A2BB0000}"/>
    <cellStyle name="Normal 8 5 6 6 2" xfId="44751" xr:uid="{00000000-0005-0000-0000-0000A3BB0000}"/>
    <cellStyle name="Normal 8 5 6 7" xfId="44752" xr:uid="{00000000-0005-0000-0000-0000A4BB0000}"/>
    <cellStyle name="Normal 8 5 6 8" xfId="44753" xr:uid="{00000000-0005-0000-0000-0000A5BB0000}"/>
    <cellStyle name="Normal 8 5 7" xfId="44754" xr:uid="{00000000-0005-0000-0000-0000A6BB0000}"/>
    <cellStyle name="Normal 8 5 8" xfId="44755" xr:uid="{00000000-0005-0000-0000-0000A7BB0000}"/>
    <cellStyle name="Normal 8 5 8 2" xfId="44756" xr:uid="{00000000-0005-0000-0000-0000A8BB0000}"/>
    <cellStyle name="Normal 8 5 8 2 2" xfId="44757" xr:uid="{00000000-0005-0000-0000-0000A9BB0000}"/>
    <cellStyle name="Normal 8 5 8 3" xfId="44758" xr:uid="{00000000-0005-0000-0000-0000AABB0000}"/>
    <cellStyle name="Normal 8 5 8 4" xfId="44759" xr:uid="{00000000-0005-0000-0000-0000ABBB0000}"/>
    <cellStyle name="Normal 8 5 9" xfId="44760" xr:uid="{00000000-0005-0000-0000-0000ACBB0000}"/>
    <cellStyle name="Normal 8 5 9 2" xfId="44761" xr:uid="{00000000-0005-0000-0000-0000ADBB0000}"/>
    <cellStyle name="Normal 8 5 9 2 2" xfId="44762" xr:uid="{00000000-0005-0000-0000-0000AEBB0000}"/>
    <cellStyle name="Normal 8 5 9 3" xfId="44763" xr:uid="{00000000-0005-0000-0000-0000AFBB0000}"/>
    <cellStyle name="Normal 8 5 9 4" xfId="44764" xr:uid="{00000000-0005-0000-0000-0000B0BB0000}"/>
    <cellStyle name="Normal 8 6" xfId="44765" xr:uid="{00000000-0005-0000-0000-0000B1BB0000}"/>
    <cellStyle name="Normal 8 6 10" xfId="44766" xr:uid="{00000000-0005-0000-0000-0000B2BB0000}"/>
    <cellStyle name="Normal 8 6 10 2" xfId="44767" xr:uid="{00000000-0005-0000-0000-0000B3BB0000}"/>
    <cellStyle name="Normal 8 6 11" xfId="44768" xr:uid="{00000000-0005-0000-0000-0000B4BB0000}"/>
    <cellStyle name="Normal 8 6 12" xfId="44769" xr:uid="{00000000-0005-0000-0000-0000B5BB0000}"/>
    <cellStyle name="Normal 8 6 2" xfId="44770" xr:uid="{00000000-0005-0000-0000-0000B6BB0000}"/>
    <cellStyle name="Normal 8 6 2 10" xfId="44771" xr:uid="{00000000-0005-0000-0000-0000B7BB0000}"/>
    <cellStyle name="Normal 8 6 2 11" xfId="44772" xr:uid="{00000000-0005-0000-0000-0000B8BB0000}"/>
    <cellStyle name="Normal 8 6 2 2" xfId="44773" xr:uid="{00000000-0005-0000-0000-0000B9BB0000}"/>
    <cellStyle name="Normal 8 6 2 2 2" xfId="44774" xr:uid="{00000000-0005-0000-0000-0000BABB0000}"/>
    <cellStyle name="Normal 8 6 2 2 2 2" xfId="44775" xr:uid="{00000000-0005-0000-0000-0000BBBB0000}"/>
    <cellStyle name="Normal 8 6 2 2 2 2 2" xfId="44776" xr:uid="{00000000-0005-0000-0000-0000BCBB0000}"/>
    <cellStyle name="Normal 8 6 2 2 2 2 2 2" xfId="44777" xr:uid="{00000000-0005-0000-0000-0000BDBB0000}"/>
    <cellStyle name="Normal 8 6 2 2 2 2 3" xfId="44778" xr:uid="{00000000-0005-0000-0000-0000BEBB0000}"/>
    <cellStyle name="Normal 8 6 2 2 2 2 4" xfId="44779" xr:uid="{00000000-0005-0000-0000-0000BFBB0000}"/>
    <cellStyle name="Normal 8 6 2 2 2 3" xfId="44780" xr:uid="{00000000-0005-0000-0000-0000C0BB0000}"/>
    <cellStyle name="Normal 8 6 2 2 2 3 2" xfId="44781" xr:uid="{00000000-0005-0000-0000-0000C1BB0000}"/>
    <cellStyle name="Normal 8 6 2 2 2 3 2 2" xfId="44782" xr:uid="{00000000-0005-0000-0000-0000C2BB0000}"/>
    <cellStyle name="Normal 8 6 2 2 2 3 3" xfId="44783" xr:uid="{00000000-0005-0000-0000-0000C3BB0000}"/>
    <cellStyle name="Normal 8 6 2 2 2 3 4" xfId="44784" xr:uid="{00000000-0005-0000-0000-0000C4BB0000}"/>
    <cellStyle name="Normal 8 6 2 2 2 4" xfId="44785" xr:uid="{00000000-0005-0000-0000-0000C5BB0000}"/>
    <cellStyle name="Normal 8 6 2 2 2 4 2" xfId="44786" xr:uid="{00000000-0005-0000-0000-0000C6BB0000}"/>
    <cellStyle name="Normal 8 6 2 2 2 4 2 2" xfId="44787" xr:uid="{00000000-0005-0000-0000-0000C7BB0000}"/>
    <cellStyle name="Normal 8 6 2 2 2 4 3" xfId="44788" xr:uid="{00000000-0005-0000-0000-0000C8BB0000}"/>
    <cellStyle name="Normal 8 6 2 2 2 4 4" xfId="44789" xr:uid="{00000000-0005-0000-0000-0000C9BB0000}"/>
    <cellStyle name="Normal 8 6 2 2 2 5" xfId="44790" xr:uid="{00000000-0005-0000-0000-0000CABB0000}"/>
    <cellStyle name="Normal 8 6 2 2 2 5 2" xfId="44791" xr:uid="{00000000-0005-0000-0000-0000CBBB0000}"/>
    <cellStyle name="Normal 8 6 2 2 2 5 3" xfId="44792" xr:uid="{00000000-0005-0000-0000-0000CCBB0000}"/>
    <cellStyle name="Normal 8 6 2 2 2 6" xfId="44793" xr:uid="{00000000-0005-0000-0000-0000CDBB0000}"/>
    <cellStyle name="Normal 8 6 2 2 2 7" xfId="44794" xr:uid="{00000000-0005-0000-0000-0000CEBB0000}"/>
    <cellStyle name="Normal 8 6 2 2 2 8" xfId="44795" xr:uid="{00000000-0005-0000-0000-0000CFBB0000}"/>
    <cellStyle name="Normal 8 6 2 2 3" xfId="44796" xr:uid="{00000000-0005-0000-0000-0000D0BB0000}"/>
    <cellStyle name="Normal 8 6 2 2 3 2" xfId="44797" xr:uid="{00000000-0005-0000-0000-0000D1BB0000}"/>
    <cellStyle name="Normal 8 6 2 2 3 2 2" xfId="44798" xr:uid="{00000000-0005-0000-0000-0000D2BB0000}"/>
    <cellStyle name="Normal 8 6 2 2 3 3" xfId="44799" xr:uid="{00000000-0005-0000-0000-0000D3BB0000}"/>
    <cellStyle name="Normal 8 6 2 2 3 4" xfId="44800" xr:uid="{00000000-0005-0000-0000-0000D4BB0000}"/>
    <cellStyle name="Normal 8 6 2 2 4" xfId="44801" xr:uid="{00000000-0005-0000-0000-0000D5BB0000}"/>
    <cellStyle name="Normal 8 6 2 2 4 2" xfId="44802" xr:uid="{00000000-0005-0000-0000-0000D6BB0000}"/>
    <cellStyle name="Normal 8 6 2 2 4 2 2" xfId="44803" xr:uid="{00000000-0005-0000-0000-0000D7BB0000}"/>
    <cellStyle name="Normal 8 6 2 2 4 3" xfId="44804" xr:uid="{00000000-0005-0000-0000-0000D8BB0000}"/>
    <cellStyle name="Normal 8 6 2 2 4 4" xfId="44805" xr:uid="{00000000-0005-0000-0000-0000D9BB0000}"/>
    <cellStyle name="Normal 8 6 2 2 5" xfId="44806" xr:uid="{00000000-0005-0000-0000-0000DABB0000}"/>
    <cellStyle name="Normal 8 6 2 2 5 2" xfId="44807" xr:uid="{00000000-0005-0000-0000-0000DBBB0000}"/>
    <cellStyle name="Normal 8 6 2 2 5 2 2" xfId="44808" xr:uid="{00000000-0005-0000-0000-0000DCBB0000}"/>
    <cellStyle name="Normal 8 6 2 2 5 3" xfId="44809" xr:uid="{00000000-0005-0000-0000-0000DDBB0000}"/>
    <cellStyle name="Normal 8 6 2 2 5 4" xfId="44810" xr:uid="{00000000-0005-0000-0000-0000DEBB0000}"/>
    <cellStyle name="Normal 8 6 2 2 6" xfId="44811" xr:uid="{00000000-0005-0000-0000-0000DFBB0000}"/>
    <cellStyle name="Normal 8 6 2 2 6 2" xfId="44812" xr:uid="{00000000-0005-0000-0000-0000E0BB0000}"/>
    <cellStyle name="Normal 8 6 2 2 6 2 2" xfId="44813" xr:uid="{00000000-0005-0000-0000-0000E1BB0000}"/>
    <cellStyle name="Normal 8 6 2 2 6 3" xfId="44814" xr:uid="{00000000-0005-0000-0000-0000E2BB0000}"/>
    <cellStyle name="Normal 8 6 2 2 7" xfId="44815" xr:uid="{00000000-0005-0000-0000-0000E3BB0000}"/>
    <cellStyle name="Normal 8 6 2 2 7 2" xfId="44816" xr:uid="{00000000-0005-0000-0000-0000E4BB0000}"/>
    <cellStyle name="Normal 8 6 2 2 8" xfId="44817" xr:uid="{00000000-0005-0000-0000-0000E5BB0000}"/>
    <cellStyle name="Normal 8 6 2 2 9" xfId="44818" xr:uid="{00000000-0005-0000-0000-0000E6BB0000}"/>
    <cellStyle name="Normal 8 6 2 3" xfId="44819" xr:uid="{00000000-0005-0000-0000-0000E7BB0000}"/>
    <cellStyle name="Normal 8 6 2 3 2" xfId="44820" xr:uid="{00000000-0005-0000-0000-0000E8BB0000}"/>
    <cellStyle name="Normal 8 6 2 3 2 2" xfId="44821" xr:uid="{00000000-0005-0000-0000-0000E9BB0000}"/>
    <cellStyle name="Normal 8 6 2 3 2 2 2" xfId="44822" xr:uid="{00000000-0005-0000-0000-0000EABB0000}"/>
    <cellStyle name="Normal 8 6 2 3 2 3" xfId="44823" xr:uid="{00000000-0005-0000-0000-0000EBBB0000}"/>
    <cellStyle name="Normal 8 6 2 3 2 4" xfId="44824" xr:uid="{00000000-0005-0000-0000-0000ECBB0000}"/>
    <cellStyle name="Normal 8 6 2 3 3" xfId="44825" xr:uid="{00000000-0005-0000-0000-0000EDBB0000}"/>
    <cellStyle name="Normal 8 6 2 3 3 2" xfId="44826" xr:uid="{00000000-0005-0000-0000-0000EEBB0000}"/>
    <cellStyle name="Normal 8 6 2 3 3 2 2" xfId="44827" xr:uid="{00000000-0005-0000-0000-0000EFBB0000}"/>
    <cellStyle name="Normal 8 6 2 3 3 3" xfId="44828" xr:uid="{00000000-0005-0000-0000-0000F0BB0000}"/>
    <cellStyle name="Normal 8 6 2 3 3 4" xfId="44829" xr:uid="{00000000-0005-0000-0000-0000F1BB0000}"/>
    <cellStyle name="Normal 8 6 2 3 4" xfId="44830" xr:uid="{00000000-0005-0000-0000-0000F2BB0000}"/>
    <cellStyle name="Normal 8 6 2 3 4 2" xfId="44831" xr:uid="{00000000-0005-0000-0000-0000F3BB0000}"/>
    <cellStyle name="Normal 8 6 2 3 4 2 2" xfId="44832" xr:uid="{00000000-0005-0000-0000-0000F4BB0000}"/>
    <cellStyle name="Normal 8 6 2 3 4 3" xfId="44833" xr:uid="{00000000-0005-0000-0000-0000F5BB0000}"/>
    <cellStyle name="Normal 8 6 2 3 4 4" xfId="44834" xr:uid="{00000000-0005-0000-0000-0000F6BB0000}"/>
    <cellStyle name="Normal 8 6 2 3 5" xfId="44835" xr:uid="{00000000-0005-0000-0000-0000F7BB0000}"/>
    <cellStyle name="Normal 8 6 2 3 5 2" xfId="44836" xr:uid="{00000000-0005-0000-0000-0000F8BB0000}"/>
    <cellStyle name="Normal 8 6 2 3 5 2 2" xfId="44837" xr:uid="{00000000-0005-0000-0000-0000F9BB0000}"/>
    <cellStyle name="Normal 8 6 2 3 5 3" xfId="44838" xr:uid="{00000000-0005-0000-0000-0000FABB0000}"/>
    <cellStyle name="Normal 8 6 2 3 5 4" xfId="44839" xr:uid="{00000000-0005-0000-0000-0000FBBB0000}"/>
    <cellStyle name="Normal 8 6 2 3 6" xfId="44840" xr:uid="{00000000-0005-0000-0000-0000FCBB0000}"/>
    <cellStyle name="Normal 8 6 2 3 6 2" xfId="44841" xr:uid="{00000000-0005-0000-0000-0000FDBB0000}"/>
    <cellStyle name="Normal 8 6 2 3 6 2 2" xfId="44842" xr:uid="{00000000-0005-0000-0000-0000FEBB0000}"/>
    <cellStyle name="Normal 8 6 2 3 6 3" xfId="44843" xr:uid="{00000000-0005-0000-0000-0000FFBB0000}"/>
    <cellStyle name="Normal 8 6 2 3 7" xfId="44844" xr:uid="{00000000-0005-0000-0000-000000BC0000}"/>
    <cellStyle name="Normal 8 6 2 3 7 2" xfId="44845" xr:uid="{00000000-0005-0000-0000-000001BC0000}"/>
    <cellStyle name="Normal 8 6 2 3 8" xfId="44846" xr:uid="{00000000-0005-0000-0000-000002BC0000}"/>
    <cellStyle name="Normal 8 6 2 3 9" xfId="44847" xr:uid="{00000000-0005-0000-0000-000003BC0000}"/>
    <cellStyle name="Normal 8 6 2 4" xfId="44848" xr:uid="{00000000-0005-0000-0000-000004BC0000}"/>
    <cellStyle name="Normal 8 6 2 4 2" xfId="44849" xr:uid="{00000000-0005-0000-0000-000005BC0000}"/>
    <cellStyle name="Normal 8 6 2 4 2 2" xfId="44850" xr:uid="{00000000-0005-0000-0000-000006BC0000}"/>
    <cellStyle name="Normal 8 6 2 4 2 2 2" xfId="44851" xr:uid="{00000000-0005-0000-0000-000007BC0000}"/>
    <cellStyle name="Normal 8 6 2 4 2 3" xfId="44852" xr:uid="{00000000-0005-0000-0000-000008BC0000}"/>
    <cellStyle name="Normal 8 6 2 4 2 4" xfId="44853" xr:uid="{00000000-0005-0000-0000-000009BC0000}"/>
    <cellStyle name="Normal 8 6 2 4 3" xfId="44854" xr:uid="{00000000-0005-0000-0000-00000ABC0000}"/>
    <cellStyle name="Normal 8 6 2 4 3 2" xfId="44855" xr:uid="{00000000-0005-0000-0000-00000BBC0000}"/>
    <cellStyle name="Normal 8 6 2 4 3 2 2" xfId="44856" xr:uid="{00000000-0005-0000-0000-00000CBC0000}"/>
    <cellStyle name="Normal 8 6 2 4 3 3" xfId="44857" xr:uid="{00000000-0005-0000-0000-00000DBC0000}"/>
    <cellStyle name="Normal 8 6 2 4 3 4" xfId="44858" xr:uid="{00000000-0005-0000-0000-00000EBC0000}"/>
    <cellStyle name="Normal 8 6 2 4 4" xfId="44859" xr:uid="{00000000-0005-0000-0000-00000FBC0000}"/>
    <cellStyle name="Normal 8 6 2 4 4 2" xfId="44860" xr:uid="{00000000-0005-0000-0000-000010BC0000}"/>
    <cellStyle name="Normal 8 6 2 4 4 2 2" xfId="44861" xr:uid="{00000000-0005-0000-0000-000011BC0000}"/>
    <cellStyle name="Normal 8 6 2 4 4 3" xfId="44862" xr:uid="{00000000-0005-0000-0000-000012BC0000}"/>
    <cellStyle name="Normal 8 6 2 4 4 4" xfId="44863" xr:uid="{00000000-0005-0000-0000-000013BC0000}"/>
    <cellStyle name="Normal 8 6 2 4 5" xfId="44864" xr:uid="{00000000-0005-0000-0000-000014BC0000}"/>
    <cellStyle name="Normal 8 6 2 4 5 2" xfId="44865" xr:uid="{00000000-0005-0000-0000-000015BC0000}"/>
    <cellStyle name="Normal 8 6 2 4 5 3" xfId="44866" xr:uid="{00000000-0005-0000-0000-000016BC0000}"/>
    <cellStyle name="Normal 8 6 2 4 6" xfId="44867" xr:uid="{00000000-0005-0000-0000-000017BC0000}"/>
    <cellStyle name="Normal 8 6 2 4 7" xfId="44868" xr:uid="{00000000-0005-0000-0000-000018BC0000}"/>
    <cellStyle name="Normal 8 6 2 4 8" xfId="44869" xr:uid="{00000000-0005-0000-0000-000019BC0000}"/>
    <cellStyle name="Normal 8 6 2 5" xfId="44870" xr:uid="{00000000-0005-0000-0000-00001ABC0000}"/>
    <cellStyle name="Normal 8 6 2 5 2" xfId="44871" xr:uid="{00000000-0005-0000-0000-00001BBC0000}"/>
    <cellStyle name="Normal 8 6 2 5 2 2" xfId="44872" xr:uid="{00000000-0005-0000-0000-00001CBC0000}"/>
    <cellStyle name="Normal 8 6 2 5 3" xfId="44873" xr:uid="{00000000-0005-0000-0000-00001DBC0000}"/>
    <cellStyle name="Normal 8 6 2 5 4" xfId="44874" xr:uid="{00000000-0005-0000-0000-00001EBC0000}"/>
    <cellStyle name="Normal 8 6 2 6" xfId="44875" xr:uid="{00000000-0005-0000-0000-00001FBC0000}"/>
    <cellStyle name="Normal 8 6 2 6 2" xfId="44876" xr:uid="{00000000-0005-0000-0000-000020BC0000}"/>
    <cellStyle name="Normal 8 6 2 6 2 2" xfId="44877" xr:uid="{00000000-0005-0000-0000-000021BC0000}"/>
    <cellStyle name="Normal 8 6 2 6 3" xfId="44878" xr:uid="{00000000-0005-0000-0000-000022BC0000}"/>
    <cellStyle name="Normal 8 6 2 6 4" xfId="44879" xr:uid="{00000000-0005-0000-0000-000023BC0000}"/>
    <cellStyle name="Normal 8 6 2 7" xfId="44880" xr:uid="{00000000-0005-0000-0000-000024BC0000}"/>
    <cellStyle name="Normal 8 6 2 7 2" xfId="44881" xr:uid="{00000000-0005-0000-0000-000025BC0000}"/>
    <cellStyle name="Normal 8 6 2 7 2 2" xfId="44882" xr:uid="{00000000-0005-0000-0000-000026BC0000}"/>
    <cellStyle name="Normal 8 6 2 7 3" xfId="44883" xr:uid="{00000000-0005-0000-0000-000027BC0000}"/>
    <cellStyle name="Normal 8 6 2 7 4" xfId="44884" xr:uid="{00000000-0005-0000-0000-000028BC0000}"/>
    <cellStyle name="Normal 8 6 2 8" xfId="44885" xr:uid="{00000000-0005-0000-0000-000029BC0000}"/>
    <cellStyle name="Normal 8 6 2 8 2" xfId="44886" xr:uid="{00000000-0005-0000-0000-00002ABC0000}"/>
    <cellStyle name="Normal 8 6 2 8 2 2" xfId="44887" xr:uid="{00000000-0005-0000-0000-00002BBC0000}"/>
    <cellStyle name="Normal 8 6 2 8 3" xfId="44888" xr:uid="{00000000-0005-0000-0000-00002CBC0000}"/>
    <cellStyle name="Normal 8 6 2 9" xfId="44889" xr:uid="{00000000-0005-0000-0000-00002DBC0000}"/>
    <cellStyle name="Normal 8 6 2 9 2" xfId="44890" xr:uid="{00000000-0005-0000-0000-00002EBC0000}"/>
    <cellStyle name="Normal 8 6 3" xfId="44891" xr:uid="{00000000-0005-0000-0000-00002FBC0000}"/>
    <cellStyle name="Normal 8 6 3 2" xfId="44892" xr:uid="{00000000-0005-0000-0000-000030BC0000}"/>
    <cellStyle name="Normal 8 6 3 2 2" xfId="44893" xr:uid="{00000000-0005-0000-0000-000031BC0000}"/>
    <cellStyle name="Normal 8 6 3 2 2 2" xfId="44894" xr:uid="{00000000-0005-0000-0000-000032BC0000}"/>
    <cellStyle name="Normal 8 6 3 2 2 2 2" xfId="44895" xr:uid="{00000000-0005-0000-0000-000033BC0000}"/>
    <cellStyle name="Normal 8 6 3 2 2 3" xfId="44896" xr:uid="{00000000-0005-0000-0000-000034BC0000}"/>
    <cellStyle name="Normal 8 6 3 2 2 4" xfId="44897" xr:uid="{00000000-0005-0000-0000-000035BC0000}"/>
    <cellStyle name="Normal 8 6 3 2 3" xfId="44898" xr:uid="{00000000-0005-0000-0000-000036BC0000}"/>
    <cellStyle name="Normal 8 6 3 2 3 2" xfId="44899" xr:uid="{00000000-0005-0000-0000-000037BC0000}"/>
    <cellStyle name="Normal 8 6 3 2 3 2 2" xfId="44900" xr:uid="{00000000-0005-0000-0000-000038BC0000}"/>
    <cellStyle name="Normal 8 6 3 2 3 3" xfId="44901" xr:uid="{00000000-0005-0000-0000-000039BC0000}"/>
    <cellStyle name="Normal 8 6 3 2 3 4" xfId="44902" xr:uid="{00000000-0005-0000-0000-00003ABC0000}"/>
    <cellStyle name="Normal 8 6 3 2 4" xfId="44903" xr:uid="{00000000-0005-0000-0000-00003BBC0000}"/>
    <cellStyle name="Normal 8 6 3 2 4 2" xfId="44904" xr:uid="{00000000-0005-0000-0000-00003CBC0000}"/>
    <cellStyle name="Normal 8 6 3 2 4 2 2" xfId="44905" xr:uid="{00000000-0005-0000-0000-00003DBC0000}"/>
    <cellStyle name="Normal 8 6 3 2 4 3" xfId="44906" xr:uid="{00000000-0005-0000-0000-00003EBC0000}"/>
    <cellStyle name="Normal 8 6 3 2 4 4" xfId="44907" xr:uid="{00000000-0005-0000-0000-00003FBC0000}"/>
    <cellStyle name="Normal 8 6 3 2 5" xfId="44908" xr:uid="{00000000-0005-0000-0000-000040BC0000}"/>
    <cellStyle name="Normal 8 6 3 2 5 2" xfId="44909" xr:uid="{00000000-0005-0000-0000-000041BC0000}"/>
    <cellStyle name="Normal 8 6 3 2 5 3" xfId="44910" xr:uid="{00000000-0005-0000-0000-000042BC0000}"/>
    <cellStyle name="Normal 8 6 3 2 6" xfId="44911" xr:uid="{00000000-0005-0000-0000-000043BC0000}"/>
    <cellStyle name="Normal 8 6 3 2 7" xfId="44912" xr:uid="{00000000-0005-0000-0000-000044BC0000}"/>
    <cellStyle name="Normal 8 6 3 2 8" xfId="44913" xr:uid="{00000000-0005-0000-0000-000045BC0000}"/>
    <cellStyle name="Normal 8 6 3 3" xfId="44914" xr:uid="{00000000-0005-0000-0000-000046BC0000}"/>
    <cellStyle name="Normal 8 6 3 3 2" xfId="44915" xr:uid="{00000000-0005-0000-0000-000047BC0000}"/>
    <cellStyle name="Normal 8 6 3 3 2 2" xfId="44916" xr:uid="{00000000-0005-0000-0000-000048BC0000}"/>
    <cellStyle name="Normal 8 6 3 3 3" xfId="44917" xr:uid="{00000000-0005-0000-0000-000049BC0000}"/>
    <cellStyle name="Normal 8 6 3 3 4" xfId="44918" xr:uid="{00000000-0005-0000-0000-00004ABC0000}"/>
    <cellStyle name="Normal 8 6 3 4" xfId="44919" xr:uid="{00000000-0005-0000-0000-00004BBC0000}"/>
    <cellStyle name="Normal 8 6 3 4 2" xfId="44920" xr:uid="{00000000-0005-0000-0000-00004CBC0000}"/>
    <cellStyle name="Normal 8 6 3 4 2 2" xfId="44921" xr:uid="{00000000-0005-0000-0000-00004DBC0000}"/>
    <cellStyle name="Normal 8 6 3 4 3" xfId="44922" xr:uid="{00000000-0005-0000-0000-00004EBC0000}"/>
    <cellStyle name="Normal 8 6 3 4 4" xfId="44923" xr:uid="{00000000-0005-0000-0000-00004FBC0000}"/>
    <cellStyle name="Normal 8 6 3 5" xfId="44924" xr:uid="{00000000-0005-0000-0000-000050BC0000}"/>
    <cellStyle name="Normal 8 6 3 5 2" xfId="44925" xr:uid="{00000000-0005-0000-0000-000051BC0000}"/>
    <cellStyle name="Normal 8 6 3 5 2 2" xfId="44926" xr:uid="{00000000-0005-0000-0000-000052BC0000}"/>
    <cellStyle name="Normal 8 6 3 5 3" xfId="44927" xr:uid="{00000000-0005-0000-0000-000053BC0000}"/>
    <cellStyle name="Normal 8 6 3 5 4" xfId="44928" xr:uid="{00000000-0005-0000-0000-000054BC0000}"/>
    <cellStyle name="Normal 8 6 3 6" xfId="44929" xr:uid="{00000000-0005-0000-0000-000055BC0000}"/>
    <cellStyle name="Normal 8 6 3 6 2" xfId="44930" xr:uid="{00000000-0005-0000-0000-000056BC0000}"/>
    <cellStyle name="Normal 8 6 3 6 2 2" xfId="44931" xr:uid="{00000000-0005-0000-0000-000057BC0000}"/>
    <cellStyle name="Normal 8 6 3 6 3" xfId="44932" xr:uid="{00000000-0005-0000-0000-000058BC0000}"/>
    <cellStyle name="Normal 8 6 3 7" xfId="44933" xr:uid="{00000000-0005-0000-0000-000059BC0000}"/>
    <cellStyle name="Normal 8 6 3 7 2" xfId="44934" xr:uid="{00000000-0005-0000-0000-00005ABC0000}"/>
    <cellStyle name="Normal 8 6 3 8" xfId="44935" xr:uid="{00000000-0005-0000-0000-00005BBC0000}"/>
    <cellStyle name="Normal 8 6 3 9" xfId="44936" xr:uid="{00000000-0005-0000-0000-00005CBC0000}"/>
    <cellStyle name="Normal 8 6 4" xfId="44937" xr:uid="{00000000-0005-0000-0000-00005DBC0000}"/>
    <cellStyle name="Normal 8 6 4 2" xfId="44938" xr:uid="{00000000-0005-0000-0000-00005EBC0000}"/>
    <cellStyle name="Normal 8 6 4 2 2" xfId="44939" xr:uid="{00000000-0005-0000-0000-00005FBC0000}"/>
    <cellStyle name="Normal 8 6 4 2 2 2" xfId="44940" xr:uid="{00000000-0005-0000-0000-000060BC0000}"/>
    <cellStyle name="Normal 8 6 4 2 3" xfId="44941" xr:uid="{00000000-0005-0000-0000-000061BC0000}"/>
    <cellStyle name="Normal 8 6 4 2 4" xfId="44942" xr:uid="{00000000-0005-0000-0000-000062BC0000}"/>
    <cellStyle name="Normal 8 6 4 3" xfId="44943" xr:uid="{00000000-0005-0000-0000-000063BC0000}"/>
    <cellStyle name="Normal 8 6 4 3 2" xfId="44944" xr:uid="{00000000-0005-0000-0000-000064BC0000}"/>
    <cellStyle name="Normal 8 6 4 3 2 2" xfId="44945" xr:uid="{00000000-0005-0000-0000-000065BC0000}"/>
    <cellStyle name="Normal 8 6 4 3 3" xfId="44946" xr:uid="{00000000-0005-0000-0000-000066BC0000}"/>
    <cellStyle name="Normal 8 6 4 3 4" xfId="44947" xr:uid="{00000000-0005-0000-0000-000067BC0000}"/>
    <cellStyle name="Normal 8 6 4 4" xfId="44948" xr:uid="{00000000-0005-0000-0000-000068BC0000}"/>
    <cellStyle name="Normal 8 6 4 4 2" xfId="44949" xr:uid="{00000000-0005-0000-0000-000069BC0000}"/>
    <cellStyle name="Normal 8 6 4 4 2 2" xfId="44950" xr:uid="{00000000-0005-0000-0000-00006ABC0000}"/>
    <cellStyle name="Normal 8 6 4 4 3" xfId="44951" xr:uid="{00000000-0005-0000-0000-00006BBC0000}"/>
    <cellStyle name="Normal 8 6 4 4 4" xfId="44952" xr:uid="{00000000-0005-0000-0000-00006CBC0000}"/>
    <cellStyle name="Normal 8 6 4 5" xfId="44953" xr:uid="{00000000-0005-0000-0000-00006DBC0000}"/>
    <cellStyle name="Normal 8 6 4 5 2" xfId="44954" xr:uid="{00000000-0005-0000-0000-00006EBC0000}"/>
    <cellStyle name="Normal 8 6 4 5 2 2" xfId="44955" xr:uid="{00000000-0005-0000-0000-00006FBC0000}"/>
    <cellStyle name="Normal 8 6 4 5 3" xfId="44956" xr:uid="{00000000-0005-0000-0000-000070BC0000}"/>
    <cellStyle name="Normal 8 6 4 5 4" xfId="44957" xr:uid="{00000000-0005-0000-0000-000071BC0000}"/>
    <cellStyle name="Normal 8 6 4 6" xfId="44958" xr:uid="{00000000-0005-0000-0000-000072BC0000}"/>
    <cellStyle name="Normal 8 6 4 6 2" xfId="44959" xr:uid="{00000000-0005-0000-0000-000073BC0000}"/>
    <cellStyle name="Normal 8 6 4 6 2 2" xfId="44960" xr:uid="{00000000-0005-0000-0000-000074BC0000}"/>
    <cellStyle name="Normal 8 6 4 6 3" xfId="44961" xr:uid="{00000000-0005-0000-0000-000075BC0000}"/>
    <cellStyle name="Normal 8 6 4 7" xfId="44962" xr:uid="{00000000-0005-0000-0000-000076BC0000}"/>
    <cellStyle name="Normal 8 6 4 7 2" xfId="44963" xr:uid="{00000000-0005-0000-0000-000077BC0000}"/>
    <cellStyle name="Normal 8 6 4 8" xfId="44964" xr:uid="{00000000-0005-0000-0000-000078BC0000}"/>
    <cellStyle name="Normal 8 6 4 9" xfId="44965" xr:uid="{00000000-0005-0000-0000-000079BC0000}"/>
    <cellStyle name="Normal 8 6 5" xfId="44966" xr:uid="{00000000-0005-0000-0000-00007ABC0000}"/>
    <cellStyle name="Normal 8 6 5 2" xfId="44967" xr:uid="{00000000-0005-0000-0000-00007BBC0000}"/>
    <cellStyle name="Normal 8 6 5 2 2" xfId="44968" xr:uid="{00000000-0005-0000-0000-00007CBC0000}"/>
    <cellStyle name="Normal 8 6 5 2 2 2" xfId="44969" xr:uid="{00000000-0005-0000-0000-00007DBC0000}"/>
    <cellStyle name="Normal 8 6 5 2 3" xfId="44970" xr:uid="{00000000-0005-0000-0000-00007EBC0000}"/>
    <cellStyle name="Normal 8 6 5 2 4" xfId="44971" xr:uid="{00000000-0005-0000-0000-00007FBC0000}"/>
    <cellStyle name="Normal 8 6 5 3" xfId="44972" xr:uid="{00000000-0005-0000-0000-000080BC0000}"/>
    <cellStyle name="Normal 8 6 5 3 2" xfId="44973" xr:uid="{00000000-0005-0000-0000-000081BC0000}"/>
    <cellStyle name="Normal 8 6 5 3 2 2" xfId="44974" xr:uid="{00000000-0005-0000-0000-000082BC0000}"/>
    <cellStyle name="Normal 8 6 5 3 3" xfId="44975" xr:uid="{00000000-0005-0000-0000-000083BC0000}"/>
    <cellStyle name="Normal 8 6 5 3 4" xfId="44976" xr:uid="{00000000-0005-0000-0000-000084BC0000}"/>
    <cellStyle name="Normal 8 6 5 4" xfId="44977" xr:uid="{00000000-0005-0000-0000-000085BC0000}"/>
    <cellStyle name="Normal 8 6 5 4 2" xfId="44978" xr:uid="{00000000-0005-0000-0000-000086BC0000}"/>
    <cellStyle name="Normal 8 6 5 4 2 2" xfId="44979" xr:uid="{00000000-0005-0000-0000-000087BC0000}"/>
    <cellStyle name="Normal 8 6 5 4 3" xfId="44980" xr:uid="{00000000-0005-0000-0000-000088BC0000}"/>
    <cellStyle name="Normal 8 6 5 4 4" xfId="44981" xr:uid="{00000000-0005-0000-0000-000089BC0000}"/>
    <cellStyle name="Normal 8 6 5 5" xfId="44982" xr:uid="{00000000-0005-0000-0000-00008ABC0000}"/>
    <cellStyle name="Normal 8 6 5 5 2" xfId="44983" xr:uid="{00000000-0005-0000-0000-00008BBC0000}"/>
    <cellStyle name="Normal 8 6 5 5 3" xfId="44984" xr:uid="{00000000-0005-0000-0000-00008CBC0000}"/>
    <cellStyle name="Normal 8 6 5 6" xfId="44985" xr:uid="{00000000-0005-0000-0000-00008DBC0000}"/>
    <cellStyle name="Normal 8 6 5 7" xfId="44986" xr:uid="{00000000-0005-0000-0000-00008EBC0000}"/>
    <cellStyle name="Normal 8 6 5 8" xfId="44987" xr:uid="{00000000-0005-0000-0000-00008FBC0000}"/>
    <cellStyle name="Normal 8 6 6" xfId="44988" xr:uid="{00000000-0005-0000-0000-000090BC0000}"/>
    <cellStyle name="Normal 8 6 6 2" xfId="44989" xr:uid="{00000000-0005-0000-0000-000091BC0000}"/>
    <cellStyle name="Normal 8 6 6 2 2" xfId="44990" xr:uid="{00000000-0005-0000-0000-000092BC0000}"/>
    <cellStyle name="Normal 8 6 6 3" xfId="44991" xr:uid="{00000000-0005-0000-0000-000093BC0000}"/>
    <cellStyle name="Normal 8 6 6 4" xfId="44992" xr:uid="{00000000-0005-0000-0000-000094BC0000}"/>
    <cellStyle name="Normal 8 6 7" xfId="44993" xr:uid="{00000000-0005-0000-0000-000095BC0000}"/>
    <cellStyle name="Normal 8 6 7 2" xfId="44994" xr:uid="{00000000-0005-0000-0000-000096BC0000}"/>
    <cellStyle name="Normal 8 6 7 2 2" xfId="44995" xr:uid="{00000000-0005-0000-0000-000097BC0000}"/>
    <cellStyle name="Normal 8 6 7 3" xfId="44996" xr:uid="{00000000-0005-0000-0000-000098BC0000}"/>
    <cellStyle name="Normal 8 6 7 4" xfId="44997" xr:uid="{00000000-0005-0000-0000-000099BC0000}"/>
    <cellStyle name="Normal 8 6 8" xfId="44998" xr:uid="{00000000-0005-0000-0000-00009ABC0000}"/>
    <cellStyle name="Normal 8 6 8 2" xfId="44999" xr:uid="{00000000-0005-0000-0000-00009BBC0000}"/>
    <cellStyle name="Normal 8 6 8 2 2" xfId="45000" xr:uid="{00000000-0005-0000-0000-00009CBC0000}"/>
    <cellStyle name="Normal 8 6 8 3" xfId="45001" xr:uid="{00000000-0005-0000-0000-00009DBC0000}"/>
    <cellStyle name="Normal 8 6 8 4" xfId="45002" xr:uid="{00000000-0005-0000-0000-00009EBC0000}"/>
    <cellStyle name="Normal 8 6 9" xfId="45003" xr:uid="{00000000-0005-0000-0000-00009FBC0000}"/>
    <cellStyle name="Normal 8 6 9 2" xfId="45004" xr:uid="{00000000-0005-0000-0000-0000A0BC0000}"/>
    <cellStyle name="Normal 8 6 9 2 2" xfId="45005" xr:uid="{00000000-0005-0000-0000-0000A1BC0000}"/>
    <cellStyle name="Normal 8 6 9 3" xfId="45006" xr:uid="{00000000-0005-0000-0000-0000A2BC0000}"/>
    <cellStyle name="Normal 8 7" xfId="45007" xr:uid="{00000000-0005-0000-0000-0000A3BC0000}"/>
    <cellStyle name="Normal 8 7 10" xfId="45008" xr:uid="{00000000-0005-0000-0000-0000A4BC0000}"/>
    <cellStyle name="Normal 8 7 11" xfId="45009" xr:uid="{00000000-0005-0000-0000-0000A5BC0000}"/>
    <cellStyle name="Normal 8 7 2" xfId="45010" xr:uid="{00000000-0005-0000-0000-0000A6BC0000}"/>
    <cellStyle name="Normal 8 7 2 2" xfId="45011" xr:uid="{00000000-0005-0000-0000-0000A7BC0000}"/>
    <cellStyle name="Normal 8 7 2 2 2" xfId="45012" xr:uid="{00000000-0005-0000-0000-0000A8BC0000}"/>
    <cellStyle name="Normal 8 7 2 2 2 2" xfId="45013" xr:uid="{00000000-0005-0000-0000-0000A9BC0000}"/>
    <cellStyle name="Normal 8 7 2 2 2 2 2" xfId="45014" xr:uid="{00000000-0005-0000-0000-0000AABC0000}"/>
    <cellStyle name="Normal 8 7 2 2 2 3" xfId="45015" xr:uid="{00000000-0005-0000-0000-0000ABBC0000}"/>
    <cellStyle name="Normal 8 7 2 2 2 4" xfId="45016" xr:uid="{00000000-0005-0000-0000-0000ACBC0000}"/>
    <cellStyle name="Normal 8 7 2 2 3" xfId="45017" xr:uid="{00000000-0005-0000-0000-0000ADBC0000}"/>
    <cellStyle name="Normal 8 7 2 2 3 2" xfId="45018" xr:uid="{00000000-0005-0000-0000-0000AEBC0000}"/>
    <cellStyle name="Normal 8 7 2 2 3 2 2" xfId="45019" xr:uid="{00000000-0005-0000-0000-0000AFBC0000}"/>
    <cellStyle name="Normal 8 7 2 2 3 3" xfId="45020" xr:uid="{00000000-0005-0000-0000-0000B0BC0000}"/>
    <cellStyle name="Normal 8 7 2 2 3 4" xfId="45021" xr:uid="{00000000-0005-0000-0000-0000B1BC0000}"/>
    <cellStyle name="Normal 8 7 2 2 4" xfId="45022" xr:uid="{00000000-0005-0000-0000-0000B2BC0000}"/>
    <cellStyle name="Normal 8 7 2 2 4 2" xfId="45023" xr:uid="{00000000-0005-0000-0000-0000B3BC0000}"/>
    <cellStyle name="Normal 8 7 2 2 4 2 2" xfId="45024" xr:uid="{00000000-0005-0000-0000-0000B4BC0000}"/>
    <cellStyle name="Normal 8 7 2 2 4 3" xfId="45025" xr:uid="{00000000-0005-0000-0000-0000B5BC0000}"/>
    <cellStyle name="Normal 8 7 2 2 4 4" xfId="45026" xr:uid="{00000000-0005-0000-0000-0000B6BC0000}"/>
    <cellStyle name="Normal 8 7 2 2 5" xfId="45027" xr:uid="{00000000-0005-0000-0000-0000B7BC0000}"/>
    <cellStyle name="Normal 8 7 2 2 5 2" xfId="45028" xr:uid="{00000000-0005-0000-0000-0000B8BC0000}"/>
    <cellStyle name="Normal 8 7 2 2 5 3" xfId="45029" xr:uid="{00000000-0005-0000-0000-0000B9BC0000}"/>
    <cellStyle name="Normal 8 7 2 2 6" xfId="45030" xr:uid="{00000000-0005-0000-0000-0000BABC0000}"/>
    <cellStyle name="Normal 8 7 2 2 7" xfId="45031" xr:uid="{00000000-0005-0000-0000-0000BBBC0000}"/>
    <cellStyle name="Normal 8 7 2 2 8" xfId="45032" xr:uid="{00000000-0005-0000-0000-0000BCBC0000}"/>
    <cellStyle name="Normal 8 7 2 3" xfId="45033" xr:uid="{00000000-0005-0000-0000-0000BDBC0000}"/>
    <cellStyle name="Normal 8 7 2 3 2" xfId="45034" xr:uid="{00000000-0005-0000-0000-0000BEBC0000}"/>
    <cellStyle name="Normal 8 7 2 3 2 2" xfId="45035" xr:uid="{00000000-0005-0000-0000-0000BFBC0000}"/>
    <cellStyle name="Normal 8 7 2 3 3" xfId="45036" xr:uid="{00000000-0005-0000-0000-0000C0BC0000}"/>
    <cellStyle name="Normal 8 7 2 3 4" xfId="45037" xr:uid="{00000000-0005-0000-0000-0000C1BC0000}"/>
    <cellStyle name="Normal 8 7 2 4" xfId="45038" xr:uid="{00000000-0005-0000-0000-0000C2BC0000}"/>
    <cellStyle name="Normal 8 7 2 4 2" xfId="45039" xr:uid="{00000000-0005-0000-0000-0000C3BC0000}"/>
    <cellStyle name="Normal 8 7 2 4 2 2" xfId="45040" xr:uid="{00000000-0005-0000-0000-0000C4BC0000}"/>
    <cellStyle name="Normal 8 7 2 4 3" xfId="45041" xr:uid="{00000000-0005-0000-0000-0000C5BC0000}"/>
    <cellStyle name="Normal 8 7 2 4 4" xfId="45042" xr:uid="{00000000-0005-0000-0000-0000C6BC0000}"/>
    <cellStyle name="Normal 8 7 2 5" xfId="45043" xr:uid="{00000000-0005-0000-0000-0000C7BC0000}"/>
    <cellStyle name="Normal 8 7 2 5 2" xfId="45044" xr:uid="{00000000-0005-0000-0000-0000C8BC0000}"/>
    <cellStyle name="Normal 8 7 2 5 2 2" xfId="45045" xr:uid="{00000000-0005-0000-0000-0000C9BC0000}"/>
    <cellStyle name="Normal 8 7 2 5 3" xfId="45046" xr:uid="{00000000-0005-0000-0000-0000CABC0000}"/>
    <cellStyle name="Normal 8 7 2 5 4" xfId="45047" xr:uid="{00000000-0005-0000-0000-0000CBBC0000}"/>
    <cellStyle name="Normal 8 7 2 6" xfId="45048" xr:uid="{00000000-0005-0000-0000-0000CCBC0000}"/>
    <cellStyle name="Normal 8 7 2 6 2" xfId="45049" xr:uid="{00000000-0005-0000-0000-0000CDBC0000}"/>
    <cellStyle name="Normal 8 7 2 6 2 2" xfId="45050" xr:uid="{00000000-0005-0000-0000-0000CEBC0000}"/>
    <cellStyle name="Normal 8 7 2 6 3" xfId="45051" xr:uid="{00000000-0005-0000-0000-0000CFBC0000}"/>
    <cellStyle name="Normal 8 7 2 7" xfId="45052" xr:uid="{00000000-0005-0000-0000-0000D0BC0000}"/>
    <cellStyle name="Normal 8 7 2 7 2" xfId="45053" xr:uid="{00000000-0005-0000-0000-0000D1BC0000}"/>
    <cellStyle name="Normal 8 7 2 8" xfId="45054" xr:uid="{00000000-0005-0000-0000-0000D2BC0000}"/>
    <cellStyle name="Normal 8 7 2 9" xfId="45055" xr:uid="{00000000-0005-0000-0000-0000D3BC0000}"/>
    <cellStyle name="Normal 8 7 3" xfId="45056" xr:uid="{00000000-0005-0000-0000-0000D4BC0000}"/>
    <cellStyle name="Normal 8 7 3 2" xfId="45057" xr:uid="{00000000-0005-0000-0000-0000D5BC0000}"/>
    <cellStyle name="Normal 8 7 3 2 2" xfId="45058" xr:uid="{00000000-0005-0000-0000-0000D6BC0000}"/>
    <cellStyle name="Normal 8 7 3 2 2 2" xfId="45059" xr:uid="{00000000-0005-0000-0000-0000D7BC0000}"/>
    <cellStyle name="Normal 8 7 3 2 3" xfId="45060" xr:uid="{00000000-0005-0000-0000-0000D8BC0000}"/>
    <cellStyle name="Normal 8 7 3 2 4" xfId="45061" xr:uid="{00000000-0005-0000-0000-0000D9BC0000}"/>
    <cellStyle name="Normal 8 7 3 3" xfId="45062" xr:uid="{00000000-0005-0000-0000-0000DABC0000}"/>
    <cellStyle name="Normal 8 7 3 3 2" xfId="45063" xr:uid="{00000000-0005-0000-0000-0000DBBC0000}"/>
    <cellStyle name="Normal 8 7 3 3 2 2" xfId="45064" xr:uid="{00000000-0005-0000-0000-0000DCBC0000}"/>
    <cellStyle name="Normal 8 7 3 3 3" xfId="45065" xr:uid="{00000000-0005-0000-0000-0000DDBC0000}"/>
    <cellStyle name="Normal 8 7 3 3 4" xfId="45066" xr:uid="{00000000-0005-0000-0000-0000DEBC0000}"/>
    <cellStyle name="Normal 8 7 3 4" xfId="45067" xr:uid="{00000000-0005-0000-0000-0000DFBC0000}"/>
    <cellStyle name="Normal 8 7 3 4 2" xfId="45068" xr:uid="{00000000-0005-0000-0000-0000E0BC0000}"/>
    <cellStyle name="Normal 8 7 3 4 2 2" xfId="45069" xr:uid="{00000000-0005-0000-0000-0000E1BC0000}"/>
    <cellStyle name="Normal 8 7 3 4 3" xfId="45070" xr:uid="{00000000-0005-0000-0000-0000E2BC0000}"/>
    <cellStyle name="Normal 8 7 3 4 4" xfId="45071" xr:uid="{00000000-0005-0000-0000-0000E3BC0000}"/>
    <cellStyle name="Normal 8 7 3 5" xfId="45072" xr:uid="{00000000-0005-0000-0000-0000E4BC0000}"/>
    <cellStyle name="Normal 8 7 3 5 2" xfId="45073" xr:uid="{00000000-0005-0000-0000-0000E5BC0000}"/>
    <cellStyle name="Normal 8 7 3 5 2 2" xfId="45074" xr:uid="{00000000-0005-0000-0000-0000E6BC0000}"/>
    <cellStyle name="Normal 8 7 3 5 3" xfId="45075" xr:uid="{00000000-0005-0000-0000-0000E7BC0000}"/>
    <cellStyle name="Normal 8 7 3 5 4" xfId="45076" xr:uid="{00000000-0005-0000-0000-0000E8BC0000}"/>
    <cellStyle name="Normal 8 7 3 6" xfId="45077" xr:uid="{00000000-0005-0000-0000-0000E9BC0000}"/>
    <cellStyle name="Normal 8 7 3 6 2" xfId="45078" xr:uid="{00000000-0005-0000-0000-0000EABC0000}"/>
    <cellStyle name="Normal 8 7 3 6 2 2" xfId="45079" xr:uid="{00000000-0005-0000-0000-0000EBBC0000}"/>
    <cellStyle name="Normal 8 7 3 6 3" xfId="45080" xr:uid="{00000000-0005-0000-0000-0000ECBC0000}"/>
    <cellStyle name="Normal 8 7 3 7" xfId="45081" xr:uid="{00000000-0005-0000-0000-0000EDBC0000}"/>
    <cellStyle name="Normal 8 7 3 7 2" xfId="45082" xr:uid="{00000000-0005-0000-0000-0000EEBC0000}"/>
    <cellStyle name="Normal 8 7 3 8" xfId="45083" xr:uid="{00000000-0005-0000-0000-0000EFBC0000}"/>
    <cellStyle name="Normal 8 7 3 9" xfId="45084" xr:uid="{00000000-0005-0000-0000-0000F0BC0000}"/>
    <cellStyle name="Normal 8 7 4" xfId="45085" xr:uid="{00000000-0005-0000-0000-0000F1BC0000}"/>
    <cellStyle name="Normal 8 7 4 2" xfId="45086" xr:uid="{00000000-0005-0000-0000-0000F2BC0000}"/>
    <cellStyle name="Normal 8 7 4 2 2" xfId="45087" xr:uid="{00000000-0005-0000-0000-0000F3BC0000}"/>
    <cellStyle name="Normal 8 7 4 2 2 2" xfId="45088" xr:uid="{00000000-0005-0000-0000-0000F4BC0000}"/>
    <cellStyle name="Normal 8 7 4 2 3" xfId="45089" xr:uid="{00000000-0005-0000-0000-0000F5BC0000}"/>
    <cellStyle name="Normal 8 7 4 2 4" xfId="45090" xr:uid="{00000000-0005-0000-0000-0000F6BC0000}"/>
    <cellStyle name="Normal 8 7 4 3" xfId="45091" xr:uid="{00000000-0005-0000-0000-0000F7BC0000}"/>
    <cellStyle name="Normal 8 7 4 3 2" xfId="45092" xr:uid="{00000000-0005-0000-0000-0000F8BC0000}"/>
    <cellStyle name="Normal 8 7 4 3 2 2" xfId="45093" xr:uid="{00000000-0005-0000-0000-0000F9BC0000}"/>
    <cellStyle name="Normal 8 7 4 3 3" xfId="45094" xr:uid="{00000000-0005-0000-0000-0000FABC0000}"/>
    <cellStyle name="Normal 8 7 4 3 4" xfId="45095" xr:uid="{00000000-0005-0000-0000-0000FBBC0000}"/>
    <cellStyle name="Normal 8 7 4 4" xfId="45096" xr:uid="{00000000-0005-0000-0000-0000FCBC0000}"/>
    <cellStyle name="Normal 8 7 4 4 2" xfId="45097" xr:uid="{00000000-0005-0000-0000-0000FDBC0000}"/>
    <cellStyle name="Normal 8 7 4 4 2 2" xfId="45098" xr:uid="{00000000-0005-0000-0000-0000FEBC0000}"/>
    <cellStyle name="Normal 8 7 4 4 3" xfId="45099" xr:uid="{00000000-0005-0000-0000-0000FFBC0000}"/>
    <cellStyle name="Normal 8 7 4 4 4" xfId="45100" xr:uid="{00000000-0005-0000-0000-000000BD0000}"/>
    <cellStyle name="Normal 8 7 4 5" xfId="45101" xr:uid="{00000000-0005-0000-0000-000001BD0000}"/>
    <cellStyle name="Normal 8 7 4 5 2" xfId="45102" xr:uid="{00000000-0005-0000-0000-000002BD0000}"/>
    <cellStyle name="Normal 8 7 4 5 3" xfId="45103" xr:uid="{00000000-0005-0000-0000-000003BD0000}"/>
    <cellStyle name="Normal 8 7 4 6" xfId="45104" xr:uid="{00000000-0005-0000-0000-000004BD0000}"/>
    <cellStyle name="Normal 8 7 4 7" xfId="45105" xr:uid="{00000000-0005-0000-0000-000005BD0000}"/>
    <cellStyle name="Normal 8 7 4 8" xfId="45106" xr:uid="{00000000-0005-0000-0000-000006BD0000}"/>
    <cellStyle name="Normal 8 7 5" xfId="45107" xr:uid="{00000000-0005-0000-0000-000007BD0000}"/>
    <cellStyle name="Normal 8 7 5 2" xfId="45108" xr:uid="{00000000-0005-0000-0000-000008BD0000}"/>
    <cellStyle name="Normal 8 7 5 2 2" xfId="45109" xr:uid="{00000000-0005-0000-0000-000009BD0000}"/>
    <cellStyle name="Normal 8 7 5 3" xfId="45110" xr:uid="{00000000-0005-0000-0000-00000ABD0000}"/>
    <cellStyle name="Normal 8 7 5 4" xfId="45111" xr:uid="{00000000-0005-0000-0000-00000BBD0000}"/>
    <cellStyle name="Normal 8 7 6" xfId="45112" xr:uid="{00000000-0005-0000-0000-00000CBD0000}"/>
    <cellStyle name="Normal 8 7 6 2" xfId="45113" xr:uid="{00000000-0005-0000-0000-00000DBD0000}"/>
    <cellStyle name="Normal 8 7 6 2 2" xfId="45114" xr:uid="{00000000-0005-0000-0000-00000EBD0000}"/>
    <cellStyle name="Normal 8 7 6 3" xfId="45115" xr:uid="{00000000-0005-0000-0000-00000FBD0000}"/>
    <cellStyle name="Normal 8 7 6 4" xfId="45116" xr:uid="{00000000-0005-0000-0000-000010BD0000}"/>
    <cellStyle name="Normal 8 7 7" xfId="45117" xr:uid="{00000000-0005-0000-0000-000011BD0000}"/>
    <cellStyle name="Normal 8 7 7 2" xfId="45118" xr:uid="{00000000-0005-0000-0000-000012BD0000}"/>
    <cellStyle name="Normal 8 7 7 2 2" xfId="45119" xr:uid="{00000000-0005-0000-0000-000013BD0000}"/>
    <cellStyle name="Normal 8 7 7 3" xfId="45120" xr:uid="{00000000-0005-0000-0000-000014BD0000}"/>
    <cellStyle name="Normal 8 7 7 4" xfId="45121" xr:uid="{00000000-0005-0000-0000-000015BD0000}"/>
    <cellStyle name="Normal 8 7 8" xfId="45122" xr:uid="{00000000-0005-0000-0000-000016BD0000}"/>
    <cellStyle name="Normal 8 7 8 2" xfId="45123" xr:uid="{00000000-0005-0000-0000-000017BD0000}"/>
    <cellStyle name="Normal 8 7 8 2 2" xfId="45124" xr:uid="{00000000-0005-0000-0000-000018BD0000}"/>
    <cellStyle name="Normal 8 7 8 3" xfId="45125" xr:uid="{00000000-0005-0000-0000-000019BD0000}"/>
    <cellStyle name="Normal 8 7 9" xfId="45126" xr:uid="{00000000-0005-0000-0000-00001ABD0000}"/>
    <cellStyle name="Normal 8 7 9 2" xfId="45127" xr:uid="{00000000-0005-0000-0000-00001BBD0000}"/>
    <cellStyle name="Normal 8 8" xfId="45128" xr:uid="{00000000-0005-0000-0000-00001CBD0000}"/>
    <cellStyle name="Normal 8 8 2" xfId="45129" xr:uid="{00000000-0005-0000-0000-00001DBD0000}"/>
    <cellStyle name="Normal 8 8 2 2" xfId="45130" xr:uid="{00000000-0005-0000-0000-00001EBD0000}"/>
    <cellStyle name="Normal 8 8 2 2 2" xfId="45131" xr:uid="{00000000-0005-0000-0000-00001FBD0000}"/>
    <cellStyle name="Normal 8 8 2 2 2 2" xfId="45132" xr:uid="{00000000-0005-0000-0000-000020BD0000}"/>
    <cellStyle name="Normal 8 8 2 2 3" xfId="45133" xr:uid="{00000000-0005-0000-0000-000021BD0000}"/>
    <cellStyle name="Normal 8 8 2 2 4" xfId="45134" xr:uid="{00000000-0005-0000-0000-000022BD0000}"/>
    <cellStyle name="Normal 8 8 2 3" xfId="45135" xr:uid="{00000000-0005-0000-0000-000023BD0000}"/>
    <cellStyle name="Normal 8 8 2 3 2" xfId="45136" xr:uid="{00000000-0005-0000-0000-000024BD0000}"/>
    <cellStyle name="Normal 8 8 2 3 2 2" xfId="45137" xr:uid="{00000000-0005-0000-0000-000025BD0000}"/>
    <cellStyle name="Normal 8 8 2 3 3" xfId="45138" xr:uid="{00000000-0005-0000-0000-000026BD0000}"/>
    <cellStyle name="Normal 8 8 2 3 4" xfId="45139" xr:uid="{00000000-0005-0000-0000-000027BD0000}"/>
    <cellStyle name="Normal 8 8 2 4" xfId="45140" xr:uid="{00000000-0005-0000-0000-000028BD0000}"/>
    <cellStyle name="Normal 8 8 2 4 2" xfId="45141" xr:uid="{00000000-0005-0000-0000-000029BD0000}"/>
    <cellStyle name="Normal 8 8 2 4 2 2" xfId="45142" xr:uid="{00000000-0005-0000-0000-00002ABD0000}"/>
    <cellStyle name="Normal 8 8 2 4 3" xfId="45143" xr:uid="{00000000-0005-0000-0000-00002BBD0000}"/>
    <cellStyle name="Normal 8 8 2 4 4" xfId="45144" xr:uid="{00000000-0005-0000-0000-00002CBD0000}"/>
    <cellStyle name="Normal 8 8 2 5" xfId="45145" xr:uid="{00000000-0005-0000-0000-00002DBD0000}"/>
    <cellStyle name="Normal 8 8 2 5 2" xfId="45146" xr:uid="{00000000-0005-0000-0000-00002EBD0000}"/>
    <cellStyle name="Normal 8 8 2 5 3" xfId="45147" xr:uid="{00000000-0005-0000-0000-00002FBD0000}"/>
    <cellStyle name="Normal 8 8 2 6" xfId="45148" xr:uid="{00000000-0005-0000-0000-000030BD0000}"/>
    <cellStyle name="Normal 8 8 2 7" xfId="45149" xr:uid="{00000000-0005-0000-0000-000031BD0000}"/>
    <cellStyle name="Normal 8 8 2 8" xfId="45150" xr:uid="{00000000-0005-0000-0000-000032BD0000}"/>
    <cellStyle name="Normal 8 8 3" xfId="45151" xr:uid="{00000000-0005-0000-0000-000033BD0000}"/>
    <cellStyle name="Normal 8 8 3 2" xfId="45152" xr:uid="{00000000-0005-0000-0000-000034BD0000}"/>
    <cellStyle name="Normal 8 8 3 2 2" xfId="45153" xr:uid="{00000000-0005-0000-0000-000035BD0000}"/>
    <cellStyle name="Normal 8 8 3 3" xfId="45154" xr:uid="{00000000-0005-0000-0000-000036BD0000}"/>
    <cellStyle name="Normal 8 8 3 4" xfId="45155" xr:uid="{00000000-0005-0000-0000-000037BD0000}"/>
    <cellStyle name="Normal 8 8 4" xfId="45156" xr:uid="{00000000-0005-0000-0000-000038BD0000}"/>
    <cellStyle name="Normal 8 8 4 2" xfId="45157" xr:uid="{00000000-0005-0000-0000-000039BD0000}"/>
    <cellStyle name="Normal 8 8 4 2 2" xfId="45158" xr:uid="{00000000-0005-0000-0000-00003ABD0000}"/>
    <cellStyle name="Normal 8 8 4 3" xfId="45159" xr:uid="{00000000-0005-0000-0000-00003BBD0000}"/>
    <cellStyle name="Normal 8 8 4 4" xfId="45160" xr:uid="{00000000-0005-0000-0000-00003CBD0000}"/>
    <cellStyle name="Normal 8 8 5" xfId="45161" xr:uid="{00000000-0005-0000-0000-00003DBD0000}"/>
    <cellStyle name="Normal 8 8 5 2" xfId="45162" xr:uid="{00000000-0005-0000-0000-00003EBD0000}"/>
    <cellStyle name="Normal 8 8 5 2 2" xfId="45163" xr:uid="{00000000-0005-0000-0000-00003FBD0000}"/>
    <cellStyle name="Normal 8 8 5 3" xfId="45164" xr:uid="{00000000-0005-0000-0000-000040BD0000}"/>
    <cellStyle name="Normal 8 8 5 4" xfId="45165" xr:uid="{00000000-0005-0000-0000-000041BD0000}"/>
    <cellStyle name="Normal 8 8 6" xfId="45166" xr:uid="{00000000-0005-0000-0000-000042BD0000}"/>
    <cellStyle name="Normal 8 8 6 2" xfId="45167" xr:uid="{00000000-0005-0000-0000-000043BD0000}"/>
    <cellStyle name="Normal 8 8 6 2 2" xfId="45168" xr:uid="{00000000-0005-0000-0000-000044BD0000}"/>
    <cellStyle name="Normal 8 8 6 3" xfId="45169" xr:uid="{00000000-0005-0000-0000-000045BD0000}"/>
    <cellStyle name="Normal 8 8 7" xfId="45170" xr:uid="{00000000-0005-0000-0000-000046BD0000}"/>
    <cellStyle name="Normal 8 8 7 2" xfId="45171" xr:uid="{00000000-0005-0000-0000-000047BD0000}"/>
    <cellStyle name="Normal 8 8 8" xfId="45172" xr:uid="{00000000-0005-0000-0000-000048BD0000}"/>
    <cellStyle name="Normal 8 8 9" xfId="45173" xr:uid="{00000000-0005-0000-0000-000049BD0000}"/>
    <cellStyle name="Normal 8 9" xfId="45174" xr:uid="{00000000-0005-0000-0000-00004ABD0000}"/>
    <cellStyle name="Normal 8 9 2" xfId="45175" xr:uid="{00000000-0005-0000-0000-00004BBD0000}"/>
    <cellStyle name="Normal 8 9 2 2" xfId="45176" xr:uid="{00000000-0005-0000-0000-00004CBD0000}"/>
    <cellStyle name="Normal 8 9 2 2 2" xfId="45177" xr:uid="{00000000-0005-0000-0000-00004DBD0000}"/>
    <cellStyle name="Normal 8 9 2 3" xfId="45178" xr:uid="{00000000-0005-0000-0000-00004EBD0000}"/>
    <cellStyle name="Normal 8 9 2 4" xfId="45179" xr:uid="{00000000-0005-0000-0000-00004FBD0000}"/>
    <cellStyle name="Normal 8 9 3" xfId="45180" xr:uid="{00000000-0005-0000-0000-000050BD0000}"/>
    <cellStyle name="Normal 8 9 3 2" xfId="45181" xr:uid="{00000000-0005-0000-0000-000051BD0000}"/>
    <cellStyle name="Normal 8 9 3 2 2" xfId="45182" xr:uid="{00000000-0005-0000-0000-000052BD0000}"/>
    <cellStyle name="Normal 8 9 3 3" xfId="45183" xr:uid="{00000000-0005-0000-0000-000053BD0000}"/>
    <cellStyle name="Normal 8 9 3 4" xfId="45184" xr:uid="{00000000-0005-0000-0000-000054BD0000}"/>
    <cellStyle name="Normal 8 9 4" xfId="45185" xr:uid="{00000000-0005-0000-0000-000055BD0000}"/>
    <cellStyle name="Normal 8 9 4 2" xfId="45186" xr:uid="{00000000-0005-0000-0000-000056BD0000}"/>
    <cellStyle name="Normal 8 9 4 2 2" xfId="45187" xr:uid="{00000000-0005-0000-0000-000057BD0000}"/>
    <cellStyle name="Normal 8 9 4 3" xfId="45188" xr:uid="{00000000-0005-0000-0000-000058BD0000}"/>
    <cellStyle name="Normal 8 9 4 4" xfId="45189" xr:uid="{00000000-0005-0000-0000-000059BD0000}"/>
    <cellStyle name="Normal 8 9 5" xfId="45190" xr:uid="{00000000-0005-0000-0000-00005ABD0000}"/>
    <cellStyle name="Normal 8 9 5 2" xfId="45191" xr:uid="{00000000-0005-0000-0000-00005BBD0000}"/>
    <cellStyle name="Normal 8 9 5 2 2" xfId="45192" xr:uid="{00000000-0005-0000-0000-00005CBD0000}"/>
    <cellStyle name="Normal 8 9 5 3" xfId="45193" xr:uid="{00000000-0005-0000-0000-00005DBD0000}"/>
    <cellStyle name="Normal 8 9 6" xfId="45194" xr:uid="{00000000-0005-0000-0000-00005EBD0000}"/>
    <cellStyle name="Normal 8 9 6 2" xfId="45195" xr:uid="{00000000-0005-0000-0000-00005FBD0000}"/>
    <cellStyle name="Normal 8 9 7" xfId="45196" xr:uid="{00000000-0005-0000-0000-000060BD0000}"/>
    <cellStyle name="Normal 8 9 8" xfId="45197" xr:uid="{00000000-0005-0000-0000-000061BD0000}"/>
    <cellStyle name="Normal 80" xfId="45198" xr:uid="{00000000-0005-0000-0000-000062BD0000}"/>
    <cellStyle name="Normal 80 2" xfId="45199" xr:uid="{00000000-0005-0000-0000-000063BD0000}"/>
    <cellStyle name="Normal 80 2 2" xfId="45200" xr:uid="{00000000-0005-0000-0000-000064BD0000}"/>
    <cellStyle name="Normal 80 2 2 2" xfId="45201" xr:uid="{00000000-0005-0000-0000-000065BD0000}"/>
    <cellStyle name="Normal 80 2 2 3" xfId="45202" xr:uid="{00000000-0005-0000-0000-000066BD0000}"/>
    <cellStyle name="Normal 80 2 3" xfId="45203" xr:uid="{00000000-0005-0000-0000-000067BD0000}"/>
    <cellStyle name="Normal 80 2 3 2" xfId="45204" xr:uid="{00000000-0005-0000-0000-000068BD0000}"/>
    <cellStyle name="Normal 80 2 4" xfId="45205" xr:uid="{00000000-0005-0000-0000-000069BD0000}"/>
    <cellStyle name="Normal 80 2 5" xfId="45206" xr:uid="{00000000-0005-0000-0000-00006ABD0000}"/>
    <cellStyle name="Normal 80 3" xfId="45207" xr:uid="{00000000-0005-0000-0000-00006BBD0000}"/>
    <cellStyle name="Normal 80 3 2" xfId="45208" xr:uid="{00000000-0005-0000-0000-00006CBD0000}"/>
    <cellStyle name="Normal 80 3 3" xfId="45209" xr:uid="{00000000-0005-0000-0000-00006DBD0000}"/>
    <cellStyle name="Normal 80 4" xfId="45210" xr:uid="{00000000-0005-0000-0000-00006EBD0000}"/>
    <cellStyle name="Normal 80 4 2" xfId="45211" xr:uid="{00000000-0005-0000-0000-00006FBD0000}"/>
    <cellStyle name="Normal 80 5" xfId="45212" xr:uid="{00000000-0005-0000-0000-000070BD0000}"/>
    <cellStyle name="Normal 80 6" xfId="45213" xr:uid="{00000000-0005-0000-0000-000071BD0000}"/>
    <cellStyle name="Normal 81" xfId="45214" xr:uid="{00000000-0005-0000-0000-000072BD0000}"/>
    <cellStyle name="Normal 81 2" xfId="45215" xr:uid="{00000000-0005-0000-0000-000073BD0000}"/>
    <cellStyle name="Normal 81 2 2" xfId="45216" xr:uid="{00000000-0005-0000-0000-000074BD0000}"/>
    <cellStyle name="Normal 81 2 2 2" xfId="45217" xr:uid="{00000000-0005-0000-0000-000075BD0000}"/>
    <cellStyle name="Normal 81 2 2 3" xfId="45218" xr:uid="{00000000-0005-0000-0000-000076BD0000}"/>
    <cellStyle name="Normal 81 2 3" xfId="45219" xr:uid="{00000000-0005-0000-0000-000077BD0000}"/>
    <cellStyle name="Normal 81 2 3 2" xfId="45220" xr:uid="{00000000-0005-0000-0000-000078BD0000}"/>
    <cellStyle name="Normal 81 2 4" xfId="45221" xr:uid="{00000000-0005-0000-0000-000079BD0000}"/>
    <cellStyle name="Normal 81 2 5" xfId="45222" xr:uid="{00000000-0005-0000-0000-00007ABD0000}"/>
    <cellStyle name="Normal 81 3" xfId="45223" xr:uid="{00000000-0005-0000-0000-00007BBD0000}"/>
    <cellStyle name="Normal 81 3 2" xfId="45224" xr:uid="{00000000-0005-0000-0000-00007CBD0000}"/>
    <cellStyle name="Normal 81 3 3" xfId="45225" xr:uid="{00000000-0005-0000-0000-00007DBD0000}"/>
    <cellStyle name="Normal 81 4" xfId="45226" xr:uid="{00000000-0005-0000-0000-00007EBD0000}"/>
    <cellStyle name="Normal 81 4 2" xfId="45227" xr:uid="{00000000-0005-0000-0000-00007FBD0000}"/>
    <cellStyle name="Normal 81 5" xfId="45228" xr:uid="{00000000-0005-0000-0000-000080BD0000}"/>
    <cellStyle name="Normal 81 6" xfId="45229" xr:uid="{00000000-0005-0000-0000-000081BD0000}"/>
    <cellStyle name="Normal 82" xfId="45230" xr:uid="{00000000-0005-0000-0000-000082BD0000}"/>
    <cellStyle name="Normal 82 2" xfId="45231" xr:uid="{00000000-0005-0000-0000-000083BD0000}"/>
    <cellStyle name="Normal 82 2 2" xfId="45232" xr:uid="{00000000-0005-0000-0000-000084BD0000}"/>
    <cellStyle name="Normal 82 2 2 2" xfId="45233" xr:uid="{00000000-0005-0000-0000-000085BD0000}"/>
    <cellStyle name="Normal 82 2 2 3" xfId="45234" xr:uid="{00000000-0005-0000-0000-000086BD0000}"/>
    <cellStyle name="Normal 82 2 3" xfId="45235" xr:uid="{00000000-0005-0000-0000-000087BD0000}"/>
    <cellStyle name="Normal 82 2 3 2" xfId="45236" xr:uid="{00000000-0005-0000-0000-000088BD0000}"/>
    <cellStyle name="Normal 82 2 4" xfId="45237" xr:uid="{00000000-0005-0000-0000-000089BD0000}"/>
    <cellStyle name="Normal 82 2 5" xfId="45238" xr:uid="{00000000-0005-0000-0000-00008ABD0000}"/>
    <cellStyle name="Normal 82 3" xfId="45239" xr:uid="{00000000-0005-0000-0000-00008BBD0000}"/>
    <cellStyle name="Normal 82 3 2" xfId="45240" xr:uid="{00000000-0005-0000-0000-00008CBD0000}"/>
    <cellStyle name="Normal 82 3 3" xfId="45241" xr:uid="{00000000-0005-0000-0000-00008DBD0000}"/>
    <cellStyle name="Normal 82 4" xfId="45242" xr:uid="{00000000-0005-0000-0000-00008EBD0000}"/>
    <cellStyle name="Normal 82 4 2" xfId="45243" xr:uid="{00000000-0005-0000-0000-00008FBD0000}"/>
    <cellStyle name="Normal 82 5" xfId="45244" xr:uid="{00000000-0005-0000-0000-000090BD0000}"/>
    <cellStyle name="Normal 82 6" xfId="45245" xr:uid="{00000000-0005-0000-0000-000091BD0000}"/>
    <cellStyle name="Normal 83" xfId="45246" xr:uid="{00000000-0005-0000-0000-000092BD0000}"/>
    <cellStyle name="Normal 83 2" xfId="45247" xr:uid="{00000000-0005-0000-0000-000093BD0000}"/>
    <cellStyle name="Normal 83 3" xfId="45248" xr:uid="{00000000-0005-0000-0000-000094BD0000}"/>
    <cellStyle name="Normal 83 3 2" xfId="53251" xr:uid="{00000000-0005-0000-0000-000095BD0000}"/>
    <cellStyle name="Normal 83 3 3" xfId="53252" xr:uid="{00000000-0005-0000-0000-000096BD0000}"/>
    <cellStyle name="Normal 84" xfId="45249" xr:uid="{00000000-0005-0000-0000-000097BD0000}"/>
    <cellStyle name="Normal 84 2" xfId="45250" xr:uid="{00000000-0005-0000-0000-000098BD0000}"/>
    <cellStyle name="Normal 84 3" xfId="45251" xr:uid="{00000000-0005-0000-0000-000099BD0000}"/>
    <cellStyle name="Normal 85" xfId="45252" xr:uid="{00000000-0005-0000-0000-00009ABD0000}"/>
    <cellStyle name="Normal 85 2" xfId="45253" xr:uid="{00000000-0005-0000-0000-00009BBD0000}"/>
    <cellStyle name="Normal 85 3" xfId="45254" xr:uid="{00000000-0005-0000-0000-00009CBD0000}"/>
    <cellStyle name="Normal 86" xfId="45255" xr:uid="{00000000-0005-0000-0000-00009DBD0000}"/>
    <cellStyle name="Normal 86 2" xfId="45256" xr:uid="{00000000-0005-0000-0000-00009EBD0000}"/>
    <cellStyle name="Normal 86 3" xfId="45257" xr:uid="{00000000-0005-0000-0000-00009FBD0000}"/>
    <cellStyle name="Normal 87" xfId="45258" xr:uid="{00000000-0005-0000-0000-0000A0BD0000}"/>
    <cellStyle name="Normal 87 2" xfId="45259" xr:uid="{00000000-0005-0000-0000-0000A1BD0000}"/>
    <cellStyle name="Normal 87 3" xfId="45260" xr:uid="{00000000-0005-0000-0000-0000A2BD0000}"/>
    <cellStyle name="Normal 88" xfId="45261" xr:uid="{00000000-0005-0000-0000-0000A3BD0000}"/>
    <cellStyle name="Normal 88 2" xfId="45262" xr:uid="{00000000-0005-0000-0000-0000A4BD0000}"/>
    <cellStyle name="Normal 88 3" xfId="45263" xr:uid="{00000000-0005-0000-0000-0000A5BD0000}"/>
    <cellStyle name="Normal 89" xfId="45264" xr:uid="{00000000-0005-0000-0000-0000A6BD0000}"/>
    <cellStyle name="Normal 89 2" xfId="45265" xr:uid="{00000000-0005-0000-0000-0000A7BD0000}"/>
    <cellStyle name="Normal 89 3" xfId="45266" xr:uid="{00000000-0005-0000-0000-0000A8BD0000}"/>
    <cellStyle name="Normal 9" xfId="98" xr:uid="{00000000-0005-0000-0000-0000A9BD0000}"/>
    <cellStyle name="Normal 9 10" xfId="45268" xr:uid="{00000000-0005-0000-0000-0000AABD0000}"/>
    <cellStyle name="Normal 9 10 2" xfId="45269" xr:uid="{00000000-0005-0000-0000-0000ABBD0000}"/>
    <cellStyle name="Normal 9 10 2 2" xfId="45270" xr:uid="{00000000-0005-0000-0000-0000ACBD0000}"/>
    <cellStyle name="Normal 9 10 2 2 2" xfId="45271" xr:uid="{00000000-0005-0000-0000-0000ADBD0000}"/>
    <cellStyle name="Normal 9 10 2 3" xfId="45272" xr:uid="{00000000-0005-0000-0000-0000AEBD0000}"/>
    <cellStyle name="Normal 9 10 2 4" xfId="45273" xr:uid="{00000000-0005-0000-0000-0000AFBD0000}"/>
    <cellStyle name="Normal 9 10 3" xfId="45274" xr:uid="{00000000-0005-0000-0000-0000B0BD0000}"/>
    <cellStyle name="Normal 9 10 3 2" xfId="45275" xr:uid="{00000000-0005-0000-0000-0000B1BD0000}"/>
    <cellStyle name="Normal 9 10 3 2 2" xfId="45276" xr:uid="{00000000-0005-0000-0000-0000B2BD0000}"/>
    <cellStyle name="Normal 9 10 3 3" xfId="45277" xr:uid="{00000000-0005-0000-0000-0000B3BD0000}"/>
    <cellStyle name="Normal 9 10 3 4" xfId="45278" xr:uid="{00000000-0005-0000-0000-0000B4BD0000}"/>
    <cellStyle name="Normal 9 10 4" xfId="45279" xr:uid="{00000000-0005-0000-0000-0000B5BD0000}"/>
    <cellStyle name="Normal 9 10 4 2" xfId="45280" xr:uid="{00000000-0005-0000-0000-0000B6BD0000}"/>
    <cellStyle name="Normal 9 10 4 2 2" xfId="45281" xr:uid="{00000000-0005-0000-0000-0000B7BD0000}"/>
    <cellStyle name="Normal 9 10 4 3" xfId="45282" xr:uid="{00000000-0005-0000-0000-0000B8BD0000}"/>
    <cellStyle name="Normal 9 10 4 4" xfId="45283" xr:uid="{00000000-0005-0000-0000-0000B9BD0000}"/>
    <cellStyle name="Normal 9 10 5" xfId="45284" xr:uid="{00000000-0005-0000-0000-0000BABD0000}"/>
    <cellStyle name="Normal 9 10 5 2" xfId="45285" xr:uid="{00000000-0005-0000-0000-0000BBBD0000}"/>
    <cellStyle name="Normal 9 10 5 2 2" xfId="45286" xr:uid="{00000000-0005-0000-0000-0000BCBD0000}"/>
    <cellStyle name="Normal 9 10 5 3" xfId="45287" xr:uid="{00000000-0005-0000-0000-0000BDBD0000}"/>
    <cellStyle name="Normal 9 10 6" xfId="45288" xr:uid="{00000000-0005-0000-0000-0000BEBD0000}"/>
    <cellStyle name="Normal 9 10 6 2" xfId="45289" xr:uid="{00000000-0005-0000-0000-0000BFBD0000}"/>
    <cellStyle name="Normal 9 10 7" xfId="45290" xr:uid="{00000000-0005-0000-0000-0000C0BD0000}"/>
    <cellStyle name="Normal 9 10 8" xfId="45291" xr:uid="{00000000-0005-0000-0000-0000C1BD0000}"/>
    <cellStyle name="Normal 9 11" xfId="45292" xr:uid="{00000000-0005-0000-0000-0000C2BD0000}"/>
    <cellStyle name="Normal 9 12" xfId="45293" xr:uid="{00000000-0005-0000-0000-0000C3BD0000}"/>
    <cellStyle name="Normal 9 12 2" xfId="45294" xr:uid="{00000000-0005-0000-0000-0000C4BD0000}"/>
    <cellStyle name="Normal 9 12 3" xfId="45295" xr:uid="{00000000-0005-0000-0000-0000C5BD0000}"/>
    <cellStyle name="Normal 9 13" xfId="45296" xr:uid="{00000000-0005-0000-0000-0000C6BD0000}"/>
    <cellStyle name="Normal 9 14" xfId="45267" xr:uid="{00000000-0005-0000-0000-0000C7BD0000}"/>
    <cellStyle name="Normal 9 15" xfId="206" xr:uid="{00000000-0005-0000-0000-0000C8BD0000}"/>
    <cellStyle name="Normal 9 2" xfId="167" xr:uid="{00000000-0005-0000-0000-0000C9BD0000}"/>
    <cellStyle name="Normal 9 2 2" xfId="45298" xr:uid="{00000000-0005-0000-0000-0000CABD0000}"/>
    <cellStyle name="Normal 9 2 2 2" xfId="45299" xr:uid="{00000000-0005-0000-0000-0000CBBD0000}"/>
    <cellStyle name="Normal 9 2 2 3" xfId="45300" xr:uid="{00000000-0005-0000-0000-0000CCBD0000}"/>
    <cellStyle name="Normal 9 2 2 4" xfId="45301" xr:uid="{00000000-0005-0000-0000-0000CDBD0000}"/>
    <cellStyle name="Normal 9 2 2 5" xfId="45302" xr:uid="{00000000-0005-0000-0000-0000CEBD0000}"/>
    <cellStyle name="Normal 9 2 2 6" xfId="45303" xr:uid="{00000000-0005-0000-0000-0000CFBD0000}"/>
    <cellStyle name="Normal 9 2 3" xfId="45304" xr:uid="{00000000-0005-0000-0000-0000D0BD0000}"/>
    <cellStyle name="Normal 9 2 4" xfId="45305" xr:uid="{00000000-0005-0000-0000-0000D1BD0000}"/>
    <cellStyle name="Normal 9 2 5" xfId="45306" xr:uid="{00000000-0005-0000-0000-0000D2BD0000}"/>
    <cellStyle name="Normal 9 2 6" xfId="45307" xr:uid="{00000000-0005-0000-0000-0000D3BD0000}"/>
    <cellStyle name="Normal 9 2 7" xfId="45308" xr:uid="{00000000-0005-0000-0000-0000D4BD0000}"/>
    <cellStyle name="Normal 9 2 8" xfId="45297" xr:uid="{00000000-0005-0000-0000-0000D5BD0000}"/>
    <cellStyle name="Normal 9 2 9" xfId="226" xr:uid="{00000000-0005-0000-0000-0000D6BD0000}"/>
    <cellStyle name="Normal 9 3" xfId="286" xr:uid="{00000000-0005-0000-0000-0000D7BD0000}"/>
    <cellStyle name="Normal 9 3 2" xfId="45310" xr:uid="{00000000-0005-0000-0000-0000D8BD0000}"/>
    <cellStyle name="Normal 9 3 2 2" xfId="45311" xr:uid="{00000000-0005-0000-0000-0000D9BD0000}"/>
    <cellStyle name="Normal 9 3 2 3" xfId="45312" xr:uid="{00000000-0005-0000-0000-0000DABD0000}"/>
    <cellStyle name="Normal 9 3 3" xfId="45313" xr:uid="{00000000-0005-0000-0000-0000DBBD0000}"/>
    <cellStyle name="Normal 9 3 4" xfId="45314" xr:uid="{00000000-0005-0000-0000-0000DCBD0000}"/>
    <cellStyle name="Normal 9 3 5" xfId="45315" xr:uid="{00000000-0005-0000-0000-0000DDBD0000}"/>
    <cellStyle name="Normal 9 3 6" xfId="45316" xr:uid="{00000000-0005-0000-0000-0000DEBD0000}"/>
    <cellStyle name="Normal 9 3 7" xfId="45317" xr:uid="{00000000-0005-0000-0000-0000DFBD0000}"/>
    <cellStyle name="Normal 9 3 8" xfId="45318" xr:uid="{00000000-0005-0000-0000-0000E0BD0000}"/>
    <cellStyle name="Normal 9 3 9" xfId="45309" xr:uid="{00000000-0005-0000-0000-0000E1BD0000}"/>
    <cellStyle name="Normal 9 4" xfId="45319" xr:uid="{00000000-0005-0000-0000-0000E2BD0000}"/>
    <cellStyle name="Normal 9 4 2" xfId="45320" xr:uid="{00000000-0005-0000-0000-0000E3BD0000}"/>
    <cellStyle name="Normal 9 4 2 2" xfId="45321" xr:uid="{00000000-0005-0000-0000-0000E4BD0000}"/>
    <cellStyle name="Normal 9 4 2 3" xfId="45322" xr:uid="{00000000-0005-0000-0000-0000E5BD0000}"/>
    <cellStyle name="Normal 9 4 3" xfId="45323" xr:uid="{00000000-0005-0000-0000-0000E6BD0000}"/>
    <cellStyle name="Normal 9 4 4" xfId="45324" xr:uid="{00000000-0005-0000-0000-0000E7BD0000}"/>
    <cellStyle name="Normal 9 4 5" xfId="45325" xr:uid="{00000000-0005-0000-0000-0000E8BD0000}"/>
    <cellStyle name="Normal 9 4 6" xfId="45326" xr:uid="{00000000-0005-0000-0000-0000E9BD0000}"/>
    <cellStyle name="Normal 9 4 7" xfId="45327" xr:uid="{00000000-0005-0000-0000-0000EABD0000}"/>
    <cellStyle name="Normal 9 5" xfId="45328" xr:uid="{00000000-0005-0000-0000-0000EBBD0000}"/>
    <cellStyle name="Normal 9 5 10" xfId="45329" xr:uid="{00000000-0005-0000-0000-0000ECBD0000}"/>
    <cellStyle name="Normal 9 5 10 2" xfId="45330" xr:uid="{00000000-0005-0000-0000-0000EDBD0000}"/>
    <cellStyle name="Normal 9 5 10 2 2" xfId="45331" xr:uid="{00000000-0005-0000-0000-0000EEBD0000}"/>
    <cellStyle name="Normal 9 5 10 3" xfId="45332" xr:uid="{00000000-0005-0000-0000-0000EFBD0000}"/>
    <cellStyle name="Normal 9 5 10 4" xfId="45333" xr:uid="{00000000-0005-0000-0000-0000F0BD0000}"/>
    <cellStyle name="Normal 9 5 11" xfId="45334" xr:uid="{00000000-0005-0000-0000-0000F1BD0000}"/>
    <cellStyle name="Normal 9 5 11 2" xfId="45335" xr:uid="{00000000-0005-0000-0000-0000F2BD0000}"/>
    <cellStyle name="Normal 9 5 11 2 2" xfId="45336" xr:uid="{00000000-0005-0000-0000-0000F3BD0000}"/>
    <cellStyle name="Normal 9 5 11 3" xfId="45337" xr:uid="{00000000-0005-0000-0000-0000F4BD0000}"/>
    <cellStyle name="Normal 9 5 11 4" xfId="45338" xr:uid="{00000000-0005-0000-0000-0000F5BD0000}"/>
    <cellStyle name="Normal 9 5 12" xfId="45339" xr:uid="{00000000-0005-0000-0000-0000F6BD0000}"/>
    <cellStyle name="Normal 9 5 12 2" xfId="45340" xr:uid="{00000000-0005-0000-0000-0000F7BD0000}"/>
    <cellStyle name="Normal 9 5 12 2 2" xfId="45341" xr:uid="{00000000-0005-0000-0000-0000F8BD0000}"/>
    <cellStyle name="Normal 9 5 12 3" xfId="45342" xr:uid="{00000000-0005-0000-0000-0000F9BD0000}"/>
    <cellStyle name="Normal 9 5 12 4" xfId="45343" xr:uid="{00000000-0005-0000-0000-0000FABD0000}"/>
    <cellStyle name="Normal 9 5 13" xfId="45344" xr:uid="{00000000-0005-0000-0000-0000FBBD0000}"/>
    <cellStyle name="Normal 9 5 13 2" xfId="45345" xr:uid="{00000000-0005-0000-0000-0000FCBD0000}"/>
    <cellStyle name="Normal 9 5 13 2 2" xfId="45346" xr:uid="{00000000-0005-0000-0000-0000FDBD0000}"/>
    <cellStyle name="Normal 9 5 13 3" xfId="45347" xr:uid="{00000000-0005-0000-0000-0000FEBD0000}"/>
    <cellStyle name="Normal 9 5 14" xfId="45348" xr:uid="{00000000-0005-0000-0000-0000FFBD0000}"/>
    <cellStyle name="Normal 9 5 14 2" xfId="45349" xr:uid="{00000000-0005-0000-0000-000000BE0000}"/>
    <cellStyle name="Normal 9 5 15" xfId="45350" xr:uid="{00000000-0005-0000-0000-000001BE0000}"/>
    <cellStyle name="Normal 9 5 16" xfId="45351" xr:uid="{00000000-0005-0000-0000-000002BE0000}"/>
    <cellStyle name="Normal 9 5 2" xfId="45352" xr:uid="{00000000-0005-0000-0000-000003BE0000}"/>
    <cellStyle name="Normal 9 5 2 10" xfId="45353" xr:uid="{00000000-0005-0000-0000-000004BE0000}"/>
    <cellStyle name="Normal 9 5 2 10 2" xfId="45354" xr:uid="{00000000-0005-0000-0000-000005BE0000}"/>
    <cellStyle name="Normal 9 5 2 10 2 2" xfId="45355" xr:uid="{00000000-0005-0000-0000-000006BE0000}"/>
    <cellStyle name="Normal 9 5 2 10 3" xfId="45356" xr:uid="{00000000-0005-0000-0000-000007BE0000}"/>
    <cellStyle name="Normal 9 5 2 10 4" xfId="45357" xr:uid="{00000000-0005-0000-0000-000008BE0000}"/>
    <cellStyle name="Normal 9 5 2 11" xfId="45358" xr:uid="{00000000-0005-0000-0000-000009BE0000}"/>
    <cellStyle name="Normal 9 5 2 11 2" xfId="45359" xr:uid="{00000000-0005-0000-0000-00000ABE0000}"/>
    <cellStyle name="Normal 9 5 2 11 3" xfId="45360" xr:uid="{00000000-0005-0000-0000-00000BBE0000}"/>
    <cellStyle name="Normal 9 5 2 12" xfId="45361" xr:uid="{00000000-0005-0000-0000-00000CBE0000}"/>
    <cellStyle name="Normal 9 5 2 13" xfId="45362" xr:uid="{00000000-0005-0000-0000-00000DBE0000}"/>
    <cellStyle name="Normal 9 5 2 14" xfId="45363" xr:uid="{00000000-0005-0000-0000-00000EBE0000}"/>
    <cellStyle name="Normal 9 5 2 2" xfId="45364" xr:uid="{00000000-0005-0000-0000-00000FBE0000}"/>
    <cellStyle name="Normal 9 5 2 2 10" xfId="45365" xr:uid="{00000000-0005-0000-0000-000010BE0000}"/>
    <cellStyle name="Normal 9 5 2 2 10 2" xfId="45366" xr:uid="{00000000-0005-0000-0000-000011BE0000}"/>
    <cellStyle name="Normal 9 5 2 2 10 3" xfId="45367" xr:uid="{00000000-0005-0000-0000-000012BE0000}"/>
    <cellStyle name="Normal 9 5 2 2 11" xfId="45368" xr:uid="{00000000-0005-0000-0000-000013BE0000}"/>
    <cellStyle name="Normal 9 5 2 2 12" xfId="45369" xr:uid="{00000000-0005-0000-0000-000014BE0000}"/>
    <cellStyle name="Normal 9 5 2 2 13" xfId="45370" xr:uid="{00000000-0005-0000-0000-000015BE0000}"/>
    <cellStyle name="Normal 9 5 2 2 2" xfId="45371" xr:uid="{00000000-0005-0000-0000-000016BE0000}"/>
    <cellStyle name="Normal 9 5 2 2 2 10" xfId="45372" xr:uid="{00000000-0005-0000-0000-000017BE0000}"/>
    <cellStyle name="Normal 9 5 2 2 2 2" xfId="45373" xr:uid="{00000000-0005-0000-0000-000018BE0000}"/>
    <cellStyle name="Normal 9 5 2 2 2 2 2" xfId="45374" xr:uid="{00000000-0005-0000-0000-000019BE0000}"/>
    <cellStyle name="Normal 9 5 2 2 2 2 2 2" xfId="45375" xr:uid="{00000000-0005-0000-0000-00001ABE0000}"/>
    <cellStyle name="Normal 9 5 2 2 2 2 2 2 2" xfId="45376" xr:uid="{00000000-0005-0000-0000-00001BBE0000}"/>
    <cellStyle name="Normal 9 5 2 2 2 2 2 3" xfId="45377" xr:uid="{00000000-0005-0000-0000-00001CBE0000}"/>
    <cellStyle name="Normal 9 5 2 2 2 2 2 4" xfId="45378" xr:uid="{00000000-0005-0000-0000-00001DBE0000}"/>
    <cellStyle name="Normal 9 5 2 2 2 2 3" xfId="45379" xr:uid="{00000000-0005-0000-0000-00001EBE0000}"/>
    <cellStyle name="Normal 9 5 2 2 2 2 3 2" xfId="45380" xr:uid="{00000000-0005-0000-0000-00001FBE0000}"/>
    <cellStyle name="Normal 9 5 2 2 2 2 3 2 2" xfId="45381" xr:uid="{00000000-0005-0000-0000-000020BE0000}"/>
    <cellStyle name="Normal 9 5 2 2 2 2 3 3" xfId="45382" xr:uid="{00000000-0005-0000-0000-000021BE0000}"/>
    <cellStyle name="Normal 9 5 2 2 2 2 3 4" xfId="45383" xr:uid="{00000000-0005-0000-0000-000022BE0000}"/>
    <cellStyle name="Normal 9 5 2 2 2 2 4" xfId="45384" xr:uid="{00000000-0005-0000-0000-000023BE0000}"/>
    <cellStyle name="Normal 9 5 2 2 2 2 4 2" xfId="45385" xr:uid="{00000000-0005-0000-0000-000024BE0000}"/>
    <cellStyle name="Normal 9 5 2 2 2 2 4 2 2" xfId="45386" xr:uid="{00000000-0005-0000-0000-000025BE0000}"/>
    <cellStyle name="Normal 9 5 2 2 2 2 4 3" xfId="45387" xr:uid="{00000000-0005-0000-0000-000026BE0000}"/>
    <cellStyle name="Normal 9 5 2 2 2 2 4 4" xfId="45388" xr:uid="{00000000-0005-0000-0000-000027BE0000}"/>
    <cellStyle name="Normal 9 5 2 2 2 2 5" xfId="45389" xr:uid="{00000000-0005-0000-0000-000028BE0000}"/>
    <cellStyle name="Normal 9 5 2 2 2 2 5 2" xfId="45390" xr:uid="{00000000-0005-0000-0000-000029BE0000}"/>
    <cellStyle name="Normal 9 5 2 2 2 2 5 2 2" xfId="45391" xr:uid="{00000000-0005-0000-0000-00002ABE0000}"/>
    <cellStyle name="Normal 9 5 2 2 2 2 5 3" xfId="45392" xr:uid="{00000000-0005-0000-0000-00002BBE0000}"/>
    <cellStyle name="Normal 9 5 2 2 2 2 5 4" xfId="45393" xr:uid="{00000000-0005-0000-0000-00002CBE0000}"/>
    <cellStyle name="Normal 9 5 2 2 2 2 6" xfId="45394" xr:uid="{00000000-0005-0000-0000-00002DBE0000}"/>
    <cellStyle name="Normal 9 5 2 2 2 2 6 2" xfId="45395" xr:uid="{00000000-0005-0000-0000-00002EBE0000}"/>
    <cellStyle name="Normal 9 5 2 2 2 2 6 2 2" xfId="45396" xr:uid="{00000000-0005-0000-0000-00002FBE0000}"/>
    <cellStyle name="Normal 9 5 2 2 2 2 6 3" xfId="45397" xr:uid="{00000000-0005-0000-0000-000030BE0000}"/>
    <cellStyle name="Normal 9 5 2 2 2 2 7" xfId="45398" xr:uid="{00000000-0005-0000-0000-000031BE0000}"/>
    <cellStyle name="Normal 9 5 2 2 2 2 7 2" xfId="45399" xr:uid="{00000000-0005-0000-0000-000032BE0000}"/>
    <cellStyle name="Normal 9 5 2 2 2 2 8" xfId="45400" xr:uid="{00000000-0005-0000-0000-000033BE0000}"/>
    <cellStyle name="Normal 9 5 2 2 2 2 9" xfId="45401" xr:uid="{00000000-0005-0000-0000-000034BE0000}"/>
    <cellStyle name="Normal 9 5 2 2 2 3" xfId="45402" xr:uid="{00000000-0005-0000-0000-000035BE0000}"/>
    <cellStyle name="Normal 9 5 2 2 2 3 2" xfId="45403" xr:uid="{00000000-0005-0000-0000-000036BE0000}"/>
    <cellStyle name="Normal 9 5 2 2 2 3 2 2" xfId="45404" xr:uid="{00000000-0005-0000-0000-000037BE0000}"/>
    <cellStyle name="Normal 9 5 2 2 2 3 2 2 2" xfId="45405" xr:uid="{00000000-0005-0000-0000-000038BE0000}"/>
    <cellStyle name="Normal 9 5 2 2 2 3 2 3" xfId="45406" xr:uid="{00000000-0005-0000-0000-000039BE0000}"/>
    <cellStyle name="Normal 9 5 2 2 2 3 2 4" xfId="45407" xr:uid="{00000000-0005-0000-0000-00003ABE0000}"/>
    <cellStyle name="Normal 9 5 2 2 2 3 3" xfId="45408" xr:uid="{00000000-0005-0000-0000-00003BBE0000}"/>
    <cellStyle name="Normal 9 5 2 2 2 3 3 2" xfId="45409" xr:uid="{00000000-0005-0000-0000-00003CBE0000}"/>
    <cellStyle name="Normal 9 5 2 2 2 3 3 2 2" xfId="45410" xr:uid="{00000000-0005-0000-0000-00003DBE0000}"/>
    <cellStyle name="Normal 9 5 2 2 2 3 3 3" xfId="45411" xr:uid="{00000000-0005-0000-0000-00003EBE0000}"/>
    <cellStyle name="Normal 9 5 2 2 2 3 3 4" xfId="45412" xr:uid="{00000000-0005-0000-0000-00003FBE0000}"/>
    <cellStyle name="Normal 9 5 2 2 2 3 4" xfId="45413" xr:uid="{00000000-0005-0000-0000-000040BE0000}"/>
    <cellStyle name="Normal 9 5 2 2 2 3 4 2" xfId="45414" xr:uid="{00000000-0005-0000-0000-000041BE0000}"/>
    <cellStyle name="Normal 9 5 2 2 2 3 4 2 2" xfId="45415" xr:uid="{00000000-0005-0000-0000-000042BE0000}"/>
    <cellStyle name="Normal 9 5 2 2 2 3 4 3" xfId="45416" xr:uid="{00000000-0005-0000-0000-000043BE0000}"/>
    <cellStyle name="Normal 9 5 2 2 2 3 4 4" xfId="45417" xr:uid="{00000000-0005-0000-0000-000044BE0000}"/>
    <cellStyle name="Normal 9 5 2 2 2 3 5" xfId="45418" xr:uid="{00000000-0005-0000-0000-000045BE0000}"/>
    <cellStyle name="Normal 9 5 2 2 2 3 5 2" xfId="45419" xr:uid="{00000000-0005-0000-0000-000046BE0000}"/>
    <cellStyle name="Normal 9 5 2 2 2 3 5 3" xfId="45420" xr:uid="{00000000-0005-0000-0000-000047BE0000}"/>
    <cellStyle name="Normal 9 5 2 2 2 3 6" xfId="45421" xr:uid="{00000000-0005-0000-0000-000048BE0000}"/>
    <cellStyle name="Normal 9 5 2 2 2 3 7" xfId="45422" xr:uid="{00000000-0005-0000-0000-000049BE0000}"/>
    <cellStyle name="Normal 9 5 2 2 2 3 8" xfId="45423" xr:uid="{00000000-0005-0000-0000-00004ABE0000}"/>
    <cellStyle name="Normal 9 5 2 2 2 4" xfId="45424" xr:uid="{00000000-0005-0000-0000-00004BBE0000}"/>
    <cellStyle name="Normal 9 5 2 2 2 4 2" xfId="45425" xr:uid="{00000000-0005-0000-0000-00004CBE0000}"/>
    <cellStyle name="Normal 9 5 2 2 2 4 2 2" xfId="45426" xr:uid="{00000000-0005-0000-0000-00004DBE0000}"/>
    <cellStyle name="Normal 9 5 2 2 2 4 3" xfId="45427" xr:uid="{00000000-0005-0000-0000-00004EBE0000}"/>
    <cellStyle name="Normal 9 5 2 2 2 4 4" xfId="45428" xr:uid="{00000000-0005-0000-0000-00004FBE0000}"/>
    <cellStyle name="Normal 9 5 2 2 2 5" xfId="45429" xr:uid="{00000000-0005-0000-0000-000050BE0000}"/>
    <cellStyle name="Normal 9 5 2 2 2 5 2" xfId="45430" xr:uid="{00000000-0005-0000-0000-000051BE0000}"/>
    <cellStyle name="Normal 9 5 2 2 2 5 2 2" xfId="45431" xr:uid="{00000000-0005-0000-0000-000052BE0000}"/>
    <cellStyle name="Normal 9 5 2 2 2 5 3" xfId="45432" xr:uid="{00000000-0005-0000-0000-000053BE0000}"/>
    <cellStyle name="Normal 9 5 2 2 2 5 4" xfId="45433" xr:uid="{00000000-0005-0000-0000-000054BE0000}"/>
    <cellStyle name="Normal 9 5 2 2 2 6" xfId="45434" xr:uid="{00000000-0005-0000-0000-000055BE0000}"/>
    <cellStyle name="Normal 9 5 2 2 2 6 2" xfId="45435" xr:uid="{00000000-0005-0000-0000-000056BE0000}"/>
    <cellStyle name="Normal 9 5 2 2 2 6 2 2" xfId="45436" xr:uid="{00000000-0005-0000-0000-000057BE0000}"/>
    <cellStyle name="Normal 9 5 2 2 2 6 3" xfId="45437" xr:uid="{00000000-0005-0000-0000-000058BE0000}"/>
    <cellStyle name="Normal 9 5 2 2 2 6 4" xfId="45438" xr:uid="{00000000-0005-0000-0000-000059BE0000}"/>
    <cellStyle name="Normal 9 5 2 2 2 7" xfId="45439" xr:uid="{00000000-0005-0000-0000-00005ABE0000}"/>
    <cellStyle name="Normal 9 5 2 2 2 7 2" xfId="45440" xr:uid="{00000000-0005-0000-0000-00005BBE0000}"/>
    <cellStyle name="Normal 9 5 2 2 2 7 2 2" xfId="45441" xr:uid="{00000000-0005-0000-0000-00005CBE0000}"/>
    <cellStyle name="Normal 9 5 2 2 2 7 3" xfId="45442" xr:uid="{00000000-0005-0000-0000-00005DBE0000}"/>
    <cellStyle name="Normal 9 5 2 2 2 8" xfId="45443" xr:uid="{00000000-0005-0000-0000-00005EBE0000}"/>
    <cellStyle name="Normal 9 5 2 2 2 8 2" xfId="45444" xr:uid="{00000000-0005-0000-0000-00005FBE0000}"/>
    <cellStyle name="Normal 9 5 2 2 2 9" xfId="45445" xr:uid="{00000000-0005-0000-0000-000060BE0000}"/>
    <cellStyle name="Normal 9 5 2 2 3" xfId="45446" xr:uid="{00000000-0005-0000-0000-000061BE0000}"/>
    <cellStyle name="Normal 9 5 2 2 3 2" xfId="45447" xr:uid="{00000000-0005-0000-0000-000062BE0000}"/>
    <cellStyle name="Normal 9 5 2 2 3 2 2" xfId="45448" xr:uid="{00000000-0005-0000-0000-000063BE0000}"/>
    <cellStyle name="Normal 9 5 2 2 3 2 2 2" xfId="45449" xr:uid="{00000000-0005-0000-0000-000064BE0000}"/>
    <cellStyle name="Normal 9 5 2 2 3 2 2 2 2" xfId="45450" xr:uid="{00000000-0005-0000-0000-000065BE0000}"/>
    <cellStyle name="Normal 9 5 2 2 3 2 2 3" xfId="45451" xr:uid="{00000000-0005-0000-0000-000066BE0000}"/>
    <cellStyle name="Normal 9 5 2 2 3 2 2 4" xfId="45452" xr:uid="{00000000-0005-0000-0000-000067BE0000}"/>
    <cellStyle name="Normal 9 5 2 2 3 2 3" xfId="45453" xr:uid="{00000000-0005-0000-0000-000068BE0000}"/>
    <cellStyle name="Normal 9 5 2 2 3 2 3 2" xfId="45454" xr:uid="{00000000-0005-0000-0000-000069BE0000}"/>
    <cellStyle name="Normal 9 5 2 2 3 2 3 2 2" xfId="45455" xr:uid="{00000000-0005-0000-0000-00006ABE0000}"/>
    <cellStyle name="Normal 9 5 2 2 3 2 3 3" xfId="45456" xr:uid="{00000000-0005-0000-0000-00006BBE0000}"/>
    <cellStyle name="Normal 9 5 2 2 3 2 3 4" xfId="45457" xr:uid="{00000000-0005-0000-0000-00006CBE0000}"/>
    <cellStyle name="Normal 9 5 2 2 3 2 4" xfId="45458" xr:uid="{00000000-0005-0000-0000-00006DBE0000}"/>
    <cellStyle name="Normal 9 5 2 2 3 2 4 2" xfId="45459" xr:uid="{00000000-0005-0000-0000-00006EBE0000}"/>
    <cellStyle name="Normal 9 5 2 2 3 2 4 2 2" xfId="45460" xr:uid="{00000000-0005-0000-0000-00006FBE0000}"/>
    <cellStyle name="Normal 9 5 2 2 3 2 4 3" xfId="45461" xr:uid="{00000000-0005-0000-0000-000070BE0000}"/>
    <cellStyle name="Normal 9 5 2 2 3 2 4 4" xfId="45462" xr:uid="{00000000-0005-0000-0000-000071BE0000}"/>
    <cellStyle name="Normal 9 5 2 2 3 2 5" xfId="45463" xr:uid="{00000000-0005-0000-0000-000072BE0000}"/>
    <cellStyle name="Normal 9 5 2 2 3 2 5 2" xfId="45464" xr:uid="{00000000-0005-0000-0000-000073BE0000}"/>
    <cellStyle name="Normal 9 5 2 2 3 2 5 3" xfId="45465" xr:uid="{00000000-0005-0000-0000-000074BE0000}"/>
    <cellStyle name="Normal 9 5 2 2 3 2 6" xfId="45466" xr:uid="{00000000-0005-0000-0000-000075BE0000}"/>
    <cellStyle name="Normal 9 5 2 2 3 2 7" xfId="45467" xr:uid="{00000000-0005-0000-0000-000076BE0000}"/>
    <cellStyle name="Normal 9 5 2 2 3 2 8" xfId="45468" xr:uid="{00000000-0005-0000-0000-000077BE0000}"/>
    <cellStyle name="Normal 9 5 2 2 3 3" xfId="45469" xr:uid="{00000000-0005-0000-0000-000078BE0000}"/>
    <cellStyle name="Normal 9 5 2 2 3 3 2" xfId="45470" xr:uid="{00000000-0005-0000-0000-000079BE0000}"/>
    <cellStyle name="Normal 9 5 2 2 3 3 2 2" xfId="45471" xr:uid="{00000000-0005-0000-0000-00007ABE0000}"/>
    <cellStyle name="Normal 9 5 2 2 3 3 3" xfId="45472" xr:uid="{00000000-0005-0000-0000-00007BBE0000}"/>
    <cellStyle name="Normal 9 5 2 2 3 3 4" xfId="45473" xr:uid="{00000000-0005-0000-0000-00007CBE0000}"/>
    <cellStyle name="Normal 9 5 2 2 3 4" xfId="45474" xr:uid="{00000000-0005-0000-0000-00007DBE0000}"/>
    <cellStyle name="Normal 9 5 2 2 3 4 2" xfId="45475" xr:uid="{00000000-0005-0000-0000-00007EBE0000}"/>
    <cellStyle name="Normal 9 5 2 2 3 4 2 2" xfId="45476" xr:uid="{00000000-0005-0000-0000-00007FBE0000}"/>
    <cellStyle name="Normal 9 5 2 2 3 4 3" xfId="45477" xr:uid="{00000000-0005-0000-0000-000080BE0000}"/>
    <cellStyle name="Normal 9 5 2 2 3 4 4" xfId="45478" xr:uid="{00000000-0005-0000-0000-000081BE0000}"/>
    <cellStyle name="Normal 9 5 2 2 3 5" xfId="45479" xr:uid="{00000000-0005-0000-0000-000082BE0000}"/>
    <cellStyle name="Normal 9 5 2 2 3 5 2" xfId="45480" xr:uid="{00000000-0005-0000-0000-000083BE0000}"/>
    <cellStyle name="Normal 9 5 2 2 3 5 2 2" xfId="45481" xr:uid="{00000000-0005-0000-0000-000084BE0000}"/>
    <cellStyle name="Normal 9 5 2 2 3 5 3" xfId="45482" xr:uid="{00000000-0005-0000-0000-000085BE0000}"/>
    <cellStyle name="Normal 9 5 2 2 3 5 4" xfId="45483" xr:uid="{00000000-0005-0000-0000-000086BE0000}"/>
    <cellStyle name="Normal 9 5 2 2 3 6" xfId="45484" xr:uid="{00000000-0005-0000-0000-000087BE0000}"/>
    <cellStyle name="Normal 9 5 2 2 3 6 2" xfId="45485" xr:uid="{00000000-0005-0000-0000-000088BE0000}"/>
    <cellStyle name="Normal 9 5 2 2 3 6 2 2" xfId="45486" xr:uid="{00000000-0005-0000-0000-000089BE0000}"/>
    <cellStyle name="Normal 9 5 2 2 3 6 3" xfId="45487" xr:uid="{00000000-0005-0000-0000-00008ABE0000}"/>
    <cellStyle name="Normal 9 5 2 2 3 7" xfId="45488" xr:uid="{00000000-0005-0000-0000-00008BBE0000}"/>
    <cellStyle name="Normal 9 5 2 2 3 7 2" xfId="45489" xr:uid="{00000000-0005-0000-0000-00008CBE0000}"/>
    <cellStyle name="Normal 9 5 2 2 3 8" xfId="45490" xr:uid="{00000000-0005-0000-0000-00008DBE0000}"/>
    <cellStyle name="Normal 9 5 2 2 3 9" xfId="45491" xr:uid="{00000000-0005-0000-0000-00008EBE0000}"/>
    <cellStyle name="Normal 9 5 2 2 4" xfId="45492" xr:uid="{00000000-0005-0000-0000-00008FBE0000}"/>
    <cellStyle name="Normal 9 5 2 2 4 2" xfId="45493" xr:uid="{00000000-0005-0000-0000-000090BE0000}"/>
    <cellStyle name="Normal 9 5 2 2 4 2 2" xfId="45494" xr:uid="{00000000-0005-0000-0000-000091BE0000}"/>
    <cellStyle name="Normal 9 5 2 2 4 2 2 2" xfId="45495" xr:uid="{00000000-0005-0000-0000-000092BE0000}"/>
    <cellStyle name="Normal 9 5 2 2 4 2 3" xfId="45496" xr:uid="{00000000-0005-0000-0000-000093BE0000}"/>
    <cellStyle name="Normal 9 5 2 2 4 2 4" xfId="45497" xr:uid="{00000000-0005-0000-0000-000094BE0000}"/>
    <cellStyle name="Normal 9 5 2 2 4 3" xfId="45498" xr:uid="{00000000-0005-0000-0000-000095BE0000}"/>
    <cellStyle name="Normal 9 5 2 2 4 3 2" xfId="45499" xr:uid="{00000000-0005-0000-0000-000096BE0000}"/>
    <cellStyle name="Normal 9 5 2 2 4 3 2 2" xfId="45500" xr:uid="{00000000-0005-0000-0000-000097BE0000}"/>
    <cellStyle name="Normal 9 5 2 2 4 3 3" xfId="45501" xr:uid="{00000000-0005-0000-0000-000098BE0000}"/>
    <cellStyle name="Normal 9 5 2 2 4 3 4" xfId="45502" xr:uid="{00000000-0005-0000-0000-000099BE0000}"/>
    <cellStyle name="Normal 9 5 2 2 4 4" xfId="45503" xr:uid="{00000000-0005-0000-0000-00009ABE0000}"/>
    <cellStyle name="Normal 9 5 2 2 4 4 2" xfId="45504" xr:uid="{00000000-0005-0000-0000-00009BBE0000}"/>
    <cellStyle name="Normal 9 5 2 2 4 4 2 2" xfId="45505" xr:uid="{00000000-0005-0000-0000-00009CBE0000}"/>
    <cellStyle name="Normal 9 5 2 2 4 4 3" xfId="45506" xr:uid="{00000000-0005-0000-0000-00009DBE0000}"/>
    <cellStyle name="Normal 9 5 2 2 4 4 4" xfId="45507" xr:uid="{00000000-0005-0000-0000-00009EBE0000}"/>
    <cellStyle name="Normal 9 5 2 2 4 5" xfId="45508" xr:uid="{00000000-0005-0000-0000-00009FBE0000}"/>
    <cellStyle name="Normal 9 5 2 2 4 5 2" xfId="45509" xr:uid="{00000000-0005-0000-0000-0000A0BE0000}"/>
    <cellStyle name="Normal 9 5 2 2 4 5 2 2" xfId="45510" xr:uid="{00000000-0005-0000-0000-0000A1BE0000}"/>
    <cellStyle name="Normal 9 5 2 2 4 5 3" xfId="45511" xr:uid="{00000000-0005-0000-0000-0000A2BE0000}"/>
    <cellStyle name="Normal 9 5 2 2 4 5 4" xfId="45512" xr:uid="{00000000-0005-0000-0000-0000A3BE0000}"/>
    <cellStyle name="Normal 9 5 2 2 4 6" xfId="45513" xr:uid="{00000000-0005-0000-0000-0000A4BE0000}"/>
    <cellStyle name="Normal 9 5 2 2 4 6 2" xfId="45514" xr:uid="{00000000-0005-0000-0000-0000A5BE0000}"/>
    <cellStyle name="Normal 9 5 2 2 4 6 2 2" xfId="45515" xr:uid="{00000000-0005-0000-0000-0000A6BE0000}"/>
    <cellStyle name="Normal 9 5 2 2 4 6 3" xfId="45516" xr:uid="{00000000-0005-0000-0000-0000A7BE0000}"/>
    <cellStyle name="Normal 9 5 2 2 4 7" xfId="45517" xr:uid="{00000000-0005-0000-0000-0000A8BE0000}"/>
    <cellStyle name="Normal 9 5 2 2 4 7 2" xfId="45518" xr:uid="{00000000-0005-0000-0000-0000A9BE0000}"/>
    <cellStyle name="Normal 9 5 2 2 4 8" xfId="45519" xr:uid="{00000000-0005-0000-0000-0000AABE0000}"/>
    <cellStyle name="Normal 9 5 2 2 4 9" xfId="45520" xr:uid="{00000000-0005-0000-0000-0000ABBE0000}"/>
    <cellStyle name="Normal 9 5 2 2 5" xfId="45521" xr:uid="{00000000-0005-0000-0000-0000ACBE0000}"/>
    <cellStyle name="Normal 9 5 2 2 5 2" xfId="45522" xr:uid="{00000000-0005-0000-0000-0000ADBE0000}"/>
    <cellStyle name="Normal 9 5 2 2 5 2 2" xfId="45523" xr:uid="{00000000-0005-0000-0000-0000AEBE0000}"/>
    <cellStyle name="Normal 9 5 2 2 5 2 2 2" xfId="45524" xr:uid="{00000000-0005-0000-0000-0000AFBE0000}"/>
    <cellStyle name="Normal 9 5 2 2 5 2 3" xfId="45525" xr:uid="{00000000-0005-0000-0000-0000B0BE0000}"/>
    <cellStyle name="Normal 9 5 2 2 5 2 4" xfId="45526" xr:uid="{00000000-0005-0000-0000-0000B1BE0000}"/>
    <cellStyle name="Normal 9 5 2 2 5 3" xfId="45527" xr:uid="{00000000-0005-0000-0000-0000B2BE0000}"/>
    <cellStyle name="Normal 9 5 2 2 5 3 2" xfId="45528" xr:uid="{00000000-0005-0000-0000-0000B3BE0000}"/>
    <cellStyle name="Normal 9 5 2 2 5 3 2 2" xfId="45529" xr:uid="{00000000-0005-0000-0000-0000B4BE0000}"/>
    <cellStyle name="Normal 9 5 2 2 5 3 3" xfId="45530" xr:uid="{00000000-0005-0000-0000-0000B5BE0000}"/>
    <cellStyle name="Normal 9 5 2 2 5 3 4" xfId="45531" xr:uid="{00000000-0005-0000-0000-0000B6BE0000}"/>
    <cellStyle name="Normal 9 5 2 2 5 4" xfId="45532" xr:uid="{00000000-0005-0000-0000-0000B7BE0000}"/>
    <cellStyle name="Normal 9 5 2 2 5 4 2" xfId="45533" xr:uid="{00000000-0005-0000-0000-0000B8BE0000}"/>
    <cellStyle name="Normal 9 5 2 2 5 4 2 2" xfId="45534" xr:uid="{00000000-0005-0000-0000-0000B9BE0000}"/>
    <cellStyle name="Normal 9 5 2 2 5 4 3" xfId="45535" xr:uid="{00000000-0005-0000-0000-0000BABE0000}"/>
    <cellStyle name="Normal 9 5 2 2 5 4 4" xfId="45536" xr:uid="{00000000-0005-0000-0000-0000BBBE0000}"/>
    <cellStyle name="Normal 9 5 2 2 5 5" xfId="45537" xr:uid="{00000000-0005-0000-0000-0000BCBE0000}"/>
    <cellStyle name="Normal 9 5 2 2 5 5 2" xfId="45538" xr:uid="{00000000-0005-0000-0000-0000BDBE0000}"/>
    <cellStyle name="Normal 9 5 2 2 5 5 2 2" xfId="45539" xr:uid="{00000000-0005-0000-0000-0000BEBE0000}"/>
    <cellStyle name="Normal 9 5 2 2 5 5 3" xfId="45540" xr:uid="{00000000-0005-0000-0000-0000BFBE0000}"/>
    <cellStyle name="Normal 9 5 2 2 5 6" xfId="45541" xr:uid="{00000000-0005-0000-0000-0000C0BE0000}"/>
    <cellStyle name="Normal 9 5 2 2 5 6 2" xfId="45542" xr:uid="{00000000-0005-0000-0000-0000C1BE0000}"/>
    <cellStyle name="Normal 9 5 2 2 5 7" xfId="45543" xr:uid="{00000000-0005-0000-0000-0000C2BE0000}"/>
    <cellStyle name="Normal 9 5 2 2 5 8" xfId="45544" xr:uid="{00000000-0005-0000-0000-0000C3BE0000}"/>
    <cellStyle name="Normal 9 5 2 2 6" xfId="45545" xr:uid="{00000000-0005-0000-0000-0000C4BE0000}"/>
    <cellStyle name="Normal 9 5 2 2 7" xfId="45546" xr:uid="{00000000-0005-0000-0000-0000C5BE0000}"/>
    <cellStyle name="Normal 9 5 2 2 7 2" xfId="45547" xr:uid="{00000000-0005-0000-0000-0000C6BE0000}"/>
    <cellStyle name="Normal 9 5 2 2 7 2 2" xfId="45548" xr:uid="{00000000-0005-0000-0000-0000C7BE0000}"/>
    <cellStyle name="Normal 9 5 2 2 7 3" xfId="45549" xr:uid="{00000000-0005-0000-0000-0000C8BE0000}"/>
    <cellStyle name="Normal 9 5 2 2 7 4" xfId="45550" xr:uid="{00000000-0005-0000-0000-0000C9BE0000}"/>
    <cellStyle name="Normal 9 5 2 2 8" xfId="45551" xr:uid="{00000000-0005-0000-0000-0000CABE0000}"/>
    <cellStyle name="Normal 9 5 2 2 8 2" xfId="45552" xr:uid="{00000000-0005-0000-0000-0000CBBE0000}"/>
    <cellStyle name="Normal 9 5 2 2 8 2 2" xfId="45553" xr:uid="{00000000-0005-0000-0000-0000CCBE0000}"/>
    <cellStyle name="Normal 9 5 2 2 8 3" xfId="45554" xr:uid="{00000000-0005-0000-0000-0000CDBE0000}"/>
    <cellStyle name="Normal 9 5 2 2 8 4" xfId="45555" xr:uid="{00000000-0005-0000-0000-0000CEBE0000}"/>
    <cellStyle name="Normal 9 5 2 2 9" xfId="45556" xr:uid="{00000000-0005-0000-0000-0000CFBE0000}"/>
    <cellStyle name="Normal 9 5 2 2 9 2" xfId="45557" xr:uid="{00000000-0005-0000-0000-0000D0BE0000}"/>
    <cellStyle name="Normal 9 5 2 2 9 2 2" xfId="45558" xr:uid="{00000000-0005-0000-0000-0000D1BE0000}"/>
    <cellStyle name="Normal 9 5 2 2 9 3" xfId="45559" xr:uid="{00000000-0005-0000-0000-0000D2BE0000}"/>
    <cellStyle name="Normal 9 5 2 2 9 4" xfId="45560" xr:uid="{00000000-0005-0000-0000-0000D3BE0000}"/>
    <cellStyle name="Normal 9 5 2 3" xfId="45561" xr:uid="{00000000-0005-0000-0000-0000D4BE0000}"/>
    <cellStyle name="Normal 9 5 2 3 10" xfId="45562" xr:uid="{00000000-0005-0000-0000-0000D5BE0000}"/>
    <cellStyle name="Normal 9 5 2 3 11" xfId="45563" xr:uid="{00000000-0005-0000-0000-0000D6BE0000}"/>
    <cellStyle name="Normal 9 5 2 3 12" xfId="45564" xr:uid="{00000000-0005-0000-0000-0000D7BE0000}"/>
    <cellStyle name="Normal 9 5 2 3 2" xfId="45565" xr:uid="{00000000-0005-0000-0000-0000D8BE0000}"/>
    <cellStyle name="Normal 9 5 2 3 2 2" xfId="45566" xr:uid="{00000000-0005-0000-0000-0000D9BE0000}"/>
    <cellStyle name="Normal 9 5 2 3 2 2 2" xfId="45567" xr:uid="{00000000-0005-0000-0000-0000DABE0000}"/>
    <cellStyle name="Normal 9 5 2 3 2 2 2 2" xfId="45568" xr:uid="{00000000-0005-0000-0000-0000DBBE0000}"/>
    <cellStyle name="Normal 9 5 2 3 2 2 2 2 2" xfId="45569" xr:uid="{00000000-0005-0000-0000-0000DCBE0000}"/>
    <cellStyle name="Normal 9 5 2 3 2 2 2 3" xfId="45570" xr:uid="{00000000-0005-0000-0000-0000DDBE0000}"/>
    <cellStyle name="Normal 9 5 2 3 2 2 2 4" xfId="45571" xr:uid="{00000000-0005-0000-0000-0000DEBE0000}"/>
    <cellStyle name="Normal 9 5 2 3 2 2 3" xfId="45572" xr:uid="{00000000-0005-0000-0000-0000DFBE0000}"/>
    <cellStyle name="Normal 9 5 2 3 2 2 3 2" xfId="45573" xr:uid="{00000000-0005-0000-0000-0000E0BE0000}"/>
    <cellStyle name="Normal 9 5 2 3 2 2 3 2 2" xfId="45574" xr:uid="{00000000-0005-0000-0000-0000E1BE0000}"/>
    <cellStyle name="Normal 9 5 2 3 2 2 3 3" xfId="45575" xr:uid="{00000000-0005-0000-0000-0000E2BE0000}"/>
    <cellStyle name="Normal 9 5 2 3 2 2 3 4" xfId="45576" xr:uid="{00000000-0005-0000-0000-0000E3BE0000}"/>
    <cellStyle name="Normal 9 5 2 3 2 2 4" xfId="45577" xr:uid="{00000000-0005-0000-0000-0000E4BE0000}"/>
    <cellStyle name="Normal 9 5 2 3 2 2 4 2" xfId="45578" xr:uid="{00000000-0005-0000-0000-0000E5BE0000}"/>
    <cellStyle name="Normal 9 5 2 3 2 2 4 2 2" xfId="45579" xr:uid="{00000000-0005-0000-0000-0000E6BE0000}"/>
    <cellStyle name="Normal 9 5 2 3 2 2 4 3" xfId="45580" xr:uid="{00000000-0005-0000-0000-0000E7BE0000}"/>
    <cellStyle name="Normal 9 5 2 3 2 2 4 4" xfId="45581" xr:uid="{00000000-0005-0000-0000-0000E8BE0000}"/>
    <cellStyle name="Normal 9 5 2 3 2 2 5" xfId="45582" xr:uid="{00000000-0005-0000-0000-0000E9BE0000}"/>
    <cellStyle name="Normal 9 5 2 3 2 2 5 2" xfId="45583" xr:uid="{00000000-0005-0000-0000-0000EABE0000}"/>
    <cellStyle name="Normal 9 5 2 3 2 2 5 3" xfId="45584" xr:uid="{00000000-0005-0000-0000-0000EBBE0000}"/>
    <cellStyle name="Normal 9 5 2 3 2 2 6" xfId="45585" xr:uid="{00000000-0005-0000-0000-0000ECBE0000}"/>
    <cellStyle name="Normal 9 5 2 3 2 2 7" xfId="45586" xr:uid="{00000000-0005-0000-0000-0000EDBE0000}"/>
    <cellStyle name="Normal 9 5 2 3 2 2 8" xfId="45587" xr:uid="{00000000-0005-0000-0000-0000EEBE0000}"/>
    <cellStyle name="Normal 9 5 2 3 2 3" xfId="45588" xr:uid="{00000000-0005-0000-0000-0000EFBE0000}"/>
    <cellStyle name="Normal 9 5 2 3 2 3 2" xfId="45589" xr:uid="{00000000-0005-0000-0000-0000F0BE0000}"/>
    <cellStyle name="Normal 9 5 2 3 2 3 2 2" xfId="45590" xr:uid="{00000000-0005-0000-0000-0000F1BE0000}"/>
    <cellStyle name="Normal 9 5 2 3 2 3 3" xfId="45591" xr:uid="{00000000-0005-0000-0000-0000F2BE0000}"/>
    <cellStyle name="Normal 9 5 2 3 2 3 4" xfId="45592" xr:uid="{00000000-0005-0000-0000-0000F3BE0000}"/>
    <cellStyle name="Normal 9 5 2 3 2 4" xfId="45593" xr:uid="{00000000-0005-0000-0000-0000F4BE0000}"/>
    <cellStyle name="Normal 9 5 2 3 2 4 2" xfId="45594" xr:uid="{00000000-0005-0000-0000-0000F5BE0000}"/>
    <cellStyle name="Normal 9 5 2 3 2 4 2 2" xfId="45595" xr:uid="{00000000-0005-0000-0000-0000F6BE0000}"/>
    <cellStyle name="Normal 9 5 2 3 2 4 3" xfId="45596" xr:uid="{00000000-0005-0000-0000-0000F7BE0000}"/>
    <cellStyle name="Normal 9 5 2 3 2 4 4" xfId="45597" xr:uid="{00000000-0005-0000-0000-0000F8BE0000}"/>
    <cellStyle name="Normal 9 5 2 3 2 5" xfId="45598" xr:uid="{00000000-0005-0000-0000-0000F9BE0000}"/>
    <cellStyle name="Normal 9 5 2 3 2 5 2" xfId="45599" xr:uid="{00000000-0005-0000-0000-0000FABE0000}"/>
    <cellStyle name="Normal 9 5 2 3 2 5 2 2" xfId="45600" xr:uid="{00000000-0005-0000-0000-0000FBBE0000}"/>
    <cellStyle name="Normal 9 5 2 3 2 5 3" xfId="45601" xr:uid="{00000000-0005-0000-0000-0000FCBE0000}"/>
    <cellStyle name="Normal 9 5 2 3 2 5 4" xfId="45602" xr:uid="{00000000-0005-0000-0000-0000FDBE0000}"/>
    <cellStyle name="Normal 9 5 2 3 2 6" xfId="45603" xr:uid="{00000000-0005-0000-0000-0000FEBE0000}"/>
    <cellStyle name="Normal 9 5 2 3 2 6 2" xfId="45604" xr:uid="{00000000-0005-0000-0000-0000FFBE0000}"/>
    <cellStyle name="Normal 9 5 2 3 2 6 2 2" xfId="45605" xr:uid="{00000000-0005-0000-0000-000000BF0000}"/>
    <cellStyle name="Normal 9 5 2 3 2 6 3" xfId="45606" xr:uid="{00000000-0005-0000-0000-000001BF0000}"/>
    <cellStyle name="Normal 9 5 2 3 2 7" xfId="45607" xr:uid="{00000000-0005-0000-0000-000002BF0000}"/>
    <cellStyle name="Normal 9 5 2 3 2 7 2" xfId="45608" xr:uid="{00000000-0005-0000-0000-000003BF0000}"/>
    <cellStyle name="Normal 9 5 2 3 2 8" xfId="45609" xr:uid="{00000000-0005-0000-0000-000004BF0000}"/>
    <cellStyle name="Normal 9 5 2 3 2 9" xfId="45610" xr:uid="{00000000-0005-0000-0000-000005BF0000}"/>
    <cellStyle name="Normal 9 5 2 3 3" xfId="45611" xr:uid="{00000000-0005-0000-0000-000006BF0000}"/>
    <cellStyle name="Normal 9 5 2 3 3 2" xfId="45612" xr:uid="{00000000-0005-0000-0000-000007BF0000}"/>
    <cellStyle name="Normal 9 5 2 3 3 2 2" xfId="45613" xr:uid="{00000000-0005-0000-0000-000008BF0000}"/>
    <cellStyle name="Normal 9 5 2 3 3 2 2 2" xfId="45614" xr:uid="{00000000-0005-0000-0000-000009BF0000}"/>
    <cellStyle name="Normal 9 5 2 3 3 2 3" xfId="45615" xr:uid="{00000000-0005-0000-0000-00000ABF0000}"/>
    <cellStyle name="Normal 9 5 2 3 3 2 4" xfId="45616" xr:uid="{00000000-0005-0000-0000-00000BBF0000}"/>
    <cellStyle name="Normal 9 5 2 3 3 3" xfId="45617" xr:uid="{00000000-0005-0000-0000-00000CBF0000}"/>
    <cellStyle name="Normal 9 5 2 3 3 3 2" xfId="45618" xr:uid="{00000000-0005-0000-0000-00000DBF0000}"/>
    <cellStyle name="Normal 9 5 2 3 3 3 2 2" xfId="45619" xr:uid="{00000000-0005-0000-0000-00000EBF0000}"/>
    <cellStyle name="Normal 9 5 2 3 3 3 3" xfId="45620" xr:uid="{00000000-0005-0000-0000-00000FBF0000}"/>
    <cellStyle name="Normal 9 5 2 3 3 3 4" xfId="45621" xr:uid="{00000000-0005-0000-0000-000010BF0000}"/>
    <cellStyle name="Normal 9 5 2 3 3 4" xfId="45622" xr:uid="{00000000-0005-0000-0000-000011BF0000}"/>
    <cellStyle name="Normal 9 5 2 3 3 4 2" xfId="45623" xr:uid="{00000000-0005-0000-0000-000012BF0000}"/>
    <cellStyle name="Normal 9 5 2 3 3 4 2 2" xfId="45624" xr:uid="{00000000-0005-0000-0000-000013BF0000}"/>
    <cellStyle name="Normal 9 5 2 3 3 4 3" xfId="45625" xr:uid="{00000000-0005-0000-0000-000014BF0000}"/>
    <cellStyle name="Normal 9 5 2 3 3 4 4" xfId="45626" xr:uid="{00000000-0005-0000-0000-000015BF0000}"/>
    <cellStyle name="Normal 9 5 2 3 3 5" xfId="45627" xr:uid="{00000000-0005-0000-0000-000016BF0000}"/>
    <cellStyle name="Normal 9 5 2 3 3 5 2" xfId="45628" xr:uid="{00000000-0005-0000-0000-000017BF0000}"/>
    <cellStyle name="Normal 9 5 2 3 3 5 2 2" xfId="45629" xr:uid="{00000000-0005-0000-0000-000018BF0000}"/>
    <cellStyle name="Normal 9 5 2 3 3 5 3" xfId="45630" xr:uid="{00000000-0005-0000-0000-000019BF0000}"/>
    <cellStyle name="Normal 9 5 2 3 3 5 4" xfId="45631" xr:uid="{00000000-0005-0000-0000-00001ABF0000}"/>
    <cellStyle name="Normal 9 5 2 3 3 6" xfId="45632" xr:uid="{00000000-0005-0000-0000-00001BBF0000}"/>
    <cellStyle name="Normal 9 5 2 3 3 6 2" xfId="45633" xr:uid="{00000000-0005-0000-0000-00001CBF0000}"/>
    <cellStyle name="Normal 9 5 2 3 3 6 2 2" xfId="45634" xr:uid="{00000000-0005-0000-0000-00001DBF0000}"/>
    <cellStyle name="Normal 9 5 2 3 3 6 3" xfId="45635" xr:uid="{00000000-0005-0000-0000-00001EBF0000}"/>
    <cellStyle name="Normal 9 5 2 3 3 7" xfId="45636" xr:uid="{00000000-0005-0000-0000-00001FBF0000}"/>
    <cellStyle name="Normal 9 5 2 3 3 7 2" xfId="45637" xr:uid="{00000000-0005-0000-0000-000020BF0000}"/>
    <cellStyle name="Normal 9 5 2 3 3 8" xfId="45638" xr:uid="{00000000-0005-0000-0000-000021BF0000}"/>
    <cellStyle name="Normal 9 5 2 3 3 9" xfId="45639" xr:uid="{00000000-0005-0000-0000-000022BF0000}"/>
    <cellStyle name="Normal 9 5 2 3 4" xfId="45640" xr:uid="{00000000-0005-0000-0000-000023BF0000}"/>
    <cellStyle name="Normal 9 5 2 3 4 2" xfId="45641" xr:uid="{00000000-0005-0000-0000-000024BF0000}"/>
    <cellStyle name="Normal 9 5 2 3 4 2 2" xfId="45642" xr:uid="{00000000-0005-0000-0000-000025BF0000}"/>
    <cellStyle name="Normal 9 5 2 3 4 2 2 2" xfId="45643" xr:uid="{00000000-0005-0000-0000-000026BF0000}"/>
    <cellStyle name="Normal 9 5 2 3 4 2 3" xfId="45644" xr:uid="{00000000-0005-0000-0000-000027BF0000}"/>
    <cellStyle name="Normal 9 5 2 3 4 2 4" xfId="45645" xr:uid="{00000000-0005-0000-0000-000028BF0000}"/>
    <cellStyle name="Normal 9 5 2 3 4 3" xfId="45646" xr:uid="{00000000-0005-0000-0000-000029BF0000}"/>
    <cellStyle name="Normal 9 5 2 3 4 3 2" xfId="45647" xr:uid="{00000000-0005-0000-0000-00002ABF0000}"/>
    <cellStyle name="Normal 9 5 2 3 4 3 2 2" xfId="45648" xr:uid="{00000000-0005-0000-0000-00002BBF0000}"/>
    <cellStyle name="Normal 9 5 2 3 4 3 3" xfId="45649" xr:uid="{00000000-0005-0000-0000-00002CBF0000}"/>
    <cellStyle name="Normal 9 5 2 3 4 3 4" xfId="45650" xr:uid="{00000000-0005-0000-0000-00002DBF0000}"/>
    <cellStyle name="Normal 9 5 2 3 4 4" xfId="45651" xr:uid="{00000000-0005-0000-0000-00002EBF0000}"/>
    <cellStyle name="Normal 9 5 2 3 4 4 2" xfId="45652" xr:uid="{00000000-0005-0000-0000-00002FBF0000}"/>
    <cellStyle name="Normal 9 5 2 3 4 4 2 2" xfId="45653" xr:uid="{00000000-0005-0000-0000-000030BF0000}"/>
    <cellStyle name="Normal 9 5 2 3 4 4 3" xfId="45654" xr:uid="{00000000-0005-0000-0000-000031BF0000}"/>
    <cellStyle name="Normal 9 5 2 3 4 4 4" xfId="45655" xr:uid="{00000000-0005-0000-0000-000032BF0000}"/>
    <cellStyle name="Normal 9 5 2 3 4 5" xfId="45656" xr:uid="{00000000-0005-0000-0000-000033BF0000}"/>
    <cellStyle name="Normal 9 5 2 3 4 5 2" xfId="45657" xr:uid="{00000000-0005-0000-0000-000034BF0000}"/>
    <cellStyle name="Normal 9 5 2 3 4 5 2 2" xfId="45658" xr:uid="{00000000-0005-0000-0000-000035BF0000}"/>
    <cellStyle name="Normal 9 5 2 3 4 5 3" xfId="45659" xr:uid="{00000000-0005-0000-0000-000036BF0000}"/>
    <cellStyle name="Normal 9 5 2 3 4 6" xfId="45660" xr:uid="{00000000-0005-0000-0000-000037BF0000}"/>
    <cellStyle name="Normal 9 5 2 3 4 6 2" xfId="45661" xr:uid="{00000000-0005-0000-0000-000038BF0000}"/>
    <cellStyle name="Normal 9 5 2 3 4 7" xfId="45662" xr:uid="{00000000-0005-0000-0000-000039BF0000}"/>
    <cellStyle name="Normal 9 5 2 3 4 8" xfId="45663" xr:uid="{00000000-0005-0000-0000-00003ABF0000}"/>
    <cellStyle name="Normal 9 5 2 3 5" xfId="45664" xr:uid="{00000000-0005-0000-0000-00003BBF0000}"/>
    <cellStyle name="Normal 9 5 2 3 6" xfId="45665" xr:uid="{00000000-0005-0000-0000-00003CBF0000}"/>
    <cellStyle name="Normal 9 5 2 3 6 2" xfId="45666" xr:uid="{00000000-0005-0000-0000-00003DBF0000}"/>
    <cellStyle name="Normal 9 5 2 3 6 2 2" xfId="45667" xr:uid="{00000000-0005-0000-0000-00003EBF0000}"/>
    <cellStyle name="Normal 9 5 2 3 6 3" xfId="45668" xr:uid="{00000000-0005-0000-0000-00003FBF0000}"/>
    <cellStyle name="Normal 9 5 2 3 6 4" xfId="45669" xr:uid="{00000000-0005-0000-0000-000040BF0000}"/>
    <cellStyle name="Normal 9 5 2 3 7" xfId="45670" xr:uid="{00000000-0005-0000-0000-000041BF0000}"/>
    <cellStyle name="Normal 9 5 2 3 7 2" xfId="45671" xr:uid="{00000000-0005-0000-0000-000042BF0000}"/>
    <cellStyle name="Normal 9 5 2 3 7 2 2" xfId="45672" xr:uid="{00000000-0005-0000-0000-000043BF0000}"/>
    <cellStyle name="Normal 9 5 2 3 7 3" xfId="45673" xr:uid="{00000000-0005-0000-0000-000044BF0000}"/>
    <cellStyle name="Normal 9 5 2 3 7 4" xfId="45674" xr:uid="{00000000-0005-0000-0000-000045BF0000}"/>
    <cellStyle name="Normal 9 5 2 3 8" xfId="45675" xr:uid="{00000000-0005-0000-0000-000046BF0000}"/>
    <cellStyle name="Normal 9 5 2 3 8 2" xfId="45676" xr:uid="{00000000-0005-0000-0000-000047BF0000}"/>
    <cellStyle name="Normal 9 5 2 3 8 2 2" xfId="45677" xr:uid="{00000000-0005-0000-0000-000048BF0000}"/>
    <cellStyle name="Normal 9 5 2 3 8 3" xfId="45678" xr:uid="{00000000-0005-0000-0000-000049BF0000}"/>
    <cellStyle name="Normal 9 5 2 3 8 4" xfId="45679" xr:uid="{00000000-0005-0000-0000-00004ABF0000}"/>
    <cellStyle name="Normal 9 5 2 3 9" xfId="45680" xr:uid="{00000000-0005-0000-0000-00004BBF0000}"/>
    <cellStyle name="Normal 9 5 2 3 9 2" xfId="45681" xr:uid="{00000000-0005-0000-0000-00004CBF0000}"/>
    <cellStyle name="Normal 9 5 2 3 9 3" xfId="45682" xr:uid="{00000000-0005-0000-0000-00004DBF0000}"/>
    <cellStyle name="Normal 9 5 2 4" xfId="45683" xr:uid="{00000000-0005-0000-0000-00004EBF0000}"/>
    <cellStyle name="Normal 9 5 2 4 2" xfId="45684" xr:uid="{00000000-0005-0000-0000-00004FBF0000}"/>
    <cellStyle name="Normal 9 5 2 4 2 2" xfId="45685" xr:uid="{00000000-0005-0000-0000-000050BF0000}"/>
    <cellStyle name="Normal 9 5 2 4 2 2 2" xfId="45686" xr:uid="{00000000-0005-0000-0000-000051BF0000}"/>
    <cellStyle name="Normal 9 5 2 4 2 2 2 2" xfId="45687" xr:uid="{00000000-0005-0000-0000-000052BF0000}"/>
    <cellStyle name="Normal 9 5 2 4 2 2 3" xfId="45688" xr:uid="{00000000-0005-0000-0000-000053BF0000}"/>
    <cellStyle name="Normal 9 5 2 4 2 2 4" xfId="45689" xr:uid="{00000000-0005-0000-0000-000054BF0000}"/>
    <cellStyle name="Normal 9 5 2 4 2 3" xfId="45690" xr:uid="{00000000-0005-0000-0000-000055BF0000}"/>
    <cellStyle name="Normal 9 5 2 4 2 3 2" xfId="45691" xr:uid="{00000000-0005-0000-0000-000056BF0000}"/>
    <cellStyle name="Normal 9 5 2 4 2 3 2 2" xfId="45692" xr:uid="{00000000-0005-0000-0000-000057BF0000}"/>
    <cellStyle name="Normal 9 5 2 4 2 3 3" xfId="45693" xr:uid="{00000000-0005-0000-0000-000058BF0000}"/>
    <cellStyle name="Normal 9 5 2 4 2 3 4" xfId="45694" xr:uid="{00000000-0005-0000-0000-000059BF0000}"/>
    <cellStyle name="Normal 9 5 2 4 2 4" xfId="45695" xr:uid="{00000000-0005-0000-0000-00005ABF0000}"/>
    <cellStyle name="Normal 9 5 2 4 2 4 2" xfId="45696" xr:uid="{00000000-0005-0000-0000-00005BBF0000}"/>
    <cellStyle name="Normal 9 5 2 4 2 4 2 2" xfId="45697" xr:uid="{00000000-0005-0000-0000-00005CBF0000}"/>
    <cellStyle name="Normal 9 5 2 4 2 4 3" xfId="45698" xr:uid="{00000000-0005-0000-0000-00005DBF0000}"/>
    <cellStyle name="Normal 9 5 2 4 2 4 4" xfId="45699" xr:uid="{00000000-0005-0000-0000-00005EBF0000}"/>
    <cellStyle name="Normal 9 5 2 4 2 5" xfId="45700" xr:uid="{00000000-0005-0000-0000-00005FBF0000}"/>
    <cellStyle name="Normal 9 5 2 4 2 5 2" xfId="45701" xr:uid="{00000000-0005-0000-0000-000060BF0000}"/>
    <cellStyle name="Normal 9 5 2 4 2 5 3" xfId="45702" xr:uid="{00000000-0005-0000-0000-000061BF0000}"/>
    <cellStyle name="Normal 9 5 2 4 2 6" xfId="45703" xr:uid="{00000000-0005-0000-0000-000062BF0000}"/>
    <cellStyle name="Normal 9 5 2 4 2 7" xfId="45704" xr:uid="{00000000-0005-0000-0000-000063BF0000}"/>
    <cellStyle name="Normal 9 5 2 4 2 8" xfId="45705" xr:uid="{00000000-0005-0000-0000-000064BF0000}"/>
    <cellStyle name="Normal 9 5 2 4 3" xfId="45706" xr:uid="{00000000-0005-0000-0000-000065BF0000}"/>
    <cellStyle name="Normal 9 5 2 4 3 2" xfId="45707" xr:uid="{00000000-0005-0000-0000-000066BF0000}"/>
    <cellStyle name="Normal 9 5 2 4 3 2 2" xfId="45708" xr:uid="{00000000-0005-0000-0000-000067BF0000}"/>
    <cellStyle name="Normal 9 5 2 4 3 3" xfId="45709" xr:uid="{00000000-0005-0000-0000-000068BF0000}"/>
    <cellStyle name="Normal 9 5 2 4 3 4" xfId="45710" xr:uid="{00000000-0005-0000-0000-000069BF0000}"/>
    <cellStyle name="Normal 9 5 2 4 4" xfId="45711" xr:uid="{00000000-0005-0000-0000-00006ABF0000}"/>
    <cellStyle name="Normal 9 5 2 4 4 2" xfId="45712" xr:uid="{00000000-0005-0000-0000-00006BBF0000}"/>
    <cellStyle name="Normal 9 5 2 4 4 2 2" xfId="45713" xr:uid="{00000000-0005-0000-0000-00006CBF0000}"/>
    <cellStyle name="Normal 9 5 2 4 4 3" xfId="45714" xr:uid="{00000000-0005-0000-0000-00006DBF0000}"/>
    <cellStyle name="Normal 9 5 2 4 4 4" xfId="45715" xr:uid="{00000000-0005-0000-0000-00006EBF0000}"/>
    <cellStyle name="Normal 9 5 2 4 5" xfId="45716" xr:uid="{00000000-0005-0000-0000-00006FBF0000}"/>
    <cellStyle name="Normal 9 5 2 4 5 2" xfId="45717" xr:uid="{00000000-0005-0000-0000-000070BF0000}"/>
    <cellStyle name="Normal 9 5 2 4 5 2 2" xfId="45718" xr:uid="{00000000-0005-0000-0000-000071BF0000}"/>
    <cellStyle name="Normal 9 5 2 4 5 3" xfId="45719" xr:uid="{00000000-0005-0000-0000-000072BF0000}"/>
    <cellStyle name="Normal 9 5 2 4 5 4" xfId="45720" xr:uid="{00000000-0005-0000-0000-000073BF0000}"/>
    <cellStyle name="Normal 9 5 2 4 6" xfId="45721" xr:uid="{00000000-0005-0000-0000-000074BF0000}"/>
    <cellStyle name="Normal 9 5 2 4 6 2" xfId="45722" xr:uid="{00000000-0005-0000-0000-000075BF0000}"/>
    <cellStyle name="Normal 9 5 2 4 6 2 2" xfId="45723" xr:uid="{00000000-0005-0000-0000-000076BF0000}"/>
    <cellStyle name="Normal 9 5 2 4 6 3" xfId="45724" xr:uid="{00000000-0005-0000-0000-000077BF0000}"/>
    <cellStyle name="Normal 9 5 2 4 7" xfId="45725" xr:uid="{00000000-0005-0000-0000-000078BF0000}"/>
    <cellStyle name="Normal 9 5 2 4 7 2" xfId="45726" xr:uid="{00000000-0005-0000-0000-000079BF0000}"/>
    <cellStyle name="Normal 9 5 2 4 8" xfId="45727" xr:uid="{00000000-0005-0000-0000-00007ABF0000}"/>
    <cellStyle name="Normal 9 5 2 4 9" xfId="45728" xr:uid="{00000000-0005-0000-0000-00007BBF0000}"/>
    <cellStyle name="Normal 9 5 2 5" xfId="45729" xr:uid="{00000000-0005-0000-0000-00007CBF0000}"/>
    <cellStyle name="Normal 9 5 2 5 2" xfId="45730" xr:uid="{00000000-0005-0000-0000-00007DBF0000}"/>
    <cellStyle name="Normal 9 5 2 5 2 2" xfId="45731" xr:uid="{00000000-0005-0000-0000-00007EBF0000}"/>
    <cellStyle name="Normal 9 5 2 5 2 2 2" xfId="45732" xr:uid="{00000000-0005-0000-0000-00007FBF0000}"/>
    <cellStyle name="Normal 9 5 2 5 2 3" xfId="45733" xr:uid="{00000000-0005-0000-0000-000080BF0000}"/>
    <cellStyle name="Normal 9 5 2 5 2 4" xfId="45734" xr:uid="{00000000-0005-0000-0000-000081BF0000}"/>
    <cellStyle name="Normal 9 5 2 5 3" xfId="45735" xr:uid="{00000000-0005-0000-0000-000082BF0000}"/>
    <cellStyle name="Normal 9 5 2 5 3 2" xfId="45736" xr:uid="{00000000-0005-0000-0000-000083BF0000}"/>
    <cellStyle name="Normal 9 5 2 5 3 2 2" xfId="45737" xr:uid="{00000000-0005-0000-0000-000084BF0000}"/>
    <cellStyle name="Normal 9 5 2 5 3 3" xfId="45738" xr:uid="{00000000-0005-0000-0000-000085BF0000}"/>
    <cellStyle name="Normal 9 5 2 5 3 4" xfId="45739" xr:uid="{00000000-0005-0000-0000-000086BF0000}"/>
    <cellStyle name="Normal 9 5 2 5 4" xfId="45740" xr:uid="{00000000-0005-0000-0000-000087BF0000}"/>
    <cellStyle name="Normal 9 5 2 5 4 2" xfId="45741" xr:uid="{00000000-0005-0000-0000-000088BF0000}"/>
    <cellStyle name="Normal 9 5 2 5 4 2 2" xfId="45742" xr:uid="{00000000-0005-0000-0000-000089BF0000}"/>
    <cellStyle name="Normal 9 5 2 5 4 3" xfId="45743" xr:uid="{00000000-0005-0000-0000-00008ABF0000}"/>
    <cellStyle name="Normal 9 5 2 5 4 4" xfId="45744" xr:uid="{00000000-0005-0000-0000-00008BBF0000}"/>
    <cellStyle name="Normal 9 5 2 5 5" xfId="45745" xr:uid="{00000000-0005-0000-0000-00008CBF0000}"/>
    <cellStyle name="Normal 9 5 2 5 5 2" xfId="45746" xr:uid="{00000000-0005-0000-0000-00008DBF0000}"/>
    <cellStyle name="Normal 9 5 2 5 5 2 2" xfId="45747" xr:uid="{00000000-0005-0000-0000-00008EBF0000}"/>
    <cellStyle name="Normal 9 5 2 5 5 3" xfId="45748" xr:uid="{00000000-0005-0000-0000-00008FBF0000}"/>
    <cellStyle name="Normal 9 5 2 5 5 4" xfId="45749" xr:uid="{00000000-0005-0000-0000-000090BF0000}"/>
    <cellStyle name="Normal 9 5 2 5 6" xfId="45750" xr:uid="{00000000-0005-0000-0000-000091BF0000}"/>
    <cellStyle name="Normal 9 5 2 5 6 2" xfId="45751" xr:uid="{00000000-0005-0000-0000-000092BF0000}"/>
    <cellStyle name="Normal 9 5 2 5 6 2 2" xfId="45752" xr:uid="{00000000-0005-0000-0000-000093BF0000}"/>
    <cellStyle name="Normal 9 5 2 5 6 3" xfId="45753" xr:uid="{00000000-0005-0000-0000-000094BF0000}"/>
    <cellStyle name="Normal 9 5 2 5 7" xfId="45754" xr:uid="{00000000-0005-0000-0000-000095BF0000}"/>
    <cellStyle name="Normal 9 5 2 5 7 2" xfId="45755" xr:uid="{00000000-0005-0000-0000-000096BF0000}"/>
    <cellStyle name="Normal 9 5 2 5 8" xfId="45756" xr:uid="{00000000-0005-0000-0000-000097BF0000}"/>
    <cellStyle name="Normal 9 5 2 5 9" xfId="45757" xr:uid="{00000000-0005-0000-0000-000098BF0000}"/>
    <cellStyle name="Normal 9 5 2 6" xfId="45758" xr:uid="{00000000-0005-0000-0000-000099BF0000}"/>
    <cellStyle name="Normal 9 5 2 6 2" xfId="45759" xr:uid="{00000000-0005-0000-0000-00009ABF0000}"/>
    <cellStyle name="Normal 9 5 2 6 2 2" xfId="45760" xr:uid="{00000000-0005-0000-0000-00009BBF0000}"/>
    <cellStyle name="Normal 9 5 2 6 2 2 2" xfId="45761" xr:uid="{00000000-0005-0000-0000-00009CBF0000}"/>
    <cellStyle name="Normal 9 5 2 6 2 3" xfId="45762" xr:uid="{00000000-0005-0000-0000-00009DBF0000}"/>
    <cellStyle name="Normal 9 5 2 6 2 4" xfId="45763" xr:uid="{00000000-0005-0000-0000-00009EBF0000}"/>
    <cellStyle name="Normal 9 5 2 6 3" xfId="45764" xr:uid="{00000000-0005-0000-0000-00009FBF0000}"/>
    <cellStyle name="Normal 9 5 2 6 3 2" xfId="45765" xr:uid="{00000000-0005-0000-0000-0000A0BF0000}"/>
    <cellStyle name="Normal 9 5 2 6 3 2 2" xfId="45766" xr:uid="{00000000-0005-0000-0000-0000A1BF0000}"/>
    <cellStyle name="Normal 9 5 2 6 3 3" xfId="45767" xr:uid="{00000000-0005-0000-0000-0000A2BF0000}"/>
    <cellStyle name="Normal 9 5 2 6 3 4" xfId="45768" xr:uid="{00000000-0005-0000-0000-0000A3BF0000}"/>
    <cellStyle name="Normal 9 5 2 6 4" xfId="45769" xr:uid="{00000000-0005-0000-0000-0000A4BF0000}"/>
    <cellStyle name="Normal 9 5 2 6 4 2" xfId="45770" xr:uid="{00000000-0005-0000-0000-0000A5BF0000}"/>
    <cellStyle name="Normal 9 5 2 6 4 2 2" xfId="45771" xr:uid="{00000000-0005-0000-0000-0000A6BF0000}"/>
    <cellStyle name="Normal 9 5 2 6 4 3" xfId="45772" xr:uid="{00000000-0005-0000-0000-0000A7BF0000}"/>
    <cellStyle name="Normal 9 5 2 6 4 4" xfId="45773" xr:uid="{00000000-0005-0000-0000-0000A8BF0000}"/>
    <cellStyle name="Normal 9 5 2 6 5" xfId="45774" xr:uid="{00000000-0005-0000-0000-0000A9BF0000}"/>
    <cellStyle name="Normal 9 5 2 6 5 2" xfId="45775" xr:uid="{00000000-0005-0000-0000-0000AABF0000}"/>
    <cellStyle name="Normal 9 5 2 6 5 2 2" xfId="45776" xr:uid="{00000000-0005-0000-0000-0000ABBF0000}"/>
    <cellStyle name="Normal 9 5 2 6 5 3" xfId="45777" xr:uid="{00000000-0005-0000-0000-0000ACBF0000}"/>
    <cellStyle name="Normal 9 5 2 6 6" xfId="45778" xr:uid="{00000000-0005-0000-0000-0000ADBF0000}"/>
    <cellStyle name="Normal 9 5 2 6 6 2" xfId="45779" xr:uid="{00000000-0005-0000-0000-0000AEBF0000}"/>
    <cellStyle name="Normal 9 5 2 6 7" xfId="45780" xr:uid="{00000000-0005-0000-0000-0000AFBF0000}"/>
    <cellStyle name="Normal 9 5 2 6 8" xfId="45781" xr:uid="{00000000-0005-0000-0000-0000B0BF0000}"/>
    <cellStyle name="Normal 9 5 2 7" xfId="45782" xr:uid="{00000000-0005-0000-0000-0000B1BF0000}"/>
    <cellStyle name="Normal 9 5 2 8" xfId="45783" xr:uid="{00000000-0005-0000-0000-0000B2BF0000}"/>
    <cellStyle name="Normal 9 5 2 8 2" xfId="45784" xr:uid="{00000000-0005-0000-0000-0000B3BF0000}"/>
    <cellStyle name="Normal 9 5 2 8 2 2" xfId="45785" xr:uid="{00000000-0005-0000-0000-0000B4BF0000}"/>
    <cellStyle name="Normal 9 5 2 8 3" xfId="45786" xr:uid="{00000000-0005-0000-0000-0000B5BF0000}"/>
    <cellStyle name="Normal 9 5 2 8 4" xfId="45787" xr:uid="{00000000-0005-0000-0000-0000B6BF0000}"/>
    <cellStyle name="Normal 9 5 2 9" xfId="45788" xr:uid="{00000000-0005-0000-0000-0000B7BF0000}"/>
    <cellStyle name="Normal 9 5 2 9 2" xfId="45789" xr:uid="{00000000-0005-0000-0000-0000B8BF0000}"/>
    <cellStyle name="Normal 9 5 2 9 2 2" xfId="45790" xr:uid="{00000000-0005-0000-0000-0000B9BF0000}"/>
    <cellStyle name="Normal 9 5 2 9 3" xfId="45791" xr:uid="{00000000-0005-0000-0000-0000BABF0000}"/>
    <cellStyle name="Normal 9 5 2 9 4" xfId="45792" xr:uid="{00000000-0005-0000-0000-0000BBBF0000}"/>
    <cellStyle name="Normal 9 5 3" xfId="45793" xr:uid="{00000000-0005-0000-0000-0000BCBF0000}"/>
    <cellStyle name="Normal 9 5 3 10" xfId="45794" xr:uid="{00000000-0005-0000-0000-0000BDBF0000}"/>
    <cellStyle name="Normal 9 5 3 10 2" xfId="45795" xr:uid="{00000000-0005-0000-0000-0000BEBF0000}"/>
    <cellStyle name="Normal 9 5 3 10 3" xfId="45796" xr:uid="{00000000-0005-0000-0000-0000BFBF0000}"/>
    <cellStyle name="Normal 9 5 3 11" xfId="45797" xr:uid="{00000000-0005-0000-0000-0000C0BF0000}"/>
    <cellStyle name="Normal 9 5 3 12" xfId="45798" xr:uid="{00000000-0005-0000-0000-0000C1BF0000}"/>
    <cellStyle name="Normal 9 5 3 13" xfId="45799" xr:uid="{00000000-0005-0000-0000-0000C2BF0000}"/>
    <cellStyle name="Normal 9 5 3 2" xfId="45800" xr:uid="{00000000-0005-0000-0000-0000C3BF0000}"/>
    <cellStyle name="Normal 9 5 3 2 10" xfId="45801" xr:uid="{00000000-0005-0000-0000-0000C4BF0000}"/>
    <cellStyle name="Normal 9 5 3 2 11" xfId="45802" xr:uid="{00000000-0005-0000-0000-0000C5BF0000}"/>
    <cellStyle name="Normal 9 5 3 2 2" xfId="45803" xr:uid="{00000000-0005-0000-0000-0000C6BF0000}"/>
    <cellStyle name="Normal 9 5 3 2 2 2" xfId="45804" xr:uid="{00000000-0005-0000-0000-0000C7BF0000}"/>
    <cellStyle name="Normal 9 5 3 2 2 2 2" xfId="45805" xr:uid="{00000000-0005-0000-0000-0000C8BF0000}"/>
    <cellStyle name="Normal 9 5 3 2 2 2 2 2" xfId="45806" xr:uid="{00000000-0005-0000-0000-0000C9BF0000}"/>
    <cellStyle name="Normal 9 5 3 2 2 2 2 2 2" xfId="45807" xr:uid="{00000000-0005-0000-0000-0000CABF0000}"/>
    <cellStyle name="Normal 9 5 3 2 2 2 2 3" xfId="45808" xr:uid="{00000000-0005-0000-0000-0000CBBF0000}"/>
    <cellStyle name="Normal 9 5 3 2 2 2 2 4" xfId="45809" xr:uid="{00000000-0005-0000-0000-0000CCBF0000}"/>
    <cellStyle name="Normal 9 5 3 2 2 2 3" xfId="45810" xr:uid="{00000000-0005-0000-0000-0000CDBF0000}"/>
    <cellStyle name="Normal 9 5 3 2 2 2 3 2" xfId="45811" xr:uid="{00000000-0005-0000-0000-0000CEBF0000}"/>
    <cellStyle name="Normal 9 5 3 2 2 2 3 2 2" xfId="45812" xr:uid="{00000000-0005-0000-0000-0000CFBF0000}"/>
    <cellStyle name="Normal 9 5 3 2 2 2 3 3" xfId="45813" xr:uid="{00000000-0005-0000-0000-0000D0BF0000}"/>
    <cellStyle name="Normal 9 5 3 2 2 2 3 4" xfId="45814" xr:uid="{00000000-0005-0000-0000-0000D1BF0000}"/>
    <cellStyle name="Normal 9 5 3 2 2 2 4" xfId="45815" xr:uid="{00000000-0005-0000-0000-0000D2BF0000}"/>
    <cellStyle name="Normal 9 5 3 2 2 2 4 2" xfId="45816" xr:uid="{00000000-0005-0000-0000-0000D3BF0000}"/>
    <cellStyle name="Normal 9 5 3 2 2 2 4 2 2" xfId="45817" xr:uid="{00000000-0005-0000-0000-0000D4BF0000}"/>
    <cellStyle name="Normal 9 5 3 2 2 2 4 3" xfId="45818" xr:uid="{00000000-0005-0000-0000-0000D5BF0000}"/>
    <cellStyle name="Normal 9 5 3 2 2 2 4 4" xfId="45819" xr:uid="{00000000-0005-0000-0000-0000D6BF0000}"/>
    <cellStyle name="Normal 9 5 3 2 2 2 5" xfId="45820" xr:uid="{00000000-0005-0000-0000-0000D7BF0000}"/>
    <cellStyle name="Normal 9 5 3 2 2 2 5 2" xfId="45821" xr:uid="{00000000-0005-0000-0000-0000D8BF0000}"/>
    <cellStyle name="Normal 9 5 3 2 2 2 5 3" xfId="45822" xr:uid="{00000000-0005-0000-0000-0000D9BF0000}"/>
    <cellStyle name="Normal 9 5 3 2 2 2 6" xfId="45823" xr:uid="{00000000-0005-0000-0000-0000DABF0000}"/>
    <cellStyle name="Normal 9 5 3 2 2 2 7" xfId="45824" xr:uid="{00000000-0005-0000-0000-0000DBBF0000}"/>
    <cellStyle name="Normal 9 5 3 2 2 2 8" xfId="45825" xr:uid="{00000000-0005-0000-0000-0000DCBF0000}"/>
    <cellStyle name="Normal 9 5 3 2 2 3" xfId="45826" xr:uid="{00000000-0005-0000-0000-0000DDBF0000}"/>
    <cellStyle name="Normal 9 5 3 2 2 3 2" xfId="45827" xr:uid="{00000000-0005-0000-0000-0000DEBF0000}"/>
    <cellStyle name="Normal 9 5 3 2 2 3 2 2" xfId="45828" xr:uid="{00000000-0005-0000-0000-0000DFBF0000}"/>
    <cellStyle name="Normal 9 5 3 2 2 3 3" xfId="45829" xr:uid="{00000000-0005-0000-0000-0000E0BF0000}"/>
    <cellStyle name="Normal 9 5 3 2 2 3 4" xfId="45830" xr:uid="{00000000-0005-0000-0000-0000E1BF0000}"/>
    <cellStyle name="Normal 9 5 3 2 2 4" xfId="45831" xr:uid="{00000000-0005-0000-0000-0000E2BF0000}"/>
    <cellStyle name="Normal 9 5 3 2 2 4 2" xfId="45832" xr:uid="{00000000-0005-0000-0000-0000E3BF0000}"/>
    <cellStyle name="Normal 9 5 3 2 2 4 2 2" xfId="45833" xr:uid="{00000000-0005-0000-0000-0000E4BF0000}"/>
    <cellStyle name="Normal 9 5 3 2 2 4 3" xfId="45834" xr:uid="{00000000-0005-0000-0000-0000E5BF0000}"/>
    <cellStyle name="Normal 9 5 3 2 2 4 4" xfId="45835" xr:uid="{00000000-0005-0000-0000-0000E6BF0000}"/>
    <cellStyle name="Normal 9 5 3 2 2 5" xfId="45836" xr:uid="{00000000-0005-0000-0000-0000E7BF0000}"/>
    <cellStyle name="Normal 9 5 3 2 2 5 2" xfId="45837" xr:uid="{00000000-0005-0000-0000-0000E8BF0000}"/>
    <cellStyle name="Normal 9 5 3 2 2 5 2 2" xfId="45838" xr:uid="{00000000-0005-0000-0000-0000E9BF0000}"/>
    <cellStyle name="Normal 9 5 3 2 2 5 3" xfId="45839" xr:uid="{00000000-0005-0000-0000-0000EABF0000}"/>
    <cellStyle name="Normal 9 5 3 2 2 5 4" xfId="45840" xr:uid="{00000000-0005-0000-0000-0000EBBF0000}"/>
    <cellStyle name="Normal 9 5 3 2 2 6" xfId="45841" xr:uid="{00000000-0005-0000-0000-0000ECBF0000}"/>
    <cellStyle name="Normal 9 5 3 2 2 6 2" xfId="45842" xr:uid="{00000000-0005-0000-0000-0000EDBF0000}"/>
    <cellStyle name="Normal 9 5 3 2 2 6 2 2" xfId="45843" xr:uid="{00000000-0005-0000-0000-0000EEBF0000}"/>
    <cellStyle name="Normal 9 5 3 2 2 6 3" xfId="45844" xr:uid="{00000000-0005-0000-0000-0000EFBF0000}"/>
    <cellStyle name="Normal 9 5 3 2 2 7" xfId="45845" xr:uid="{00000000-0005-0000-0000-0000F0BF0000}"/>
    <cellStyle name="Normal 9 5 3 2 2 7 2" xfId="45846" xr:uid="{00000000-0005-0000-0000-0000F1BF0000}"/>
    <cellStyle name="Normal 9 5 3 2 2 8" xfId="45847" xr:uid="{00000000-0005-0000-0000-0000F2BF0000}"/>
    <cellStyle name="Normal 9 5 3 2 2 9" xfId="45848" xr:uid="{00000000-0005-0000-0000-0000F3BF0000}"/>
    <cellStyle name="Normal 9 5 3 2 3" xfId="45849" xr:uid="{00000000-0005-0000-0000-0000F4BF0000}"/>
    <cellStyle name="Normal 9 5 3 2 3 2" xfId="45850" xr:uid="{00000000-0005-0000-0000-0000F5BF0000}"/>
    <cellStyle name="Normal 9 5 3 2 3 2 2" xfId="45851" xr:uid="{00000000-0005-0000-0000-0000F6BF0000}"/>
    <cellStyle name="Normal 9 5 3 2 3 2 2 2" xfId="45852" xr:uid="{00000000-0005-0000-0000-0000F7BF0000}"/>
    <cellStyle name="Normal 9 5 3 2 3 2 3" xfId="45853" xr:uid="{00000000-0005-0000-0000-0000F8BF0000}"/>
    <cellStyle name="Normal 9 5 3 2 3 2 4" xfId="45854" xr:uid="{00000000-0005-0000-0000-0000F9BF0000}"/>
    <cellStyle name="Normal 9 5 3 2 3 3" xfId="45855" xr:uid="{00000000-0005-0000-0000-0000FABF0000}"/>
    <cellStyle name="Normal 9 5 3 2 3 3 2" xfId="45856" xr:uid="{00000000-0005-0000-0000-0000FBBF0000}"/>
    <cellStyle name="Normal 9 5 3 2 3 3 2 2" xfId="45857" xr:uid="{00000000-0005-0000-0000-0000FCBF0000}"/>
    <cellStyle name="Normal 9 5 3 2 3 3 3" xfId="45858" xr:uid="{00000000-0005-0000-0000-0000FDBF0000}"/>
    <cellStyle name="Normal 9 5 3 2 3 3 4" xfId="45859" xr:uid="{00000000-0005-0000-0000-0000FEBF0000}"/>
    <cellStyle name="Normal 9 5 3 2 3 4" xfId="45860" xr:uid="{00000000-0005-0000-0000-0000FFBF0000}"/>
    <cellStyle name="Normal 9 5 3 2 3 4 2" xfId="45861" xr:uid="{00000000-0005-0000-0000-000000C00000}"/>
    <cellStyle name="Normal 9 5 3 2 3 4 2 2" xfId="45862" xr:uid="{00000000-0005-0000-0000-000001C00000}"/>
    <cellStyle name="Normal 9 5 3 2 3 4 3" xfId="45863" xr:uid="{00000000-0005-0000-0000-000002C00000}"/>
    <cellStyle name="Normal 9 5 3 2 3 4 4" xfId="45864" xr:uid="{00000000-0005-0000-0000-000003C00000}"/>
    <cellStyle name="Normal 9 5 3 2 3 5" xfId="45865" xr:uid="{00000000-0005-0000-0000-000004C00000}"/>
    <cellStyle name="Normal 9 5 3 2 3 5 2" xfId="45866" xr:uid="{00000000-0005-0000-0000-000005C00000}"/>
    <cellStyle name="Normal 9 5 3 2 3 5 2 2" xfId="45867" xr:uid="{00000000-0005-0000-0000-000006C00000}"/>
    <cellStyle name="Normal 9 5 3 2 3 5 3" xfId="45868" xr:uid="{00000000-0005-0000-0000-000007C00000}"/>
    <cellStyle name="Normal 9 5 3 2 3 5 4" xfId="45869" xr:uid="{00000000-0005-0000-0000-000008C00000}"/>
    <cellStyle name="Normal 9 5 3 2 3 6" xfId="45870" xr:uid="{00000000-0005-0000-0000-000009C00000}"/>
    <cellStyle name="Normal 9 5 3 2 3 6 2" xfId="45871" xr:uid="{00000000-0005-0000-0000-00000AC00000}"/>
    <cellStyle name="Normal 9 5 3 2 3 6 2 2" xfId="45872" xr:uid="{00000000-0005-0000-0000-00000BC00000}"/>
    <cellStyle name="Normal 9 5 3 2 3 6 3" xfId="45873" xr:uid="{00000000-0005-0000-0000-00000CC00000}"/>
    <cellStyle name="Normal 9 5 3 2 3 7" xfId="45874" xr:uid="{00000000-0005-0000-0000-00000DC00000}"/>
    <cellStyle name="Normal 9 5 3 2 3 7 2" xfId="45875" xr:uid="{00000000-0005-0000-0000-00000EC00000}"/>
    <cellStyle name="Normal 9 5 3 2 3 8" xfId="45876" xr:uid="{00000000-0005-0000-0000-00000FC00000}"/>
    <cellStyle name="Normal 9 5 3 2 3 9" xfId="45877" xr:uid="{00000000-0005-0000-0000-000010C00000}"/>
    <cellStyle name="Normal 9 5 3 2 4" xfId="45878" xr:uid="{00000000-0005-0000-0000-000011C00000}"/>
    <cellStyle name="Normal 9 5 3 2 4 2" xfId="45879" xr:uid="{00000000-0005-0000-0000-000012C00000}"/>
    <cellStyle name="Normal 9 5 3 2 4 2 2" xfId="45880" xr:uid="{00000000-0005-0000-0000-000013C00000}"/>
    <cellStyle name="Normal 9 5 3 2 4 2 2 2" xfId="45881" xr:uid="{00000000-0005-0000-0000-000014C00000}"/>
    <cellStyle name="Normal 9 5 3 2 4 2 3" xfId="45882" xr:uid="{00000000-0005-0000-0000-000015C00000}"/>
    <cellStyle name="Normal 9 5 3 2 4 2 4" xfId="45883" xr:uid="{00000000-0005-0000-0000-000016C00000}"/>
    <cellStyle name="Normal 9 5 3 2 4 3" xfId="45884" xr:uid="{00000000-0005-0000-0000-000017C00000}"/>
    <cellStyle name="Normal 9 5 3 2 4 3 2" xfId="45885" xr:uid="{00000000-0005-0000-0000-000018C00000}"/>
    <cellStyle name="Normal 9 5 3 2 4 3 2 2" xfId="45886" xr:uid="{00000000-0005-0000-0000-000019C00000}"/>
    <cellStyle name="Normal 9 5 3 2 4 3 3" xfId="45887" xr:uid="{00000000-0005-0000-0000-00001AC00000}"/>
    <cellStyle name="Normal 9 5 3 2 4 3 4" xfId="45888" xr:uid="{00000000-0005-0000-0000-00001BC00000}"/>
    <cellStyle name="Normal 9 5 3 2 4 4" xfId="45889" xr:uid="{00000000-0005-0000-0000-00001CC00000}"/>
    <cellStyle name="Normal 9 5 3 2 4 4 2" xfId="45890" xr:uid="{00000000-0005-0000-0000-00001DC00000}"/>
    <cellStyle name="Normal 9 5 3 2 4 4 2 2" xfId="45891" xr:uid="{00000000-0005-0000-0000-00001EC00000}"/>
    <cellStyle name="Normal 9 5 3 2 4 4 3" xfId="45892" xr:uid="{00000000-0005-0000-0000-00001FC00000}"/>
    <cellStyle name="Normal 9 5 3 2 4 4 4" xfId="45893" xr:uid="{00000000-0005-0000-0000-000020C00000}"/>
    <cellStyle name="Normal 9 5 3 2 4 5" xfId="45894" xr:uid="{00000000-0005-0000-0000-000021C00000}"/>
    <cellStyle name="Normal 9 5 3 2 4 5 2" xfId="45895" xr:uid="{00000000-0005-0000-0000-000022C00000}"/>
    <cellStyle name="Normal 9 5 3 2 4 5 3" xfId="45896" xr:uid="{00000000-0005-0000-0000-000023C00000}"/>
    <cellStyle name="Normal 9 5 3 2 4 6" xfId="45897" xr:uid="{00000000-0005-0000-0000-000024C00000}"/>
    <cellStyle name="Normal 9 5 3 2 4 7" xfId="45898" xr:uid="{00000000-0005-0000-0000-000025C00000}"/>
    <cellStyle name="Normal 9 5 3 2 4 8" xfId="45899" xr:uid="{00000000-0005-0000-0000-000026C00000}"/>
    <cellStyle name="Normal 9 5 3 2 5" xfId="45900" xr:uid="{00000000-0005-0000-0000-000027C00000}"/>
    <cellStyle name="Normal 9 5 3 2 5 2" xfId="45901" xr:uid="{00000000-0005-0000-0000-000028C00000}"/>
    <cellStyle name="Normal 9 5 3 2 5 2 2" xfId="45902" xr:uid="{00000000-0005-0000-0000-000029C00000}"/>
    <cellStyle name="Normal 9 5 3 2 5 3" xfId="45903" xr:uid="{00000000-0005-0000-0000-00002AC00000}"/>
    <cellStyle name="Normal 9 5 3 2 5 4" xfId="45904" xr:uid="{00000000-0005-0000-0000-00002BC00000}"/>
    <cellStyle name="Normal 9 5 3 2 6" xfId="45905" xr:uid="{00000000-0005-0000-0000-00002CC00000}"/>
    <cellStyle name="Normal 9 5 3 2 6 2" xfId="45906" xr:uid="{00000000-0005-0000-0000-00002DC00000}"/>
    <cellStyle name="Normal 9 5 3 2 6 2 2" xfId="45907" xr:uid="{00000000-0005-0000-0000-00002EC00000}"/>
    <cellStyle name="Normal 9 5 3 2 6 3" xfId="45908" xr:uid="{00000000-0005-0000-0000-00002FC00000}"/>
    <cellStyle name="Normal 9 5 3 2 6 4" xfId="45909" xr:uid="{00000000-0005-0000-0000-000030C00000}"/>
    <cellStyle name="Normal 9 5 3 2 7" xfId="45910" xr:uid="{00000000-0005-0000-0000-000031C00000}"/>
    <cellStyle name="Normal 9 5 3 2 7 2" xfId="45911" xr:uid="{00000000-0005-0000-0000-000032C00000}"/>
    <cellStyle name="Normal 9 5 3 2 7 2 2" xfId="45912" xr:uid="{00000000-0005-0000-0000-000033C00000}"/>
    <cellStyle name="Normal 9 5 3 2 7 3" xfId="45913" xr:uid="{00000000-0005-0000-0000-000034C00000}"/>
    <cellStyle name="Normal 9 5 3 2 7 4" xfId="45914" xr:uid="{00000000-0005-0000-0000-000035C00000}"/>
    <cellStyle name="Normal 9 5 3 2 8" xfId="45915" xr:uid="{00000000-0005-0000-0000-000036C00000}"/>
    <cellStyle name="Normal 9 5 3 2 8 2" xfId="45916" xr:uid="{00000000-0005-0000-0000-000037C00000}"/>
    <cellStyle name="Normal 9 5 3 2 8 2 2" xfId="45917" xr:uid="{00000000-0005-0000-0000-000038C00000}"/>
    <cellStyle name="Normal 9 5 3 2 8 3" xfId="45918" xr:uid="{00000000-0005-0000-0000-000039C00000}"/>
    <cellStyle name="Normal 9 5 3 2 9" xfId="45919" xr:uid="{00000000-0005-0000-0000-00003AC00000}"/>
    <cellStyle name="Normal 9 5 3 2 9 2" xfId="45920" xr:uid="{00000000-0005-0000-0000-00003BC00000}"/>
    <cellStyle name="Normal 9 5 3 3" xfId="45921" xr:uid="{00000000-0005-0000-0000-00003CC00000}"/>
    <cellStyle name="Normal 9 5 3 3 2" xfId="45922" xr:uid="{00000000-0005-0000-0000-00003DC00000}"/>
    <cellStyle name="Normal 9 5 3 3 2 2" xfId="45923" xr:uid="{00000000-0005-0000-0000-00003EC00000}"/>
    <cellStyle name="Normal 9 5 3 3 2 2 2" xfId="45924" xr:uid="{00000000-0005-0000-0000-00003FC00000}"/>
    <cellStyle name="Normal 9 5 3 3 2 2 2 2" xfId="45925" xr:uid="{00000000-0005-0000-0000-000040C00000}"/>
    <cellStyle name="Normal 9 5 3 3 2 2 3" xfId="45926" xr:uid="{00000000-0005-0000-0000-000041C00000}"/>
    <cellStyle name="Normal 9 5 3 3 2 2 4" xfId="45927" xr:uid="{00000000-0005-0000-0000-000042C00000}"/>
    <cellStyle name="Normal 9 5 3 3 2 3" xfId="45928" xr:uid="{00000000-0005-0000-0000-000043C00000}"/>
    <cellStyle name="Normal 9 5 3 3 2 3 2" xfId="45929" xr:uid="{00000000-0005-0000-0000-000044C00000}"/>
    <cellStyle name="Normal 9 5 3 3 2 3 2 2" xfId="45930" xr:uid="{00000000-0005-0000-0000-000045C00000}"/>
    <cellStyle name="Normal 9 5 3 3 2 3 3" xfId="45931" xr:uid="{00000000-0005-0000-0000-000046C00000}"/>
    <cellStyle name="Normal 9 5 3 3 2 3 4" xfId="45932" xr:uid="{00000000-0005-0000-0000-000047C00000}"/>
    <cellStyle name="Normal 9 5 3 3 2 4" xfId="45933" xr:uid="{00000000-0005-0000-0000-000048C00000}"/>
    <cellStyle name="Normal 9 5 3 3 2 4 2" xfId="45934" xr:uid="{00000000-0005-0000-0000-000049C00000}"/>
    <cellStyle name="Normal 9 5 3 3 2 4 2 2" xfId="45935" xr:uid="{00000000-0005-0000-0000-00004AC00000}"/>
    <cellStyle name="Normal 9 5 3 3 2 4 3" xfId="45936" xr:uid="{00000000-0005-0000-0000-00004BC00000}"/>
    <cellStyle name="Normal 9 5 3 3 2 4 4" xfId="45937" xr:uid="{00000000-0005-0000-0000-00004CC00000}"/>
    <cellStyle name="Normal 9 5 3 3 2 5" xfId="45938" xr:uid="{00000000-0005-0000-0000-00004DC00000}"/>
    <cellStyle name="Normal 9 5 3 3 2 5 2" xfId="45939" xr:uid="{00000000-0005-0000-0000-00004EC00000}"/>
    <cellStyle name="Normal 9 5 3 3 2 5 3" xfId="45940" xr:uid="{00000000-0005-0000-0000-00004FC00000}"/>
    <cellStyle name="Normal 9 5 3 3 2 6" xfId="45941" xr:uid="{00000000-0005-0000-0000-000050C00000}"/>
    <cellStyle name="Normal 9 5 3 3 2 7" xfId="45942" xr:uid="{00000000-0005-0000-0000-000051C00000}"/>
    <cellStyle name="Normal 9 5 3 3 2 8" xfId="45943" xr:uid="{00000000-0005-0000-0000-000052C00000}"/>
    <cellStyle name="Normal 9 5 3 3 3" xfId="45944" xr:uid="{00000000-0005-0000-0000-000053C00000}"/>
    <cellStyle name="Normal 9 5 3 3 3 2" xfId="45945" xr:uid="{00000000-0005-0000-0000-000054C00000}"/>
    <cellStyle name="Normal 9 5 3 3 3 2 2" xfId="45946" xr:uid="{00000000-0005-0000-0000-000055C00000}"/>
    <cellStyle name="Normal 9 5 3 3 3 3" xfId="45947" xr:uid="{00000000-0005-0000-0000-000056C00000}"/>
    <cellStyle name="Normal 9 5 3 3 3 4" xfId="45948" xr:uid="{00000000-0005-0000-0000-000057C00000}"/>
    <cellStyle name="Normal 9 5 3 3 4" xfId="45949" xr:uid="{00000000-0005-0000-0000-000058C00000}"/>
    <cellStyle name="Normal 9 5 3 3 4 2" xfId="45950" xr:uid="{00000000-0005-0000-0000-000059C00000}"/>
    <cellStyle name="Normal 9 5 3 3 4 2 2" xfId="45951" xr:uid="{00000000-0005-0000-0000-00005AC00000}"/>
    <cellStyle name="Normal 9 5 3 3 4 3" xfId="45952" xr:uid="{00000000-0005-0000-0000-00005BC00000}"/>
    <cellStyle name="Normal 9 5 3 3 4 4" xfId="45953" xr:uid="{00000000-0005-0000-0000-00005CC00000}"/>
    <cellStyle name="Normal 9 5 3 3 5" xfId="45954" xr:uid="{00000000-0005-0000-0000-00005DC00000}"/>
    <cellStyle name="Normal 9 5 3 3 5 2" xfId="45955" xr:uid="{00000000-0005-0000-0000-00005EC00000}"/>
    <cellStyle name="Normal 9 5 3 3 5 2 2" xfId="45956" xr:uid="{00000000-0005-0000-0000-00005FC00000}"/>
    <cellStyle name="Normal 9 5 3 3 5 3" xfId="45957" xr:uid="{00000000-0005-0000-0000-000060C00000}"/>
    <cellStyle name="Normal 9 5 3 3 5 4" xfId="45958" xr:uid="{00000000-0005-0000-0000-000061C00000}"/>
    <cellStyle name="Normal 9 5 3 3 6" xfId="45959" xr:uid="{00000000-0005-0000-0000-000062C00000}"/>
    <cellStyle name="Normal 9 5 3 3 6 2" xfId="45960" xr:uid="{00000000-0005-0000-0000-000063C00000}"/>
    <cellStyle name="Normal 9 5 3 3 6 2 2" xfId="45961" xr:uid="{00000000-0005-0000-0000-000064C00000}"/>
    <cellStyle name="Normal 9 5 3 3 6 3" xfId="45962" xr:uid="{00000000-0005-0000-0000-000065C00000}"/>
    <cellStyle name="Normal 9 5 3 3 7" xfId="45963" xr:uid="{00000000-0005-0000-0000-000066C00000}"/>
    <cellStyle name="Normal 9 5 3 3 7 2" xfId="45964" xr:uid="{00000000-0005-0000-0000-000067C00000}"/>
    <cellStyle name="Normal 9 5 3 3 8" xfId="45965" xr:uid="{00000000-0005-0000-0000-000068C00000}"/>
    <cellStyle name="Normal 9 5 3 3 9" xfId="45966" xr:uid="{00000000-0005-0000-0000-000069C00000}"/>
    <cellStyle name="Normal 9 5 3 4" xfId="45967" xr:uid="{00000000-0005-0000-0000-00006AC00000}"/>
    <cellStyle name="Normal 9 5 3 4 2" xfId="45968" xr:uid="{00000000-0005-0000-0000-00006BC00000}"/>
    <cellStyle name="Normal 9 5 3 4 2 2" xfId="45969" xr:uid="{00000000-0005-0000-0000-00006CC00000}"/>
    <cellStyle name="Normal 9 5 3 4 2 2 2" xfId="45970" xr:uid="{00000000-0005-0000-0000-00006DC00000}"/>
    <cellStyle name="Normal 9 5 3 4 2 3" xfId="45971" xr:uid="{00000000-0005-0000-0000-00006EC00000}"/>
    <cellStyle name="Normal 9 5 3 4 2 4" xfId="45972" xr:uid="{00000000-0005-0000-0000-00006FC00000}"/>
    <cellStyle name="Normal 9 5 3 4 3" xfId="45973" xr:uid="{00000000-0005-0000-0000-000070C00000}"/>
    <cellStyle name="Normal 9 5 3 4 3 2" xfId="45974" xr:uid="{00000000-0005-0000-0000-000071C00000}"/>
    <cellStyle name="Normal 9 5 3 4 3 2 2" xfId="45975" xr:uid="{00000000-0005-0000-0000-000072C00000}"/>
    <cellStyle name="Normal 9 5 3 4 3 3" xfId="45976" xr:uid="{00000000-0005-0000-0000-000073C00000}"/>
    <cellStyle name="Normal 9 5 3 4 3 4" xfId="45977" xr:uid="{00000000-0005-0000-0000-000074C00000}"/>
    <cellStyle name="Normal 9 5 3 4 4" xfId="45978" xr:uid="{00000000-0005-0000-0000-000075C00000}"/>
    <cellStyle name="Normal 9 5 3 4 4 2" xfId="45979" xr:uid="{00000000-0005-0000-0000-000076C00000}"/>
    <cellStyle name="Normal 9 5 3 4 4 2 2" xfId="45980" xr:uid="{00000000-0005-0000-0000-000077C00000}"/>
    <cellStyle name="Normal 9 5 3 4 4 3" xfId="45981" xr:uid="{00000000-0005-0000-0000-000078C00000}"/>
    <cellStyle name="Normal 9 5 3 4 4 4" xfId="45982" xr:uid="{00000000-0005-0000-0000-000079C00000}"/>
    <cellStyle name="Normal 9 5 3 4 5" xfId="45983" xr:uid="{00000000-0005-0000-0000-00007AC00000}"/>
    <cellStyle name="Normal 9 5 3 4 5 2" xfId="45984" xr:uid="{00000000-0005-0000-0000-00007BC00000}"/>
    <cellStyle name="Normal 9 5 3 4 5 2 2" xfId="45985" xr:uid="{00000000-0005-0000-0000-00007CC00000}"/>
    <cellStyle name="Normal 9 5 3 4 5 3" xfId="45986" xr:uid="{00000000-0005-0000-0000-00007DC00000}"/>
    <cellStyle name="Normal 9 5 3 4 5 4" xfId="45987" xr:uid="{00000000-0005-0000-0000-00007EC00000}"/>
    <cellStyle name="Normal 9 5 3 4 6" xfId="45988" xr:uid="{00000000-0005-0000-0000-00007FC00000}"/>
    <cellStyle name="Normal 9 5 3 4 6 2" xfId="45989" xr:uid="{00000000-0005-0000-0000-000080C00000}"/>
    <cellStyle name="Normal 9 5 3 4 6 2 2" xfId="45990" xr:uid="{00000000-0005-0000-0000-000081C00000}"/>
    <cellStyle name="Normal 9 5 3 4 6 3" xfId="45991" xr:uid="{00000000-0005-0000-0000-000082C00000}"/>
    <cellStyle name="Normal 9 5 3 4 7" xfId="45992" xr:uid="{00000000-0005-0000-0000-000083C00000}"/>
    <cellStyle name="Normal 9 5 3 4 7 2" xfId="45993" xr:uid="{00000000-0005-0000-0000-000084C00000}"/>
    <cellStyle name="Normal 9 5 3 4 8" xfId="45994" xr:uid="{00000000-0005-0000-0000-000085C00000}"/>
    <cellStyle name="Normal 9 5 3 4 9" xfId="45995" xr:uid="{00000000-0005-0000-0000-000086C00000}"/>
    <cellStyle name="Normal 9 5 3 5" xfId="45996" xr:uid="{00000000-0005-0000-0000-000087C00000}"/>
    <cellStyle name="Normal 9 5 3 5 2" xfId="45997" xr:uid="{00000000-0005-0000-0000-000088C00000}"/>
    <cellStyle name="Normal 9 5 3 5 2 2" xfId="45998" xr:uid="{00000000-0005-0000-0000-000089C00000}"/>
    <cellStyle name="Normal 9 5 3 5 2 2 2" xfId="45999" xr:uid="{00000000-0005-0000-0000-00008AC00000}"/>
    <cellStyle name="Normal 9 5 3 5 2 3" xfId="46000" xr:uid="{00000000-0005-0000-0000-00008BC00000}"/>
    <cellStyle name="Normal 9 5 3 5 2 4" xfId="46001" xr:uid="{00000000-0005-0000-0000-00008CC00000}"/>
    <cellStyle name="Normal 9 5 3 5 3" xfId="46002" xr:uid="{00000000-0005-0000-0000-00008DC00000}"/>
    <cellStyle name="Normal 9 5 3 5 3 2" xfId="46003" xr:uid="{00000000-0005-0000-0000-00008EC00000}"/>
    <cellStyle name="Normal 9 5 3 5 3 2 2" xfId="46004" xr:uid="{00000000-0005-0000-0000-00008FC00000}"/>
    <cellStyle name="Normal 9 5 3 5 3 3" xfId="46005" xr:uid="{00000000-0005-0000-0000-000090C00000}"/>
    <cellStyle name="Normal 9 5 3 5 3 4" xfId="46006" xr:uid="{00000000-0005-0000-0000-000091C00000}"/>
    <cellStyle name="Normal 9 5 3 5 4" xfId="46007" xr:uid="{00000000-0005-0000-0000-000092C00000}"/>
    <cellStyle name="Normal 9 5 3 5 4 2" xfId="46008" xr:uid="{00000000-0005-0000-0000-000093C00000}"/>
    <cellStyle name="Normal 9 5 3 5 4 2 2" xfId="46009" xr:uid="{00000000-0005-0000-0000-000094C00000}"/>
    <cellStyle name="Normal 9 5 3 5 4 3" xfId="46010" xr:uid="{00000000-0005-0000-0000-000095C00000}"/>
    <cellStyle name="Normal 9 5 3 5 4 4" xfId="46011" xr:uid="{00000000-0005-0000-0000-000096C00000}"/>
    <cellStyle name="Normal 9 5 3 5 5" xfId="46012" xr:uid="{00000000-0005-0000-0000-000097C00000}"/>
    <cellStyle name="Normal 9 5 3 5 5 2" xfId="46013" xr:uid="{00000000-0005-0000-0000-000098C00000}"/>
    <cellStyle name="Normal 9 5 3 5 5 2 2" xfId="46014" xr:uid="{00000000-0005-0000-0000-000099C00000}"/>
    <cellStyle name="Normal 9 5 3 5 5 3" xfId="46015" xr:uid="{00000000-0005-0000-0000-00009AC00000}"/>
    <cellStyle name="Normal 9 5 3 5 6" xfId="46016" xr:uid="{00000000-0005-0000-0000-00009BC00000}"/>
    <cellStyle name="Normal 9 5 3 5 6 2" xfId="46017" xr:uid="{00000000-0005-0000-0000-00009CC00000}"/>
    <cellStyle name="Normal 9 5 3 5 7" xfId="46018" xr:uid="{00000000-0005-0000-0000-00009DC00000}"/>
    <cellStyle name="Normal 9 5 3 5 8" xfId="46019" xr:uid="{00000000-0005-0000-0000-00009EC00000}"/>
    <cellStyle name="Normal 9 5 3 6" xfId="46020" xr:uid="{00000000-0005-0000-0000-00009FC00000}"/>
    <cellStyle name="Normal 9 5 3 7" xfId="46021" xr:uid="{00000000-0005-0000-0000-0000A0C00000}"/>
    <cellStyle name="Normal 9 5 3 7 2" xfId="46022" xr:uid="{00000000-0005-0000-0000-0000A1C00000}"/>
    <cellStyle name="Normal 9 5 3 7 2 2" xfId="46023" xr:uid="{00000000-0005-0000-0000-0000A2C00000}"/>
    <cellStyle name="Normal 9 5 3 7 3" xfId="46024" xr:uid="{00000000-0005-0000-0000-0000A3C00000}"/>
    <cellStyle name="Normal 9 5 3 7 4" xfId="46025" xr:uid="{00000000-0005-0000-0000-0000A4C00000}"/>
    <cellStyle name="Normal 9 5 3 8" xfId="46026" xr:uid="{00000000-0005-0000-0000-0000A5C00000}"/>
    <cellStyle name="Normal 9 5 3 8 2" xfId="46027" xr:uid="{00000000-0005-0000-0000-0000A6C00000}"/>
    <cellStyle name="Normal 9 5 3 8 2 2" xfId="46028" xr:uid="{00000000-0005-0000-0000-0000A7C00000}"/>
    <cellStyle name="Normal 9 5 3 8 3" xfId="46029" xr:uid="{00000000-0005-0000-0000-0000A8C00000}"/>
    <cellStyle name="Normal 9 5 3 8 4" xfId="46030" xr:uid="{00000000-0005-0000-0000-0000A9C00000}"/>
    <cellStyle name="Normal 9 5 3 9" xfId="46031" xr:uid="{00000000-0005-0000-0000-0000AAC00000}"/>
    <cellStyle name="Normal 9 5 3 9 2" xfId="46032" xr:uid="{00000000-0005-0000-0000-0000ABC00000}"/>
    <cellStyle name="Normal 9 5 3 9 2 2" xfId="46033" xr:uid="{00000000-0005-0000-0000-0000ACC00000}"/>
    <cellStyle name="Normal 9 5 3 9 3" xfId="46034" xr:uid="{00000000-0005-0000-0000-0000ADC00000}"/>
    <cellStyle name="Normal 9 5 3 9 4" xfId="46035" xr:uid="{00000000-0005-0000-0000-0000AEC00000}"/>
    <cellStyle name="Normal 9 5 4" xfId="46036" xr:uid="{00000000-0005-0000-0000-0000AFC00000}"/>
    <cellStyle name="Normal 9 5 4 10" xfId="46037" xr:uid="{00000000-0005-0000-0000-0000B0C00000}"/>
    <cellStyle name="Normal 9 5 4 10 2" xfId="46038" xr:uid="{00000000-0005-0000-0000-0000B1C00000}"/>
    <cellStyle name="Normal 9 5 4 10 3" xfId="46039" xr:uid="{00000000-0005-0000-0000-0000B2C00000}"/>
    <cellStyle name="Normal 9 5 4 11" xfId="46040" xr:uid="{00000000-0005-0000-0000-0000B3C00000}"/>
    <cellStyle name="Normal 9 5 4 12" xfId="46041" xr:uid="{00000000-0005-0000-0000-0000B4C00000}"/>
    <cellStyle name="Normal 9 5 4 13" xfId="46042" xr:uid="{00000000-0005-0000-0000-0000B5C00000}"/>
    <cellStyle name="Normal 9 5 4 2" xfId="46043" xr:uid="{00000000-0005-0000-0000-0000B6C00000}"/>
    <cellStyle name="Normal 9 5 4 2 10" xfId="46044" xr:uid="{00000000-0005-0000-0000-0000B7C00000}"/>
    <cellStyle name="Normal 9 5 4 2 2" xfId="46045" xr:uid="{00000000-0005-0000-0000-0000B8C00000}"/>
    <cellStyle name="Normal 9 5 4 2 2 2" xfId="46046" xr:uid="{00000000-0005-0000-0000-0000B9C00000}"/>
    <cellStyle name="Normal 9 5 4 2 2 2 2" xfId="46047" xr:uid="{00000000-0005-0000-0000-0000BAC00000}"/>
    <cellStyle name="Normal 9 5 4 2 2 2 2 2" xfId="46048" xr:uid="{00000000-0005-0000-0000-0000BBC00000}"/>
    <cellStyle name="Normal 9 5 4 2 2 2 3" xfId="46049" xr:uid="{00000000-0005-0000-0000-0000BCC00000}"/>
    <cellStyle name="Normal 9 5 4 2 2 2 4" xfId="46050" xr:uid="{00000000-0005-0000-0000-0000BDC00000}"/>
    <cellStyle name="Normal 9 5 4 2 2 3" xfId="46051" xr:uid="{00000000-0005-0000-0000-0000BEC00000}"/>
    <cellStyle name="Normal 9 5 4 2 2 3 2" xfId="46052" xr:uid="{00000000-0005-0000-0000-0000BFC00000}"/>
    <cellStyle name="Normal 9 5 4 2 2 3 2 2" xfId="46053" xr:uid="{00000000-0005-0000-0000-0000C0C00000}"/>
    <cellStyle name="Normal 9 5 4 2 2 3 3" xfId="46054" xr:uid="{00000000-0005-0000-0000-0000C1C00000}"/>
    <cellStyle name="Normal 9 5 4 2 2 3 4" xfId="46055" xr:uid="{00000000-0005-0000-0000-0000C2C00000}"/>
    <cellStyle name="Normal 9 5 4 2 2 4" xfId="46056" xr:uid="{00000000-0005-0000-0000-0000C3C00000}"/>
    <cellStyle name="Normal 9 5 4 2 2 4 2" xfId="46057" xr:uid="{00000000-0005-0000-0000-0000C4C00000}"/>
    <cellStyle name="Normal 9 5 4 2 2 4 2 2" xfId="46058" xr:uid="{00000000-0005-0000-0000-0000C5C00000}"/>
    <cellStyle name="Normal 9 5 4 2 2 4 3" xfId="46059" xr:uid="{00000000-0005-0000-0000-0000C6C00000}"/>
    <cellStyle name="Normal 9 5 4 2 2 4 4" xfId="46060" xr:uid="{00000000-0005-0000-0000-0000C7C00000}"/>
    <cellStyle name="Normal 9 5 4 2 2 5" xfId="46061" xr:uid="{00000000-0005-0000-0000-0000C8C00000}"/>
    <cellStyle name="Normal 9 5 4 2 2 5 2" xfId="46062" xr:uid="{00000000-0005-0000-0000-0000C9C00000}"/>
    <cellStyle name="Normal 9 5 4 2 2 5 2 2" xfId="46063" xr:uid="{00000000-0005-0000-0000-0000CAC00000}"/>
    <cellStyle name="Normal 9 5 4 2 2 5 3" xfId="46064" xr:uid="{00000000-0005-0000-0000-0000CBC00000}"/>
    <cellStyle name="Normal 9 5 4 2 2 5 4" xfId="46065" xr:uid="{00000000-0005-0000-0000-0000CCC00000}"/>
    <cellStyle name="Normal 9 5 4 2 2 6" xfId="46066" xr:uid="{00000000-0005-0000-0000-0000CDC00000}"/>
    <cellStyle name="Normal 9 5 4 2 2 6 2" xfId="46067" xr:uid="{00000000-0005-0000-0000-0000CEC00000}"/>
    <cellStyle name="Normal 9 5 4 2 2 6 2 2" xfId="46068" xr:uid="{00000000-0005-0000-0000-0000CFC00000}"/>
    <cellStyle name="Normal 9 5 4 2 2 6 3" xfId="46069" xr:uid="{00000000-0005-0000-0000-0000D0C00000}"/>
    <cellStyle name="Normal 9 5 4 2 2 7" xfId="46070" xr:uid="{00000000-0005-0000-0000-0000D1C00000}"/>
    <cellStyle name="Normal 9 5 4 2 2 7 2" xfId="46071" xr:uid="{00000000-0005-0000-0000-0000D2C00000}"/>
    <cellStyle name="Normal 9 5 4 2 2 8" xfId="46072" xr:uid="{00000000-0005-0000-0000-0000D3C00000}"/>
    <cellStyle name="Normal 9 5 4 2 2 9" xfId="46073" xr:uid="{00000000-0005-0000-0000-0000D4C00000}"/>
    <cellStyle name="Normal 9 5 4 2 3" xfId="46074" xr:uid="{00000000-0005-0000-0000-0000D5C00000}"/>
    <cellStyle name="Normal 9 5 4 2 3 2" xfId="46075" xr:uid="{00000000-0005-0000-0000-0000D6C00000}"/>
    <cellStyle name="Normal 9 5 4 2 3 2 2" xfId="46076" xr:uid="{00000000-0005-0000-0000-0000D7C00000}"/>
    <cellStyle name="Normal 9 5 4 2 3 2 2 2" xfId="46077" xr:uid="{00000000-0005-0000-0000-0000D8C00000}"/>
    <cellStyle name="Normal 9 5 4 2 3 2 3" xfId="46078" xr:uid="{00000000-0005-0000-0000-0000D9C00000}"/>
    <cellStyle name="Normal 9 5 4 2 3 2 4" xfId="46079" xr:uid="{00000000-0005-0000-0000-0000DAC00000}"/>
    <cellStyle name="Normal 9 5 4 2 3 3" xfId="46080" xr:uid="{00000000-0005-0000-0000-0000DBC00000}"/>
    <cellStyle name="Normal 9 5 4 2 3 3 2" xfId="46081" xr:uid="{00000000-0005-0000-0000-0000DCC00000}"/>
    <cellStyle name="Normal 9 5 4 2 3 3 2 2" xfId="46082" xr:uid="{00000000-0005-0000-0000-0000DDC00000}"/>
    <cellStyle name="Normal 9 5 4 2 3 3 3" xfId="46083" xr:uid="{00000000-0005-0000-0000-0000DEC00000}"/>
    <cellStyle name="Normal 9 5 4 2 3 3 4" xfId="46084" xr:uid="{00000000-0005-0000-0000-0000DFC00000}"/>
    <cellStyle name="Normal 9 5 4 2 3 4" xfId="46085" xr:uid="{00000000-0005-0000-0000-0000E0C00000}"/>
    <cellStyle name="Normal 9 5 4 2 3 4 2" xfId="46086" xr:uid="{00000000-0005-0000-0000-0000E1C00000}"/>
    <cellStyle name="Normal 9 5 4 2 3 4 2 2" xfId="46087" xr:uid="{00000000-0005-0000-0000-0000E2C00000}"/>
    <cellStyle name="Normal 9 5 4 2 3 4 3" xfId="46088" xr:uid="{00000000-0005-0000-0000-0000E3C00000}"/>
    <cellStyle name="Normal 9 5 4 2 3 4 4" xfId="46089" xr:uid="{00000000-0005-0000-0000-0000E4C00000}"/>
    <cellStyle name="Normal 9 5 4 2 3 5" xfId="46090" xr:uid="{00000000-0005-0000-0000-0000E5C00000}"/>
    <cellStyle name="Normal 9 5 4 2 3 5 2" xfId="46091" xr:uid="{00000000-0005-0000-0000-0000E6C00000}"/>
    <cellStyle name="Normal 9 5 4 2 3 5 3" xfId="46092" xr:uid="{00000000-0005-0000-0000-0000E7C00000}"/>
    <cellStyle name="Normal 9 5 4 2 3 6" xfId="46093" xr:uid="{00000000-0005-0000-0000-0000E8C00000}"/>
    <cellStyle name="Normal 9 5 4 2 3 7" xfId="46094" xr:uid="{00000000-0005-0000-0000-0000E9C00000}"/>
    <cellStyle name="Normal 9 5 4 2 3 8" xfId="46095" xr:uid="{00000000-0005-0000-0000-0000EAC00000}"/>
    <cellStyle name="Normal 9 5 4 2 4" xfId="46096" xr:uid="{00000000-0005-0000-0000-0000EBC00000}"/>
    <cellStyle name="Normal 9 5 4 2 4 2" xfId="46097" xr:uid="{00000000-0005-0000-0000-0000ECC00000}"/>
    <cellStyle name="Normal 9 5 4 2 4 2 2" xfId="46098" xr:uid="{00000000-0005-0000-0000-0000EDC00000}"/>
    <cellStyle name="Normal 9 5 4 2 4 3" xfId="46099" xr:uid="{00000000-0005-0000-0000-0000EEC00000}"/>
    <cellStyle name="Normal 9 5 4 2 4 4" xfId="46100" xr:uid="{00000000-0005-0000-0000-0000EFC00000}"/>
    <cellStyle name="Normal 9 5 4 2 5" xfId="46101" xr:uid="{00000000-0005-0000-0000-0000F0C00000}"/>
    <cellStyle name="Normal 9 5 4 2 5 2" xfId="46102" xr:uid="{00000000-0005-0000-0000-0000F1C00000}"/>
    <cellStyle name="Normal 9 5 4 2 5 2 2" xfId="46103" xr:uid="{00000000-0005-0000-0000-0000F2C00000}"/>
    <cellStyle name="Normal 9 5 4 2 5 3" xfId="46104" xr:uid="{00000000-0005-0000-0000-0000F3C00000}"/>
    <cellStyle name="Normal 9 5 4 2 5 4" xfId="46105" xr:uid="{00000000-0005-0000-0000-0000F4C00000}"/>
    <cellStyle name="Normal 9 5 4 2 6" xfId="46106" xr:uid="{00000000-0005-0000-0000-0000F5C00000}"/>
    <cellStyle name="Normal 9 5 4 2 6 2" xfId="46107" xr:uid="{00000000-0005-0000-0000-0000F6C00000}"/>
    <cellStyle name="Normal 9 5 4 2 6 2 2" xfId="46108" xr:uid="{00000000-0005-0000-0000-0000F7C00000}"/>
    <cellStyle name="Normal 9 5 4 2 6 3" xfId="46109" xr:uid="{00000000-0005-0000-0000-0000F8C00000}"/>
    <cellStyle name="Normal 9 5 4 2 6 4" xfId="46110" xr:uid="{00000000-0005-0000-0000-0000F9C00000}"/>
    <cellStyle name="Normal 9 5 4 2 7" xfId="46111" xr:uid="{00000000-0005-0000-0000-0000FAC00000}"/>
    <cellStyle name="Normal 9 5 4 2 7 2" xfId="46112" xr:uid="{00000000-0005-0000-0000-0000FBC00000}"/>
    <cellStyle name="Normal 9 5 4 2 7 2 2" xfId="46113" xr:uid="{00000000-0005-0000-0000-0000FCC00000}"/>
    <cellStyle name="Normal 9 5 4 2 7 3" xfId="46114" xr:uid="{00000000-0005-0000-0000-0000FDC00000}"/>
    <cellStyle name="Normal 9 5 4 2 8" xfId="46115" xr:uid="{00000000-0005-0000-0000-0000FEC00000}"/>
    <cellStyle name="Normal 9 5 4 2 8 2" xfId="46116" xr:uid="{00000000-0005-0000-0000-0000FFC00000}"/>
    <cellStyle name="Normal 9 5 4 2 9" xfId="46117" xr:uid="{00000000-0005-0000-0000-000000C10000}"/>
    <cellStyle name="Normal 9 5 4 3" xfId="46118" xr:uid="{00000000-0005-0000-0000-000001C10000}"/>
    <cellStyle name="Normal 9 5 4 3 2" xfId="46119" xr:uid="{00000000-0005-0000-0000-000002C10000}"/>
    <cellStyle name="Normal 9 5 4 3 2 2" xfId="46120" xr:uid="{00000000-0005-0000-0000-000003C10000}"/>
    <cellStyle name="Normal 9 5 4 3 2 2 2" xfId="46121" xr:uid="{00000000-0005-0000-0000-000004C10000}"/>
    <cellStyle name="Normal 9 5 4 3 2 2 2 2" xfId="46122" xr:uid="{00000000-0005-0000-0000-000005C10000}"/>
    <cellStyle name="Normal 9 5 4 3 2 2 3" xfId="46123" xr:uid="{00000000-0005-0000-0000-000006C10000}"/>
    <cellStyle name="Normal 9 5 4 3 2 2 4" xfId="46124" xr:uid="{00000000-0005-0000-0000-000007C10000}"/>
    <cellStyle name="Normal 9 5 4 3 2 3" xfId="46125" xr:uid="{00000000-0005-0000-0000-000008C10000}"/>
    <cellStyle name="Normal 9 5 4 3 2 3 2" xfId="46126" xr:uid="{00000000-0005-0000-0000-000009C10000}"/>
    <cellStyle name="Normal 9 5 4 3 2 3 2 2" xfId="46127" xr:uid="{00000000-0005-0000-0000-00000AC10000}"/>
    <cellStyle name="Normal 9 5 4 3 2 3 3" xfId="46128" xr:uid="{00000000-0005-0000-0000-00000BC10000}"/>
    <cellStyle name="Normal 9 5 4 3 2 3 4" xfId="46129" xr:uid="{00000000-0005-0000-0000-00000CC10000}"/>
    <cellStyle name="Normal 9 5 4 3 2 4" xfId="46130" xr:uid="{00000000-0005-0000-0000-00000DC10000}"/>
    <cellStyle name="Normal 9 5 4 3 2 4 2" xfId="46131" xr:uid="{00000000-0005-0000-0000-00000EC10000}"/>
    <cellStyle name="Normal 9 5 4 3 2 4 2 2" xfId="46132" xr:uid="{00000000-0005-0000-0000-00000FC10000}"/>
    <cellStyle name="Normal 9 5 4 3 2 4 3" xfId="46133" xr:uid="{00000000-0005-0000-0000-000010C10000}"/>
    <cellStyle name="Normal 9 5 4 3 2 4 4" xfId="46134" xr:uid="{00000000-0005-0000-0000-000011C10000}"/>
    <cellStyle name="Normal 9 5 4 3 2 5" xfId="46135" xr:uid="{00000000-0005-0000-0000-000012C10000}"/>
    <cellStyle name="Normal 9 5 4 3 2 5 2" xfId="46136" xr:uid="{00000000-0005-0000-0000-000013C10000}"/>
    <cellStyle name="Normal 9 5 4 3 2 5 3" xfId="46137" xr:uid="{00000000-0005-0000-0000-000014C10000}"/>
    <cellStyle name="Normal 9 5 4 3 2 6" xfId="46138" xr:uid="{00000000-0005-0000-0000-000015C10000}"/>
    <cellStyle name="Normal 9 5 4 3 2 7" xfId="46139" xr:uid="{00000000-0005-0000-0000-000016C10000}"/>
    <cellStyle name="Normal 9 5 4 3 2 8" xfId="46140" xr:uid="{00000000-0005-0000-0000-000017C10000}"/>
    <cellStyle name="Normal 9 5 4 3 3" xfId="46141" xr:uid="{00000000-0005-0000-0000-000018C10000}"/>
    <cellStyle name="Normal 9 5 4 3 3 2" xfId="46142" xr:uid="{00000000-0005-0000-0000-000019C10000}"/>
    <cellStyle name="Normal 9 5 4 3 3 2 2" xfId="46143" xr:uid="{00000000-0005-0000-0000-00001AC10000}"/>
    <cellStyle name="Normal 9 5 4 3 3 3" xfId="46144" xr:uid="{00000000-0005-0000-0000-00001BC10000}"/>
    <cellStyle name="Normal 9 5 4 3 3 4" xfId="46145" xr:uid="{00000000-0005-0000-0000-00001CC10000}"/>
    <cellStyle name="Normal 9 5 4 3 4" xfId="46146" xr:uid="{00000000-0005-0000-0000-00001DC10000}"/>
    <cellStyle name="Normal 9 5 4 3 4 2" xfId="46147" xr:uid="{00000000-0005-0000-0000-00001EC10000}"/>
    <cellStyle name="Normal 9 5 4 3 4 2 2" xfId="46148" xr:uid="{00000000-0005-0000-0000-00001FC10000}"/>
    <cellStyle name="Normal 9 5 4 3 4 3" xfId="46149" xr:uid="{00000000-0005-0000-0000-000020C10000}"/>
    <cellStyle name="Normal 9 5 4 3 4 4" xfId="46150" xr:uid="{00000000-0005-0000-0000-000021C10000}"/>
    <cellStyle name="Normal 9 5 4 3 5" xfId="46151" xr:uid="{00000000-0005-0000-0000-000022C10000}"/>
    <cellStyle name="Normal 9 5 4 3 5 2" xfId="46152" xr:uid="{00000000-0005-0000-0000-000023C10000}"/>
    <cellStyle name="Normal 9 5 4 3 5 2 2" xfId="46153" xr:uid="{00000000-0005-0000-0000-000024C10000}"/>
    <cellStyle name="Normal 9 5 4 3 5 3" xfId="46154" xr:uid="{00000000-0005-0000-0000-000025C10000}"/>
    <cellStyle name="Normal 9 5 4 3 5 4" xfId="46155" xr:uid="{00000000-0005-0000-0000-000026C10000}"/>
    <cellStyle name="Normal 9 5 4 3 6" xfId="46156" xr:uid="{00000000-0005-0000-0000-000027C10000}"/>
    <cellStyle name="Normal 9 5 4 3 6 2" xfId="46157" xr:uid="{00000000-0005-0000-0000-000028C10000}"/>
    <cellStyle name="Normal 9 5 4 3 6 2 2" xfId="46158" xr:uid="{00000000-0005-0000-0000-000029C10000}"/>
    <cellStyle name="Normal 9 5 4 3 6 3" xfId="46159" xr:uid="{00000000-0005-0000-0000-00002AC10000}"/>
    <cellStyle name="Normal 9 5 4 3 7" xfId="46160" xr:uid="{00000000-0005-0000-0000-00002BC10000}"/>
    <cellStyle name="Normal 9 5 4 3 7 2" xfId="46161" xr:uid="{00000000-0005-0000-0000-00002CC10000}"/>
    <cellStyle name="Normal 9 5 4 3 8" xfId="46162" xr:uid="{00000000-0005-0000-0000-00002DC10000}"/>
    <cellStyle name="Normal 9 5 4 3 9" xfId="46163" xr:uid="{00000000-0005-0000-0000-00002EC10000}"/>
    <cellStyle name="Normal 9 5 4 4" xfId="46164" xr:uid="{00000000-0005-0000-0000-00002FC10000}"/>
    <cellStyle name="Normal 9 5 4 4 2" xfId="46165" xr:uid="{00000000-0005-0000-0000-000030C10000}"/>
    <cellStyle name="Normal 9 5 4 4 2 2" xfId="46166" xr:uid="{00000000-0005-0000-0000-000031C10000}"/>
    <cellStyle name="Normal 9 5 4 4 2 2 2" xfId="46167" xr:uid="{00000000-0005-0000-0000-000032C10000}"/>
    <cellStyle name="Normal 9 5 4 4 2 3" xfId="46168" xr:uid="{00000000-0005-0000-0000-000033C10000}"/>
    <cellStyle name="Normal 9 5 4 4 2 4" xfId="46169" xr:uid="{00000000-0005-0000-0000-000034C10000}"/>
    <cellStyle name="Normal 9 5 4 4 3" xfId="46170" xr:uid="{00000000-0005-0000-0000-000035C10000}"/>
    <cellStyle name="Normal 9 5 4 4 3 2" xfId="46171" xr:uid="{00000000-0005-0000-0000-000036C10000}"/>
    <cellStyle name="Normal 9 5 4 4 3 2 2" xfId="46172" xr:uid="{00000000-0005-0000-0000-000037C10000}"/>
    <cellStyle name="Normal 9 5 4 4 3 3" xfId="46173" xr:uid="{00000000-0005-0000-0000-000038C10000}"/>
    <cellStyle name="Normal 9 5 4 4 3 4" xfId="46174" xr:uid="{00000000-0005-0000-0000-000039C10000}"/>
    <cellStyle name="Normal 9 5 4 4 4" xfId="46175" xr:uid="{00000000-0005-0000-0000-00003AC10000}"/>
    <cellStyle name="Normal 9 5 4 4 4 2" xfId="46176" xr:uid="{00000000-0005-0000-0000-00003BC10000}"/>
    <cellStyle name="Normal 9 5 4 4 4 2 2" xfId="46177" xr:uid="{00000000-0005-0000-0000-00003CC10000}"/>
    <cellStyle name="Normal 9 5 4 4 4 3" xfId="46178" xr:uid="{00000000-0005-0000-0000-00003DC10000}"/>
    <cellStyle name="Normal 9 5 4 4 4 4" xfId="46179" xr:uid="{00000000-0005-0000-0000-00003EC10000}"/>
    <cellStyle name="Normal 9 5 4 4 5" xfId="46180" xr:uid="{00000000-0005-0000-0000-00003FC10000}"/>
    <cellStyle name="Normal 9 5 4 4 5 2" xfId="46181" xr:uid="{00000000-0005-0000-0000-000040C10000}"/>
    <cellStyle name="Normal 9 5 4 4 5 2 2" xfId="46182" xr:uid="{00000000-0005-0000-0000-000041C10000}"/>
    <cellStyle name="Normal 9 5 4 4 5 3" xfId="46183" xr:uid="{00000000-0005-0000-0000-000042C10000}"/>
    <cellStyle name="Normal 9 5 4 4 5 4" xfId="46184" xr:uid="{00000000-0005-0000-0000-000043C10000}"/>
    <cellStyle name="Normal 9 5 4 4 6" xfId="46185" xr:uid="{00000000-0005-0000-0000-000044C10000}"/>
    <cellStyle name="Normal 9 5 4 4 6 2" xfId="46186" xr:uid="{00000000-0005-0000-0000-000045C10000}"/>
    <cellStyle name="Normal 9 5 4 4 6 2 2" xfId="46187" xr:uid="{00000000-0005-0000-0000-000046C10000}"/>
    <cellStyle name="Normal 9 5 4 4 6 3" xfId="46188" xr:uid="{00000000-0005-0000-0000-000047C10000}"/>
    <cellStyle name="Normal 9 5 4 4 7" xfId="46189" xr:uid="{00000000-0005-0000-0000-000048C10000}"/>
    <cellStyle name="Normal 9 5 4 4 7 2" xfId="46190" xr:uid="{00000000-0005-0000-0000-000049C10000}"/>
    <cellStyle name="Normal 9 5 4 4 8" xfId="46191" xr:uid="{00000000-0005-0000-0000-00004AC10000}"/>
    <cellStyle name="Normal 9 5 4 4 9" xfId="46192" xr:uid="{00000000-0005-0000-0000-00004BC10000}"/>
    <cellStyle name="Normal 9 5 4 5" xfId="46193" xr:uid="{00000000-0005-0000-0000-00004CC10000}"/>
    <cellStyle name="Normal 9 5 4 5 2" xfId="46194" xr:uid="{00000000-0005-0000-0000-00004DC10000}"/>
    <cellStyle name="Normal 9 5 4 5 2 2" xfId="46195" xr:uid="{00000000-0005-0000-0000-00004EC10000}"/>
    <cellStyle name="Normal 9 5 4 5 2 2 2" xfId="46196" xr:uid="{00000000-0005-0000-0000-00004FC10000}"/>
    <cellStyle name="Normal 9 5 4 5 2 3" xfId="46197" xr:uid="{00000000-0005-0000-0000-000050C10000}"/>
    <cellStyle name="Normal 9 5 4 5 2 4" xfId="46198" xr:uid="{00000000-0005-0000-0000-000051C10000}"/>
    <cellStyle name="Normal 9 5 4 5 3" xfId="46199" xr:uid="{00000000-0005-0000-0000-000052C10000}"/>
    <cellStyle name="Normal 9 5 4 5 3 2" xfId="46200" xr:uid="{00000000-0005-0000-0000-000053C10000}"/>
    <cellStyle name="Normal 9 5 4 5 3 2 2" xfId="46201" xr:uid="{00000000-0005-0000-0000-000054C10000}"/>
    <cellStyle name="Normal 9 5 4 5 3 3" xfId="46202" xr:uid="{00000000-0005-0000-0000-000055C10000}"/>
    <cellStyle name="Normal 9 5 4 5 3 4" xfId="46203" xr:uid="{00000000-0005-0000-0000-000056C10000}"/>
    <cellStyle name="Normal 9 5 4 5 4" xfId="46204" xr:uid="{00000000-0005-0000-0000-000057C10000}"/>
    <cellStyle name="Normal 9 5 4 5 4 2" xfId="46205" xr:uid="{00000000-0005-0000-0000-000058C10000}"/>
    <cellStyle name="Normal 9 5 4 5 4 2 2" xfId="46206" xr:uid="{00000000-0005-0000-0000-000059C10000}"/>
    <cellStyle name="Normal 9 5 4 5 4 3" xfId="46207" xr:uid="{00000000-0005-0000-0000-00005AC10000}"/>
    <cellStyle name="Normal 9 5 4 5 4 4" xfId="46208" xr:uid="{00000000-0005-0000-0000-00005BC10000}"/>
    <cellStyle name="Normal 9 5 4 5 5" xfId="46209" xr:uid="{00000000-0005-0000-0000-00005CC10000}"/>
    <cellStyle name="Normal 9 5 4 5 5 2" xfId="46210" xr:uid="{00000000-0005-0000-0000-00005DC10000}"/>
    <cellStyle name="Normal 9 5 4 5 5 2 2" xfId="46211" xr:uid="{00000000-0005-0000-0000-00005EC10000}"/>
    <cellStyle name="Normal 9 5 4 5 5 3" xfId="46212" xr:uid="{00000000-0005-0000-0000-00005FC10000}"/>
    <cellStyle name="Normal 9 5 4 5 6" xfId="46213" xr:uid="{00000000-0005-0000-0000-000060C10000}"/>
    <cellStyle name="Normal 9 5 4 5 6 2" xfId="46214" xr:uid="{00000000-0005-0000-0000-000061C10000}"/>
    <cellStyle name="Normal 9 5 4 5 7" xfId="46215" xr:uid="{00000000-0005-0000-0000-000062C10000}"/>
    <cellStyle name="Normal 9 5 4 5 8" xfId="46216" xr:uid="{00000000-0005-0000-0000-000063C10000}"/>
    <cellStyle name="Normal 9 5 4 6" xfId="46217" xr:uid="{00000000-0005-0000-0000-000064C10000}"/>
    <cellStyle name="Normal 9 5 4 7" xfId="46218" xr:uid="{00000000-0005-0000-0000-000065C10000}"/>
    <cellStyle name="Normal 9 5 4 7 2" xfId="46219" xr:uid="{00000000-0005-0000-0000-000066C10000}"/>
    <cellStyle name="Normal 9 5 4 7 2 2" xfId="46220" xr:uid="{00000000-0005-0000-0000-000067C10000}"/>
    <cellStyle name="Normal 9 5 4 7 3" xfId="46221" xr:uid="{00000000-0005-0000-0000-000068C10000}"/>
    <cellStyle name="Normal 9 5 4 7 4" xfId="46222" xr:uid="{00000000-0005-0000-0000-000069C10000}"/>
    <cellStyle name="Normal 9 5 4 8" xfId="46223" xr:uid="{00000000-0005-0000-0000-00006AC10000}"/>
    <cellStyle name="Normal 9 5 4 8 2" xfId="46224" xr:uid="{00000000-0005-0000-0000-00006BC10000}"/>
    <cellStyle name="Normal 9 5 4 8 2 2" xfId="46225" xr:uid="{00000000-0005-0000-0000-00006CC10000}"/>
    <cellStyle name="Normal 9 5 4 8 3" xfId="46226" xr:uid="{00000000-0005-0000-0000-00006DC10000}"/>
    <cellStyle name="Normal 9 5 4 8 4" xfId="46227" xr:uid="{00000000-0005-0000-0000-00006EC10000}"/>
    <cellStyle name="Normal 9 5 4 9" xfId="46228" xr:uid="{00000000-0005-0000-0000-00006FC10000}"/>
    <cellStyle name="Normal 9 5 4 9 2" xfId="46229" xr:uid="{00000000-0005-0000-0000-000070C10000}"/>
    <cellStyle name="Normal 9 5 4 9 2 2" xfId="46230" xr:uid="{00000000-0005-0000-0000-000071C10000}"/>
    <cellStyle name="Normal 9 5 4 9 3" xfId="46231" xr:uid="{00000000-0005-0000-0000-000072C10000}"/>
    <cellStyle name="Normal 9 5 4 9 4" xfId="46232" xr:uid="{00000000-0005-0000-0000-000073C10000}"/>
    <cellStyle name="Normal 9 5 5" xfId="46233" xr:uid="{00000000-0005-0000-0000-000074C10000}"/>
    <cellStyle name="Normal 9 5 5 10" xfId="46234" xr:uid="{00000000-0005-0000-0000-000075C10000}"/>
    <cellStyle name="Normal 9 5 5 11" xfId="46235" xr:uid="{00000000-0005-0000-0000-000076C10000}"/>
    <cellStyle name="Normal 9 5 5 12" xfId="46236" xr:uid="{00000000-0005-0000-0000-000077C10000}"/>
    <cellStyle name="Normal 9 5 5 2" xfId="46237" xr:uid="{00000000-0005-0000-0000-000078C10000}"/>
    <cellStyle name="Normal 9 5 5 2 2" xfId="46238" xr:uid="{00000000-0005-0000-0000-000079C10000}"/>
    <cellStyle name="Normal 9 5 5 2 2 2" xfId="46239" xr:uid="{00000000-0005-0000-0000-00007AC10000}"/>
    <cellStyle name="Normal 9 5 5 2 2 2 2" xfId="46240" xr:uid="{00000000-0005-0000-0000-00007BC10000}"/>
    <cellStyle name="Normal 9 5 5 2 2 2 2 2" xfId="46241" xr:uid="{00000000-0005-0000-0000-00007CC10000}"/>
    <cellStyle name="Normal 9 5 5 2 2 2 3" xfId="46242" xr:uid="{00000000-0005-0000-0000-00007DC10000}"/>
    <cellStyle name="Normal 9 5 5 2 2 2 4" xfId="46243" xr:uid="{00000000-0005-0000-0000-00007EC10000}"/>
    <cellStyle name="Normal 9 5 5 2 2 3" xfId="46244" xr:uid="{00000000-0005-0000-0000-00007FC10000}"/>
    <cellStyle name="Normal 9 5 5 2 2 3 2" xfId="46245" xr:uid="{00000000-0005-0000-0000-000080C10000}"/>
    <cellStyle name="Normal 9 5 5 2 2 3 2 2" xfId="46246" xr:uid="{00000000-0005-0000-0000-000081C10000}"/>
    <cellStyle name="Normal 9 5 5 2 2 3 3" xfId="46247" xr:uid="{00000000-0005-0000-0000-000082C10000}"/>
    <cellStyle name="Normal 9 5 5 2 2 3 4" xfId="46248" xr:uid="{00000000-0005-0000-0000-000083C10000}"/>
    <cellStyle name="Normal 9 5 5 2 2 4" xfId="46249" xr:uid="{00000000-0005-0000-0000-000084C10000}"/>
    <cellStyle name="Normal 9 5 5 2 2 4 2" xfId="46250" xr:uid="{00000000-0005-0000-0000-000085C10000}"/>
    <cellStyle name="Normal 9 5 5 2 2 4 2 2" xfId="46251" xr:uid="{00000000-0005-0000-0000-000086C10000}"/>
    <cellStyle name="Normal 9 5 5 2 2 4 3" xfId="46252" xr:uid="{00000000-0005-0000-0000-000087C10000}"/>
    <cellStyle name="Normal 9 5 5 2 2 4 4" xfId="46253" xr:uid="{00000000-0005-0000-0000-000088C10000}"/>
    <cellStyle name="Normal 9 5 5 2 2 5" xfId="46254" xr:uid="{00000000-0005-0000-0000-000089C10000}"/>
    <cellStyle name="Normal 9 5 5 2 2 5 2" xfId="46255" xr:uid="{00000000-0005-0000-0000-00008AC10000}"/>
    <cellStyle name="Normal 9 5 5 2 2 5 3" xfId="46256" xr:uid="{00000000-0005-0000-0000-00008BC10000}"/>
    <cellStyle name="Normal 9 5 5 2 2 6" xfId="46257" xr:uid="{00000000-0005-0000-0000-00008CC10000}"/>
    <cellStyle name="Normal 9 5 5 2 2 7" xfId="46258" xr:uid="{00000000-0005-0000-0000-00008DC10000}"/>
    <cellStyle name="Normal 9 5 5 2 2 8" xfId="46259" xr:uid="{00000000-0005-0000-0000-00008EC10000}"/>
    <cellStyle name="Normal 9 5 5 2 3" xfId="46260" xr:uid="{00000000-0005-0000-0000-00008FC10000}"/>
    <cellStyle name="Normal 9 5 5 2 3 2" xfId="46261" xr:uid="{00000000-0005-0000-0000-000090C10000}"/>
    <cellStyle name="Normal 9 5 5 2 3 2 2" xfId="46262" xr:uid="{00000000-0005-0000-0000-000091C10000}"/>
    <cellStyle name="Normal 9 5 5 2 3 3" xfId="46263" xr:uid="{00000000-0005-0000-0000-000092C10000}"/>
    <cellStyle name="Normal 9 5 5 2 3 4" xfId="46264" xr:uid="{00000000-0005-0000-0000-000093C10000}"/>
    <cellStyle name="Normal 9 5 5 2 4" xfId="46265" xr:uid="{00000000-0005-0000-0000-000094C10000}"/>
    <cellStyle name="Normal 9 5 5 2 4 2" xfId="46266" xr:uid="{00000000-0005-0000-0000-000095C10000}"/>
    <cellStyle name="Normal 9 5 5 2 4 2 2" xfId="46267" xr:uid="{00000000-0005-0000-0000-000096C10000}"/>
    <cellStyle name="Normal 9 5 5 2 4 3" xfId="46268" xr:uid="{00000000-0005-0000-0000-000097C10000}"/>
    <cellStyle name="Normal 9 5 5 2 4 4" xfId="46269" xr:uid="{00000000-0005-0000-0000-000098C10000}"/>
    <cellStyle name="Normal 9 5 5 2 5" xfId="46270" xr:uid="{00000000-0005-0000-0000-000099C10000}"/>
    <cellStyle name="Normal 9 5 5 2 5 2" xfId="46271" xr:uid="{00000000-0005-0000-0000-00009AC10000}"/>
    <cellStyle name="Normal 9 5 5 2 5 2 2" xfId="46272" xr:uid="{00000000-0005-0000-0000-00009BC10000}"/>
    <cellStyle name="Normal 9 5 5 2 5 3" xfId="46273" xr:uid="{00000000-0005-0000-0000-00009CC10000}"/>
    <cellStyle name="Normal 9 5 5 2 5 4" xfId="46274" xr:uid="{00000000-0005-0000-0000-00009DC10000}"/>
    <cellStyle name="Normal 9 5 5 2 6" xfId="46275" xr:uid="{00000000-0005-0000-0000-00009EC10000}"/>
    <cellStyle name="Normal 9 5 5 2 6 2" xfId="46276" xr:uid="{00000000-0005-0000-0000-00009FC10000}"/>
    <cellStyle name="Normal 9 5 5 2 6 2 2" xfId="46277" xr:uid="{00000000-0005-0000-0000-0000A0C10000}"/>
    <cellStyle name="Normal 9 5 5 2 6 3" xfId="46278" xr:uid="{00000000-0005-0000-0000-0000A1C10000}"/>
    <cellStyle name="Normal 9 5 5 2 7" xfId="46279" xr:uid="{00000000-0005-0000-0000-0000A2C10000}"/>
    <cellStyle name="Normal 9 5 5 2 7 2" xfId="46280" xr:uid="{00000000-0005-0000-0000-0000A3C10000}"/>
    <cellStyle name="Normal 9 5 5 2 8" xfId="46281" xr:uid="{00000000-0005-0000-0000-0000A4C10000}"/>
    <cellStyle name="Normal 9 5 5 2 9" xfId="46282" xr:uid="{00000000-0005-0000-0000-0000A5C10000}"/>
    <cellStyle name="Normal 9 5 5 3" xfId="46283" xr:uid="{00000000-0005-0000-0000-0000A6C10000}"/>
    <cellStyle name="Normal 9 5 5 3 2" xfId="46284" xr:uid="{00000000-0005-0000-0000-0000A7C10000}"/>
    <cellStyle name="Normal 9 5 5 3 2 2" xfId="46285" xr:uid="{00000000-0005-0000-0000-0000A8C10000}"/>
    <cellStyle name="Normal 9 5 5 3 2 2 2" xfId="46286" xr:uid="{00000000-0005-0000-0000-0000A9C10000}"/>
    <cellStyle name="Normal 9 5 5 3 2 3" xfId="46287" xr:uid="{00000000-0005-0000-0000-0000AAC10000}"/>
    <cellStyle name="Normal 9 5 5 3 2 4" xfId="46288" xr:uid="{00000000-0005-0000-0000-0000ABC10000}"/>
    <cellStyle name="Normal 9 5 5 3 3" xfId="46289" xr:uid="{00000000-0005-0000-0000-0000ACC10000}"/>
    <cellStyle name="Normal 9 5 5 3 3 2" xfId="46290" xr:uid="{00000000-0005-0000-0000-0000ADC10000}"/>
    <cellStyle name="Normal 9 5 5 3 3 2 2" xfId="46291" xr:uid="{00000000-0005-0000-0000-0000AEC10000}"/>
    <cellStyle name="Normal 9 5 5 3 3 3" xfId="46292" xr:uid="{00000000-0005-0000-0000-0000AFC10000}"/>
    <cellStyle name="Normal 9 5 5 3 3 4" xfId="46293" xr:uid="{00000000-0005-0000-0000-0000B0C10000}"/>
    <cellStyle name="Normal 9 5 5 3 4" xfId="46294" xr:uid="{00000000-0005-0000-0000-0000B1C10000}"/>
    <cellStyle name="Normal 9 5 5 3 4 2" xfId="46295" xr:uid="{00000000-0005-0000-0000-0000B2C10000}"/>
    <cellStyle name="Normal 9 5 5 3 4 2 2" xfId="46296" xr:uid="{00000000-0005-0000-0000-0000B3C10000}"/>
    <cellStyle name="Normal 9 5 5 3 4 3" xfId="46297" xr:uid="{00000000-0005-0000-0000-0000B4C10000}"/>
    <cellStyle name="Normal 9 5 5 3 4 4" xfId="46298" xr:uid="{00000000-0005-0000-0000-0000B5C10000}"/>
    <cellStyle name="Normal 9 5 5 3 5" xfId="46299" xr:uid="{00000000-0005-0000-0000-0000B6C10000}"/>
    <cellStyle name="Normal 9 5 5 3 5 2" xfId="46300" xr:uid="{00000000-0005-0000-0000-0000B7C10000}"/>
    <cellStyle name="Normal 9 5 5 3 5 2 2" xfId="46301" xr:uid="{00000000-0005-0000-0000-0000B8C10000}"/>
    <cellStyle name="Normal 9 5 5 3 5 3" xfId="46302" xr:uid="{00000000-0005-0000-0000-0000B9C10000}"/>
    <cellStyle name="Normal 9 5 5 3 5 4" xfId="46303" xr:uid="{00000000-0005-0000-0000-0000BAC10000}"/>
    <cellStyle name="Normal 9 5 5 3 6" xfId="46304" xr:uid="{00000000-0005-0000-0000-0000BBC10000}"/>
    <cellStyle name="Normal 9 5 5 3 6 2" xfId="46305" xr:uid="{00000000-0005-0000-0000-0000BCC10000}"/>
    <cellStyle name="Normal 9 5 5 3 6 2 2" xfId="46306" xr:uid="{00000000-0005-0000-0000-0000BDC10000}"/>
    <cellStyle name="Normal 9 5 5 3 6 3" xfId="46307" xr:uid="{00000000-0005-0000-0000-0000BEC10000}"/>
    <cellStyle name="Normal 9 5 5 3 7" xfId="46308" xr:uid="{00000000-0005-0000-0000-0000BFC10000}"/>
    <cellStyle name="Normal 9 5 5 3 7 2" xfId="46309" xr:uid="{00000000-0005-0000-0000-0000C0C10000}"/>
    <cellStyle name="Normal 9 5 5 3 8" xfId="46310" xr:uid="{00000000-0005-0000-0000-0000C1C10000}"/>
    <cellStyle name="Normal 9 5 5 3 9" xfId="46311" xr:uid="{00000000-0005-0000-0000-0000C2C10000}"/>
    <cellStyle name="Normal 9 5 5 4" xfId="46312" xr:uid="{00000000-0005-0000-0000-0000C3C10000}"/>
    <cellStyle name="Normal 9 5 5 4 2" xfId="46313" xr:uid="{00000000-0005-0000-0000-0000C4C10000}"/>
    <cellStyle name="Normal 9 5 5 4 2 2" xfId="46314" xr:uid="{00000000-0005-0000-0000-0000C5C10000}"/>
    <cellStyle name="Normal 9 5 5 4 2 2 2" xfId="46315" xr:uid="{00000000-0005-0000-0000-0000C6C10000}"/>
    <cellStyle name="Normal 9 5 5 4 2 3" xfId="46316" xr:uid="{00000000-0005-0000-0000-0000C7C10000}"/>
    <cellStyle name="Normal 9 5 5 4 2 4" xfId="46317" xr:uid="{00000000-0005-0000-0000-0000C8C10000}"/>
    <cellStyle name="Normal 9 5 5 4 3" xfId="46318" xr:uid="{00000000-0005-0000-0000-0000C9C10000}"/>
    <cellStyle name="Normal 9 5 5 4 3 2" xfId="46319" xr:uid="{00000000-0005-0000-0000-0000CAC10000}"/>
    <cellStyle name="Normal 9 5 5 4 3 2 2" xfId="46320" xr:uid="{00000000-0005-0000-0000-0000CBC10000}"/>
    <cellStyle name="Normal 9 5 5 4 3 3" xfId="46321" xr:uid="{00000000-0005-0000-0000-0000CCC10000}"/>
    <cellStyle name="Normal 9 5 5 4 3 4" xfId="46322" xr:uid="{00000000-0005-0000-0000-0000CDC10000}"/>
    <cellStyle name="Normal 9 5 5 4 4" xfId="46323" xr:uid="{00000000-0005-0000-0000-0000CEC10000}"/>
    <cellStyle name="Normal 9 5 5 4 4 2" xfId="46324" xr:uid="{00000000-0005-0000-0000-0000CFC10000}"/>
    <cellStyle name="Normal 9 5 5 4 4 2 2" xfId="46325" xr:uid="{00000000-0005-0000-0000-0000D0C10000}"/>
    <cellStyle name="Normal 9 5 5 4 4 3" xfId="46326" xr:uid="{00000000-0005-0000-0000-0000D1C10000}"/>
    <cellStyle name="Normal 9 5 5 4 4 4" xfId="46327" xr:uid="{00000000-0005-0000-0000-0000D2C10000}"/>
    <cellStyle name="Normal 9 5 5 4 5" xfId="46328" xr:uid="{00000000-0005-0000-0000-0000D3C10000}"/>
    <cellStyle name="Normal 9 5 5 4 5 2" xfId="46329" xr:uid="{00000000-0005-0000-0000-0000D4C10000}"/>
    <cellStyle name="Normal 9 5 5 4 5 2 2" xfId="46330" xr:uid="{00000000-0005-0000-0000-0000D5C10000}"/>
    <cellStyle name="Normal 9 5 5 4 5 3" xfId="46331" xr:uid="{00000000-0005-0000-0000-0000D6C10000}"/>
    <cellStyle name="Normal 9 5 5 4 6" xfId="46332" xr:uid="{00000000-0005-0000-0000-0000D7C10000}"/>
    <cellStyle name="Normal 9 5 5 4 6 2" xfId="46333" xr:uid="{00000000-0005-0000-0000-0000D8C10000}"/>
    <cellStyle name="Normal 9 5 5 4 7" xfId="46334" xr:uid="{00000000-0005-0000-0000-0000D9C10000}"/>
    <cellStyle name="Normal 9 5 5 4 8" xfId="46335" xr:uid="{00000000-0005-0000-0000-0000DAC10000}"/>
    <cellStyle name="Normal 9 5 5 5" xfId="46336" xr:uid="{00000000-0005-0000-0000-0000DBC10000}"/>
    <cellStyle name="Normal 9 5 5 6" xfId="46337" xr:uid="{00000000-0005-0000-0000-0000DCC10000}"/>
    <cellStyle name="Normal 9 5 5 6 2" xfId="46338" xr:uid="{00000000-0005-0000-0000-0000DDC10000}"/>
    <cellStyle name="Normal 9 5 5 6 2 2" xfId="46339" xr:uid="{00000000-0005-0000-0000-0000DEC10000}"/>
    <cellStyle name="Normal 9 5 5 6 3" xfId="46340" xr:uid="{00000000-0005-0000-0000-0000DFC10000}"/>
    <cellStyle name="Normal 9 5 5 6 4" xfId="46341" xr:uid="{00000000-0005-0000-0000-0000E0C10000}"/>
    <cellStyle name="Normal 9 5 5 7" xfId="46342" xr:uid="{00000000-0005-0000-0000-0000E1C10000}"/>
    <cellStyle name="Normal 9 5 5 7 2" xfId="46343" xr:uid="{00000000-0005-0000-0000-0000E2C10000}"/>
    <cellStyle name="Normal 9 5 5 7 2 2" xfId="46344" xr:uid="{00000000-0005-0000-0000-0000E3C10000}"/>
    <cellStyle name="Normal 9 5 5 7 3" xfId="46345" xr:uid="{00000000-0005-0000-0000-0000E4C10000}"/>
    <cellStyle name="Normal 9 5 5 7 4" xfId="46346" xr:uid="{00000000-0005-0000-0000-0000E5C10000}"/>
    <cellStyle name="Normal 9 5 5 8" xfId="46347" xr:uid="{00000000-0005-0000-0000-0000E6C10000}"/>
    <cellStyle name="Normal 9 5 5 8 2" xfId="46348" xr:uid="{00000000-0005-0000-0000-0000E7C10000}"/>
    <cellStyle name="Normal 9 5 5 8 2 2" xfId="46349" xr:uid="{00000000-0005-0000-0000-0000E8C10000}"/>
    <cellStyle name="Normal 9 5 5 8 3" xfId="46350" xr:uid="{00000000-0005-0000-0000-0000E9C10000}"/>
    <cellStyle name="Normal 9 5 5 8 4" xfId="46351" xr:uid="{00000000-0005-0000-0000-0000EAC10000}"/>
    <cellStyle name="Normal 9 5 5 9" xfId="46352" xr:uid="{00000000-0005-0000-0000-0000EBC10000}"/>
    <cellStyle name="Normal 9 5 5 9 2" xfId="46353" xr:uid="{00000000-0005-0000-0000-0000ECC10000}"/>
    <cellStyle name="Normal 9 5 5 9 3" xfId="46354" xr:uid="{00000000-0005-0000-0000-0000EDC10000}"/>
    <cellStyle name="Normal 9 5 6" xfId="46355" xr:uid="{00000000-0005-0000-0000-0000EEC10000}"/>
    <cellStyle name="Normal 9 5 6 2" xfId="46356" xr:uid="{00000000-0005-0000-0000-0000EFC10000}"/>
    <cellStyle name="Normal 9 5 6 2 2" xfId="46357" xr:uid="{00000000-0005-0000-0000-0000F0C10000}"/>
    <cellStyle name="Normal 9 5 6 2 2 2" xfId="46358" xr:uid="{00000000-0005-0000-0000-0000F1C10000}"/>
    <cellStyle name="Normal 9 5 6 2 2 2 2" xfId="46359" xr:uid="{00000000-0005-0000-0000-0000F2C10000}"/>
    <cellStyle name="Normal 9 5 6 2 2 3" xfId="46360" xr:uid="{00000000-0005-0000-0000-0000F3C10000}"/>
    <cellStyle name="Normal 9 5 6 2 2 4" xfId="46361" xr:uid="{00000000-0005-0000-0000-0000F4C10000}"/>
    <cellStyle name="Normal 9 5 6 2 3" xfId="46362" xr:uid="{00000000-0005-0000-0000-0000F5C10000}"/>
    <cellStyle name="Normal 9 5 6 2 3 2" xfId="46363" xr:uid="{00000000-0005-0000-0000-0000F6C10000}"/>
    <cellStyle name="Normal 9 5 6 2 3 2 2" xfId="46364" xr:uid="{00000000-0005-0000-0000-0000F7C10000}"/>
    <cellStyle name="Normal 9 5 6 2 3 3" xfId="46365" xr:uid="{00000000-0005-0000-0000-0000F8C10000}"/>
    <cellStyle name="Normal 9 5 6 2 3 4" xfId="46366" xr:uid="{00000000-0005-0000-0000-0000F9C10000}"/>
    <cellStyle name="Normal 9 5 6 2 4" xfId="46367" xr:uid="{00000000-0005-0000-0000-0000FAC10000}"/>
    <cellStyle name="Normal 9 5 6 2 4 2" xfId="46368" xr:uid="{00000000-0005-0000-0000-0000FBC10000}"/>
    <cellStyle name="Normal 9 5 6 2 4 2 2" xfId="46369" xr:uid="{00000000-0005-0000-0000-0000FCC10000}"/>
    <cellStyle name="Normal 9 5 6 2 4 3" xfId="46370" xr:uid="{00000000-0005-0000-0000-0000FDC10000}"/>
    <cellStyle name="Normal 9 5 6 2 4 4" xfId="46371" xr:uid="{00000000-0005-0000-0000-0000FEC10000}"/>
    <cellStyle name="Normal 9 5 6 2 5" xfId="46372" xr:uid="{00000000-0005-0000-0000-0000FFC10000}"/>
    <cellStyle name="Normal 9 5 6 2 5 2" xfId="46373" xr:uid="{00000000-0005-0000-0000-000000C20000}"/>
    <cellStyle name="Normal 9 5 6 2 5 3" xfId="46374" xr:uid="{00000000-0005-0000-0000-000001C20000}"/>
    <cellStyle name="Normal 9 5 6 2 6" xfId="46375" xr:uid="{00000000-0005-0000-0000-000002C20000}"/>
    <cellStyle name="Normal 9 5 6 2 7" xfId="46376" xr:uid="{00000000-0005-0000-0000-000003C20000}"/>
    <cellStyle name="Normal 9 5 6 2 8" xfId="46377" xr:uid="{00000000-0005-0000-0000-000004C20000}"/>
    <cellStyle name="Normal 9 5 6 3" xfId="46378" xr:uid="{00000000-0005-0000-0000-000005C20000}"/>
    <cellStyle name="Normal 9 5 6 3 2" xfId="46379" xr:uid="{00000000-0005-0000-0000-000006C20000}"/>
    <cellStyle name="Normal 9 5 6 3 2 2" xfId="46380" xr:uid="{00000000-0005-0000-0000-000007C20000}"/>
    <cellStyle name="Normal 9 5 6 3 3" xfId="46381" xr:uid="{00000000-0005-0000-0000-000008C20000}"/>
    <cellStyle name="Normal 9 5 6 3 4" xfId="46382" xr:uid="{00000000-0005-0000-0000-000009C20000}"/>
    <cellStyle name="Normal 9 5 6 4" xfId="46383" xr:uid="{00000000-0005-0000-0000-00000AC20000}"/>
    <cellStyle name="Normal 9 5 6 4 2" xfId="46384" xr:uid="{00000000-0005-0000-0000-00000BC20000}"/>
    <cellStyle name="Normal 9 5 6 4 2 2" xfId="46385" xr:uid="{00000000-0005-0000-0000-00000CC20000}"/>
    <cellStyle name="Normal 9 5 6 4 3" xfId="46386" xr:uid="{00000000-0005-0000-0000-00000DC20000}"/>
    <cellStyle name="Normal 9 5 6 4 4" xfId="46387" xr:uid="{00000000-0005-0000-0000-00000EC20000}"/>
    <cellStyle name="Normal 9 5 6 5" xfId="46388" xr:uid="{00000000-0005-0000-0000-00000FC20000}"/>
    <cellStyle name="Normal 9 5 6 5 2" xfId="46389" xr:uid="{00000000-0005-0000-0000-000010C20000}"/>
    <cellStyle name="Normal 9 5 6 5 2 2" xfId="46390" xr:uid="{00000000-0005-0000-0000-000011C20000}"/>
    <cellStyle name="Normal 9 5 6 5 3" xfId="46391" xr:uid="{00000000-0005-0000-0000-000012C20000}"/>
    <cellStyle name="Normal 9 5 6 5 4" xfId="46392" xr:uid="{00000000-0005-0000-0000-000013C20000}"/>
    <cellStyle name="Normal 9 5 6 6" xfId="46393" xr:uid="{00000000-0005-0000-0000-000014C20000}"/>
    <cellStyle name="Normal 9 5 6 6 2" xfId="46394" xr:uid="{00000000-0005-0000-0000-000015C20000}"/>
    <cellStyle name="Normal 9 5 6 6 2 2" xfId="46395" xr:uid="{00000000-0005-0000-0000-000016C20000}"/>
    <cellStyle name="Normal 9 5 6 6 3" xfId="46396" xr:uid="{00000000-0005-0000-0000-000017C20000}"/>
    <cellStyle name="Normal 9 5 6 7" xfId="46397" xr:uid="{00000000-0005-0000-0000-000018C20000}"/>
    <cellStyle name="Normal 9 5 6 7 2" xfId="46398" xr:uid="{00000000-0005-0000-0000-000019C20000}"/>
    <cellStyle name="Normal 9 5 6 8" xfId="46399" xr:uid="{00000000-0005-0000-0000-00001AC20000}"/>
    <cellStyle name="Normal 9 5 6 9" xfId="46400" xr:uid="{00000000-0005-0000-0000-00001BC20000}"/>
    <cellStyle name="Normal 9 5 7" xfId="46401" xr:uid="{00000000-0005-0000-0000-00001CC20000}"/>
    <cellStyle name="Normal 9 5 7 2" xfId="46402" xr:uid="{00000000-0005-0000-0000-00001DC20000}"/>
    <cellStyle name="Normal 9 5 7 2 2" xfId="46403" xr:uid="{00000000-0005-0000-0000-00001EC20000}"/>
    <cellStyle name="Normal 9 5 7 2 2 2" xfId="46404" xr:uid="{00000000-0005-0000-0000-00001FC20000}"/>
    <cellStyle name="Normal 9 5 7 2 3" xfId="46405" xr:uid="{00000000-0005-0000-0000-000020C20000}"/>
    <cellStyle name="Normal 9 5 7 2 4" xfId="46406" xr:uid="{00000000-0005-0000-0000-000021C20000}"/>
    <cellStyle name="Normal 9 5 7 3" xfId="46407" xr:uid="{00000000-0005-0000-0000-000022C20000}"/>
    <cellStyle name="Normal 9 5 7 3 2" xfId="46408" xr:uid="{00000000-0005-0000-0000-000023C20000}"/>
    <cellStyle name="Normal 9 5 7 3 2 2" xfId="46409" xr:uid="{00000000-0005-0000-0000-000024C20000}"/>
    <cellStyle name="Normal 9 5 7 3 3" xfId="46410" xr:uid="{00000000-0005-0000-0000-000025C20000}"/>
    <cellStyle name="Normal 9 5 7 3 4" xfId="46411" xr:uid="{00000000-0005-0000-0000-000026C20000}"/>
    <cellStyle name="Normal 9 5 7 4" xfId="46412" xr:uid="{00000000-0005-0000-0000-000027C20000}"/>
    <cellStyle name="Normal 9 5 7 4 2" xfId="46413" xr:uid="{00000000-0005-0000-0000-000028C20000}"/>
    <cellStyle name="Normal 9 5 7 4 2 2" xfId="46414" xr:uid="{00000000-0005-0000-0000-000029C20000}"/>
    <cellStyle name="Normal 9 5 7 4 3" xfId="46415" xr:uid="{00000000-0005-0000-0000-00002AC20000}"/>
    <cellStyle name="Normal 9 5 7 4 4" xfId="46416" xr:uid="{00000000-0005-0000-0000-00002BC20000}"/>
    <cellStyle name="Normal 9 5 7 5" xfId="46417" xr:uid="{00000000-0005-0000-0000-00002CC20000}"/>
    <cellStyle name="Normal 9 5 7 5 2" xfId="46418" xr:uid="{00000000-0005-0000-0000-00002DC20000}"/>
    <cellStyle name="Normal 9 5 7 5 2 2" xfId="46419" xr:uid="{00000000-0005-0000-0000-00002EC20000}"/>
    <cellStyle name="Normal 9 5 7 5 3" xfId="46420" xr:uid="{00000000-0005-0000-0000-00002FC20000}"/>
    <cellStyle name="Normal 9 5 7 5 4" xfId="46421" xr:uid="{00000000-0005-0000-0000-000030C20000}"/>
    <cellStyle name="Normal 9 5 7 6" xfId="46422" xr:uid="{00000000-0005-0000-0000-000031C20000}"/>
    <cellStyle name="Normal 9 5 7 6 2" xfId="46423" xr:uid="{00000000-0005-0000-0000-000032C20000}"/>
    <cellStyle name="Normal 9 5 7 6 2 2" xfId="46424" xr:uid="{00000000-0005-0000-0000-000033C20000}"/>
    <cellStyle name="Normal 9 5 7 6 3" xfId="46425" xr:uid="{00000000-0005-0000-0000-000034C20000}"/>
    <cellStyle name="Normal 9 5 7 7" xfId="46426" xr:uid="{00000000-0005-0000-0000-000035C20000}"/>
    <cellStyle name="Normal 9 5 7 7 2" xfId="46427" xr:uid="{00000000-0005-0000-0000-000036C20000}"/>
    <cellStyle name="Normal 9 5 7 8" xfId="46428" xr:uid="{00000000-0005-0000-0000-000037C20000}"/>
    <cellStyle name="Normal 9 5 7 9" xfId="46429" xr:uid="{00000000-0005-0000-0000-000038C20000}"/>
    <cellStyle name="Normal 9 5 8" xfId="46430" xr:uid="{00000000-0005-0000-0000-000039C20000}"/>
    <cellStyle name="Normal 9 5 8 2" xfId="46431" xr:uid="{00000000-0005-0000-0000-00003AC20000}"/>
    <cellStyle name="Normal 9 5 8 2 2" xfId="46432" xr:uid="{00000000-0005-0000-0000-00003BC20000}"/>
    <cellStyle name="Normal 9 5 8 2 2 2" xfId="46433" xr:uid="{00000000-0005-0000-0000-00003CC20000}"/>
    <cellStyle name="Normal 9 5 8 2 3" xfId="46434" xr:uid="{00000000-0005-0000-0000-00003DC20000}"/>
    <cellStyle name="Normal 9 5 8 2 4" xfId="46435" xr:uid="{00000000-0005-0000-0000-00003EC20000}"/>
    <cellStyle name="Normal 9 5 8 3" xfId="46436" xr:uid="{00000000-0005-0000-0000-00003FC20000}"/>
    <cellStyle name="Normal 9 5 8 3 2" xfId="46437" xr:uid="{00000000-0005-0000-0000-000040C20000}"/>
    <cellStyle name="Normal 9 5 8 3 2 2" xfId="46438" xr:uid="{00000000-0005-0000-0000-000041C20000}"/>
    <cellStyle name="Normal 9 5 8 3 3" xfId="46439" xr:uid="{00000000-0005-0000-0000-000042C20000}"/>
    <cellStyle name="Normal 9 5 8 3 4" xfId="46440" xr:uid="{00000000-0005-0000-0000-000043C20000}"/>
    <cellStyle name="Normal 9 5 8 4" xfId="46441" xr:uid="{00000000-0005-0000-0000-000044C20000}"/>
    <cellStyle name="Normal 9 5 8 4 2" xfId="46442" xr:uid="{00000000-0005-0000-0000-000045C20000}"/>
    <cellStyle name="Normal 9 5 8 4 2 2" xfId="46443" xr:uid="{00000000-0005-0000-0000-000046C20000}"/>
    <cellStyle name="Normal 9 5 8 4 3" xfId="46444" xr:uid="{00000000-0005-0000-0000-000047C20000}"/>
    <cellStyle name="Normal 9 5 8 4 4" xfId="46445" xr:uid="{00000000-0005-0000-0000-000048C20000}"/>
    <cellStyle name="Normal 9 5 8 5" xfId="46446" xr:uid="{00000000-0005-0000-0000-000049C20000}"/>
    <cellStyle name="Normal 9 5 8 5 2" xfId="46447" xr:uid="{00000000-0005-0000-0000-00004AC20000}"/>
    <cellStyle name="Normal 9 5 8 5 2 2" xfId="46448" xr:uid="{00000000-0005-0000-0000-00004BC20000}"/>
    <cellStyle name="Normal 9 5 8 5 3" xfId="46449" xr:uid="{00000000-0005-0000-0000-00004CC20000}"/>
    <cellStyle name="Normal 9 5 8 6" xfId="46450" xr:uid="{00000000-0005-0000-0000-00004DC20000}"/>
    <cellStyle name="Normal 9 5 8 6 2" xfId="46451" xr:uid="{00000000-0005-0000-0000-00004EC20000}"/>
    <cellStyle name="Normal 9 5 8 7" xfId="46452" xr:uid="{00000000-0005-0000-0000-00004FC20000}"/>
    <cellStyle name="Normal 9 5 8 8" xfId="46453" xr:uid="{00000000-0005-0000-0000-000050C20000}"/>
    <cellStyle name="Normal 9 5 9" xfId="46454" xr:uid="{00000000-0005-0000-0000-000051C20000}"/>
    <cellStyle name="Normal 9 5 9 2" xfId="46455" xr:uid="{00000000-0005-0000-0000-000052C20000}"/>
    <cellStyle name="Normal 9 5 9 2 2" xfId="46456" xr:uid="{00000000-0005-0000-0000-000053C20000}"/>
    <cellStyle name="Normal 9 5 9 3" xfId="46457" xr:uid="{00000000-0005-0000-0000-000054C20000}"/>
    <cellStyle name="Normal 9 5 9 4" xfId="46458" xr:uid="{00000000-0005-0000-0000-000055C20000}"/>
    <cellStyle name="Normal 9 6" xfId="46459" xr:uid="{00000000-0005-0000-0000-000056C20000}"/>
    <cellStyle name="Normal 9 6 10" xfId="46460" xr:uid="{00000000-0005-0000-0000-000057C20000}"/>
    <cellStyle name="Normal 9 6 10 2" xfId="46461" xr:uid="{00000000-0005-0000-0000-000058C20000}"/>
    <cellStyle name="Normal 9 6 10 2 2" xfId="46462" xr:uid="{00000000-0005-0000-0000-000059C20000}"/>
    <cellStyle name="Normal 9 6 10 3" xfId="46463" xr:uid="{00000000-0005-0000-0000-00005AC20000}"/>
    <cellStyle name="Normal 9 6 10 4" xfId="46464" xr:uid="{00000000-0005-0000-0000-00005BC20000}"/>
    <cellStyle name="Normal 9 6 11" xfId="46465" xr:uid="{00000000-0005-0000-0000-00005CC20000}"/>
    <cellStyle name="Normal 9 6 11 2" xfId="46466" xr:uid="{00000000-0005-0000-0000-00005DC20000}"/>
    <cellStyle name="Normal 9 6 11 3" xfId="46467" xr:uid="{00000000-0005-0000-0000-00005EC20000}"/>
    <cellStyle name="Normal 9 6 12" xfId="46468" xr:uid="{00000000-0005-0000-0000-00005FC20000}"/>
    <cellStyle name="Normal 9 6 13" xfId="46469" xr:uid="{00000000-0005-0000-0000-000060C20000}"/>
    <cellStyle name="Normal 9 6 14" xfId="46470" xr:uid="{00000000-0005-0000-0000-000061C20000}"/>
    <cellStyle name="Normal 9 6 2" xfId="46471" xr:uid="{00000000-0005-0000-0000-000062C20000}"/>
    <cellStyle name="Normal 9 6 2 10" xfId="46472" xr:uid="{00000000-0005-0000-0000-000063C20000}"/>
    <cellStyle name="Normal 9 6 2 10 2" xfId="46473" xr:uid="{00000000-0005-0000-0000-000064C20000}"/>
    <cellStyle name="Normal 9 6 2 10 3" xfId="46474" xr:uid="{00000000-0005-0000-0000-000065C20000}"/>
    <cellStyle name="Normal 9 6 2 11" xfId="46475" xr:uid="{00000000-0005-0000-0000-000066C20000}"/>
    <cellStyle name="Normal 9 6 2 12" xfId="46476" xr:uid="{00000000-0005-0000-0000-000067C20000}"/>
    <cellStyle name="Normal 9 6 2 13" xfId="46477" xr:uid="{00000000-0005-0000-0000-000068C20000}"/>
    <cellStyle name="Normal 9 6 2 2" xfId="46478" xr:uid="{00000000-0005-0000-0000-000069C20000}"/>
    <cellStyle name="Normal 9 6 2 2 10" xfId="46479" xr:uid="{00000000-0005-0000-0000-00006AC20000}"/>
    <cellStyle name="Normal 9 6 2 2 2" xfId="46480" xr:uid="{00000000-0005-0000-0000-00006BC20000}"/>
    <cellStyle name="Normal 9 6 2 2 2 2" xfId="46481" xr:uid="{00000000-0005-0000-0000-00006CC20000}"/>
    <cellStyle name="Normal 9 6 2 2 2 2 2" xfId="46482" xr:uid="{00000000-0005-0000-0000-00006DC20000}"/>
    <cellStyle name="Normal 9 6 2 2 2 2 2 2" xfId="46483" xr:uid="{00000000-0005-0000-0000-00006EC20000}"/>
    <cellStyle name="Normal 9 6 2 2 2 2 3" xfId="46484" xr:uid="{00000000-0005-0000-0000-00006FC20000}"/>
    <cellStyle name="Normal 9 6 2 2 2 2 4" xfId="46485" xr:uid="{00000000-0005-0000-0000-000070C20000}"/>
    <cellStyle name="Normal 9 6 2 2 2 3" xfId="46486" xr:uid="{00000000-0005-0000-0000-000071C20000}"/>
    <cellStyle name="Normal 9 6 2 2 2 3 2" xfId="46487" xr:uid="{00000000-0005-0000-0000-000072C20000}"/>
    <cellStyle name="Normal 9 6 2 2 2 3 2 2" xfId="46488" xr:uid="{00000000-0005-0000-0000-000073C20000}"/>
    <cellStyle name="Normal 9 6 2 2 2 3 3" xfId="46489" xr:uid="{00000000-0005-0000-0000-000074C20000}"/>
    <cellStyle name="Normal 9 6 2 2 2 3 4" xfId="46490" xr:uid="{00000000-0005-0000-0000-000075C20000}"/>
    <cellStyle name="Normal 9 6 2 2 2 4" xfId="46491" xr:uid="{00000000-0005-0000-0000-000076C20000}"/>
    <cellStyle name="Normal 9 6 2 2 2 4 2" xfId="46492" xr:uid="{00000000-0005-0000-0000-000077C20000}"/>
    <cellStyle name="Normal 9 6 2 2 2 4 2 2" xfId="46493" xr:uid="{00000000-0005-0000-0000-000078C20000}"/>
    <cellStyle name="Normal 9 6 2 2 2 4 3" xfId="46494" xr:uid="{00000000-0005-0000-0000-000079C20000}"/>
    <cellStyle name="Normal 9 6 2 2 2 4 4" xfId="46495" xr:uid="{00000000-0005-0000-0000-00007AC20000}"/>
    <cellStyle name="Normal 9 6 2 2 2 5" xfId="46496" xr:uid="{00000000-0005-0000-0000-00007BC20000}"/>
    <cellStyle name="Normal 9 6 2 2 2 5 2" xfId="46497" xr:uid="{00000000-0005-0000-0000-00007CC20000}"/>
    <cellStyle name="Normal 9 6 2 2 2 5 2 2" xfId="46498" xr:uid="{00000000-0005-0000-0000-00007DC20000}"/>
    <cellStyle name="Normal 9 6 2 2 2 5 3" xfId="46499" xr:uid="{00000000-0005-0000-0000-00007EC20000}"/>
    <cellStyle name="Normal 9 6 2 2 2 5 4" xfId="46500" xr:uid="{00000000-0005-0000-0000-00007FC20000}"/>
    <cellStyle name="Normal 9 6 2 2 2 6" xfId="46501" xr:uid="{00000000-0005-0000-0000-000080C20000}"/>
    <cellStyle name="Normal 9 6 2 2 2 6 2" xfId="46502" xr:uid="{00000000-0005-0000-0000-000081C20000}"/>
    <cellStyle name="Normal 9 6 2 2 2 6 2 2" xfId="46503" xr:uid="{00000000-0005-0000-0000-000082C20000}"/>
    <cellStyle name="Normal 9 6 2 2 2 6 3" xfId="46504" xr:uid="{00000000-0005-0000-0000-000083C20000}"/>
    <cellStyle name="Normal 9 6 2 2 2 7" xfId="46505" xr:uid="{00000000-0005-0000-0000-000084C20000}"/>
    <cellStyle name="Normal 9 6 2 2 2 7 2" xfId="46506" xr:uid="{00000000-0005-0000-0000-000085C20000}"/>
    <cellStyle name="Normal 9 6 2 2 2 8" xfId="46507" xr:uid="{00000000-0005-0000-0000-000086C20000}"/>
    <cellStyle name="Normal 9 6 2 2 2 9" xfId="46508" xr:uid="{00000000-0005-0000-0000-000087C20000}"/>
    <cellStyle name="Normal 9 6 2 2 3" xfId="46509" xr:uid="{00000000-0005-0000-0000-000088C20000}"/>
    <cellStyle name="Normal 9 6 2 2 3 2" xfId="46510" xr:uid="{00000000-0005-0000-0000-000089C20000}"/>
    <cellStyle name="Normal 9 6 2 2 3 2 2" xfId="46511" xr:uid="{00000000-0005-0000-0000-00008AC20000}"/>
    <cellStyle name="Normal 9 6 2 2 3 2 2 2" xfId="46512" xr:uid="{00000000-0005-0000-0000-00008BC20000}"/>
    <cellStyle name="Normal 9 6 2 2 3 2 3" xfId="46513" xr:uid="{00000000-0005-0000-0000-00008CC20000}"/>
    <cellStyle name="Normal 9 6 2 2 3 2 4" xfId="46514" xr:uid="{00000000-0005-0000-0000-00008DC20000}"/>
    <cellStyle name="Normal 9 6 2 2 3 3" xfId="46515" xr:uid="{00000000-0005-0000-0000-00008EC20000}"/>
    <cellStyle name="Normal 9 6 2 2 3 3 2" xfId="46516" xr:uid="{00000000-0005-0000-0000-00008FC20000}"/>
    <cellStyle name="Normal 9 6 2 2 3 3 2 2" xfId="46517" xr:uid="{00000000-0005-0000-0000-000090C20000}"/>
    <cellStyle name="Normal 9 6 2 2 3 3 3" xfId="46518" xr:uid="{00000000-0005-0000-0000-000091C20000}"/>
    <cellStyle name="Normal 9 6 2 2 3 3 4" xfId="46519" xr:uid="{00000000-0005-0000-0000-000092C20000}"/>
    <cellStyle name="Normal 9 6 2 2 3 4" xfId="46520" xr:uid="{00000000-0005-0000-0000-000093C20000}"/>
    <cellStyle name="Normal 9 6 2 2 3 4 2" xfId="46521" xr:uid="{00000000-0005-0000-0000-000094C20000}"/>
    <cellStyle name="Normal 9 6 2 2 3 4 2 2" xfId="46522" xr:uid="{00000000-0005-0000-0000-000095C20000}"/>
    <cellStyle name="Normal 9 6 2 2 3 4 3" xfId="46523" xr:uid="{00000000-0005-0000-0000-000096C20000}"/>
    <cellStyle name="Normal 9 6 2 2 3 4 4" xfId="46524" xr:uid="{00000000-0005-0000-0000-000097C20000}"/>
    <cellStyle name="Normal 9 6 2 2 3 5" xfId="46525" xr:uid="{00000000-0005-0000-0000-000098C20000}"/>
    <cellStyle name="Normal 9 6 2 2 3 5 2" xfId="46526" xr:uid="{00000000-0005-0000-0000-000099C20000}"/>
    <cellStyle name="Normal 9 6 2 2 3 5 3" xfId="46527" xr:uid="{00000000-0005-0000-0000-00009AC20000}"/>
    <cellStyle name="Normal 9 6 2 2 3 6" xfId="46528" xr:uid="{00000000-0005-0000-0000-00009BC20000}"/>
    <cellStyle name="Normal 9 6 2 2 3 7" xfId="46529" xr:uid="{00000000-0005-0000-0000-00009CC20000}"/>
    <cellStyle name="Normal 9 6 2 2 3 8" xfId="46530" xr:uid="{00000000-0005-0000-0000-00009DC20000}"/>
    <cellStyle name="Normal 9 6 2 2 4" xfId="46531" xr:uid="{00000000-0005-0000-0000-00009EC20000}"/>
    <cellStyle name="Normal 9 6 2 2 4 2" xfId="46532" xr:uid="{00000000-0005-0000-0000-00009FC20000}"/>
    <cellStyle name="Normal 9 6 2 2 4 2 2" xfId="46533" xr:uid="{00000000-0005-0000-0000-0000A0C20000}"/>
    <cellStyle name="Normal 9 6 2 2 4 3" xfId="46534" xr:uid="{00000000-0005-0000-0000-0000A1C20000}"/>
    <cellStyle name="Normal 9 6 2 2 4 4" xfId="46535" xr:uid="{00000000-0005-0000-0000-0000A2C20000}"/>
    <cellStyle name="Normal 9 6 2 2 5" xfId="46536" xr:uid="{00000000-0005-0000-0000-0000A3C20000}"/>
    <cellStyle name="Normal 9 6 2 2 5 2" xfId="46537" xr:uid="{00000000-0005-0000-0000-0000A4C20000}"/>
    <cellStyle name="Normal 9 6 2 2 5 2 2" xfId="46538" xr:uid="{00000000-0005-0000-0000-0000A5C20000}"/>
    <cellStyle name="Normal 9 6 2 2 5 3" xfId="46539" xr:uid="{00000000-0005-0000-0000-0000A6C20000}"/>
    <cellStyle name="Normal 9 6 2 2 5 4" xfId="46540" xr:uid="{00000000-0005-0000-0000-0000A7C20000}"/>
    <cellStyle name="Normal 9 6 2 2 6" xfId="46541" xr:uid="{00000000-0005-0000-0000-0000A8C20000}"/>
    <cellStyle name="Normal 9 6 2 2 6 2" xfId="46542" xr:uid="{00000000-0005-0000-0000-0000A9C20000}"/>
    <cellStyle name="Normal 9 6 2 2 6 2 2" xfId="46543" xr:uid="{00000000-0005-0000-0000-0000AAC20000}"/>
    <cellStyle name="Normal 9 6 2 2 6 3" xfId="46544" xr:uid="{00000000-0005-0000-0000-0000ABC20000}"/>
    <cellStyle name="Normal 9 6 2 2 6 4" xfId="46545" xr:uid="{00000000-0005-0000-0000-0000ACC20000}"/>
    <cellStyle name="Normal 9 6 2 2 7" xfId="46546" xr:uid="{00000000-0005-0000-0000-0000ADC20000}"/>
    <cellStyle name="Normal 9 6 2 2 7 2" xfId="46547" xr:uid="{00000000-0005-0000-0000-0000AEC20000}"/>
    <cellStyle name="Normal 9 6 2 2 7 2 2" xfId="46548" xr:uid="{00000000-0005-0000-0000-0000AFC20000}"/>
    <cellStyle name="Normal 9 6 2 2 7 3" xfId="46549" xr:uid="{00000000-0005-0000-0000-0000B0C20000}"/>
    <cellStyle name="Normal 9 6 2 2 8" xfId="46550" xr:uid="{00000000-0005-0000-0000-0000B1C20000}"/>
    <cellStyle name="Normal 9 6 2 2 8 2" xfId="46551" xr:uid="{00000000-0005-0000-0000-0000B2C20000}"/>
    <cellStyle name="Normal 9 6 2 2 9" xfId="46552" xr:uid="{00000000-0005-0000-0000-0000B3C20000}"/>
    <cellStyle name="Normal 9 6 2 3" xfId="46553" xr:uid="{00000000-0005-0000-0000-0000B4C20000}"/>
    <cellStyle name="Normal 9 6 2 3 2" xfId="46554" xr:uid="{00000000-0005-0000-0000-0000B5C20000}"/>
    <cellStyle name="Normal 9 6 2 3 2 2" xfId="46555" xr:uid="{00000000-0005-0000-0000-0000B6C20000}"/>
    <cellStyle name="Normal 9 6 2 3 2 2 2" xfId="46556" xr:uid="{00000000-0005-0000-0000-0000B7C20000}"/>
    <cellStyle name="Normal 9 6 2 3 2 2 2 2" xfId="46557" xr:uid="{00000000-0005-0000-0000-0000B8C20000}"/>
    <cellStyle name="Normal 9 6 2 3 2 2 3" xfId="46558" xr:uid="{00000000-0005-0000-0000-0000B9C20000}"/>
    <cellStyle name="Normal 9 6 2 3 2 2 4" xfId="46559" xr:uid="{00000000-0005-0000-0000-0000BAC20000}"/>
    <cellStyle name="Normal 9 6 2 3 2 3" xfId="46560" xr:uid="{00000000-0005-0000-0000-0000BBC20000}"/>
    <cellStyle name="Normal 9 6 2 3 2 3 2" xfId="46561" xr:uid="{00000000-0005-0000-0000-0000BCC20000}"/>
    <cellStyle name="Normal 9 6 2 3 2 3 2 2" xfId="46562" xr:uid="{00000000-0005-0000-0000-0000BDC20000}"/>
    <cellStyle name="Normal 9 6 2 3 2 3 3" xfId="46563" xr:uid="{00000000-0005-0000-0000-0000BEC20000}"/>
    <cellStyle name="Normal 9 6 2 3 2 3 4" xfId="46564" xr:uid="{00000000-0005-0000-0000-0000BFC20000}"/>
    <cellStyle name="Normal 9 6 2 3 2 4" xfId="46565" xr:uid="{00000000-0005-0000-0000-0000C0C20000}"/>
    <cellStyle name="Normal 9 6 2 3 2 4 2" xfId="46566" xr:uid="{00000000-0005-0000-0000-0000C1C20000}"/>
    <cellStyle name="Normal 9 6 2 3 2 4 2 2" xfId="46567" xr:uid="{00000000-0005-0000-0000-0000C2C20000}"/>
    <cellStyle name="Normal 9 6 2 3 2 4 3" xfId="46568" xr:uid="{00000000-0005-0000-0000-0000C3C20000}"/>
    <cellStyle name="Normal 9 6 2 3 2 4 4" xfId="46569" xr:uid="{00000000-0005-0000-0000-0000C4C20000}"/>
    <cellStyle name="Normal 9 6 2 3 2 5" xfId="46570" xr:uid="{00000000-0005-0000-0000-0000C5C20000}"/>
    <cellStyle name="Normal 9 6 2 3 2 5 2" xfId="46571" xr:uid="{00000000-0005-0000-0000-0000C6C20000}"/>
    <cellStyle name="Normal 9 6 2 3 2 5 3" xfId="46572" xr:uid="{00000000-0005-0000-0000-0000C7C20000}"/>
    <cellStyle name="Normal 9 6 2 3 2 6" xfId="46573" xr:uid="{00000000-0005-0000-0000-0000C8C20000}"/>
    <cellStyle name="Normal 9 6 2 3 2 7" xfId="46574" xr:uid="{00000000-0005-0000-0000-0000C9C20000}"/>
    <cellStyle name="Normal 9 6 2 3 2 8" xfId="46575" xr:uid="{00000000-0005-0000-0000-0000CAC20000}"/>
    <cellStyle name="Normal 9 6 2 3 3" xfId="46576" xr:uid="{00000000-0005-0000-0000-0000CBC20000}"/>
    <cellStyle name="Normal 9 6 2 3 3 2" xfId="46577" xr:uid="{00000000-0005-0000-0000-0000CCC20000}"/>
    <cellStyle name="Normal 9 6 2 3 3 2 2" xfId="46578" xr:uid="{00000000-0005-0000-0000-0000CDC20000}"/>
    <cellStyle name="Normal 9 6 2 3 3 3" xfId="46579" xr:uid="{00000000-0005-0000-0000-0000CEC20000}"/>
    <cellStyle name="Normal 9 6 2 3 3 4" xfId="46580" xr:uid="{00000000-0005-0000-0000-0000CFC20000}"/>
    <cellStyle name="Normal 9 6 2 3 4" xfId="46581" xr:uid="{00000000-0005-0000-0000-0000D0C20000}"/>
    <cellStyle name="Normal 9 6 2 3 4 2" xfId="46582" xr:uid="{00000000-0005-0000-0000-0000D1C20000}"/>
    <cellStyle name="Normal 9 6 2 3 4 2 2" xfId="46583" xr:uid="{00000000-0005-0000-0000-0000D2C20000}"/>
    <cellStyle name="Normal 9 6 2 3 4 3" xfId="46584" xr:uid="{00000000-0005-0000-0000-0000D3C20000}"/>
    <cellStyle name="Normal 9 6 2 3 4 4" xfId="46585" xr:uid="{00000000-0005-0000-0000-0000D4C20000}"/>
    <cellStyle name="Normal 9 6 2 3 5" xfId="46586" xr:uid="{00000000-0005-0000-0000-0000D5C20000}"/>
    <cellStyle name="Normal 9 6 2 3 5 2" xfId="46587" xr:uid="{00000000-0005-0000-0000-0000D6C20000}"/>
    <cellStyle name="Normal 9 6 2 3 5 2 2" xfId="46588" xr:uid="{00000000-0005-0000-0000-0000D7C20000}"/>
    <cellStyle name="Normal 9 6 2 3 5 3" xfId="46589" xr:uid="{00000000-0005-0000-0000-0000D8C20000}"/>
    <cellStyle name="Normal 9 6 2 3 5 4" xfId="46590" xr:uid="{00000000-0005-0000-0000-0000D9C20000}"/>
    <cellStyle name="Normal 9 6 2 3 6" xfId="46591" xr:uid="{00000000-0005-0000-0000-0000DAC20000}"/>
    <cellStyle name="Normal 9 6 2 3 6 2" xfId="46592" xr:uid="{00000000-0005-0000-0000-0000DBC20000}"/>
    <cellStyle name="Normal 9 6 2 3 6 2 2" xfId="46593" xr:uid="{00000000-0005-0000-0000-0000DCC20000}"/>
    <cellStyle name="Normal 9 6 2 3 6 3" xfId="46594" xr:uid="{00000000-0005-0000-0000-0000DDC20000}"/>
    <cellStyle name="Normal 9 6 2 3 7" xfId="46595" xr:uid="{00000000-0005-0000-0000-0000DEC20000}"/>
    <cellStyle name="Normal 9 6 2 3 7 2" xfId="46596" xr:uid="{00000000-0005-0000-0000-0000DFC20000}"/>
    <cellStyle name="Normal 9 6 2 3 8" xfId="46597" xr:uid="{00000000-0005-0000-0000-0000E0C20000}"/>
    <cellStyle name="Normal 9 6 2 3 9" xfId="46598" xr:uid="{00000000-0005-0000-0000-0000E1C20000}"/>
    <cellStyle name="Normal 9 6 2 4" xfId="46599" xr:uid="{00000000-0005-0000-0000-0000E2C20000}"/>
    <cellStyle name="Normal 9 6 2 4 2" xfId="46600" xr:uid="{00000000-0005-0000-0000-0000E3C20000}"/>
    <cellStyle name="Normal 9 6 2 4 2 2" xfId="46601" xr:uid="{00000000-0005-0000-0000-0000E4C20000}"/>
    <cellStyle name="Normal 9 6 2 4 2 2 2" xfId="46602" xr:uid="{00000000-0005-0000-0000-0000E5C20000}"/>
    <cellStyle name="Normal 9 6 2 4 2 3" xfId="46603" xr:uid="{00000000-0005-0000-0000-0000E6C20000}"/>
    <cellStyle name="Normal 9 6 2 4 2 4" xfId="46604" xr:uid="{00000000-0005-0000-0000-0000E7C20000}"/>
    <cellStyle name="Normal 9 6 2 4 3" xfId="46605" xr:uid="{00000000-0005-0000-0000-0000E8C20000}"/>
    <cellStyle name="Normal 9 6 2 4 3 2" xfId="46606" xr:uid="{00000000-0005-0000-0000-0000E9C20000}"/>
    <cellStyle name="Normal 9 6 2 4 3 2 2" xfId="46607" xr:uid="{00000000-0005-0000-0000-0000EAC20000}"/>
    <cellStyle name="Normal 9 6 2 4 3 3" xfId="46608" xr:uid="{00000000-0005-0000-0000-0000EBC20000}"/>
    <cellStyle name="Normal 9 6 2 4 3 4" xfId="46609" xr:uid="{00000000-0005-0000-0000-0000ECC20000}"/>
    <cellStyle name="Normal 9 6 2 4 4" xfId="46610" xr:uid="{00000000-0005-0000-0000-0000EDC20000}"/>
    <cellStyle name="Normal 9 6 2 4 4 2" xfId="46611" xr:uid="{00000000-0005-0000-0000-0000EEC20000}"/>
    <cellStyle name="Normal 9 6 2 4 4 2 2" xfId="46612" xr:uid="{00000000-0005-0000-0000-0000EFC20000}"/>
    <cellStyle name="Normal 9 6 2 4 4 3" xfId="46613" xr:uid="{00000000-0005-0000-0000-0000F0C20000}"/>
    <cellStyle name="Normal 9 6 2 4 4 4" xfId="46614" xr:uid="{00000000-0005-0000-0000-0000F1C20000}"/>
    <cellStyle name="Normal 9 6 2 4 5" xfId="46615" xr:uid="{00000000-0005-0000-0000-0000F2C20000}"/>
    <cellStyle name="Normal 9 6 2 4 5 2" xfId="46616" xr:uid="{00000000-0005-0000-0000-0000F3C20000}"/>
    <cellStyle name="Normal 9 6 2 4 5 2 2" xfId="46617" xr:uid="{00000000-0005-0000-0000-0000F4C20000}"/>
    <cellStyle name="Normal 9 6 2 4 5 3" xfId="46618" xr:uid="{00000000-0005-0000-0000-0000F5C20000}"/>
    <cellStyle name="Normal 9 6 2 4 5 4" xfId="46619" xr:uid="{00000000-0005-0000-0000-0000F6C20000}"/>
    <cellStyle name="Normal 9 6 2 4 6" xfId="46620" xr:uid="{00000000-0005-0000-0000-0000F7C20000}"/>
    <cellStyle name="Normal 9 6 2 4 6 2" xfId="46621" xr:uid="{00000000-0005-0000-0000-0000F8C20000}"/>
    <cellStyle name="Normal 9 6 2 4 6 2 2" xfId="46622" xr:uid="{00000000-0005-0000-0000-0000F9C20000}"/>
    <cellStyle name="Normal 9 6 2 4 6 3" xfId="46623" xr:uid="{00000000-0005-0000-0000-0000FAC20000}"/>
    <cellStyle name="Normal 9 6 2 4 7" xfId="46624" xr:uid="{00000000-0005-0000-0000-0000FBC20000}"/>
    <cellStyle name="Normal 9 6 2 4 7 2" xfId="46625" xr:uid="{00000000-0005-0000-0000-0000FCC20000}"/>
    <cellStyle name="Normal 9 6 2 4 8" xfId="46626" xr:uid="{00000000-0005-0000-0000-0000FDC20000}"/>
    <cellStyle name="Normal 9 6 2 4 9" xfId="46627" xr:uid="{00000000-0005-0000-0000-0000FEC20000}"/>
    <cellStyle name="Normal 9 6 2 5" xfId="46628" xr:uid="{00000000-0005-0000-0000-0000FFC20000}"/>
    <cellStyle name="Normal 9 6 2 5 2" xfId="46629" xr:uid="{00000000-0005-0000-0000-000000C30000}"/>
    <cellStyle name="Normal 9 6 2 5 2 2" xfId="46630" xr:uid="{00000000-0005-0000-0000-000001C30000}"/>
    <cellStyle name="Normal 9 6 2 5 2 2 2" xfId="46631" xr:uid="{00000000-0005-0000-0000-000002C30000}"/>
    <cellStyle name="Normal 9 6 2 5 2 3" xfId="46632" xr:uid="{00000000-0005-0000-0000-000003C30000}"/>
    <cellStyle name="Normal 9 6 2 5 2 4" xfId="46633" xr:uid="{00000000-0005-0000-0000-000004C30000}"/>
    <cellStyle name="Normal 9 6 2 5 3" xfId="46634" xr:uid="{00000000-0005-0000-0000-000005C30000}"/>
    <cellStyle name="Normal 9 6 2 5 3 2" xfId="46635" xr:uid="{00000000-0005-0000-0000-000006C30000}"/>
    <cellStyle name="Normal 9 6 2 5 3 2 2" xfId="46636" xr:uid="{00000000-0005-0000-0000-000007C30000}"/>
    <cellStyle name="Normal 9 6 2 5 3 3" xfId="46637" xr:uid="{00000000-0005-0000-0000-000008C30000}"/>
    <cellStyle name="Normal 9 6 2 5 3 4" xfId="46638" xr:uid="{00000000-0005-0000-0000-000009C30000}"/>
    <cellStyle name="Normal 9 6 2 5 4" xfId="46639" xr:uid="{00000000-0005-0000-0000-00000AC30000}"/>
    <cellStyle name="Normal 9 6 2 5 4 2" xfId="46640" xr:uid="{00000000-0005-0000-0000-00000BC30000}"/>
    <cellStyle name="Normal 9 6 2 5 4 2 2" xfId="46641" xr:uid="{00000000-0005-0000-0000-00000CC30000}"/>
    <cellStyle name="Normal 9 6 2 5 4 3" xfId="46642" xr:uid="{00000000-0005-0000-0000-00000DC30000}"/>
    <cellStyle name="Normal 9 6 2 5 4 4" xfId="46643" xr:uid="{00000000-0005-0000-0000-00000EC30000}"/>
    <cellStyle name="Normal 9 6 2 5 5" xfId="46644" xr:uid="{00000000-0005-0000-0000-00000FC30000}"/>
    <cellStyle name="Normal 9 6 2 5 5 2" xfId="46645" xr:uid="{00000000-0005-0000-0000-000010C30000}"/>
    <cellStyle name="Normal 9 6 2 5 5 2 2" xfId="46646" xr:uid="{00000000-0005-0000-0000-000011C30000}"/>
    <cellStyle name="Normal 9 6 2 5 5 3" xfId="46647" xr:uid="{00000000-0005-0000-0000-000012C30000}"/>
    <cellStyle name="Normal 9 6 2 5 6" xfId="46648" xr:uid="{00000000-0005-0000-0000-000013C30000}"/>
    <cellStyle name="Normal 9 6 2 5 6 2" xfId="46649" xr:uid="{00000000-0005-0000-0000-000014C30000}"/>
    <cellStyle name="Normal 9 6 2 5 7" xfId="46650" xr:uid="{00000000-0005-0000-0000-000015C30000}"/>
    <cellStyle name="Normal 9 6 2 5 8" xfId="46651" xr:uid="{00000000-0005-0000-0000-000016C30000}"/>
    <cellStyle name="Normal 9 6 2 6" xfId="46652" xr:uid="{00000000-0005-0000-0000-000017C30000}"/>
    <cellStyle name="Normal 9 6 2 7" xfId="46653" xr:uid="{00000000-0005-0000-0000-000018C30000}"/>
    <cellStyle name="Normal 9 6 2 7 2" xfId="46654" xr:uid="{00000000-0005-0000-0000-000019C30000}"/>
    <cellStyle name="Normal 9 6 2 7 2 2" xfId="46655" xr:uid="{00000000-0005-0000-0000-00001AC30000}"/>
    <cellStyle name="Normal 9 6 2 7 3" xfId="46656" xr:uid="{00000000-0005-0000-0000-00001BC30000}"/>
    <cellStyle name="Normal 9 6 2 7 4" xfId="46657" xr:uid="{00000000-0005-0000-0000-00001CC30000}"/>
    <cellStyle name="Normal 9 6 2 8" xfId="46658" xr:uid="{00000000-0005-0000-0000-00001DC30000}"/>
    <cellStyle name="Normal 9 6 2 8 2" xfId="46659" xr:uid="{00000000-0005-0000-0000-00001EC30000}"/>
    <cellStyle name="Normal 9 6 2 8 2 2" xfId="46660" xr:uid="{00000000-0005-0000-0000-00001FC30000}"/>
    <cellStyle name="Normal 9 6 2 8 3" xfId="46661" xr:uid="{00000000-0005-0000-0000-000020C30000}"/>
    <cellStyle name="Normal 9 6 2 8 4" xfId="46662" xr:uid="{00000000-0005-0000-0000-000021C30000}"/>
    <cellStyle name="Normal 9 6 2 9" xfId="46663" xr:uid="{00000000-0005-0000-0000-000022C30000}"/>
    <cellStyle name="Normal 9 6 2 9 2" xfId="46664" xr:uid="{00000000-0005-0000-0000-000023C30000}"/>
    <cellStyle name="Normal 9 6 2 9 2 2" xfId="46665" xr:uid="{00000000-0005-0000-0000-000024C30000}"/>
    <cellStyle name="Normal 9 6 2 9 3" xfId="46666" xr:uid="{00000000-0005-0000-0000-000025C30000}"/>
    <cellStyle name="Normal 9 6 2 9 4" xfId="46667" xr:uid="{00000000-0005-0000-0000-000026C30000}"/>
    <cellStyle name="Normal 9 6 3" xfId="46668" xr:uid="{00000000-0005-0000-0000-000027C30000}"/>
    <cellStyle name="Normal 9 6 3 10" xfId="46669" xr:uid="{00000000-0005-0000-0000-000028C30000}"/>
    <cellStyle name="Normal 9 6 3 11" xfId="46670" xr:uid="{00000000-0005-0000-0000-000029C30000}"/>
    <cellStyle name="Normal 9 6 3 12" xfId="46671" xr:uid="{00000000-0005-0000-0000-00002AC30000}"/>
    <cellStyle name="Normal 9 6 3 2" xfId="46672" xr:uid="{00000000-0005-0000-0000-00002BC30000}"/>
    <cellStyle name="Normal 9 6 3 2 2" xfId="46673" xr:uid="{00000000-0005-0000-0000-00002CC30000}"/>
    <cellStyle name="Normal 9 6 3 2 2 2" xfId="46674" xr:uid="{00000000-0005-0000-0000-00002DC30000}"/>
    <cellStyle name="Normal 9 6 3 2 2 2 2" xfId="46675" xr:uid="{00000000-0005-0000-0000-00002EC30000}"/>
    <cellStyle name="Normal 9 6 3 2 2 2 2 2" xfId="46676" xr:uid="{00000000-0005-0000-0000-00002FC30000}"/>
    <cellStyle name="Normal 9 6 3 2 2 2 3" xfId="46677" xr:uid="{00000000-0005-0000-0000-000030C30000}"/>
    <cellStyle name="Normal 9 6 3 2 2 2 4" xfId="46678" xr:uid="{00000000-0005-0000-0000-000031C30000}"/>
    <cellStyle name="Normal 9 6 3 2 2 3" xfId="46679" xr:uid="{00000000-0005-0000-0000-000032C30000}"/>
    <cellStyle name="Normal 9 6 3 2 2 3 2" xfId="46680" xr:uid="{00000000-0005-0000-0000-000033C30000}"/>
    <cellStyle name="Normal 9 6 3 2 2 3 2 2" xfId="46681" xr:uid="{00000000-0005-0000-0000-000034C30000}"/>
    <cellStyle name="Normal 9 6 3 2 2 3 3" xfId="46682" xr:uid="{00000000-0005-0000-0000-000035C30000}"/>
    <cellStyle name="Normal 9 6 3 2 2 3 4" xfId="46683" xr:uid="{00000000-0005-0000-0000-000036C30000}"/>
    <cellStyle name="Normal 9 6 3 2 2 4" xfId="46684" xr:uid="{00000000-0005-0000-0000-000037C30000}"/>
    <cellStyle name="Normal 9 6 3 2 2 4 2" xfId="46685" xr:uid="{00000000-0005-0000-0000-000038C30000}"/>
    <cellStyle name="Normal 9 6 3 2 2 4 2 2" xfId="46686" xr:uid="{00000000-0005-0000-0000-000039C30000}"/>
    <cellStyle name="Normal 9 6 3 2 2 4 3" xfId="46687" xr:uid="{00000000-0005-0000-0000-00003AC30000}"/>
    <cellStyle name="Normal 9 6 3 2 2 4 4" xfId="46688" xr:uid="{00000000-0005-0000-0000-00003BC30000}"/>
    <cellStyle name="Normal 9 6 3 2 2 5" xfId="46689" xr:uid="{00000000-0005-0000-0000-00003CC30000}"/>
    <cellStyle name="Normal 9 6 3 2 2 5 2" xfId="46690" xr:uid="{00000000-0005-0000-0000-00003DC30000}"/>
    <cellStyle name="Normal 9 6 3 2 2 5 3" xfId="46691" xr:uid="{00000000-0005-0000-0000-00003EC30000}"/>
    <cellStyle name="Normal 9 6 3 2 2 6" xfId="46692" xr:uid="{00000000-0005-0000-0000-00003FC30000}"/>
    <cellStyle name="Normal 9 6 3 2 2 7" xfId="46693" xr:uid="{00000000-0005-0000-0000-000040C30000}"/>
    <cellStyle name="Normal 9 6 3 2 2 8" xfId="46694" xr:uid="{00000000-0005-0000-0000-000041C30000}"/>
    <cellStyle name="Normal 9 6 3 2 3" xfId="46695" xr:uid="{00000000-0005-0000-0000-000042C30000}"/>
    <cellStyle name="Normal 9 6 3 2 3 2" xfId="46696" xr:uid="{00000000-0005-0000-0000-000043C30000}"/>
    <cellStyle name="Normal 9 6 3 2 3 2 2" xfId="46697" xr:uid="{00000000-0005-0000-0000-000044C30000}"/>
    <cellStyle name="Normal 9 6 3 2 3 3" xfId="46698" xr:uid="{00000000-0005-0000-0000-000045C30000}"/>
    <cellStyle name="Normal 9 6 3 2 3 4" xfId="46699" xr:uid="{00000000-0005-0000-0000-000046C30000}"/>
    <cellStyle name="Normal 9 6 3 2 4" xfId="46700" xr:uid="{00000000-0005-0000-0000-000047C30000}"/>
    <cellStyle name="Normal 9 6 3 2 4 2" xfId="46701" xr:uid="{00000000-0005-0000-0000-000048C30000}"/>
    <cellStyle name="Normal 9 6 3 2 4 2 2" xfId="46702" xr:uid="{00000000-0005-0000-0000-000049C30000}"/>
    <cellStyle name="Normal 9 6 3 2 4 3" xfId="46703" xr:uid="{00000000-0005-0000-0000-00004AC30000}"/>
    <cellStyle name="Normal 9 6 3 2 4 4" xfId="46704" xr:uid="{00000000-0005-0000-0000-00004BC30000}"/>
    <cellStyle name="Normal 9 6 3 2 5" xfId="46705" xr:uid="{00000000-0005-0000-0000-00004CC30000}"/>
    <cellStyle name="Normal 9 6 3 2 5 2" xfId="46706" xr:uid="{00000000-0005-0000-0000-00004DC30000}"/>
    <cellStyle name="Normal 9 6 3 2 5 2 2" xfId="46707" xr:uid="{00000000-0005-0000-0000-00004EC30000}"/>
    <cellStyle name="Normal 9 6 3 2 5 3" xfId="46708" xr:uid="{00000000-0005-0000-0000-00004FC30000}"/>
    <cellStyle name="Normal 9 6 3 2 5 4" xfId="46709" xr:uid="{00000000-0005-0000-0000-000050C30000}"/>
    <cellStyle name="Normal 9 6 3 2 6" xfId="46710" xr:uid="{00000000-0005-0000-0000-000051C30000}"/>
    <cellStyle name="Normal 9 6 3 2 6 2" xfId="46711" xr:uid="{00000000-0005-0000-0000-000052C30000}"/>
    <cellStyle name="Normal 9 6 3 2 6 2 2" xfId="46712" xr:uid="{00000000-0005-0000-0000-000053C30000}"/>
    <cellStyle name="Normal 9 6 3 2 6 3" xfId="46713" xr:uid="{00000000-0005-0000-0000-000054C30000}"/>
    <cellStyle name="Normal 9 6 3 2 7" xfId="46714" xr:uid="{00000000-0005-0000-0000-000055C30000}"/>
    <cellStyle name="Normal 9 6 3 2 7 2" xfId="46715" xr:uid="{00000000-0005-0000-0000-000056C30000}"/>
    <cellStyle name="Normal 9 6 3 2 8" xfId="46716" xr:uid="{00000000-0005-0000-0000-000057C30000}"/>
    <cellStyle name="Normal 9 6 3 2 9" xfId="46717" xr:uid="{00000000-0005-0000-0000-000058C30000}"/>
    <cellStyle name="Normal 9 6 3 3" xfId="46718" xr:uid="{00000000-0005-0000-0000-000059C30000}"/>
    <cellStyle name="Normal 9 6 3 3 2" xfId="46719" xr:uid="{00000000-0005-0000-0000-00005AC30000}"/>
    <cellStyle name="Normal 9 6 3 3 2 2" xfId="46720" xr:uid="{00000000-0005-0000-0000-00005BC30000}"/>
    <cellStyle name="Normal 9 6 3 3 2 2 2" xfId="46721" xr:uid="{00000000-0005-0000-0000-00005CC30000}"/>
    <cellStyle name="Normal 9 6 3 3 2 3" xfId="46722" xr:uid="{00000000-0005-0000-0000-00005DC30000}"/>
    <cellStyle name="Normal 9 6 3 3 2 4" xfId="46723" xr:uid="{00000000-0005-0000-0000-00005EC30000}"/>
    <cellStyle name="Normal 9 6 3 3 3" xfId="46724" xr:uid="{00000000-0005-0000-0000-00005FC30000}"/>
    <cellStyle name="Normal 9 6 3 3 3 2" xfId="46725" xr:uid="{00000000-0005-0000-0000-000060C30000}"/>
    <cellStyle name="Normal 9 6 3 3 3 2 2" xfId="46726" xr:uid="{00000000-0005-0000-0000-000061C30000}"/>
    <cellStyle name="Normal 9 6 3 3 3 3" xfId="46727" xr:uid="{00000000-0005-0000-0000-000062C30000}"/>
    <cellStyle name="Normal 9 6 3 3 3 4" xfId="46728" xr:uid="{00000000-0005-0000-0000-000063C30000}"/>
    <cellStyle name="Normal 9 6 3 3 4" xfId="46729" xr:uid="{00000000-0005-0000-0000-000064C30000}"/>
    <cellStyle name="Normal 9 6 3 3 4 2" xfId="46730" xr:uid="{00000000-0005-0000-0000-000065C30000}"/>
    <cellStyle name="Normal 9 6 3 3 4 2 2" xfId="46731" xr:uid="{00000000-0005-0000-0000-000066C30000}"/>
    <cellStyle name="Normal 9 6 3 3 4 3" xfId="46732" xr:uid="{00000000-0005-0000-0000-000067C30000}"/>
    <cellStyle name="Normal 9 6 3 3 4 4" xfId="46733" xr:uid="{00000000-0005-0000-0000-000068C30000}"/>
    <cellStyle name="Normal 9 6 3 3 5" xfId="46734" xr:uid="{00000000-0005-0000-0000-000069C30000}"/>
    <cellStyle name="Normal 9 6 3 3 5 2" xfId="46735" xr:uid="{00000000-0005-0000-0000-00006AC30000}"/>
    <cellStyle name="Normal 9 6 3 3 5 2 2" xfId="46736" xr:uid="{00000000-0005-0000-0000-00006BC30000}"/>
    <cellStyle name="Normal 9 6 3 3 5 3" xfId="46737" xr:uid="{00000000-0005-0000-0000-00006CC30000}"/>
    <cellStyle name="Normal 9 6 3 3 5 4" xfId="46738" xr:uid="{00000000-0005-0000-0000-00006DC30000}"/>
    <cellStyle name="Normal 9 6 3 3 6" xfId="46739" xr:uid="{00000000-0005-0000-0000-00006EC30000}"/>
    <cellStyle name="Normal 9 6 3 3 6 2" xfId="46740" xr:uid="{00000000-0005-0000-0000-00006FC30000}"/>
    <cellStyle name="Normal 9 6 3 3 6 2 2" xfId="46741" xr:uid="{00000000-0005-0000-0000-000070C30000}"/>
    <cellStyle name="Normal 9 6 3 3 6 3" xfId="46742" xr:uid="{00000000-0005-0000-0000-000071C30000}"/>
    <cellStyle name="Normal 9 6 3 3 7" xfId="46743" xr:uid="{00000000-0005-0000-0000-000072C30000}"/>
    <cellStyle name="Normal 9 6 3 3 7 2" xfId="46744" xr:uid="{00000000-0005-0000-0000-000073C30000}"/>
    <cellStyle name="Normal 9 6 3 3 8" xfId="46745" xr:uid="{00000000-0005-0000-0000-000074C30000}"/>
    <cellStyle name="Normal 9 6 3 3 9" xfId="46746" xr:uid="{00000000-0005-0000-0000-000075C30000}"/>
    <cellStyle name="Normal 9 6 3 4" xfId="46747" xr:uid="{00000000-0005-0000-0000-000076C30000}"/>
    <cellStyle name="Normal 9 6 3 4 2" xfId="46748" xr:uid="{00000000-0005-0000-0000-000077C30000}"/>
    <cellStyle name="Normal 9 6 3 4 2 2" xfId="46749" xr:uid="{00000000-0005-0000-0000-000078C30000}"/>
    <cellStyle name="Normal 9 6 3 4 2 2 2" xfId="46750" xr:uid="{00000000-0005-0000-0000-000079C30000}"/>
    <cellStyle name="Normal 9 6 3 4 2 3" xfId="46751" xr:uid="{00000000-0005-0000-0000-00007AC30000}"/>
    <cellStyle name="Normal 9 6 3 4 2 4" xfId="46752" xr:uid="{00000000-0005-0000-0000-00007BC30000}"/>
    <cellStyle name="Normal 9 6 3 4 3" xfId="46753" xr:uid="{00000000-0005-0000-0000-00007CC30000}"/>
    <cellStyle name="Normal 9 6 3 4 3 2" xfId="46754" xr:uid="{00000000-0005-0000-0000-00007DC30000}"/>
    <cellStyle name="Normal 9 6 3 4 3 2 2" xfId="46755" xr:uid="{00000000-0005-0000-0000-00007EC30000}"/>
    <cellStyle name="Normal 9 6 3 4 3 3" xfId="46756" xr:uid="{00000000-0005-0000-0000-00007FC30000}"/>
    <cellStyle name="Normal 9 6 3 4 3 4" xfId="46757" xr:uid="{00000000-0005-0000-0000-000080C30000}"/>
    <cellStyle name="Normal 9 6 3 4 4" xfId="46758" xr:uid="{00000000-0005-0000-0000-000081C30000}"/>
    <cellStyle name="Normal 9 6 3 4 4 2" xfId="46759" xr:uid="{00000000-0005-0000-0000-000082C30000}"/>
    <cellStyle name="Normal 9 6 3 4 4 2 2" xfId="46760" xr:uid="{00000000-0005-0000-0000-000083C30000}"/>
    <cellStyle name="Normal 9 6 3 4 4 3" xfId="46761" xr:uid="{00000000-0005-0000-0000-000084C30000}"/>
    <cellStyle name="Normal 9 6 3 4 4 4" xfId="46762" xr:uid="{00000000-0005-0000-0000-000085C30000}"/>
    <cellStyle name="Normal 9 6 3 4 5" xfId="46763" xr:uid="{00000000-0005-0000-0000-000086C30000}"/>
    <cellStyle name="Normal 9 6 3 4 5 2" xfId="46764" xr:uid="{00000000-0005-0000-0000-000087C30000}"/>
    <cellStyle name="Normal 9 6 3 4 5 2 2" xfId="46765" xr:uid="{00000000-0005-0000-0000-000088C30000}"/>
    <cellStyle name="Normal 9 6 3 4 5 3" xfId="46766" xr:uid="{00000000-0005-0000-0000-000089C30000}"/>
    <cellStyle name="Normal 9 6 3 4 6" xfId="46767" xr:uid="{00000000-0005-0000-0000-00008AC30000}"/>
    <cellStyle name="Normal 9 6 3 4 6 2" xfId="46768" xr:uid="{00000000-0005-0000-0000-00008BC30000}"/>
    <cellStyle name="Normal 9 6 3 4 7" xfId="46769" xr:uid="{00000000-0005-0000-0000-00008CC30000}"/>
    <cellStyle name="Normal 9 6 3 4 8" xfId="46770" xr:uid="{00000000-0005-0000-0000-00008DC30000}"/>
    <cellStyle name="Normal 9 6 3 5" xfId="46771" xr:uid="{00000000-0005-0000-0000-00008EC30000}"/>
    <cellStyle name="Normal 9 6 3 6" xfId="46772" xr:uid="{00000000-0005-0000-0000-00008FC30000}"/>
    <cellStyle name="Normal 9 6 3 6 2" xfId="46773" xr:uid="{00000000-0005-0000-0000-000090C30000}"/>
    <cellStyle name="Normal 9 6 3 6 2 2" xfId="46774" xr:uid="{00000000-0005-0000-0000-000091C30000}"/>
    <cellStyle name="Normal 9 6 3 6 3" xfId="46775" xr:uid="{00000000-0005-0000-0000-000092C30000}"/>
    <cellStyle name="Normal 9 6 3 6 4" xfId="46776" xr:uid="{00000000-0005-0000-0000-000093C30000}"/>
    <cellStyle name="Normal 9 6 3 7" xfId="46777" xr:uid="{00000000-0005-0000-0000-000094C30000}"/>
    <cellStyle name="Normal 9 6 3 7 2" xfId="46778" xr:uid="{00000000-0005-0000-0000-000095C30000}"/>
    <cellStyle name="Normal 9 6 3 7 2 2" xfId="46779" xr:uid="{00000000-0005-0000-0000-000096C30000}"/>
    <cellStyle name="Normal 9 6 3 7 3" xfId="46780" xr:uid="{00000000-0005-0000-0000-000097C30000}"/>
    <cellStyle name="Normal 9 6 3 7 4" xfId="46781" xr:uid="{00000000-0005-0000-0000-000098C30000}"/>
    <cellStyle name="Normal 9 6 3 8" xfId="46782" xr:uid="{00000000-0005-0000-0000-000099C30000}"/>
    <cellStyle name="Normal 9 6 3 8 2" xfId="46783" xr:uid="{00000000-0005-0000-0000-00009AC30000}"/>
    <cellStyle name="Normal 9 6 3 8 2 2" xfId="46784" xr:uid="{00000000-0005-0000-0000-00009BC30000}"/>
    <cellStyle name="Normal 9 6 3 8 3" xfId="46785" xr:uid="{00000000-0005-0000-0000-00009CC30000}"/>
    <cellStyle name="Normal 9 6 3 8 4" xfId="46786" xr:uid="{00000000-0005-0000-0000-00009DC30000}"/>
    <cellStyle name="Normal 9 6 3 9" xfId="46787" xr:uid="{00000000-0005-0000-0000-00009EC30000}"/>
    <cellStyle name="Normal 9 6 3 9 2" xfId="46788" xr:uid="{00000000-0005-0000-0000-00009FC30000}"/>
    <cellStyle name="Normal 9 6 3 9 3" xfId="46789" xr:uid="{00000000-0005-0000-0000-0000A0C30000}"/>
    <cellStyle name="Normal 9 6 4" xfId="46790" xr:uid="{00000000-0005-0000-0000-0000A1C30000}"/>
    <cellStyle name="Normal 9 6 4 2" xfId="46791" xr:uid="{00000000-0005-0000-0000-0000A2C30000}"/>
    <cellStyle name="Normal 9 6 4 2 2" xfId="46792" xr:uid="{00000000-0005-0000-0000-0000A3C30000}"/>
    <cellStyle name="Normal 9 6 4 2 2 2" xfId="46793" xr:uid="{00000000-0005-0000-0000-0000A4C30000}"/>
    <cellStyle name="Normal 9 6 4 2 2 2 2" xfId="46794" xr:uid="{00000000-0005-0000-0000-0000A5C30000}"/>
    <cellStyle name="Normal 9 6 4 2 2 3" xfId="46795" xr:uid="{00000000-0005-0000-0000-0000A6C30000}"/>
    <cellStyle name="Normal 9 6 4 2 2 4" xfId="46796" xr:uid="{00000000-0005-0000-0000-0000A7C30000}"/>
    <cellStyle name="Normal 9 6 4 2 3" xfId="46797" xr:uid="{00000000-0005-0000-0000-0000A8C30000}"/>
    <cellStyle name="Normal 9 6 4 2 3 2" xfId="46798" xr:uid="{00000000-0005-0000-0000-0000A9C30000}"/>
    <cellStyle name="Normal 9 6 4 2 3 2 2" xfId="46799" xr:uid="{00000000-0005-0000-0000-0000AAC30000}"/>
    <cellStyle name="Normal 9 6 4 2 3 3" xfId="46800" xr:uid="{00000000-0005-0000-0000-0000ABC30000}"/>
    <cellStyle name="Normal 9 6 4 2 3 4" xfId="46801" xr:uid="{00000000-0005-0000-0000-0000ACC30000}"/>
    <cellStyle name="Normal 9 6 4 2 4" xfId="46802" xr:uid="{00000000-0005-0000-0000-0000ADC30000}"/>
    <cellStyle name="Normal 9 6 4 2 4 2" xfId="46803" xr:uid="{00000000-0005-0000-0000-0000AEC30000}"/>
    <cellStyle name="Normal 9 6 4 2 4 2 2" xfId="46804" xr:uid="{00000000-0005-0000-0000-0000AFC30000}"/>
    <cellStyle name="Normal 9 6 4 2 4 3" xfId="46805" xr:uid="{00000000-0005-0000-0000-0000B0C30000}"/>
    <cellStyle name="Normal 9 6 4 2 4 4" xfId="46806" xr:uid="{00000000-0005-0000-0000-0000B1C30000}"/>
    <cellStyle name="Normal 9 6 4 2 5" xfId="46807" xr:uid="{00000000-0005-0000-0000-0000B2C30000}"/>
    <cellStyle name="Normal 9 6 4 2 5 2" xfId="46808" xr:uid="{00000000-0005-0000-0000-0000B3C30000}"/>
    <cellStyle name="Normal 9 6 4 2 5 3" xfId="46809" xr:uid="{00000000-0005-0000-0000-0000B4C30000}"/>
    <cellStyle name="Normal 9 6 4 2 6" xfId="46810" xr:uid="{00000000-0005-0000-0000-0000B5C30000}"/>
    <cellStyle name="Normal 9 6 4 2 7" xfId="46811" xr:uid="{00000000-0005-0000-0000-0000B6C30000}"/>
    <cellStyle name="Normal 9 6 4 2 8" xfId="46812" xr:uid="{00000000-0005-0000-0000-0000B7C30000}"/>
    <cellStyle name="Normal 9 6 4 3" xfId="46813" xr:uid="{00000000-0005-0000-0000-0000B8C30000}"/>
    <cellStyle name="Normal 9 6 4 3 2" xfId="46814" xr:uid="{00000000-0005-0000-0000-0000B9C30000}"/>
    <cellStyle name="Normal 9 6 4 3 2 2" xfId="46815" xr:uid="{00000000-0005-0000-0000-0000BAC30000}"/>
    <cellStyle name="Normal 9 6 4 3 3" xfId="46816" xr:uid="{00000000-0005-0000-0000-0000BBC30000}"/>
    <cellStyle name="Normal 9 6 4 3 4" xfId="46817" xr:uid="{00000000-0005-0000-0000-0000BCC30000}"/>
    <cellStyle name="Normal 9 6 4 4" xfId="46818" xr:uid="{00000000-0005-0000-0000-0000BDC30000}"/>
    <cellStyle name="Normal 9 6 4 4 2" xfId="46819" xr:uid="{00000000-0005-0000-0000-0000BEC30000}"/>
    <cellStyle name="Normal 9 6 4 4 2 2" xfId="46820" xr:uid="{00000000-0005-0000-0000-0000BFC30000}"/>
    <cellStyle name="Normal 9 6 4 4 3" xfId="46821" xr:uid="{00000000-0005-0000-0000-0000C0C30000}"/>
    <cellStyle name="Normal 9 6 4 4 4" xfId="46822" xr:uid="{00000000-0005-0000-0000-0000C1C30000}"/>
    <cellStyle name="Normal 9 6 4 5" xfId="46823" xr:uid="{00000000-0005-0000-0000-0000C2C30000}"/>
    <cellStyle name="Normal 9 6 4 5 2" xfId="46824" xr:uid="{00000000-0005-0000-0000-0000C3C30000}"/>
    <cellStyle name="Normal 9 6 4 5 2 2" xfId="46825" xr:uid="{00000000-0005-0000-0000-0000C4C30000}"/>
    <cellStyle name="Normal 9 6 4 5 3" xfId="46826" xr:uid="{00000000-0005-0000-0000-0000C5C30000}"/>
    <cellStyle name="Normal 9 6 4 5 4" xfId="46827" xr:uid="{00000000-0005-0000-0000-0000C6C30000}"/>
    <cellStyle name="Normal 9 6 4 6" xfId="46828" xr:uid="{00000000-0005-0000-0000-0000C7C30000}"/>
    <cellStyle name="Normal 9 6 4 6 2" xfId="46829" xr:uid="{00000000-0005-0000-0000-0000C8C30000}"/>
    <cellStyle name="Normal 9 6 4 6 2 2" xfId="46830" xr:uid="{00000000-0005-0000-0000-0000C9C30000}"/>
    <cellStyle name="Normal 9 6 4 6 3" xfId="46831" xr:uid="{00000000-0005-0000-0000-0000CAC30000}"/>
    <cellStyle name="Normal 9 6 4 7" xfId="46832" xr:uid="{00000000-0005-0000-0000-0000CBC30000}"/>
    <cellStyle name="Normal 9 6 4 7 2" xfId="46833" xr:uid="{00000000-0005-0000-0000-0000CCC30000}"/>
    <cellStyle name="Normal 9 6 4 8" xfId="46834" xr:uid="{00000000-0005-0000-0000-0000CDC30000}"/>
    <cellStyle name="Normal 9 6 4 9" xfId="46835" xr:uid="{00000000-0005-0000-0000-0000CEC30000}"/>
    <cellStyle name="Normal 9 6 5" xfId="46836" xr:uid="{00000000-0005-0000-0000-0000CFC30000}"/>
    <cellStyle name="Normal 9 6 5 2" xfId="46837" xr:uid="{00000000-0005-0000-0000-0000D0C30000}"/>
    <cellStyle name="Normal 9 6 5 2 2" xfId="46838" xr:uid="{00000000-0005-0000-0000-0000D1C30000}"/>
    <cellStyle name="Normal 9 6 5 2 2 2" xfId="46839" xr:uid="{00000000-0005-0000-0000-0000D2C30000}"/>
    <cellStyle name="Normal 9 6 5 2 3" xfId="46840" xr:uid="{00000000-0005-0000-0000-0000D3C30000}"/>
    <cellStyle name="Normal 9 6 5 2 4" xfId="46841" xr:uid="{00000000-0005-0000-0000-0000D4C30000}"/>
    <cellStyle name="Normal 9 6 5 3" xfId="46842" xr:uid="{00000000-0005-0000-0000-0000D5C30000}"/>
    <cellStyle name="Normal 9 6 5 3 2" xfId="46843" xr:uid="{00000000-0005-0000-0000-0000D6C30000}"/>
    <cellStyle name="Normal 9 6 5 3 2 2" xfId="46844" xr:uid="{00000000-0005-0000-0000-0000D7C30000}"/>
    <cellStyle name="Normal 9 6 5 3 3" xfId="46845" xr:uid="{00000000-0005-0000-0000-0000D8C30000}"/>
    <cellStyle name="Normal 9 6 5 3 4" xfId="46846" xr:uid="{00000000-0005-0000-0000-0000D9C30000}"/>
    <cellStyle name="Normal 9 6 5 4" xfId="46847" xr:uid="{00000000-0005-0000-0000-0000DAC30000}"/>
    <cellStyle name="Normal 9 6 5 4 2" xfId="46848" xr:uid="{00000000-0005-0000-0000-0000DBC30000}"/>
    <cellStyle name="Normal 9 6 5 4 2 2" xfId="46849" xr:uid="{00000000-0005-0000-0000-0000DCC30000}"/>
    <cellStyle name="Normal 9 6 5 4 3" xfId="46850" xr:uid="{00000000-0005-0000-0000-0000DDC30000}"/>
    <cellStyle name="Normal 9 6 5 4 4" xfId="46851" xr:uid="{00000000-0005-0000-0000-0000DEC30000}"/>
    <cellStyle name="Normal 9 6 5 5" xfId="46852" xr:uid="{00000000-0005-0000-0000-0000DFC30000}"/>
    <cellStyle name="Normal 9 6 5 5 2" xfId="46853" xr:uid="{00000000-0005-0000-0000-0000E0C30000}"/>
    <cellStyle name="Normal 9 6 5 5 2 2" xfId="46854" xr:uid="{00000000-0005-0000-0000-0000E1C30000}"/>
    <cellStyle name="Normal 9 6 5 5 3" xfId="46855" xr:uid="{00000000-0005-0000-0000-0000E2C30000}"/>
    <cellStyle name="Normal 9 6 5 5 4" xfId="46856" xr:uid="{00000000-0005-0000-0000-0000E3C30000}"/>
    <cellStyle name="Normal 9 6 5 6" xfId="46857" xr:uid="{00000000-0005-0000-0000-0000E4C30000}"/>
    <cellStyle name="Normal 9 6 5 6 2" xfId="46858" xr:uid="{00000000-0005-0000-0000-0000E5C30000}"/>
    <cellStyle name="Normal 9 6 5 6 2 2" xfId="46859" xr:uid="{00000000-0005-0000-0000-0000E6C30000}"/>
    <cellStyle name="Normal 9 6 5 6 3" xfId="46860" xr:uid="{00000000-0005-0000-0000-0000E7C30000}"/>
    <cellStyle name="Normal 9 6 5 7" xfId="46861" xr:uid="{00000000-0005-0000-0000-0000E8C30000}"/>
    <cellStyle name="Normal 9 6 5 7 2" xfId="46862" xr:uid="{00000000-0005-0000-0000-0000E9C30000}"/>
    <cellStyle name="Normal 9 6 5 8" xfId="46863" xr:uid="{00000000-0005-0000-0000-0000EAC30000}"/>
    <cellStyle name="Normal 9 6 5 9" xfId="46864" xr:uid="{00000000-0005-0000-0000-0000EBC30000}"/>
    <cellStyle name="Normal 9 6 6" xfId="46865" xr:uid="{00000000-0005-0000-0000-0000ECC30000}"/>
    <cellStyle name="Normal 9 6 6 2" xfId="46866" xr:uid="{00000000-0005-0000-0000-0000EDC30000}"/>
    <cellStyle name="Normal 9 6 6 2 2" xfId="46867" xr:uid="{00000000-0005-0000-0000-0000EEC30000}"/>
    <cellStyle name="Normal 9 6 6 2 2 2" xfId="46868" xr:uid="{00000000-0005-0000-0000-0000EFC30000}"/>
    <cellStyle name="Normal 9 6 6 2 3" xfId="46869" xr:uid="{00000000-0005-0000-0000-0000F0C30000}"/>
    <cellStyle name="Normal 9 6 6 2 4" xfId="46870" xr:uid="{00000000-0005-0000-0000-0000F1C30000}"/>
    <cellStyle name="Normal 9 6 6 3" xfId="46871" xr:uid="{00000000-0005-0000-0000-0000F2C30000}"/>
    <cellStyle name="Normal 9 6 6 3 2" xfId="46872" xr:uid="{00000000-0005-0000-0000-0000F3C30000}"/>
    <cellStyle name="Normal 9 6 6 3 2 2" xfId="46873" xr:uid="{00000000-0005-0000-0000-0000F4C30000}"/>
    <cellStyle name="Normal 9 6 6 3 3" xfId="46874" xr:uid="{00000000-0005-0000-0000-0000F5C30000}"/>
    <cellStyle name="Normal 9 6 6 3 4" xfId="46875" xr:uid="{00000000-0005-0000-0000-0000F6C30000}"/>
    <cellStyle name="Normal 9 6 6 4" xfId="46876" xr:uid="{00000000-0005-0000-0000-0000F7C30000}"/>
    <cellStyle name="Normal 9 6 6 4 2" xfId="46877" xr:uid="{00000000-0005-0000-0000-0000F8C30000}"/>
    <cellStyle name="Normal 9 6 6 4 2 2" xfId="46878" xr:uid="{00000000-0005-0000-0000-0000F9C30000}"/>
    <cellStyle name="Normal 9 6 6 4 3" xfId="46879" xr:uid="{00000000-0005-0000-0000-0000FAC30000}"/>
    <cellStyle name="Normal 9 6 6 4 4" xfId="46880" xr:uid="{00000000-0005-0000-0000-0000FBC30000}"/>
    <cellStyle name="Normal 9 6 6 5" xfId="46881" xr:uid="{00000000-0005-0000-0000-0000FCC30000}"/>
    <cellStyle name="Normal 9 6 6 5 2" xfId="46882" xr:uid="{00000000-0005-0000-0000-0000FDC30000}"/>
    <cellStyle name="Normal 9 6 6 5 2 2" xfId="46883" xr:uid="{00000000-0005-0000-0000-0000FEC30000}"/>
    <cellStyle name="Normal 9 6 6 5 3" xfId="46884" xr:uid="{00000000-0005-0000-0000-0000FFC30000}"/>
    <cellStyle name="Normal 9 6 6 6" xfId="46885" xr:uid="{00000000-0005-0000-0000-000000C40000}"/>
    <cellStyle name="Normal 9 6 6 6 2" xfId="46886" xr:uid="{00000000-0005-0000-0000-000001C40000}"/>
    <cellStyle name="Normal 9 6 6 7" xfId="46887" xr:uid="{00000000-0005-0000-0000-000002C40000}"/>
    <cellStyle name="Normal 9 6 6 8" xfId="46888" xr:uid="{00000000-0005-0000-0000-000003C40000}"/>
    <cellStyle name="Normal 9 6 7" xfId="46889" xr:uid="{00000000-0005-0000-0000-000004C40000}"/>
    <cellStyle name="Normal 9 6 8" xfId="46890" xr:uid="{00000000-0005-0000-0000-000005C40000}"/>
    <cellStyle name="Normal 9 6 8 2" xfId="46891" xr:uid="{00000000-0005-0000-0000-000006C40000}"/>
    <cellStyle name="Normal 9 6 8 2 2" xfId="46892" xr:uid="{00000000-0005-0000-0000-000007C40000}"/>
    <cellStyle name="Normal 9 6 8 3" xfId="46893" xr:uid="{00000000-0005-0000-0000-000008C40000}"/>
    <cellStyle name="Normal 9 6 8 4" xfId="46894" xr:uid="{00000000-0005-0000-0000-000009C40000}"/>
    <cellStyle name="Normal 9 6 9" xfId="46895" xr:uid="{00000000-0005-0000-0000-00000AC40000}"/>
    <cellStyle name="Normal 9 6 9 2" xfId="46896" xr:uid="{00000000-0005-0000-0000-00000BC40000}"/>
    <cellStyle name="Normal 9 6 9 2 2" xfId="46897" xr:uid="{00000000-0005-0000-0000-00000CC40000}"/>
    <cellStyle name="Normal 9 6 9 3" xfId="46898" xr:uid="{00000000-0005-0000-0000-00000DC40000}"/>
    <cellStyle name="Normal 9 6 9 4" xfId="46899" xr:uid="{00000000-0005-0000-0000-00000EC40000}"/>
    <cellStyle name="Normal 9 7" xfId="46900" xr:uid="{00000000-0005-0000-0000-00000FC40000}"/>
    <cellStyle name="Normal 9 7 10" xfId="46901" xr:uid="{00000000-0005-0000-0000-000010C40000}"/>
    <cellStyle name="Normal 9 7 10 2" xfId="46902" xr:uid="{00000000-0005-0000-0000-000011C40000}"/>
    <cellStyle name="Normal 9 7 11" xfId="46903" xr:uid="{00000000-0005-0000-0000-000012C40000}"/>
    <cellStyle name="Normal 9 7 12" xfId="46904" xr:uid="{00000000-0005-0000-0000-000013C40000}"/>
    <cellStyle name="Normal 9 7 2" xfId="46905" xr:uid="{00000000-0005-0000-0000-000014C40000}"/>
    <cellStyle name="Normal 9 7 2 10" xfId="46906" xr:uid="{00000000-0005-0000-0000-000015C40000}"/>
    <cellStyle name="Normal 9 7 2 11" xfId="46907" xr:uid="{00000000-0005-0000-0000-000016C40000}"/>
    <cellStyle name="Normal 9 7 2 2" xfId="46908" xr:uid="{00000000-0005-0000-0000-000017C40000}"/>
    <cellStyle name="Normal 9 7 2 2 2" xfId="46909" xr:uid="{00000000-0005-0000-0000-000018C40000}"/>
    <cellStyle name="Normal 9 7 2 2 2 2" xfId="46910" xr:uid="{00000000-0005-0000-0000-000019C40000}"/>
    <cellStyle name="Normal 9 7 2 2 2 2 2" xfId="46911" xr:uid="{00000000-0005-0000-0000-00001AC40000}"/>
    <cellStyle name="Normal 9 7 2 2 2 2 2 2" xfId="46912" xr:uid="{00000000-0005-0000-0000-00001BC40000}"/>
    <cellStyle name="Normal 9 7 2 2 2 2 3" xfId="46913" xr:uid="{00000000-0005-0000-0000-00001CC40000}"/>
    <cellStyle name="Normal 9 7 2 2 2 2 4" xfId="46914" xr:uid="{00000000-0005-0000-0000-00001DC40000}"/>
    <cellStyle name="Normal 9 7 2 2 2 3" xfId="46915" xr:uid="{00000000-0005-0000-0000-00001EC40000}"/>
    <cellStyle name="Normal 9 7 2 2 2 3 2" xfId="46916" xr:uid="{00000000-0005-0000-0000-00001FC40000}"/>
    <cellStyle name="Normal 9 7 2 2 2 3 2 2" xfId="46917" xr:uid="{00000000-0005-0000-0000-000020C40000}"/>
    <cellStyle name="Normal 9 7 2 2 2 3 3" xfId="46918" xr:uid="{00000000-0005-0000-0000-000021C40000}"/>
    <cellStyle name="Normal 9 7 2 2 2 3 4" xfId="46919" xr:uid="{00000000-0005-0000-0000-000022C40000}"/>
    <cellStyle name="Normal 9 7 2 2 2 4" xfId="46920" xr:uid="{00000000-0005-0000-0000-000023C40000}"/>
    <cellStyle name="Normal 9 7 2 2 2 4 2" xfId="46921" xr:uid="{00000000-0005-0000-0000-000024C40000}"/>
    <cellStyle name="Normal 9 7 2 2 2 4 2 2" xfId="46922" xr:uid="{00000000-0005-0000-0000-000025C40000}"/>
    <cellStyle name="Normal 9 7 2 2 2 4 3" xfId="46923" xr:uid="{00000000-0005-0000-0000-000026C40000}"/>
    <cellStyle name="Normal 9 7 2 2 2 4 4" xfId="46924" xr:uid="{00000000-0005-0000-0000-000027C40000}"/>
    <cellStyle name="Normal 9 7 2 2 2 5" xfId="46925" xr:uid="{00000000-0005-0000-0000-000028C40000}"/>
    <cellStyle name="Normal 9 7 2 2 2 5 2" xfId="46926" xr:uid="{00000000-0005-0000-0000-000029C40000}"/>
    <cellStyle name="Normal 9 7 2 2 2 5 3" xfId="46927" xr:uid="{00000000-0005-0000-0000-00002AC40000}"/>
    <cellStyle name="Normal 9 7 2 2 2 6" xfId="46928" xr:uid="{00000000-0005-0000-0000-00002BC40000}"/>
    <cellStyle name="Normal 9 7 2 2 2 7" xfId="46929" xr:uid="{00000000-0005-0000-0000-00002CC40000}"/>
    <cellStyle name="Normal 9 7 2 2 2 8" xfId="46930" xr:uid="{00000000-0005-0000-0000-00002DC40000}"/>
    <cellStyle name="Normal 9 7 2 2 3" xfId="46931" xr:uid="{00000000-0005-0000-0000-00002EC40000}"/>
    <cellStyle name="Normal 9 7 2 2 3 2" xfId="46932" xr:uid="{00000000-0005-0000-0000-00002FC40000}"/>
    <cellStyle name="Normal 9 7 2 2 3 2 2" xfId="46933" xr:uid="{00000000-0005-0000-0000-000030C40000}"/>
    <cellStyle name="Normal 9 7 2 2 3 3" xfId="46934" xr:uid="{00000000-0005-0000-0000-000031C40000}"/>
    <cellStyle name="Normal 9 7 2 2 3 4" xfId="46935" xr:uid="{00000000-0005-0000-0000-000032C40000}"/>
    <cellStyle name="Normal 9 7 2 2 4" xfId="46936" xr:uid="{00000000-0005-0000-0000-000033C40000}"/>
    <cellStyle name="Normal 9 7 2 2 4 2" xfId="46937" xr:uid="{00000000-0005-0000-0000-000034C40000}"/>
    <cellStyle name="Normal 9 7 2 2 4 2 2" xfId="46938" xr:uid="{00000000-0005-0000-0000-000035C40000}"/>
    <cellStyle name="Normal 9 7 2 2 4 3" xfId="46939" xr:uid="{00000000-0005-0000-0000-000036C40000}"/>
    <cellStyle name="Normal 9 7 2 2 4 4" xfId="46940" xr:uid="{00000000-0005-0000-0000-000037C40000}"/>
    <cellStyle name="Normal 9 7 2 2 5" xfId="46941" xr:uid="{00000000-0005-0000-0000-000038C40000}"/>
    <cellStyle name="Normal 9 7 2 2 5 2" xfId="46942" xr:uid="{00000000-0005-0000-0000-000039C40000}"/>
    <cellStyle name="Normal 9 7 2 2 5 2 2" xfId="46943" xr:uid="{00000000-0005-0000-0000-00003AC40000}"/>
    <cellStyle name="Normal 9 7 2 2 5 3" xfId="46944" xr:uid="{00000000-0005-0000-0000-00003BC40000}"/>
    <cellStyle name="Normal 9 7 2 2 5 4" xfId="46945" xr:uid="{00000000-0005-0000-0000-00003CC40000}"/>
    <cellStyle name="Normal 9 7 2 2 6" xfId="46946" xr:uid="{00000000-0005-0000-0000-00003DC40000}"/>
    <cellStyle name="Normal 9 7 2 2 6 2" xfId="46947" xr:uid="{00000000-0005-0000-0000-00003EC40000}"/>
    <cellStyle name="Normal 9 7 2 2 6 2 2" xfId="46948" xr:uid="{00000000-0005-0000-0000-00003FC40000}"/>
    <cellStyle name="Normal 9 7 2 2 6 3" xfId="46949" xr:uid="{00000000-0005-0000-0000-000040C40000}"/>
    <cellStyle name="Normal 9 7 2 2 7" xfId="46950" xr:uid="{00000000-0005-0000-0000-000041C40000}"/>
    <cellStyle name="Normal 9 7 2 2 7 2" xfId="46951" xr:uid="{00000000-0005-0000-0000-000042C40000}"/>
    <cellStyle name="Normal 9 7 2 2 8" xfId="46952" xr:uid="{00000000-0005-0000-0000-000043C40000}"/>
    <cellStyle name="Normal 9 7 2 2 9" xfId="46953" xr:uid="{00000000-0005-0000-0000-000044C40000}"/>
    <cellStyle name="Normal 9 7 2 3" xfId="46954" xr:uid="{00000000-0005-0000-0000-000045C40000}"/>
    <cellStyle name="Normal 9 7 2 3 2" xfId="46955" xr:uid="{00000000-0005-0000-0000-000046C40000}"/>
    <cellStyle name="Normal 9 7 2 3 2 2" xfId="46956" xr:uid="{00000000-0005-0000-0000-000047C40000}"/>
    <cellStyle name="Normal 9 7 2 3 2 2 2" xfId="46957" xr:uid="{00000000-0005-0000-0000-000048C40000}"/>
    <cellStyle name="Normal 9 7 2 3 2 3" xfId="46958" xr:uid="{00000000-0005-0000-0000-000049C40000}"/>
    <cellStyle name="Normal 9 7 2 3 2 4" xfId="46959" xr:uid="{00000000-0005-0000-0000-00004AC40000}"/>
    <cellStyle name="Normal 9 7 2 3 3" xfId="46960" xr:uid="{00000000-0005-0000-0000-00004BC40000}"/>
    <cellStyle name="Normal 9 7 2 3 3 2" xfId="46961" xr:uid="{00000000-0005-0000-0000-00004CC40000}"/>
    <cellStyle name="Normal 9 7 2 3 3 2 2" xfId="46962" xr:uid="{00000000-0005-0000-0000-00004DC40000}"/>
    <cellStyle name="Normal 9 7 2 3 3 3" xfId="46963" xr:uid="{00000000-0005-0000-0000-00004EC40000}"/>
    <cellStyle name="Normal 9 7 2 3 3 4" xfId="46964" xr:uid="{00000000-0005-0000-0000-00004FC40000}"/>
    <cellStyle name="Normal 9 7 2 3 4" xfId="46965" xr:uid="{00000000-0005-0000-0000-000050C40000}"/>
    <cellStyle name="Normal 9 7 2 3 4 2" xfId="46966" xr:uid="{00000000-0005-0000-0000-000051C40000}"/>
    <cellStyle name="Normal 9 7 2 3 4 2 2" xfId="46967" xr:uid="{00000000-0005-0000-0000-000052C40000}"/>
    <cellStyle name="Normal 9 7 2 3 4 3" xfId="46968" xr:uid="{00000000-0005-0000-0000-000053C40000}"/>
    <cellStyle name="Normal 9 7 2 3 4 4" xfId="46969" xr:uid="{00000000-0005-0000-0000-000054C40000}"/>
    <cellStyle name="Normal 9 7 2 3 5" xfId="46970" xr:uid="{00000000-0005-0000-0000-000055C40000}"/>
    <cellStyle name="Normal 9 7 2 3 5 2" xfId="46971" xr:uid="{00000000-0005-0000-0000-000056C40000}"/>
    <cellStyle name="Normal 9 7 2 3 5 2 2" xfId="46972" xr:uid="{00000000-0005-0000-0000-000057C40000}"/>
    <cellStyle name="Normal 9 7 2 3 5 3" xfId="46973" xr:uid="{00000000-0005-0000-0000-000058C40000}"/>
    <cellStyle name="Normal 9 7 2 3 5 4" xfId="46974" xr:uid="{00000000-0005-0000-0000-000059C40000}"/>
    <cellStyle name="Normal 9 7 2 3 6" xfId="46975" xr:uid="{00000000-0005-0000-0000-00005AC40000}"/>
    <cellStyle name="Normal 9 7 2 3 6 2" xfId="46976" xr:uid="{00000000-0005-0000-0000-00005BC40000}"/>
    <cellStyle name="Normal 9 7 2 3 6 2 2" xfId="46977" xr:uid="{00000000-0005-0000-0000-00005CC40000}"/>
    <cellStyle name="Normal 9 7 2 3 6 3" xfId="46978" xr:uid="{00000000-0005-0000-0000-00005DC40000}"/>
    <cellStyle name="Normal 9 7 2 3 7" xfId="46979" xr:uid="{00000000-0005-0000-0000-00005EC40000}"/>
    <cellStyle name="Normal 9 7 2 3 7 2" xfId="46980" xr:uid="{00000000-0005-0000-0000-00005FC40000}"/>
    <cellStyle name="Normal 9 7 2 3 8" xfId="46981" xr:uid="{00000000-0005-0000-0000-000060C40000}"/>
    <cellStyle name="Normal 9 7 2 3 9" xfId="46982" xr:uid="{00000000-0005-0000-0000-000061C40000}"/>
    <cellStyle name="Normal 9 7 2 4" xfId="46983" xr:uid="{00000000-0005-0000-0000-000062C40000}"/>
    <cellStyle name="Normal 9 7 2 4 2" xfId="46984" xr:uid="{00000000-0005-0000-0000-000063C40000}"/>
    <cellStyle name="Normal 9 7 2 4 2 2" xfId="46985" xr:uid="{00000000-0005-0000-0000-000064C40000}"/>
    <cellStyle name="Normal 9 7 2 4 2 2 2" xfId="46986" xr:uid="{00000000-0005-0000-0000-000065C40000}"/>
    <cellStyle name="Normal 9 7 2 4 2 3" xfId="46987" xr:uid="{00000000-0005-0000-0000-000066C40000}"/>
    <cellStyle name="Normal 9 7 2 4 2 4" xfId="46988" xr:uid="{00000000-0005-0000-0000-000067C40000}"/>
    <cellStyle name="Normal 9 7 2 4 3" xfId="46989" xr:uid="{00000000-0005-0000-0000-000068C40000}"/>
    <cellStyle name="Normal 9 7 2 4 3 2" xfId="46990" xr:uid="{00000000-0005-0000-0000-000069C40000}"/>
    <cellStyle name="Normal 9 7 2 4 3 2 2" xfId="46991" xr:uid="{00000000-0005-0000-0000-00006AC40000}"/>
    <cellStyle name="Normal 9 7 2 4 3 3" xfId="46992" xr:uid="{00000000-0005-0000-0000-00006BC40000}"/>
    <cellStyle name="Normal 9 7 2 4 3 4" xfId="46993" xr:uid="{00000000-0005-0000-0000-00006CC40000}"/>
    <cellStyle name="Normal 9 7 2 4 4" xfId="46994" xr:uid="{00000000-0005-0000-0000-00006DC40000}"/>
    <cellStyle name="Normal 9 7 2 4 4 2" xfId="46995" xr:uid="{00000000-0005-0000-0000-00006EC40000}"/>
    <cellStyle name="Normal 9 7 2 4 4 2 2" xfId="46996" xr:uid="{00000000-0005-0000-0000-00006FC40000}"/>
    <cellStyle name="Normal 9 7 2 4 4 3" xfId="46997" xr:uid="{00000000-0005-0000-0000-000070C40000}"/>
    <cellStyle name="Normal 9 7 2 4 4 4" xfId="46998" xr:uid="{00000000-0005-0000-0000-000071C40000}"/>
    <cellStyle name="Normal 9 7 2 4 5" xfId="46999" xr:uid="{00000000-0005-0000-0000-000072C40000}"/>
    <cellStyle name="Normal 9 7 2 4 5 2" xfId="47000" xr:uid="{00000000-0005-0000-0000-000073C40000}"/>
    <cellStyle name="Normal 9 7 2 4 5 3" xfId="47001" xr:uid="{00000000-0005-0000-0000-000074C40000}"/>
    <cellStyle name="Normal 9 7 2 4 6" xfId="47002" xr:uid="{00000000-0005-0000-0000-000075C40000}"/>
    <cellStyle name="Normal 9 7 2 4 7" xfId="47003" xr:uid="{00000000-0005-0000-0000-000076C40000}"/>
    <cellStyle name="Normal 9 7 2 4 8" xfId="47004" xr:uid="{00000000-0005-0000-0000-000077C40000}"/>
    <cellStyle name="Normal 9 7 2 5" xfId="47005" xr:uid="{00000000-0005-0000-0000-000078C40000}"/>
    <cellStyle name="Normal 9 7 2 5 2" xfId="47006" xr:uid="{00000000-0005-0000-0000-000079C40000}"/>
    <cellStyle name="Normal 9 7 2 5 2 2" xfId="47007" xr:uid="{00000000-0005-0000-0000-00007AC40000}"/>
    <cellStyle name="Normal 9 7 2 5 3" xfId="47008" xr:uid="{00000000-0005-0000-0000-00007BC40000}"/>
    <cellStyle name="Normal 9 7 2 5 4" xfId="47009" xr:uid="{00000000-0005-0000-0000-00007CC40000}"/>
    <cellStyle name="Normal 9 7 2 6" xfId="47010" xr:uid="{00000000-0005-0000-0000-00007DC40000}"/>
    <cellStyle name="Normal 9 7 2 6 2" xfId="47011" xr:uid="{00000000-0005-0000-0000-00007EC40000}"/>
    <cellStyle name="Normal 9 7 2 6 2 2" xfId="47012" xr:uid="{00000000-0005-0000-0000-00007FC40000}"/>
    <cellStyle name="Normal 9 7 2 6 3" xfId="47013" xr:uid="{00000000-0005-0000-0000-000080C40000}"/>
    <cellStyle name="Normal 9 7 2 6 4" xfId="47014" xr:uid="{00000000-0005-0000-0000-000081C40000}"/>
    <cellStyle name="Normal 9 7 2 7" xfId="47015" xr:uid="{00000000-0005-0000-0000-000082C40000}"/>
    <cellStyle name="Normal 9 7 2 7 2" xfId="47016" xr:uid="{00000000-0005-0000-0000-000083C40000}"/>
    <cellStyle name="Normal 9 7 2 7 2 2" xfId="47017" xr:uid="{00000000-0005-0000-0000-000084C40000}"/>
    <cellStyle name="Normal 9 7 2 7 3" xfId="47018" xr:uid="{00000000-0005-0000-0000-000085C40000}"/>
    <cellStyle name="Normal 9 7 2 7 4" xfId="47019" xr:uid="{00000000-0005-0000-0000-000086C40000}"/>
    <cellStyle name="Normal 9 7 2 8" xfId="47020" xr:uid="{00000000-0005-0000-0000-000087C40000}"/>
    <cellStyle name="Normal 9 7 2 8 2" xfId="47021" xr:uid="{00000000-0005-0000-0000-000088C40000}"/>
    <cellStyle name="Normal 9 7 2 8 2 2" xfId="47022" xr:uid="{00000000-0005-0000-0000-000089C40000}"/>
    <cellStyle name="Normal 9 7 2 8 3" xfId="47023" xr:uid="{00000000-0005-0000-0000-00008AC40000}"/>
    <cellStyle name="Normal 9 7 2 9" xfId="47024" xr:uid="{00000000-0005-0000-0000-00008BC40000}"/>
    <cellStyle name="Normal 9 7 2 9 2" xfId="47025" xr:uid="{00000000-0005-0000-0000-00008CC40000}"/>
    <cellStyle name="Normal 9 7 3" xfId="47026" xr:uid="{00000000-0005-0000-0000-00008DC40000}"/>
    <cellStyle name="Normal 9 7 3 2" xfId="47027" xr:uid="{00000000-0005-0000-0000-00008EC40000}"/>
    <cellStyle name="Normal 9 7 3 2 2" xfId="47028" xr:uid="{00000000-0005-0000-0000-00008FC40000}"/>
    <cellStyle name="Normal 9 7 3 2 2 2" xfId="47029" xr:uid="{00000000-0005-0000-0000-000090C40000}"/>
    <cellStyle name="Normal 9 7 3 2 2 2 2" xfId="47030" xr:uid="{00000000-0005-0000-0000-000091C40000}"/>
    <cellStyle name="Normal 9 7 3 2 2 3" xfId="47031" xr:uid="{00000000-0005-0000-0000-000092C40000}"/>
    <cellStyle name="Normal 9 7 3 2 2 4" xfId="47032" xr:uid="{00000000-0005-0000-0000-000093C40000}"/>
    <cellStyle name="Normal 9 7 3 2 3" xfId="47033" xr:uid="{00000000-0005-0000-0000-000094C40000}"/>
    <cellStyle name="Normal 9 7 3 2 3 2" xfId="47034" xr:uid="{00000000-0005-0000-0000-000095C40000}"/>
    <cellStyle name="Normal 9 7 3 2 3 2 2" xfId="47035" xr:uid="{00000000-0005-0000-0000-000096C40000}"/>
    <cellStyle name="Normal 9 7 3 2 3 3" xfId="47036" xr:uid="{00000000-0005-0000-0000-000097C40000}"/>
    <cellStyle name="Normal 9 7 3 2 3 4" xfId="47037" xr:uid="{00000000-0005-0000-0000-000098C40000}"/>
    <cellStyle name="Normal 9 7 3 2 4" xfId="47038" xr:uid="{00000000-0005-0000-0000-000099C40000}"/>
    <cellStyle name="Normal 9 7 3 2 4 2" xfId="47039" xr:uid="{00000000-0005-0000-0000-00009AC40000}"/>
    <cellStyle name="Normal 9 7 3 2 4 2 2" xfId="47040" xr:uid="{00000000-0005-0000-0000-00009BC40000}"/>
    <cellStyle name="Normal 9 7 3 2 4 3" xfId="47041" xr:uid="{00000000-0005-0000-0000-00009CC40000}"/>
    <cellStyle name="Normal 9 7 3 2 4 4" xfId="47042" xr:uid="{00000000-0005-0000-0000-00009DC40000}"/>
    <cellStyle name="Normal 9 7 3 2 5" xfId="47043" xr:uid="{00000000-0005-0000-0000-00009EC40000}"/>
    <cellStyle name="Normal 9 7 3 2 5 2" xfId="47044" xr:uid="{00000000-0005-0000-0000-00009FC40000}"/>
    <cellStyle name="Normal 9 7 3 2 5 3" xfId="47045" xr:uid="{00000000-0005-0000-0000-0000A0C40000}"/>
    <cellStyle name="Normal 9 7 3 2 6" xfId="47046" xr:uid="{00000000-0005-0000-0000-0000A1C40000}"/>
    <cellStyle name="Normal 9 7 3 2 7" xfId="47047" xr:uid="{00000000-0005-0000-0000-0000A2C40000}"/>
    <cellStyle name="Normal 9 7 3 2 8" xfId="47048" xr:uid="{00000000-0005-0000-0000-0000A3C40000}"/>
    <cellStyle name="Normal 9 7 3 3" xfId="47049" xr:uid="{00000000-0005-0000-0000-0000A4C40000}"/>
    <cellStyle name="Normal 9 7 3 3 2" xfId="47050" xr:uid="{00000000-0005-0000-0000-0000A5C40000}"/>
    <cellStyle name="Normal 9 7 3 3 2 2" xfId="47051" xr:uid="{00000000-0005-0000-0000-0000A6C40000}"/>
    <cellStyle name="Normal 9 7 3 3 3" xfId="47052" xr:uid="{00000000-0005-0000-0000-0000A7C40000}"/>
    <cellStyle name="Normal 9 7 3 3 4" xfId="47053" xr:uid="{00000000-0005-0000-0000-0000A8C40000}"/>
    <cellStyle name="Normal 9 7 3 4" xfId="47054" xr:uid="{00000000-0005-0000-0000-0000A9C40000}"/>
    <cellStyle name="Normal 9 7 3 4 2" xfId="47055" xr:uid="{00000000-0005-0000-0000-0000AAC40000}"/>
    <cellStyle name="Normal 9 7 3 4 2 2" xfId="47056" xr:uid="{00000000-0005-0000-0000-0000ABC40000}"/>
    <cellStyle name="Normal 9 7 3 4 3" xfId="47057" xr:uid="{00000000-0005-0000-0000-0000ACC40000}"/>
    <cellStyle name="Normal 9 7 3 4 4" xfId="47058" xr:uid="{00000000-0005-0000-0000-0000ADC40000}"/>
    <cellStyle name="Normal 9 7 3 5" xfId="47059" xr:uid="{00000000-0005-0000-0000-0000AEC40000}"/>
    <cellStyle name="Normal 9 7 3 5 2" xfId="47060" xr:uid="{00000000-0005-0000-0000-0000AFC40000}"/>
    <cellStyle name="Normal 9 7 3 5 2 2" xfId="47061" xr:uid="{00000000-0005-0000-0000-0000B0C40000}"/>
    <cellStyle name="Normal 9 7 3 5 3" xfId="47062" xr:uid="{00000000-0005-0000-0000-0000B1C40000}"/>
    <cellStyle name="Normal 9 7 3 5 4" xfId="47063" xr:uid="{00000000-0005-0000-0000-0000B2C40000}"/>
    <cellStyle name="Normal 9 7 3 6" xfId="47064" xr:uid="{00000000-0005-0000-0000-0000B3C40000}"/>
    <cellStyle name="Normal 9 7 3 6 2" xfId="47065" xr:uid="{00000000-0005-0000-0000-0000B4C40000}"/>
    <cellStyle name="Normal 9 7 3 6 2 2" xfId="47066" xr:uid="{00000000-0005-0000-0000-0000B5C40000}"/>
    <cellStyle name="Normal 9 7 3 6 3" xfId="47067" xr:uid="{00000000-0005-0000-0000-0000B6C40000}"/>
    <cellStyle name="Normal 9 7 3 7" xfId="47068" xr:uid="{00000000-0005-0000-0000-0000B7C40000}"/>
    <cellStyle name="Normal 9 7 3 7 2" xfId="47069" xr:uid="{00000000-0005-0000-0000-0000B8C40000}"/>
    <cellStyle name="Normal 9 7 3 8" xfId="47070" xr:uid="{00000000-0005-0000-0000-0000B9C40000}"/>
    <cellStyle name="Normal 9 7 3 9" xfId="47071" xr:uid="{00000000-0005-0000-0000-0000BAC40000}"/>
    <cellStyle name="Normal 9 7 4" xfId="47072" xr:uid="{00000000-0005-0000-0000-0000BBC40000}"/>
    <cellStyle name="Normal 9 7 4 2" xfId="47073" xr:uid="{00000000-0005-0000-0000-0000BCC40000}"/>
    <cellStyle name="Normal 9 7 4 2 2" xfId="47074" xr:uid="{00000000-0005-0000-0000-0000BDC40000}"/>
    <cellStyle name="Normal 9 7 4 2 2 2" xfId="47075" xr:uid="{00000000-0005-0000-0000-0000BEC40000}"/>
    <cellStyle name="Normal 9 7 4 2 3" xfId="47076" xr:uid="{00000000-0005-0000-0000-0000BFC40000}"/>
    <cellStyle name="Normal 9 7 4 2 4" xfId="47077" xr:uid="{00000000-0005-0000-0000-0000C0C40000}"/>
    <cellStyle name="Normal 9 7 4 3" xfId="47078" xr:uid="{00000000-0005-0000-0000-0000C1C40000}"/>
    <cellStyle name="Normal 9 7 4 3 2" xfId="47079" xr:uid="{00000000-0005-0000-0000-0000C2C40000}"/>
    <cellStyle name="Normal 9 7 4 3 2 2" xfId="47080" xr:uid="{00000000-0005-0000-0000-0000C3C40000}"/>
    <cellStyle name="Normal 9 7 4 3 3" xfId="47081" xr:uid="{00000000-0005-0000-0000-0000C4C40000}"/>
    <cellStyle name="Normal 9 7 4 3 4" xfId="47082" xr:uid="{00000000-0005-0000-0000-0000C5C40000}"/>
    <cellStyle name="Normal 9 7 4 4" xfId="47083" xr:uid="{00000000-0005-0000-0000-0000C6C40000}"/>
    <cellStyle name="Normal 9 7 4 4 2" xfId="47084" xr:uid="{00000000-0005-0000-0000-0000C7C40000}"/>
    <cellStyle name="Normal 9 7 4 4 2 2" xfId="47085" xr:uid="{00000000-0005-0000-0000-0000C8C40000}"/>
    <cellStyle name="Normal 9 7 4 4 3" xfId="47086" xr:uid="{00000000-0005-0000-0000-0000C9C40000}"/>
    <cellStyle name="Normal 9 7 4 4 4" xfId="47087" xr:uid="{00000000-0005-0000-0000-0000CAC40000}"/>
    <cellStyle name="Normal 9 7 4 5" xfId="47088" xr:uid="{00000000-0005-0000-0000-0000CBC40000}"/>
    <cellStyle name="Normal 9 7 4 5 2" xfId="47089" xr:uid="{00000000-0005-0000-0000-0000CCC40000}"/>
    <cellStyle name="Normal 9 7 4 5 2 2" xfId="47090" xr:uid="{00000000-0005-0000-0000-0000CDC40000}"/>
    <cellStyle name="Normal 9 7 4 5 3" xfId="47091" xr:uid="{00000000-0005-0000-0000-0000CEC40000}"/>
    <cellStyle name="Normal 9 7 4 5 4" xfId="47092" xr:uid="{00000000-0005-0000-0000-0000CFC40000}"/>
    <cellStyle name="Normal 9 7 4 6" xfId="47093" xr:uid="{00000000-0005-0000-0000-0000D0C40000}"/>
    <cellStyle name="Normal 9 7 4 6 2" xfId="47094" xr:uid="{00000000-0005-0000-0000-0000D1C40000}"/>
    <cellStyle name="Normal 9 7 4 6 2 2" xfId="47095" xr:uid="{00000000-0005-0000-0000-0000D2C40000}"/>
    <cellStyle name="Normal 9 7 4 6 3" xfId="47096" xr:uid="{00000000-0005-0000-0000-0000D3C40000}"/>
    <cellStyle name="Normal 9 7 4 7" xfId="47097" xr:uid="{00000000-0005-0000-0000-0000D4C40000}"/>
    <cellStyle name="Normal 9 7 4 7 2" xfId="47098" xr:uid="{00000000-0005-0000-0000-0000D5C40000}"/>
    <cellStyle name="Normal 9 7 4 8" xfId="47099" xr:uid="{00000000-0005-0000-0000-0000D6C40000}"/>
    <cellStyle name="Normal 9 7 4 9" xfId="47100" xr:uid="{00000000-0005-0000-0000-0000D7C40000}"/>
    <cellStyle name="Normal 9 7 5" xfId="47101" xr:uid="{00000000-0005-0000-0000-0000D8C40000}"/>
    <cellStyle name="Normal 9 7 5 2" xfId="47102" xr:uid="{00000000-0005-0000-0000-0000D9C40000}"/>
    <cellStyle name="Normal 9 7 5 2 2" xfId="47103" xr:uid="{00000000-0005-0000-0000-0000DAC40000}"/>
    <cellStyle name="Normal 9 7 5 2 2 2" xfId="47104" xr:uid="{00000000-0005-0000-0000-0000DBC40000}"/>
    <cellStyle name="Normal 9 7 5 2 3" xfId="47105" xr:uid="{00000000-0005-0000-0000-0000DCC40000}"/>
    <cellStyle name="Normal 9 7 5 2 4" xfId="47106" xr:uid="{00000000-0005-0000-0000-0000DDC40000}"/>
    <cellStyle name="Normal 9 7 5 3" xfId="47107" xr:uid="{00000000-0005-0000-0000-0000DEC40000}"/>
    <cellStyle name="Normal 9 7 5 3 2" xfId="47108" xr:uid="{00000000-0005-0000-0000-0000DFC40000}"/>
    <cellStyle name="Normal 9 7 5 3 2 2" xfId="47109" xr:uid="{00000000-0005-0000-0000-0000E0C40000}"/>
    <cellStyle name="Normal 9 7 5 3 3" xfId="47110" xr:uid="{00000000-0005-0000-0000-0000E1C40000}"/>
    <cellStyle name="Normal 9 7 5 3 4" xfId="47111" xr:uid="{00000000-0005-0000-0000-0000E2C40000}"/>
    <cellStyle name="Normal 9 7 5 4" xfId="47112" xr:uid="{00000000-0005-0000-0000-0000E3C40000}"/>
    <cellStyle name="Normal 9 7 5 4 2" xfId="47113" xr:uid="{00000000-0005-0000-0000-0000E4C40000}"/>
    <cellStyle name="Normal 9 7 5 4 2 2" xfId="47114" xr:uid="{00000000-0005-0000-0000-0000E5C40000}"/>
    <cellStyle name="Normal 9 7 5 4 3" xfId="47115" xr:uid="{00000000-0005-0000-0000-0000E6C40000}"/>
    <cellStyle name="Normal 9 7 5 4 4" xfId="47116" xr:uid="{00000000-0005-0000-0000-0000E7C40000}"/>
    <cellStyle name="Normal 9 7 5 5" xfId="47117" xr:uid="{00000000-0005-0000-0000-0000E8C40000}"/>
    <cellStyle name="Normal 9 7 5 5 2" xfId="47118" xr:uid="{00000000-0005-0000-0000-0000E9C40000}"/>
    <cellStyle name="Normal 9 7 5 5 3" xfId="47119" xr:uid="{00000000-0005-0000-0000-0000EAC40000}"/>
    <cellStyle name="Normal 9 7 5 6" xfId="47120" xr:uid="{00000000-0005-0000-0000-0000EBC40000}"/>
    <cellStyle name="Normal 9 7 5 7" xfId="47121" xr:uid="{00000000-0005-0000-0000-0000ECC40000}"/>
    <cellStyle name="Normal 9 7 5 8" xfId="47122" xr:uid="{00000000-0005-0000-0000-0000EDC40000}"/>
    <cellStyle name="Normal 9 7 6" xfId="47123" xr:uid="{00000000-0005-0000-0000-0000EEC40000}"/>
    <cellStyle name="Normal 9 7 6 2" xfId="47124" xr:uid="{00000000-0005-0000-0000-0000EFC40000}"/>
    <cellStyle name="Normal 9 7 6 2 2" xfId="47125" xr:uid="{00000000-0005-0000-0000-0000F0C40000}"/>
    <cellStyle name="Normal 9 7 6 3" xfId="47126" xr:uid="{00000000-0005-0000-0000-0000F1C40000}"/>
    <cellStyle name="Normal 9 7 6 4" xfId="47127" xr:uid="{00000000-0005-0000-0000-0000F2C40000}"/>
    <cellStyle name="Normal 9 7 7" xfId="47128" xr:uid="{00000000-0005-0000-0000-0000F3C40000}"/>
    <cellStyle name="Normal 9 7 7 2" xfId="47129" xr:uid="{00000000-0005-0000-0000-0000F4C40000}"/>
    <cellStyle name="Normal 9 7 7 2 2" xfId="47130" xr:uid="{00000000-0005-0000-0000-0000F5C40000}"/>
    <cellStyle name="Normal 9 7 7 3" xfId="47131" xr:uid="{00000000-0005-0000-0000-0000F6C40000}"/>
    <cellStyle name="Normal 9 7 7 4" xfId="47132" xr:uid="{00000000-0005-0000-0000-0000F7C40000}"/>
    <cellStyle name="Normal 9 7 8" xfId="47133" xr:uid="{00000000-0005-0000-0000-0000F8C40000}"/>
    <cellStyle name="Normal 9 7 8 2" xfId="47134" xr:uid="{00000000-0005-0000-0000-0000F9C40000}"/>
    <cellStyle name="Normal 9 7 8 2 2" xfId="47135" xr:uid="{00000000-0005-0000-0000-0000FAC40000}"/>
    <cellStyle name="Normal 9 7 8 3" xfId="47136" xr:uid="{00000000-0005-0000-0000-0000FBC40000}"/>
    <cellStyle name="Normal 9 7 8 4" xfId="47137" xr:uid="{00000000-0005-0000-0000-0000FCC40000}"/>
    <cellStyle name="Normal 9 7 9" xfId="47138" xr:uid="{00000000-0005-0000-0000-0000FDC40000}"/>
    <cellStyle name="Normal 9 7 9 2" xfId="47139" xr:uid="{00000000-0005-0000-0000-0000FEC40000}"/>
    <cellStyle name="Normal 9 7 9 2 2" xfId="47140" xr:uid="{00000000-0005-0000-0000-0000FFC40000}"/>
    <cellStyle name="Normal 9 7 9 3" xfId="47141" xr:uid="{00000000-0005-0000-0000-000000C50000}"/>
    <cellStyle name="Normal 9 8" xfId="47142" xr:uid="{00000000-0005-0000-0000-000001C50000}"/>
    <cellStyle name="Normal 9 8 10" xfId="47143" xr:uid="{00000000-0005-0000-0000-000002C50000}"/>
    <cellStyle name="Normal 9 8 11" xfId="47144" xr:uid="{00000000-0005-0000-0000-000003C50000}"/>
    <cellStyle name="Normal 9 8 2" xfId="47145" xr:uid="{00000000-0005-0000-0000-000004C50000}"/>
    <cellStyle name="Normal 9 8 2 2" xfId="47146" xr:uid="{00000000-0005-0000-0000-000005C50000}"/>
    <cellStyle name="Normal 9 8 2 2 2" xfId="47147" xr:uid="{00000000-0005-0000-0000-000006C50000}"/>
    <cellStyle name="Normal 9 8 2 2 2 2" xfId="47148" xr:uid="{00000000-0005-0000-0000-000007C50000}"/>
    <cellStyle name="Normal 9 8 2 2 2 2 2" xfId="47149" xr:uid="{00000000-0005-0000-0000-000008C50000}"/>
    <cellStyle name="Normal 9 8 2 2 2 3" xfId="47150" xr:uid="{00000000-0005-0000-0000-000009C50000}"/>
    <cellStyle name="Normal 9 8 2 2 2 4" xfId="47151" xr:uid="{00000000-0005-0000-0000-00000AC50000}"/>
    <cellStyle name="Normal 9 8 2 2 3" xfId="47152" xr:uid="{00000000-0005-0000-0000-00000BC50000}"/>
    <cellStyle name="Normal 9 8 2 2 3 2" xfId="47153" xr:uid="{00000000-0005-0000-0000-00000CC50000}"/>
    <cellStyle name="Normal 9 8 2 2 3 2 2" xfId="47154" xr:uid="{00000000-0005-0000-0000-00000DC50000}"/>
    <cellStyle name="Normal 9 8 2 2 3 3" xfId="47155" xr:uid="{00000000-0005-0000-0000-00000EC50000}"/>
    <cellStyle name="Normal 9 8 2 2 3 4" xfId="47156" xr:uid="{00000000-0005-0000-0000-00000FC50000}"/>
    <cellStyle name="Normal 9 8 2 2 4" xfId="47157" xr:uid="{00000000-0005-0000-0000-000010C50000}"/>
    <cellStyle name="Normal 9 8 2 2 4 2" xfId="47158" xr:uid="{00000000-0005-0000-0000-000011C50000}"/>
    <cellStyle name="Normal 9 8 2 2 4 2 2" xfId="47159" xr:uid="{00000000-0005-0000-0000-000012C50000}"/>
    <cellStyle name="Normal 9 8 2 2 4 3" xfId="47160" xr:uid="{00000000-0005-0000-0000-000013C50000}"/>
    <cellStyle name="Normal 9 8 2 2 4 4" xfId="47161" xr:uid="{00000000-0005-0000-0000-000014C50000}"/>
    <cellStyle name="Normal 9 8 2 2 5" xfId="47162" xr:uid="{00000000-0005-0000-0000-000015C50000}"/>
    <cellStyle name="Normal 9 8 2 2 5 2" xfId="47163" xr:uid="{00000000-0005-0000-0000-000016C50000}"/>
    <cellStyle name="Normal 9 8 2 2 5 3" xfId="47164" xr:uid="{00000000-0005-0000-0000-000017C50000}"/>
    <cellStyle name="Normal 9 8 2 2 6" xfId="47165" xr:uid="{00000000-0005-0000-0000-000018C50000}"/>
    <cellStyle name="Normal 9 8 2 2 7" xfId="47166" xr:uid="{00000000-0005-0000-0000-000019C50000}"/>
    <cellStyle name="Normal 9 8 2 2 8" xfId="47167" xr:uid="{00000000-0005-0000-0000-00001AC50000}"/>
    <cellStyle name="Normal 9 8 2 3" xfId="47168" xr:uid="{00000000-0005-0000-0000-00001BC50000}"/>
    <cellStyle name="Normal 9 8 2 3 2" xfId="47169" xr:uid="{00000000-0005-0000-0000-00001CC50000}"/>
    <cellStyle name="Normal 9 8 2 3 2 2" xfId="47170" xr:uid="{00000000-0005-0000-0000-00001DC50000}"/>
    <cellStyle name="Normal 9 8 2 3 3" xfId="47171" xr:uid="{00000000-0005-0000-0000-00001EC50000}"/>
    <cellStyle name="Normal 9 8 2 3 4" xfId="47172" xr:uid="{00000000-0005-0000-0000-00001FC50000}"/>
    <cellStyle name="Normal 9 8 2 4" xfId="47173" xr:uid="{00000000-0005-0000-0000-000020C50000}"/>
    <cellStyle name="Normal 9 8 2 4 2" xfId="47174" xr:uid="{00000000-0005-0000-0000-000021C50000}"/>
    <cellStyle name="Normal 9 8 2 4 2 2" xfId="47175" xr:uid="{00000000-0005-0000-0000-000022C50000}"/>
    <cellStyle name="Normal 9 8 2 4 3" xfId="47176" xr:uid="{00000000-0005-0000-0000-000023C50000}"/>
    <cellStyle name="Normal 9 8 2 4 4" xfId="47177" xr:uid="{00000000-0005-0000-0000-000024C50000}"/>
    <cellStyle name="Normal 9 8 2 5" xfId="47178" xr:uid="{00000000-0005-0000-0000-000025C50000}"/>
    <cellStyle name="Normal 9 8 2 5 2" xfId="47179" xr:uid="{00000000-0005-0000-0000-000026C50000}"/>
    <cellStyle name="Normal 9 8 2 5 2 2" xfId="47180" xr:uid="{00000000-0005-0000-0000-000027C50000}"/>
    <cellStyle name="Normal 9 8 2 5 3" xfId="47181" xr:uid="{00000000-0005-0000-0000-000028C50000}"/>
    <cellStyle name="Normal 9 8 2 5 4" xfId="47182" xr:uid="{00000000-0005-0000-0000-000029C50000}"/>
    <cellStyle name="Normal 9 8 2 6" xfId="47183" xr:uid="{00000000-0005-0000-0000-00002AC50000}"/>
    <cellStyle name="Normal 9 8 2 6 2" xfId="47184" xr:uid="{00000000-0005-0000-0000-00002BC50000}"/>
    <cellStyle name="Normal 9 8 2 6 2 2" xfId="47185" xr:uid="{00000000-0005-0000-0000-00002CC50000}"/>
    <cellStyle name="Normal 9 8 2 6 3" xfId="47186" xr:uid="{00000000-0005-0000-0000-00002DC50000}"/>
    <cellStyle name="Normal 9 8 2 7" xfId="47187" xr:uid="{00000000-0005-0000-0000-00002EC50000}"/>
    <cellStyle name="Normal 9 8 2 7 2" xfId="47188" xr:uid="{00000000-0005-0000-0000-00002FC50000}"/>
    <cellStyle name="Normal 9 8 2 8" xfId="47189" xr:uid="{00000000-0005-0000-0000-000030C50000}"/>
    <cellStyle name="Normal 9 8 2 9" xfId="47190" xr:uid="{00000000-0005-0000-0000-000031C50000}"/>
    <cellStyle name="Normal 9 8 3" xfId="47191" xr:uid="{00000000-0005-0000-0000-000032C50000}"/>
    <cellStyle name="Normal 9 8 3 2" xfId="47192" xr:uid="{00000000-0005-0000-0000-000033C50000}"/>
    <cellStyle name="Normal 9 8 3 2 2" xfId="47193" xr:uid="{00000000-0005-0000-0000-000034C50000}"/>
    <cellStyle name="Normal 9 8 3 2 2 2" xfId="47194" xr:uid="{00000000-0005-0000-0000-000035C50000}"/>
    <cellStyle name="Normal 9 8 3 2 3" xfId="47195" xr:uid="{00000000-0005-0000-0000-000036C50000}"/>
    <cellStyle name="Normal 9 8 3 2 4" xfId="47196" xr:uid="{00000000-0005-0000-0000-000037C50000}"/>
    <cellStyle name="Normal 9 8 3 3" xfId="47197" xr:uid="{00000000-0005-0000-0000-000038C50000}"/>
    <cellStyle name="Normal 9 8 3 3 2" xfId="47198" xr:uid="{00000000-0005-0000-0000-000039C50000}"/>
    <cellStyle name="Normal 9 8 3 3 2 2" xfId="47199" xr:uid="{00000000-0005-0000-0000-00003AC50000}"/>
    <cellStyle name="Normal 9 8 3 3 3" xfId="47200" xr:uid="{00000000-0005-0000-0000-00003BC50000}"/>
    <cellStyle name="Normal 9 8 3 3 4" xfId="47201" xr:uid="{00000000-0005-0000-0000-00003CC50000}"/>
    <cellStyle name="Normal 9 8 3 4" xfId="47202" xr:uid="{00000000-0005-0000-0000-00003DC50000}"/>
    <cellStyle name="Normal 9 8 3 4 2" xfId="47203" xr:uid="{00000000-0005-0000-0000-00003EC50000}"/>
    <cellStyle name="Normal 9 8 3 4 2 2" xfId="47204" xr:uid="{00000000-0005-0000-0000-00003FC50000}"/>
    <cellStyle name="Normal 9 8 3 4 3" xfId="47205" xr:uid="{00000000-0005-0000-0000-000040C50000}"/>
    <cellStyle name="Normal 9 8 3 4 4" xfId="47206" xr:uid="{00000000-0005-0000-0000-000041C50000}"/>
    <cellStyle name="Normal 9 8 3 5" xfId="47207" xr:uid="{00000000-0005-0000-0000-000042C50000}"/>
    <cellStyle name="Normal 9 8 3 5 2" xfId="47208" xr:uid="{00000000-0005-0000-0000-000043C50000}"/>
    <cellStyle name="Normal 9 8 3 5 2 2" xfId="47209" xr:uid="{00000000-0005-0000-0000-000044C50000}"/>
    <cellStyle name="Normal 9 8 3 5 3" xfId="47210" xr:uid="{00000000-0005-0000-0000-000045C50000}"/>
    <cellStyle name="Normal 9 8 3 5 4" xfId="47211" xr:uid="{00000000-0005-0000-0000-000046C50000}"/>
    <cellStyle name="Normal 9 8 3 6" xfId="47212" xr:uid="{00000000-0005-0000-0000-000047C50000}"/>
    <cellStyle name="Normal 9 8 3 6 2" xfId="47213" xr:uid="{00000000-0005-0000-0000-000048C50000}"/>
    <cellStyle name="Normal 9 8 3 6 2 2" xfId="47214" xr:uid="{00000000-0005-0000-0000-000049C50000}"/>
    <cellStyle name="Normal 9 8 3 6 3" xfId="47215" xr:uid="{00000000-0005-0000-0000-00004AC50000}"/>
    <cellStyle name="Normal 9 8 3 7" xfId="47216" xr:uid="{00000000-0005-0000-0000-00004BC50000}"/>
    <cellStyle name="Normal 9 8 3 7 2" xfId="47217" xr:uid="{00000000-0005-0000-0000-00004CC50000}"/>
    <cellStyle name="Normal 9 8 3 8" xfId="47218" xr:uid="{00000000-0005-0000-0000-00004DC50000}"/>
    <cellStyle name="Normal 9 8 3 9" xfId="47219" xr:uid="{00000000-0005-0000-0000-00004EC50000}"/>
    <cellStyle name="Normal 9 8 4" xfId="47220" xr:uid="{00000000-0005-0000-0000-00004FC50000}"/>
    <cellStyle name="Normal 9 8 4 2" xfId="47221" xr:uid="{00000000-0005-0000-0000-000050C50000}"/>
    <cellStyle name="Normal 9 8 4 2 2" xfId="47222" xr:uid="{00000000-0005-0000-0000-000051C50000}"/>
    <cellStyle name="Normal 9 8 4 2 2 2" xfId="47223" xr:uid="{00000000-0005-0000-0000-000052C50000}"/>
    <cellStyle name="Normal 9 8 4 2 3" xfId="47224" xr:uid="{00000000-0005-0000-0000-000053C50000}"/>
    <cellStyle name="Normal 9 8 4 2 4" xfId="47225" xr:uid="{00000000-0005-0000-0000-000054C50000}"/>
    <cellStyle name="Normal 9 8 4 3" xfId="47226" xr:uid="{00000000-0005-0000-0000-000055C50000}"/>
    <cellStyle name="Normal 9 8 4 3 2" xfId="47227" xr:uid="{00000000-0005-0000-0000-000056C50000}"/>
    <cellStyle name="Normal 9 8 4 3 2 2" xfId="47228" xr:uid="{00000000-0005-0000-0000-000057C50000}"/>
    <cellStyle name="Normal 9 8 4 3 3" xfId="47229" xr:uid="{00000000-0005-0000-0000-000058C50000}"/>
    <cellStyle name="Normal 9 8 4 3 4" xfId="47230" xr:uid="{00000000-0005-0000-0000-000059C50000}"/>
    <cellStyle name="Normal 9 8 4 4" xfId="47231" xr:uid="{00000000-0005-0000-0000-00005AC50000}"/>
    <cellStyle name="Normal 9 8 4 4 2" xfId="47232" xr:uid="{00000000-0005-0000-0000-00005BC50000}"/>
    <cellStyle name="Normal 9 8 4 4 2 2" xfId="47233" xr:uid="{00000000-0005-0000-0000-00005CC50000}"/>
    <cellStyle name="Normal 9 8 4 4 3" xfId="47234" xr:uid="{00000000-0005-0000-0000-00005DC50000}"/>
    <cellStyle name="Normal 9 8 4 4 4" xfId="47235" xr:uid="{00000000-0005-0000-0000-00005EC50000}"/>
    <cellStyle name="Normal 9 8 4 5" xfId="47236" xr:uid="{00000000-0005-0000-0000-00005FC50000}"/>
    <cellStyle name="Normal 9 8 4 5 2" xfId="47237" xr:uid="{00000000-0005-0000-0000-000060C50000}"/>
    <cellStyle name="Normal 9 8 4 5 3" xfId="47238" xr:uid="{00000000-0005-0000-0000-000061C50000}"/>
    <cellStyle name="Normal 9 8 4 6" xfId="47239" xr:uid="{00000000-0005-0000-0000-000062C50000}"/>
    <cellStyle name="Normal 9 8 4 7" xfId="47240" xr:uid="{00000000-0005-0000-0000-000063C50000}"/>
    <cellStyle name="Normal 9 8 4 8" xfId="47241" xr:uid="{00000000-0005-0000-0000-000064C50000}"/>
    <cellStyle name="Normal 9 8 5" xfId="47242" xr:uid="{00000000-0005-0000-0000-000065C50000}"/>
    <cellStyle name="Normal 9 8 5 2" xfId="47243" xr:uid="{00000000-0005-0000-0000-000066C50000}"/>
    <cellStyle name="Normal 9 8 5 2 2" xfId="47244" xr:uid="{00000000-0005-0000-0000-000067C50000}"/>
    <cellStyle name="Normal 9 8 5 3" xfId="47245" xr:uid="{00000000-0005-0000-0000-000068C50000}"/>
    <cellStyle name="Normal 9 8 5 4" xfId="47246" xr:uid="{00000000-0005-0000-0000-000069C50000}"/>
    <cellStyle name="Normal 9 8 6" xfId="47247" xr:uid="{00000000-0005-0000-0000-00006AC50000}"/>
    <cellStyle name="Normal 9 8 6 2" xfId="47248" xr:uid="{00000000-0005-0000-0000-00006BC50000}"/>
    <cellStyle name="Normal 9 8 6 2 2" xfId="47249" xr:uid="{00000000-0005-0000-0000-00006CC50000}"/>
    <cellStyle name="Normal 9 8 6 3" xfId="47250" xr:uid="{00000000-0005-0000-0000-00006DC50000}"/>
    <cellStyle name="Normal 9 8 6 4" xfId="47251" xr:uid="{00000000-0005-0000-0000-00006EC50000}"/>
    <cellStyle name="Normal 9 8 7" xfId="47252" xr:uid="{00000000-0005-0000-0000-00006FC50000}"/>
    <cellStyle name="Normal 9 8 7 2" xfId="47253" xr:uid="{00000000-0005-0000-0000-000070C50000}"/>
    <cellStyle name="Normal 9 8 7 2 2" xfId="47254" xr:uid="{00000000-0005-0000-0000-000071C50000}"/>
    <cellStyle name="Normal 9 8 7 3" xfId="47255" xr:uid="{00000000-0005-0000-0000-000072C50000}"/>
    <cellStyle name="Normal 9 8 7 4" xfId="47256" xr:uid="{00000000-0005-0000-0000-000073C50000}"/>
    <cellStyle name="Normal 9 8 8" xfId="47257" xr:uid="{00000000-0005-0000-0000-000074C50000}"/>
    <cellStyle name="Normal 9 8 8 2" xfId="47258" xr:uid="{00000000-0005-0000-0000-000075C50000}"/>
    <cellStyle name="Normal 9 8 8 2 2" xfId="47259" xr:uid="{00000000-0005-0000-0000-000076C50000}"/>
    <cellStyle name="Normal 9 8 8 3" xfId="47260" xr:uid="{00000000-0005-0000-0000-000077C50000}"/>
    <cellStyle name="Normal 9 8 9" xfId="47261" xr:uid="{00000000-0005-0000-0000-000078C50000}"/>
    <cellStyle name="Normal 9 8 9 2" xfId="47262" xr:uid="{00000000-0005-0000-0000-000079C50000}"/>
    <cellStyle name="Normal 9 9" xfId="47263" xr:uid="{00000000-0005-0000-0000-00007AC50000}"/>
    <cellStyle name="Normal 9 9 2" xfId="47264" xr:uid="{00000000-0005-0000-0000-00007BC50000}"/>
    <cellStyle name="Normal 9 9 2 2" xfId="47265" xr:uid="{00000000-0005-0000-0000-00007CC50000}"/>
    <cellStyle name="Normal 9 9 2 2 2" xfId="47266" xr:uid="{00000000-0005-0000-0000-00007DC50000}"/>
    <cellStyle name="Normal 9 9 2 2 2 2" xfId="47267" xr:uid="{00000000-0005-0000-0000-00007EC50000}"/>
    <cellStyle name="Normal 9 9 2 2 3" xfId="47268" xr:uid="{00000000-0005-0000-0000-00007FC50000}"/>
    <cellStyle name="Normal 9 9 2 2 4" xfId="47269" xr:uid="{00000000-0005-0000-0000-000080C50000}"/>
    <cellStyle name="Normal 9 9 2 3" xfId="47270" xr:uid="{00000000-0005-0000-0000-000081C50000}"/>
    <cellStyle name="Normal 9 9 2 3 2" xfId="47271" xr:uid="{00000000-0005-0000-0000-000082C50000}"/>
    <cellStyle name="Normal 9 9 2 3 2 2" xfId="47272" xr:uid="{00000000-0005-0000-0000-000083C50000}"/>
    <cellStyle name="Normal 9 9 2 3 3" xfId="47273" xr:uid="{00000000-0005-0000-0000-000084C50000}"/>
    <cellStyle name="Normal 9 9 2 3 4" xfId="47274" xr:uid="{00000000-0005-0000-0000-000085C50000}"/>
    <cellStyle name="Normal 9 9 2 4" xfId="47275" xr:uid="{00000000-0005-0000-0000-000086C50000}"/>
    <cellStyle name="Normal 9 9 2 4 2" xfId="47276" xr:uid="{00000000-0005-0000-0000-000087C50000}"/>
    <cellStyle name="Normal 9 9 2 4 2 2" xfId="47277" xr:uid="{00000000-0005-0000-0000-000088C50000}"/>
    <cellStyle name="Normal 9 9 2 4 3" xfId="47278" xr:uid="{00000000-0005-0000-0000-000089C50000}"/>
    <cellStyle name="Normal 9 9 2 4 4" xfId="47279" xr:uid="{00000000-0005-0000-0000-00008AC50000}"/>
    <cellStyle name="Normal 9 9 2 5" xfId="47280" xr:uid="{00000000-0005-0000-0000-00008BC50000}"/>
    <cellStyle name="Normal 9 9 2 5 2" xfId="47281" xr:uid="{00000000-0005-0000-0000-00008CC50000}"/>
    <cellStyle name="Normal 9 9 2 5 3" xfId="47282" xr:uid="{00000000-0005-0000-0000-00008DC50000}"/>
    <cellStyle name="Normal 9 9 2 6" xfId="47283" xr:uid="{00000000-0005-0000-0000-00008EC50000}"/>
    <cellStyle name="Normal 9 9 2 7" xfId="47284" xr:uid="{00000000-0005-0000-0000-00008FC50000}"/>
    <cellStyle name="Normal 9 9 2 8" xfId="47285" xr:uid="{00000000-0005-0000-0000-000090C50000}"/>
    <cellStyle name="Normal 9 9 3" xfId="47286" xr:uid="{00000000-0005-0000-0000-000091C50000}"/>
    <cellStyle name="Normal 9 9 3 2" xfId="47287" xr:uid="{00000000-0005-0000-0000-000092C50000}"/>
    <cellStyle name="Normal 9 9 3 2 2" xfId="47288" xr:uid="{00000000-0005-0000-0000-000093C50000}"/>
    <cellStyle name="Normal 9 9 3 3" xfId="47289" xr:uid="{00000000-0005-0000-0000-000094C50000}"/>
    <cellStyle name="Normal 9 9 3 4" xfId="47290" xr:uid="{00000000-0005-0000-0000-000095C50000}"/>
    <cellStyle name="Normal 9 9 4" xfId="47291" xr:uid="{00000000-0005-0000-0000-000096C50000}"/>
    <cellStyle name="Normal 9 9 4 2" xfId="47292" xr:uid="{00000000-0005-0000-0000-000097C50000}"/>
    <cellStyle name="Normal 9 9 4 2 2" xfId="47293" xr:uid="{00000000-0005-0000-0000-000098C50000}"/>
    <cellStyle name="Normal 9 9 4 3" xfId="47294" xr:uid="{00000000-0005-0000-0000-000099C50000}"/>
    <cellStyle name="Normal 9 9 4 4" xfId="47295" xr:uid="{00000000-0005-0000-0000-00009AC50000}"/>
    <cellStyle name="Normal 9 9 5" xfId="47296" xr:uid="{00000000-0005-0000-0000-00009BC50000}"/>
    <cellStyle name="Normal 9 9 5 2" xfId="47297" xr:uid="{00000000-0005-0000-0000-00009CC50000}"/>
    <cellStyle name="Normal 9 9 5 2 2" xfId="47298" xr:uid="{00000000-0005-0000-0000-00009DC50000}"/>
    <cellStyle name="Normal 9 9 5 3" xfId="47299" xr:uid="{00000000-0005-0000-0000-00009EC50000}"/>
    <cellStyle name="Normal 9 9 5 4" xfId="47300" xr:uid="{00000000-0005-0000-0000-00009FC50000}"/>
    <cellStyle name="Normal 9 9 6" xfId="47301" xr:uid="{00000000-0005-0000-0000-0000A0C50000}"/>
    <cellStyle name="Normal 9 9 6 2" xfId="47302" xr:uid="{00000000-0005-0000-0000-0000A1C50000}"/>
    <cellStyle name="Normal 9 9 6 2 2" xfId="47303" xr:uid="{00000000-0005-0000-0000-0000A2C50000}"/>
    <cellStyle name="Normal 9 9 6 3" xfId="47304" xr:uid="{00000000-0005-0000-0000-0000A3C50000}"/>
    <cellStyle name="Normal 9 9 7" xfId="47305" xr:uid="{00000000-0005-0000-0000-0000A4C50000}"/>
    <cellStyle name="Normal 9 9 7 2" xfId="47306" xr:uid="{00000000-0005-0000-0000-0000A5C50000}"/>
    <cellStyle name="Normal 9 9 8" xfId="47307" xr:uid="{00000000-0005-0000-0000-0000A6C50000}"/>
    <cellStyle name="Normal 9 9 9" xfId="47308" xr:uid="{00000000-0005-0000-0000-0000A7C50000}"/>
    <cellStyle name="Normal 90" xfId="47309" xr:uid="{00000000-0005-0000-0000-0000A8C50000}"/>
    <cellStyle name="Normal 90 2" xfId="47310" xr:uid="{00000000-0005-0000-0000-0000A9C50000}"/>
    <cellStyle name="Normal 90 3" xfId="47311" xr:uid="{00000000-0005-0000-0000-0000AAC50000}"/>
    <cellStyle name="Normal 91" xfId="47312" xr:uid="{00000000-0005-0000-0000-0000ABC50000}"/>
    <cellStyle name="Normal 91 2" xfId="47313" xr:uid="{00000000-0005-0000-0000-0000ACC50000}"/>
    <cellStyle name="Normal 91 3" xfId="47314" xr:uid="{00000000-0005-0000-0000-0000ADC50000}"/>
    <cellStyle name="Normal 92" xfId="47315" xr:uid="{00000000-0005-0000-0000-0000AEC50000}"/>
    <cellStyle name="Normal 92 2" xfId="47316" xr:uid="{00000000-0005-0000-0000-0000AFC50000}"/>
    <cellStyle name="Normal 92 3" xfId="47317" xr:uid="{00000000-0005-0000-0000-0000B0C50000}"/>
    <cellStyle name="Normal 93" xfId="47318" xr:uid="{00000000-0005-0000-0000-0000B1C50000}"/>
    <cellStyle name="Normal 93 2" xfId="47319" xr:uid="{00000000-0005-0000-0000-0000B2C50000}"/>
    <cellStyle name="Normal 93 2 2" xfId="47320" xr:uid="{00000000-0005-0000-0000-0000B3C50000}"/>
    <cellStyle name="Normal 93 2 2 2" xfId="47321" xr:uid="{00000000-0005-0000-0000-0000B4C50000}"/>
    <cellStyle name="Normal 93 2 2 3" xfId="47322" xr:uid="{00000000-0005-0000-0000-0000B5C50000}"/>
    <cellStyle name="Normal 93 2 3" xfId="47323" xr:uid="{00000000-0005-0000-0000-0000B6C50000}"/>
    <cellStyle name="Normal 93 2 3 2" xfId="47324" xr:uid="{00000000-0005-0000-0000-0000B7C50000}"/>
    <cellStyle name="Normal 93 2 4" xfId="47325" xr:uid="{00000000-0005-0000-0000-0000B8C50000}"/>
    <cellStyle name="Normal 93 2 5" xfId="47326" xr:uid="{00000000-0005-0000-0000-0000B9C50000}"/>
    <cellStyle name="Normal 93 3" xfId="47327" xr:uid="{00000000-0005-0000-0000-0000BAC50000}"/>
    <cellStyle name="Normal 93 3 2" xfId="47328" xr:uid="{00000000-0005-0000-0000-0000BBC50000}"/>
    <cellStyle name="Normal 93 3 3" xfId="47329" xr:uid="{00000000-0005-0000-0000-0000BCC50000}"/>
    <cellStyle name="Normal 93 4" xfId="47330" xr:uid="{00000000-0005-0000-0000-0000BDC50000}"/>
    <cellStyle name="Normal 93 4 2" xfId="47331" xr:uid="{00000000-0005-0000-0000-0000BEC50000}"/>
    <cellStyle name="Normal 93 5" xfId="47332" xr:uid="{00000000-0005-0000-0000-0000BFC50000}"/>
    <cellStyle name="Normal 93 6" xfId="47333" xr:uid="{00000000-0005-0000-0000-0000C0C50000}"/>
    <cellStyle name="Normal 94" xfId="47334" xr:uid="{00000000-0005-0000-0000-0000C1C50000}"/>
    <cellStyle name="Normal 94 2" xfId="47335" xr:uid="{00000000-0005-0000-0000-0000C2C50000}"/>
    <cellStyle name="Normal 94 2 2" xfId="47336" xr:uid="{00000000-0005-0000-0000-0000C3C50000}"/>
    <cellStyle name="Normal 94 2 2 2" xfId="47337" xr:uid="{00000000-0005-0000-0000-0000C4C50000}"/>
    <cellStyle name="Normal 94 2 2 3" xfId="47338" xr:uid="{00000000-0005-0000-0000-0000C5C50000}"/>
    <cellStyle name="Normal 94 2 3" xfId="47339" xr:uid="{00000000-0005-0000-0000-0000C6C50000}"/>
    <cellStyle name="Normal 94 2 3 2" xfId="47340" xr:uid="{00000000-0005-0000-0000-0000C7C50000}"/>
    <cellStyle name="Normal 94 2 4" xfId="47341" xr:uid="{00000000-0005-0000-0000-0000C8C50000}"/>
    <cellStyle name="Normal 94 2 5" xfId="47342" xr:uid="{00000000-0005-0000-0000-0000C9C50000}"/>
    <cellStyle name="Normal 94 3" xfId="47343" xr:uid="{00000000-0005-0000-0000-0000CAC50000}"/>
    <cellStyle name="Normal 94 3 2" xfId="47344" xr:uid="{00000000-0005-0000-0000-0000CBC50000}"/>
    <cellStyle name="Normal 94 3 3" xfId="47345" xr:uid="{00000000-0005-0000-0000-0000CCC50000}"/>
    <cellStyle name="Normal 94 4" xfId="47346" xr:uid="{00000000-0005-0000-0000-0000CDC50000}"/>
    <cellStyle name="Normal 94 4 2" xfId="47347" xr:uid="{00000000-0005-0000-0000-0000CEC50000}"/>
    <cellStyle name="Normal 94 5" xfId="47348" xr:uid="{00000000-0005-0000-0000-0000CFC50000}"/>
    <cellStyle name="Normal 94 6" xfId="47349" xr:uid="{00000000-0005-0000-0000-0000D0C50000}"/>
    <cellStyle name="Normal 95" xfId="47350" xr:uid="{00000000-0005-0000-0000-0000D1C50000}"/>
    <cellStyle name="Normal 95 2" xfId="47351" xr:uid="{00000000-0005-0000-0000-0000D2C50000}"/>
    <cellStyle name="Normal 95 2 2" xfId="47352" xr:uid="{00000000-0005-0000-0000-0000D3C50000}"/>
    <cellStyle name="Normal 95 2 2 2" xfId="47353" xr:uid="{00000000-0005-0000-0000-0000D4C50000}"/>
    <cellStyle name="Normal 95 2 2 3" xfId="47354" xr:uid="{00000000-0005-0000-0000-0000D5C50000}"/>
    <cellStyle name="Normal 95 2 3" xfId="47355" xr:uid="{00000000-0005-0000-0000-0000D6C50000}"/>
    <cellStyle name="Normal 95 2 3 2" xfId="47356" xr:uid="{00000000-0005-0000-0000-0000D7C50000}"/>
    <cellStyle name="Normal 95 2 4" xfId="47357" xr:uid="{00000000-0005-0000-0000-0000D8C50000}"/>
    <cellStyle name="Normal 95 2 5" xfId="47358" xr:uid="{00000000-0005-0000-0000-0000D9C50000}"/>
    <cellStyle name="Normal 95 3" xfId="47359" xr:uid="{00000000-0005-0000-0000-0000DAC50000}"/>
    <cellStyle name="Normal 95 3 2" xfId="47360" xr:uid="{00000000-0005-0000-0000-0000DBC50000}"/>
    <cellStyle name="Normal 95 3 3" xfId="47361" xr:uid="{00000000-0005-0000-0000-0000DCC50000}"/>
    <cellStyle name="Normal 95 4" xfId="47362" xr:uid="{00000000-0005-0000-0000-0000DDC50000}"/>
    <cellStyle name="Normal 95 4 2" xfId="47363" xr:uid="{00000000-0005-0000-0000-0000DEC50000}"/>
    <cellStyle name="Normal 95 5" xfId="47364" xr:uid="{00000000-0005-0000-0000-0000DFC50000}"/>
    <cellStyle name="Normal 95 6" xfId="47365" xr:uid="{00000000-0005-0000-0000-0000E0C50000}"/>
    <cellStyle name="Normal 96" xfId="47366" xr:uid="{00000000-0005-0000-0000-0000E1C50000}"/>
    <cellStyle name="Normal 96 2" xfId="47367" xr:uid="{00000000-0005-0000-0000-0000E2C50000}"/>
    <cellStyle name="Normal 96 2 2" xfId="47368" xr:uid="{00000000-0005-0000-0000-0000E3C50000}"/>
    <cellStyle name="Normal 96 2 2 2" xfId="47369" xr:uid="{00000000-0005-0000-0000-0000E4C50000}"/>
    <cellStyle name="Normal 96 2 2 3" xfId="47370" xr:uid="{00000000-0005-0000-0000-0000E5C50000}"/>
    <cellStyle name="Normal 96 2 3" xfId="47371" xr:uid="{00000000-0005-0000-0000-0000E6C50000}"/>
    <cellStyle name="Normal 96 2 3 2" xfId="47372" xr:uid="{00000000-0005-0000-0000-0000E7C50000}"/>
    <cellStyle name="Normal 96 2 4" xfId="47373" xr:uid="{00000000-0005-0000-0000-0000E8C50000}"/>
    <cellStyle name="Normal 96 2 5" xfId="47374" xr:uid="{00000000-0005-0000-0000-0000E9C50000}"/>
    <cellStyle name="Normal 96 3" xfId="47375" xr:uid="{00000000-0005-0000-0000-0000EAC50000}"/>
    <cellStyle name="Normal 96 3 2" xfId="47376" xr:uid="{00000000-0005-0000-0000-0000EBC50000}"/>
    <cellStyle name="Normal 96 3 3" xfId="47377" xr:uid="{00000000-0005-0000-0000-0000ECC50000}"/>
    <cellStyle name="Normal 96 4" xfId="47378" xr:uid="{00000000-0005-0000-0000-0000EDC50000}"/>
    <cellStyle name="Normal 96 4 2" xfId="47379" xr:uid="{00000000-0005-0000-0000-0000EEC50000}"/>
    <cellStyle name="Normal 96 5" xfId="47380" xr:uid="{00000000-0005-0000-0000-0000EFC50000}"/>
    <cellStyle name="Normal 96 6" xfId="47381" xr:uid="{00000000-0005-0000-0000-0000F0C50000}"/>
    <cellStyle name="Normal 97" xfId="47382" xr:uid="{00000000-0005-0000-0000-0000F1C50000}"/>
    <cellStyle name="Normal 97 2" xfId="47383" xr:uid="{00000000-0005-0000-0000-0000F2C50000}"/>
    <cellStyle name="Normal 97 2 2" xfId="47384" xr:uid="{00000000-0005-0000-0000-0000F3C50000}"/>
    <cellStyle name="Normal 97 2 2 2" xfId="47385" xr:uid="{00000000-0005-0000-0000-0000F4C50000}"/>
    <cellStyle name="Normal 97 2 2 3" xfId="47386" xr:uid="{00000000-0005-0000-0000-0000F5C50000}"/>
    <cellStyle name="Normal 97 2 3" xfId="47387" xr:uid="{00000000-0005-0000-0000-0000F6C50000}"/>
    <cellStyle name="Normal 97 2 3 2" xfId="47388" xr:uid="{00000000-0005-0000-0000-0000F7C50000}"/>
    <cellStyle name="Normal 97 2 4" xfId="47389" xr:uid="{00000000-0005-0000-0000-0000F8C50000}"/>
    <cellStyle name="Normal 97 2 5" xfId="47390" xr:uid="{00000000-0005-0000-0000-0000F9C50000}"/>
    <cellStyle name="Normal 97 3" xfId="47391" xr:uid="{00000000-0005-0000-0000-0000FAC50000}"/>
    <cellStyle name="Normal 97 3 2" xfId="47392" xr:uid="{00000000-0005-0000-0000-0000FBC50000}"/>
    <cellStyle name="Normal 97 3 3" xfId="47393" xr:uid="{00000000-0005-0000-0000-0000FCC50000}"/>
    <cellStyle name="Normal 97 4" xfId="47394" xr:uid="{00000000-0005-0000-0000-0000FDC50000}"/>
    <cellStyle name="Normal 97 4 2" xfId="47395" xr:uid="{00000000-0005-0000-0000-0000FEC50000}"/>
    <cellStyle name="Normal 97 5" xfId="47396" xr:uid="{00000000-0005-0000-0000-0000FFC50000}"/>
    <cellStyle name="Normal 97 6" xfId="47397" xr:uid="{00000000-0005-0000-0000-000000C60000}"/>
    <cellStyle name="Normal 98" xfId="47398" xr:uid="{00000000-0005-0000-0000-000001C60000}"/>
    <cellStyle name="Normal 98 2" xfId="47399" xr:uid="{00000000-0005-0000-0000-000002C60000}"/>
    <cellStyle name="Normal 98 2 2" xfId="47400" xr:uid="{00000000-0005-0000-0000-000003C60000}"/>
    <cellStyle name="Normal 98 2 2 2" xfId="47401" xr:uid="{00000000-0005-0000-0000-000004C60000}"/>
    <cellStyle name="Normal 98 2 2 3" xfId="47402" xr:uid="{00000000-0005-0000-0000-000005C60000}"/>
    <cellStyle name="Normal 98 2 3" xfId="47403" xr:uid="{00000000-0005-0000-0000-000006C60000}"/>
    <cellStyle name="Normal 98 2 3 2" xfId="47404" xr:uid="{00000000-0005-0000-0000-000007C60000}"/>
    <cellStyle name="Normal 98 2 4" xfId="47405" xr:uid="{00000000-0005-0000-0000-000008C60000}"/>
    <cellStyle name="Normal 98 2 5" xfId="47406" xr:uid="{00000000-0005-0000-0000-000009C60000}"/>
    <cellStyle name="Normal 98 3" xfId="47407" xr:uid="{00000000-0005-0000-0000-00000AC60000}"/>
    <cellStyle name="Normal 98 3 2" xfId="47408" xr:uid="{00000000-0005-0000-0000-00000BC60000}"/>
    <cellStyle name="Normal 98 3 3" xfId="47409" xr:uid="{00000000-0005-0000-0000-00000CC60000}"/>
    <cellStyle name="Normal 98 4" xfId="47410" xr:uid="{00000000-0005-0000-0000-00000DC60000}"/>
    <cellStyle name="Normal 98 4 2" xfId="47411" xr:uid="{00000000-0005-0000-0000-00000EC60000}"/>
    <cellStyle name="Normal 98 5" xfId="47412" xr:uid="{00000000-0005-0000-0000-00000FC60000}"/>
    <cellStyle name="Normal 98 6" xfId="47413" xr:uid="{00000000-0005-0000-0000-000010C60000}"/>
    <cellStyle name="Normal 99" xfId="47414" xr:uid="{00000000-0005-0000-0000-000011C60000}"/>
    <cellStyle name="Normal 99 2" xfId="47415" xr:uid="{00000000-0005-0000-0000-000012C60000}"/>
    <cellStyle name="Normal 99 2 2" xfId="47416" xr:uid="{00000000-0005-0000-0000-000013C60000}"/>
    <cellStyle name="Normal 99 2 2 2" xfId="47417" xr:uid="{00000000-0005-0000-0000-000014C60000}"/>
    <cellStyle name="Normal 99 2 2 3" xfId="47418" xr:uid="{00000000-0005-0000-0000-000015C60000}"/>
    <cellStyle name="Normal 99 2 3" xfId="47419" xr:uid="{00000000-0005-0000-0000-000016C60000}"/>
    <cellStyle name="Normal 99 2 3 2" xfId="47420" xr:uid="{00000000-0005-0000-0000-000017C60000}"/>
    <cellStyle name="Normal 99 2 4" xfId="47421" xr:uid="{00000000-0005-0000-0000-000018C60000}"/>
    <cellStyle name="Normal 99 2 5" xfId="47422" xr:uid="{00000000-0005-0000-0000-000019C60000}"/>
    <cellStyle name="Normal 99 3" xfId="47423" xr:uid="{00000000-0005-0000-0000-00001AC60000}"/>
    <cellStyle name="Normal 99 3 2" xfId="47424" xr:uid="{00000000-0005-0000-0000-00001BC60000}"/>
    <cellStyle name="Normal 99 3 3" xfId="47425" xr:uid="{00000000-0005-0000-0000-00001CC60000}"/>
    <cellStyle name="Normal 99 4" xfId="47426" xr:uid="{00000000-0005-0000-0000-00001DC60000}"/>
    <cellStyle name="Normal 99 4 2" xfId="47427" xr:uid="{00000000-0005-0000-0000-00001EC60000}"/>
    <cellStyle name="Normal 99 5" xfId="47428" xr:uid="{00000000-0005-0000-0000-00001FC60000}"/>
    <cellStyle name="Normal 99 6" xfId="47429" xr:uid="{00000000-0005-0000-0000-000020C60000}"/>
    <cellStyle name="Normal_TxE3.1.2" xfId="2" xr:uid="{00000000-0005-0000-0000-000021C60000}"/>
    <cellStyle name="NormalMultiple" xfId="60267" xr:uid="{00000000-0005-0000-0000-000022C60000}"/>
    <cellStyle name="NormalMultiple 10" xfId="60268" xr:uid="{00000000-0005-0000-0000-000023C60000}"/>
    <cellStyle name="NormalMultiple 11" xfId="60269" xr:uid="{00000000-0005-0000-0000-000024C60000}"/>
    <cellStyle name="NormalMultiple 12" xfId="60270" xr:uid="{00000000-0005-0000-0000-000025C60000}"/>
    <cellStyle name="NormalMultiple 13" xfId="60271" xr:uid="{00000000-0005-0000-0000-000026C60000}"/>
    <cellStyle name="NormalMultiple 14" xfId="60272" xr:uid="{00000000-0005-0000-0000-000027C60000}"/>
    <cellStyle name="NormalMultiple 2" xfId="60273" xr:uid="{00000000-0005-0000-0000-000028C60000}"/>
    <cellStyle name="NormalMultiple 3" xfId="60274" xr:uid="{00000000-0005-0000-0000-000029C60000}"/>
    <cellStyle name="NormalMultiple 4" xfId="60275" xr:uid="{00000000-0005-0000-0000-00002AC60000}"/>
    <cellStyle name="NormalMultiple 5" xfId="60276" xr:uid="{00000000-0005-0000-0000-00002BC60000}"/>
    <cellStyle name="NormalMultiple 6" xfId="60277" xr:uid="{00000000-0005-0000-0000-00002CC60000}"/>
    <cellStyle name="NormalMultiple 7" xfId="60278" xr:uid="{00000000-0005-0000-0000-00002DC60000}"/>
    <cellStyle name="NormalMultiple 8" xfId="60279" xr:uid="{00000000-0005-0000-0000-00002EC60000}"/>
    <cellStyle name="NormalMultiple 9" xfId="60280" xr:uid="{00000000-0005-0000-0000-00002FC60000}"/>
    <cellStyle name="NormalOCode Auto" xfId="60281" xr:uid="{00000000-0005-0000-0000-000030C60000}"/>
    <cellStyle name="NormalOCode Server" xfId="60282" xr:uid="{00000000-0005-0000-0000-000031C60000}"/>
    <cellStyle name="NormalOCode Utilities (2)" xfId="60283" xr:uid="{00000000-0005-0000-0000-000032C60000}"/>
    <cellStyle name="NormalOTemplates - Step 1_Templates _x000d_ Step 2_1" xfId="60284" xr:uid="{00000000-0005-0000-0000-000033C60000}"/>
    <cellStyle name="NormalOTemplates - Step 3_1" xfId="60285" xr:uid="{00000000-0005-0000-0000-000034C60000}"/>
    <cellStyle name="NormalX" xfId="60286" xr:uid="{00000000-0005-0000-0000-000035C60000}"/>
    <cellStyle name="Note 10" xfId="60287" xr:uid="{00000000-0005-0000-0000-000036C60000}"/>
    <cellStyle name="Note 11" xfId="60288" xr:uid="{00000000-0005-0000-0000-000037C60000}"/>
    <cellStyle name="Note 12" xfId="60289" xr:uid="{00000000-0005-0000-0000-000038C60000}"/>
    <cellStyle name="Note 13" xfId="60290" xr:uid="{00000000-0005-0000-0000-000039C60000}"/>
    <cellStyle name="Note 14" xfId="60291" xr:uid="{00000000-0005-0000-0000-00003AC60000}"/>
    <cellStyle name="Note 2" xfId="47430" xr:uid="{00000000-0005-0000-0000-00003BC60000}"/>
    <cellStyle name="Note 2 10" xfId="47431" xr:uid="{00000000-0005-0000-0000-00003CC60000}"/>
    <cellStyle name="Note 2 11" xfId="47432" xr:uid="{00000000-0005-0000-0000-00003DC60000}"/>
    <cellStyle name="Note 2 12" xfId="47433" xr:uid="{00000000-0005-0000-0000-00003EC60000}"/>
    <cellStyle name="Note 2 2" xfId="47434" xr:uid="{00000000-0005-0000-0000-00003FC60000}"/>
    <cellStyle name="Note 2 2 2" xfId="47435" xr:uid="{00000000-0005-0000-0000-000040C60000}"/>
    <cellStyle name="Note 2 2 3" xfId="47436" xr:uid="{00000000-0005-0000-0000-000041C60000}"/>
    <cellStyle name="Note 2 2 4" xfId="47437" xr:uid="{00000000-0005-0000-0000-000042C60000}"/>
    <cellStyle name="Note 2 2 5" xfId="47438" xr:uid="{00000000-0005-0000-0000-000043C60000}"/>
    <cellStyle name="Note 2 3" xfId="47439" xr:uid="{00000000-0005-0000-0000-000044C60000}"/>
    <cellStyle name="Note 2 3 2" xfId="47440" xr:uid="{00000000-0005-0000-0000-000045C60000}"/>
    <cellStyle name="Note 2 3 3" xfId="47441" xr:uid="{00000000-0005-0000-0000-000046C60000}"/>
    <cellStyle name="Note 2 3 4" xfId="47442" xr:uid="{00000000-0005-0000-0000-000047C60000}"/>
    <cellStyle name="Note 2 3 5" xfId="47443" xr:uid="{00000000-0005-0000-0000-000048C60000}"/>
    <cellStyle name="Note 2 4" xfId="47444" xr:uid="{00000000-0005-0000-0000-000049C60000}"/>
    <cellStyle name="Note 2 4 2" xfId="47445" xr:uid="{00000000-0005-0000-0000-00004AC60000}"/>
    <cellStyle name="Note 2 4 3" xfId="47446" xr:uid="{00000000-0005-0000-0000-00004BC60000}"/>
    <cellStyle name="Note 2 4 4" xfId="47447" xr:uid="{00000000-0005-0000-0000-00004CC60000}"/>
    <cellStyle name="Note 2 4 5" xfId="47448" xr:uid="{00000000-0005-0000-0000-00004DC60000}"/>
    <cellStyle name="Note 2 5" xfId="47449" xr:uid="{00000000-0005-0000-0000-00004EC60000}"/>
    <cellStyle name="Note 2 5 10" xfId="47450" xr:uid="{00000000-0005-0000-0000-00004FC60000}"/>
    <cellStyle name="Note 2 5 2" xfId="47451" xr:uid="{00000000-0005-0000-0000-000050C60000}"/>
    <cellStyle name="Note 2 5 2 2" xfId="47452" xr:uid="{00000000-0005-0000-0000-000051C60000}"/>
    <cellStyle name="Note 2 5 2 2 2" xfId="47453" xr:uid="{00000000-0005-0000-0000-000052C60000}"/>
    <cellStyle name="Note 2 5 2 2 3" xfId="47454" xr:uid="{00000000-0005-0000-0000-000053C60000}"/>
    <cellStyle name="Note 2 5 2 3" xfId="47455" xr:uid="{00000000-0005-0000-0000-000054C60000}"/>
    <cellStyle name="Note 2 5 2 3 2" xfId="47456" xr:uid="{00000000-0005-0000-0000-000055C60000}"/>
    <cellStyle name="Note 2 5 2 4" xfId="47457" xr:uid="{00000000-0005-0000-0000-000056C60000}"/>
    <cellStyle name="Note 2 5 3" xfId="47458" xr:uid="{00000000-0005-0000-0000-000057C60000}"/>
    <cellStyle name="Note 2 5 4" xfId="47459" xr:uid="{00000000-0005-0000-0000-000058C60000}"/>
    <cellStyle name="Note 2 5 4 2" xfId="47460" xr:uid="{00000000-0005-0000-0000-000059C60000}"/>
    <cellStyle name="Note 2 5 4 2 2" xfId="47461" xr:uid="{00000000-0005-0000-0000-00005AC60000}"/>
    <cellStyle name="Note 2 5 4 3" xfId="47462" xr:uid="{00000000-0005-0000-0000-00005BC60000}"/>
    <cellStyle name="Note 2 5 4 4" xfId="47463" xr:uid="{00000000-0005-0000-0000-00005CC60000}"/>
    <cellStyle name="Note 2 5 5" xfId="47464" xr:uid="{00000000-0005-0000-0000-00005DC60000}"/>
    <cellStyle name="Note 2 5 5 2" xfId="47465" xr:uid="{00000000-0005-0000-0000-00005EC60000}"/>
    <cellStyle name="Note 2 5 5 2 2" xfId="47466" xr:uid="{00000000-0005-0000-0000-00005FC60000}"/>
    <cellStyle name="Note 2 5 5 3" xfId="47467" xr:uid="{00000000-0005-0000-0000-000060C60000}"/>
    <cellStyle name="Note 2 5 5 4" xfId="47468" xr:uid="{00000000-0005-0000-0000-000061C60000}"/>
    <cellStyle name="Note 2 5 6" xfId="47469" xr:uid="{00000000-0005-0000-0000-000062C60000}"/>
    <cellStyle name="Note 2 5 6 2" xfId="47470" xr:uid="{00000000-0005-0000-0000-000063C60000}"/>
    <cellStyle name="Note 2 5 6 2 2" xfId="47471" xr:uid="{00000000-0005-0000-0000-000064C60000}"/>
    <cellStyle name="Note 2 5 6 3" xfId="47472" xr:uid="{00000000-0005-0000-0000-000065C60000}"/>
    <cellStyle name="Note 2 5 6 4" xfId="47473" xr:uid="{00000000-0005-0000-0000-000066C60000}"/>
    <cellStyle name="Note 2 5 7" xfId="47474" xr:uid="{00000000-0005-0000-0000-000067C60000}"/>
    <cellStyle name="Note 2 5 7 2" xfId="47475" xr:uid="{00000000-0005-0000-0000-000068C60000}"/>
    <cellStyle name="Note 2 5 7 3" xfId="47476" xr:uid="{00000000-0005-0000-0000-000069C60000}"/>
    <cellStyle name="Note 2 5 8" xfId="47477" xr:uid="{00000000-0005-0000-0000-00006AC60000}"/>
    <cellStyle name="Note 2 5 9" xfId="47478" xr:uid="{00000000-0005-0000-0000-00006BC60000}"/>
    <cellStyle name="Note 2 6" xfId="47479" xr:uid="{00000000-0005-0000-0000-00006CC60000}"/>
    <cellStyle name="Note 2 7" xfId="47480" xr:uid="{00000000-0005-0000-0000-00006DC60000}"/>
    <cellStyle name="Note 2 8" xfId="47481" xr:uid="{00000000-0005-0000-0000-00006EC60000}"/>
    <cellStyle name="Note 2 9" xfId="47482" xr:uid="{00000000-0005-0000-0000-00006FC60000}"/>
    <cellStyle name="Note 3" xfId="47483" xr:uid="{00000000-0005-0000-0000-000070C60000}"/>
    <cellStyle name="Note 3 10" xfId="60292" xr:uid="{00000000-0005-0000-0000-000071C60000}"/>
    <cellStyle name="Note 3 2" xfId="47484" xr:uid="{00000000-0005-0000-0000-000072C60000}"/>
    <cellStyle name="Note 3 3" xfId="47485" xr:uid="{00000000-0005-0000-0000-000073C60000}"/>
    <cellStyle name="Note 3 4" xfId="47486" xr:uid="{00000000-0005-0000-0000-000074C60000}"/>
    <cellStyle name="Note 3 5" xfId="47487" xr:uid="{00000000-0005-0000-0000-000075C60000}"/>
    <cellStyle name="Note 3 6" xfId="60293" xr:uid="{00000000-0005-0000-0000-000076C60000}"/>
    <cellStyle name="Note 3 7" xfId="60294" xr:uid="{00000000-0005-0000-0000-000077C60000}"/>
    <cellStyle name="Note 3 8" xfId="60295" xr:uid="{00000000-0005-0000-0000-000078C60000}"/>
    <cellStyle name="Note 3 9" xfId="60296" xr:uid="{00000000-0005-0000-0000-000079C60000}"/>
    <cellStyle name="Note 4" xfId="47488" xr:uid="{00000000-0005-0000-0000-00007AC60000}"/>
    <cellStyle name="Note 4 10" xfId="47489" xr:uid="{00000000-0005-0000-0000-00007BC60000}"/>
    <cellStyle name="Note 4 10 2" xfId="47490" xr:uid="{00000000-0005-0000-0000-00007CC60000}"/>
    <cellStyle name="Note 4 10 2 2" xfId="47491" xr:uid="{00000000-0005-0000-0000-00007DC60000}"/>
    <cellStyle name="Note 4 10 3" xfId="47492" xr:uid="{00000000-0005-0000-0000-00007EC60000}"/>
    <cellStyle name="Note 4 10 4" xfId="47493" xr:uid="{00000000-0005-0000-0000-00007FC60000}"/>
    <cellStyle name="Note 4 11" xfId="47494" xr:uid="{00000000-0005-0000-0000-000080C60000}"/>
    <cellStyle name="Note 4 11 2" xfId="47495" xr:uid="{00000000-0005-0000-0000-000081C60000}"/>
    <cellStyle name="Note 4 11 2 2" xfId="47496" xr:uid="{00000000-0005-0000-0000-000082C60000}"/>
    <cellStyle name="Note 4 11 3" xfId="47497" xr:uid="{00000000-0005-0000-0000-000083C60000}"/>
    <cellStyle name="Note 4 11 4" xfId="47498" xr:uid="{00000000-0005-0000-0000-000084C60000}"/>
    <cellStyle name="Note 4 12" xfId="47499" xr:uid="{00000000-0005-0000-0000-000085C60000}"/>
    <cellStyle name="Note 4 12 2" xfId="47500" xr:uid="{00000000-0005-0000-0000-000086C60000}"/>
    <cellStyle name="Note 4 12 3" xfId="47501" xr:uid="{00000000-0005-0000-0000-000087C60000}"/>
    <cellStyle name="Note 4 13" xfId="47502" xr:uid="{00000000-0005-0000-0000-000088C60000}"/>
    <cellStyle name="Note 4 14" xfId="47503" xr:uid="{00000000-0005-0000-0000-000089C60000}"/>
    <cellStyle name="Note 4 15" xfId="47504" xr:uid="{00000000-0005-0000-0000-00008AC60000}"/>
    <cellStyle name="Note 4 2" xfId="47505" xr:uid="{00000000-0005-0000-0000-00008BC60000}"/>
    <cellStyle name="Note 4 2 10" xfId="47506" xr:uid="{00000000-0005-0000-0000-00008CC60000}"/>
    <cellStyle name="Note 4 2 10 2" xfId="47507" xr:uid="{00000000-0005-0000-0000-00008DC60000}"/>
    <cellStyle name="Note 4 2 10 2 2" xfId="47508" xr:uid="{00000000-0005-0000-0000-00008EC60000}"/>
    <cellStyle name="Note 4 2 10 3" xfId="47509" xr:uid="{00000000-0005-0000-0000-00008FC60000}"/>
    <cellStyle name="Note 4 2 11" xfId="47510" xr:uid="{00000000-0005-0000-0000-000090C60000}"/>
    <cellStyle name="Note 4 2 11 2" xfId="47511" xr:uid="{00000000-0005-0000-0000-000091C60000}"/>
    <cellStyle name="Note 4 2 12" xfId="47512" xr:uid="{00000000-0005-0000-0000-000092C60000}"/>
    <cellStyle name="Note 4 2 13" xfId="47513" xr:uid="{00000000-0005-0000-0000-000093C60000}"/>
    <cellStyle name="Note 4 2 2" xfId="47514" xr:uid="{00000000-0005-0000-0000-000094C60000}"/>
    <cellStyle name="Note 4 2 2 10" xfId="47515" xr:uid="{00000000-0005-0000-0000-000095C60000}"/>
    <cellStyle name="Note 4 2 2 10 2" xfId="47516" xr:uid="{00000000-0005-0000-0000-000096C60000}"/>
    <cellStyle name="Note 4 2 2 11" xfId="47517" xr:uid="{00000000-0005-0000-0000-000097C60000}"/>
    <cellStyle name="Note 4 2 2 12" xfId="47518" xr:uid="{00000000-0005-0000-0000-000098C60000}"/>
    <cellStyle name="Note 4 2 2 2" xfId="47519" xr:uid="{00000000-0005-0000-0000-000099C60000}"/>
    <cellStyle name="Note 4 2 2 2 10" xfId="47520" xr:uid="{00000000-0005-0000-0000-00009AC60000}"/>
    <cellStyle name="Note 4 2 2 2 2" xfId="47521" xr:uid="{00000000-0005-0000-0000-00009BC60000}"/>
    <cellStyle name="Note 4 2 2 2 2 2" xfId="47522" xr:uid="{00000000-0005-0000-0000-00009CC60000}"/>
    <cellStyle name="Note 4 2 2 2 2 2 2" xfId="47523" xr:uid="{00000000-0005-0000-0000-00009DC60000}"/>
    <cellStyle name="Note 4 2 2 2 2 2 2 2" xfId="47524" xr:uid="{00000000-0005-0000-0000-00009EC60000}"/>
    <cellStyle name="Note 4 2 2 2 2 2 3" xfId="47525" xr:uid="{00000000-0005-0000-0000-00009FC60000}"/>
    <cellStyle name="Note 4 2 2 2 2 2 4" xfId="47526" xr:uid="{00000000-0005-0000-0000-0000A0C60000}"/>
    <cellStyle name="Note 4 2 2 2 2 3" xfId="47527" xr:uid="{00000000-0005-0000-0000-0000A1C60000}"/>
    <cellStyle name="Note 4 2 2 2 2 3 2" xfId="47528" xr:uid="{00000000-0005-0000-0000-0000A2C60000}"/>
    <cellStyle name="Note 4 2 2 2 2 3 2 2" xfId="47529" xr:uid="{00000000-0005-0000-0000-0000A3C60000}"/>
    <cellStyle name="Note 4 2 2 2 2 3 3" xfId="47530" xr:uid="{00000000-0005-0000-0000-0000A4C60000}"/>
    <cellStyle name="Note 4 2 2 2 2 3 4" xfId="47531" xr:uid="{00000000-0005-0000-0000-0000A5C60000}"/>
    <cellStyle name="Note 4 2 2 2 2 4" xfId="47532" xr:uid="{00000000-0005-0000-0000-0000A6C60000}"/>
    <cellStyle name="Note 4 2 2 2 2 4 2" xfId="47533" xr:uid="{00000000-0005-0000-0000-0000A7C60000}"/>
    <cellStyle name="Note 4 2 2 2 2 4 2 2" xfId="47534" xr:uid="{00000000-0005-0000-0000-0000A8C60000}"/>
    <cellStyle name="Note 4 2 2 2 2 4 3" xfId="47535" xr:uid="{00000000-0005-0000-0000-0000A9C60000}"/>
    <cellStyle name="Note 4 2 2 2 2 4 4" xfId="47536" xr:uid="{00000000-0005-0000-0000-0000AAC60000}"/>
    <cellStyle name="Note 4 2 2 2 2 5" xfId="47537" xr:uid="{00000000-0005-0000-0000-0000ABC60000}"/>
    <cellStyle name="Note 4 2 2 2 2 5 2" xfId="47538" xr:uid="{00000000-0005-0000-0000-0000ACC60000}"/>
    <cellStyle name="Note 4 2 2 2 2 5 2 2" xfId="47539" xr:uid="{00000000-0005-0000-0000-0000ADC60000}"/>
    <cellStyle name="Note 4 2 2 2 2 5 3" xfId="47540" xr:uid="{00000000-0005-0000-0000-0000AEC60000}"/>
    <cellStyle name="Note 4 2 2 2 2 5 4" xfId="47541" xr:uid="{00000000-0005-0000-0000-0000AFC60000}"/>
    <cellStyle name="Note 4 2 2 2 2 6" xfId="47542" xr:uid="{00000000-0005-0000-0000-0000B0C60000}"/>
    <cellStyle name="Note 4 2 2 2 2 6 2" xfId="47543" xr:uid="{00000000-0005-0000-0000-0000B1C60000}"/>
    <cellStyle name="Note 4 2 2 2 2 6 2 2" xfId="47544" xr:uid="{00000000-0005-0000-0000-0000B2C60000}"/>
    <cellStyle name="Note 4 2 2 2 2 6 3" xfId="47545" xr:uid="{00000000-0005-0000-0000-0000B3C60000}"/>
    <cellStyle name="Note 4 2 2 2 2 7" xfId="47546" xr:uid="{00000000-0005-0000-0000-0000B4C60000}"/>
    <cellStyle name="Note 4 2 2 2 2 7 2" xfId="47547" xr:uid="{00000000-0005-0000-0000-0000B5C60000}"/>
    <cellStyle name="Note 4 2 2 2 2 8" xfId="47548" xr:uid="{00000000-0005-0000-0000-0000B6C60000}"/>
    <cellStyle name="Note 4 2 2 2 2 9" xfId="47549" xr:uid="{00000000-0005-0000-0000-0000B7C60000}"/>
    <cellStyle name="Note 4 2 2 2 3" xfId="47550" xr:uid="{00000000-0005-0000-0000-0000B8C60000}"/>
    <cellStyle name="Note 4 2 2 2 3 2" xfId="47551" xr:uid="{00000000-0005-0000-0000-0000B9C60000}"/>
    <cellStyle name="Note 4 2 2 2 3 2 2" xfId="47552" xr:uid="{00000000-0005-0000-0000-0000BAC60000}"/>
    <cellStyle name="Note 4 2 2 2 3 2 2 2" xfId="47553" xr:uid="{00000000-0005-0000-0000-0000BBC60000}"/>
    <cellStyle name="Note 4 2 2 2 3 2 3" xfId="47554" xr:uid="{00000000-0005-0000-0000-0000BCC60000}"/>
    <cellStyle name="Note 4 2 2 2 3 2 4" xfId="47555" xr:uid="{00000000-0005-0000-0000-0000BDC60000}"/>
    <cellStyle name="Note 4 2 2 2 3 3" xfId="47556" xr:uid="{00000000-0005-0000-0000-0000BEC60000}"/>
    <cellStyle name="Note 4 2 2 2 3 3 2" xfId="47557" xr:uid="{00000000-0005-0000-0000-0000BFC60000}"/>
    <cellStyle name="Note 4 2 2 2 3 3 2 2" xfId="47558" xr:uid="{00000000-0005-0000-0000-0000C0C60000}"/>
    <cellStyle name="Note 4 2 2 2 3 3 3" xfId="47559" xr:uid="{00000000-0005-0000-0000-0000C1C60000}"/>
    <cellStyle name="Note 4 2 2 2 3 3 4" xfId="47560" xr:uid="{00000000-0005-0000-0000-0000C2C60000}"/>
    <cellStyle name="Note 4 2 2 2 3 4" xfId="47561" xr:uid="{00000000-0005-0000-0000-0000C3C60000}"/>
    <cellStyle name="Note 4 2 2 2 3 4 2" xfId="47562" xr:uid="{00000000-0005-0000-0000-0000C4C60000}"/>
    <cellStyle name="Note 4 2 2 2 3 4 2 2" xfId="47563" xr:uid="{00000000-0005-0000-0000-0000C5C60000}"/>
    <cellStyle name="Note 4 2 2 2 3 4 3" xfId="47564" xr:uid="{00000000-0005-0000-0000-0000C6C60000}"/>
    <cellStyle name="Note 4 2 2 2 3 4 4" xfId="47565" xr:uid="{00000000-0005-0000-0000-0000C7C60000}"/>
    <cellStyle name="Note 4 2 2 2 3 5" xfId="47566" xr:uid="{00000000-0005-0000-0000-0000C8C60000}"/>
    <cellStyle name="Note 4 2 2 2 3 5 2" xfId="47567" xr:uid="{00000000-0005-0000-0000-0000C9C60000}"/>
    <cellStyle name="Note 4 2 2 2 3 5 3" xfId="47568" xr:uid="{00000000-0005-0000-0000-0000CAC60000}"/>
    <cellStyle name="Note 4 2 2 2 3 6" xfId="47569" xr:uid="{00000000-0005-0000-0000-0000CBC60000}"/>
    <cellStyle name="Note 4 2 2 2 3 7" xfId="47570" xr:uid="{00000000-0005-0000-0000-0000CCC60000}"/>
    <cellStyle name="Note 4 2 2 2 3 8" xfId="47571" xr:uid="{00000000-0005-0000-0000-0000CDC60000}"/>
    <cellStyle name="Note 4 2 2 2 4" xfId="47572" xr:uid="{00000000-0005-0000-0000-0000CEC60000}"/>
    <cellStyle name="Note 4 2 2 2 4 2" xfId="47573" xr:uid="{00000000-0005-0000-0000-0000CFC60000}"/>
    <cellStyle name="Note 4 2 2 2 4 2 2" xfId="47574" xr:uid="{00000000-0005-0000-0000-0000D0C60000}"/>
    <cellStyle name="Note 4 2 2 2 4 3" xfId="47575" xr:uid="{00000000-0005-0000-0000-0000D1C60000}"/>
    <cellStyle name="Note 4 2 2 2 4 4" xfId="47576" xr:uid="{00000000-0005-0000-0000-0000D2C60000}"/>
    <cellStyle name="Note 4 2 2 2 5" xfId="47577" xr:uid="{00000000-0005-0000-0000-0000D3C60000}"/>
    <cellStyle name="Note 4 2 2 2 5 2" xfId="47578" xr:uid="{00000000-0005-0000-0000-0000D4C60000}"/>
    <cellStyle name="Note 4 2 2 2 5 2 2" xfId="47579" xr:uid="{00000000-0005-0000-0000-0000D5C60000}"/>
    <cellStyle name="Note 4 2 2 2 5 3" xfId="47580" xr:uid="{00000000-0005-0000-0000-0000D6C60000}"/>
    <cellStyle name="Note 4 2 2 2 5 4" xfId="47581" xr:uid="{00000000-0005-0000-0000-0000D7C60000}"/>
    <cellStyle name="Note 4 2 2 2 6" xfId="47582" xr:uid="{00000000-0005-0000-0000-0000D8C60000}"/>
    <cellStyle name="Note 4 2 2 2 6 2" xfId="47583" xr:uid="{00000000-0005-0000-0000-0000D9C60000}"/>
    <cellStyle name="Note 4 2 2 2 6 2 2" xfId="47584" xr:uid="{00000000-0005-0000-0000-0000DAC60000}"/>
    <cellStyle name="Note 4 2 2 2 6 3" xfId="47585" xr:uid="{00000000-0005-0000-0000-0000DBC60000}"/>
    <cellStyle name="Note 4 2 2 2 6 4" xfId="47586" xr:uid="{00000000-0005-0000-0000-0000DCC60000}"/>
    <cellStyle name="Note 4 2 2 2 7" xfId="47587" xr:uid="{00000000-0005-0000-0000-0000DDC60000}"/>
    <cellStyle name="Note 4 2 2 2 7 2" xfId="47588" xr:uid="{00000000-0005-0000-0000-0000DEC60000}"/>
    <cellStyle name="Note 4 2 2 2 7 2 2" xfId="47589" xr:uid="{00000000-0005-0000-0000-0000DFC60000}"/>
    <cellStyle name="Note 4 2 2 2 7 3" xfId="47590" xr:uid="{00000000-0005-0000-0000-0000E0C60000}"/>
    <cellStyle name="Note 4 2 2 2 8" xfId="47591" xr:uid="{00000000-0005-0000-0000-0000E1C60000}"/>
    <cellStyle name="Note 4 2 2 2 8 2" xfId="47592" xr:uid="{00000000-0005-0000-0000-0000E2C60000}"/>
    <cellStyle name="Note 4 2 2 2 9" xfId="47593" xr:uid="{00000000-0005-0000-0000-0000E3C60000}"/>
    <cellStyle name="Note 4 2 2 3" xfId="47594" xr:uid="{00000000-0005-0000-0000-0000E4C60000}"/>
    <cellStyle name="Note 4 2 2 3 2" xfId="47595" xr:uid="{00000000-0005-0000-0000-0000E5C60000}"/>
    <cellStyle name="Note 4 2 2 3 2 2" xfId="47596" xr:uid="{00000000-0005-0000-0000-0000E6C60000}"/>
    <cellStyle name="Note 4 2 2 3 2 2 2" xfId="47597" xr:uid="{00000000-0005-0000-0000-0000E7C60000}"/>
    <cellStyle name="Note 4 2 2 3 2 2 2 2" xfId="47598" xr:uid="{00000000-0005-0000-0000-0000E8C60000}"/>
    <cellStyle name="Note 4 2 2 3 2 2 3" xfId="47599" xr:uid="{00000000-0005-0000-0000-0000E9C60000}"/>
    <cellStyle name="Note 4 2 2 3 2 2 4" xfId="47600" xr:uid="{00000000-0005-0000-0000-0000EAC60000}"/>
    <cellStyle name="Note 4 2 2 3 2 3" xfId="47601" xr:uid="{00000000-0005-0000-0000-0000EBC60000}"/>
    <cellStyle name="Note 4 2 2 3 2 3 2" xfId="47602" xr:uid="{00000000-0005-0000-0000-0000ECC60000}"/>
    <cellStyle name="Note 4 2 2 3 2 3 2 2" xfId="47603" xr:uid="{00000000-0005-0000-0000-0000EDC60000}"/>
    <cellStyle name="Note 4 2 2 3 2 3 3" xfId="47604" xr:uid="{00000000-0005-0000-0000-0000EEC60000}"/>
    <cellStyle name="Note 4 2 2 3 2 3 4" xfId="47605" xr:uid="{00000000-0005-0000-0000-0000EFC60000}"/>
    <cellStyle name="Note 4 2 2 3 2 4" xfId="47606" xr:uid="{00000000-0005-0000-0000-0000F0C60000}"/>
    <cellStyle name="Note 4 2 2 3 2 4 2" xfId="47607" xr:uid="{00000000-0005-0000-0000-0000F1C60000}"/>
    <cellStyle name="Note 4 2 2 3 2 4 2 2" xfId="47608" xr:uid="{00000000-0005-0000-0000-0000F2C60000}"/>
    <cellStyle name="Note 4 2 2 3 2 4 3" xfId="47609" xr:uid="{00000000-0005-0000-0000-0000F3C60000}"/>
    <cellStyle name="Note 4 2 2 3 2 4 4" xfId="47610" xr:uid="{00000000-0005-0000-0000-0000F4C60000}"/>
    <cellStyle name="Note 4 2 2 3 2 5" xfId="47611" xr:uid="{00000000-0005-0000-0000-0000F5C60000}"/>
    <cellStyle name="Note 4 2 2 3 2 5 2" xfId="47612" xr:uid="{00000000-0005-0000-0000-0000F6C60000}"/>
    <cellStyle name="Note 4 2 2 3 2 5 3" xfId="47613" xr:uid="{00000000-0005-0000-0000-0000F7C60000}"/>
    <cellStyle name="Note 4 2 2 3 2 6" xfId="47614" xr:uid="{00000000-0005-0000-0000-0000F8C60000}"/>
    <cellStyle name="Note 4 2 2 3 2 7" xfId="47615" xr:uid="{00000000-0005-0000-0000-0000F9C60000}"/>
    <cellStyle name="Note 4 2 2 3 2 8" xfId="47616" xr:uid="{00000000-0005-0000-0000-0000FAC60000}"/>
    <cellStyle name="Note 4 2 2 3 3" xfId="47617" xr:uid="{00000000-0005-0000-0000-0000FBC60000}"/>
    <cellStyle name="Note 4 2 2 3 3 2" xfId="47618" xr:uid="{00000000-0005-0000-0000-0000FCC60000}"/>
    <cellStyle name="Note 4 2 2 3 3 2 2" xfId="47619" xr:uid="{00000000-0005-0000-0000-0000FDC60000}"/>
    <cellStyle name="Note 4 2 2 3 3 3" xfId="47620" xr:uid="{00000000-0005-0000-0000-0000FEC60000}"/>
    <cellStyle name="Note 4 2 2 3 3 4" xfId="47621" xr:uid="{00000000-0005-0000-0000-0000FFC60000}"/>
    <cellStyle name="Note 4 2 2 3 4" xfId="47622" xr:uid="{00000000-0005-0000-0000-000000C70000}"/>
    <cellStyle name="Note 4 2 2 3 4 2" xfId="47623" xr:uid="{00000000-0005-0000-0000-000001C70000}"/>
    <cellStyle name="Note 4 2 2 3 4 2 2" xfId="47624" xr:uid="{00000000-0005-0000-0000-000002C70000}"/>
    <cellStyle name="Note 4 2 2 3 4 3" xfId="47625" xr:uid="{00000000-0005-0000-0000-000003C70000}"/>
    <cellStyle name="Note 4 2 2 3 4 4" xfId="47626" xr:uid="{00000000-0005-0000-0000-000004C70000}"/>
    <cellStyle name="Note 4 2 2 3 5" xfId="47627" xr:uid="{00000000-0005-0000-0000-000005C70000}"/>
    <cellStyle name="Note 4 2 2 3 5 2" xfId="47628" xr:uid="{00000000-0005-0000-0000-000006C70000}"/>
    <cellStyle name="Note 4 2 2 3 5 2 2" xfId="47629" xr:uid="{00000000-0005-0000-0000-000007C70000}"/>
    <cellStyle name="Note 4 2 2 3 5 3" xfId="47630" xr:uid="{00000000-0005-0000-0000-000008C70000}"/>
    <cellStyle name="Note 4 2 2 3 5 4" xfId="47631" xr:uid="{00000000-0005-0000-0000-000009C70000}"/>
    <cellStyle name="Note 4 2 2 3 6" xfId="47632" xr:uid="{00000000-0005-0000-0000-00000AC70000}"/>
    <cellStyle name="Note 4 2 2 3 6 2" xfId="47633" xr:uid="{00000000-0005-0000-0000-00000BC70000}"/>
    <cellStyle name="Note 4 2 2 3 6 2 2" xfId="47634" xr:uid="{00000000-0005-0000-0000-00000CC70000}"/>
    <cellStyle name="Note 4 2 2 3 6 3" xfId="47635" xr:uid="{00000000-0005-0000-0000-00000DC70000}"/>
    <cellStyle name="Note 4 2 2 3 7" xfId="47636" xr:uid="{00000000-0005-0000-0000-00000EC70000}"/>
    <cellStyle name="Note 4 2 2 3 7 2" xfId="47637" xr:uid="{00000000-0005-0000-0000-00000FC70000}"/>
    <cellStyle name="Note 4 2 2 3 8" xfId="47638" xr:uid="{00000000-0005-0000-0000-000010C70000}"/>
    <cellStyle name="Note 4 2 2 3 9" xfId="47639" xr:uid="{00000000-0005-0000-0000-000011C70000}"/>
    <cellStyle name="Note 4 2 2 4" xfId="47640" xr:uid="{00000000-0005-0000-0000-000012C70000}"/>
    <cellStyle name="Note 4 2 2 4 2" xfId="47641" xr:uid="{00000000-0005-0000-0000-000013C70000}"/>
    <cellStyle name="Note 4 2 2 4 2 2" xfId="47642" xr:uid="{00000000-0005-0000-0000-000014C70000}"/>
    <cellStyle name="Note 4 2 2 4 2 2 2" xfId="47643" xr:uid="{00000000-0005-0000-0000-000015C70000}"/>
    <cellStyle name="Note 4 2 2 4 2 3" xfId="47644" xr:uid="{00000000-0005-0000-0000-000016C70000}"/>
    <cellStyle name="Note 4 2 2 4 2 4" xfId="47645" xr:uid="{00000000-0005-0000-0000-000017C70000}"/>
    <cellStyle name="Note 4 2 2 4 3" xfId="47646" xr:uid="{00000000-0005-0000-0000-000018C70000}"/>
    <cellStyle name="Note 4 2 2 4 3 2" xfId="47647" xr:uid="{00000000-0005-0000-0000-000019C70000}"/>
    <cellStyle name="Note 4 2 2 4 3 2 2" xfId="47648" xr:uid="{00000000-0005-0000-0000-00001AC70000}"/>
    <cellStyle name="Note 4 2 2 4 3 3" xfId="47649" xr:uid="{00000000-0005-0000-0000-00001BC70000}"/>
    <cellStyle name="Note 4 2 2 4 3 4" xfId="47650" xr:uid="{00000000-0005-0000-0000-00001CC70000}"/>
    <cellStyle name="Note 4 2 2 4 4" xfId="47651" xr:uid="{00000000-0005-0000-0000-00001DC70000}"/>
    <cellStyle name="Note 4 2 2 4 4 2" xfId="47652" xr:uid="{00000000-0005-0000-0000-00001EC70000}"/>
    <cellStyle name="Note 4 2 2 4 4 2 2" xfId="47653" xr:uid="{00000000-0005-0000-0000-00001FC70000}"/>
    <cellStyle name="Note 4 2 2 4 4 3" xfId="47654" xr:uid="{00000000-0005-0000-0000-000020C70000}"/>
    <cellStyle name="Note 4 2 2 4 4 4" xfId="47655" xr:uid="{00000000-0005-0000-0000-000021C70000}"/>
    <cellStyle name="Note 4 2 2 4 5" xfId="47656" xr:uid="{00000000-0005-0000-0000-000022C70000}"/>
    <cellStyle name="Note 4 2 2 4 5 2" xfId="47657" xr:uid="{00000000-0005-0000-0000-000023C70000}"/>
    <cellStyle name="Note 4 2 2 4 5 2 2" xfId="47658" xr:uid="{00000000-0005-0000-0000-000024C70000}"/>
    <cellStyle name="Note 4 2 2 4 5 3" xfId="47659" xr:uid="{00000000-0005-0000-0000-000025C70000}"/>
    <cellStyle name="Note 4 2 2 4 5 4" xfId="47660" xr:uid="{00000000-0005-0000-0000-000026C70000}"/>
    <cellStyle name="Note 4 2 2 4 6" xfId="47661" xr:uid="{00000000-0005-0000-0000-000027C70000}"/>
    <cellStyle name="Note 4 2 2 4 6 2" xfId="47662" xr:uid="{00000000-0005-0000-0000-000028C70000}"/>
    <cellStyle name="Note 4 2 2 4 6 2 2" xfId="47663" xr:uid="{00000000-0005-0000-0000-000029C70000}"/>
    <cellStyle name="Note 4 2 2 4 6 3" xfId="47664" xr:uid="{00000000-0005-0000-0000-00002AC70000}"/>
    <cellStyle name="Note 4 2 2 4 7" xfId="47665" xr:uid="{00000000-0005-0000-0000-00002BC70000}"/>
    <cellStyle name="Note 4 2 2 4 7 2" xfId="47666" xr:uid="{00000000-0005-0000-0000-00002CC70000}"/>
    <cellStyle name="Note 4 2 2 4 8" xfId="47667" xr:uid="{00000000-0005-0000-0000-00002DC70000}"/>
    <cellStyle name="Note 4 2 2 4 9" xfId="47668" xr:uid="{00000000-0005-0000-0000-00002EC70000}"/>
    <cellStyle name="Note 4 2 2 5" xfId="47669" xr:uid="{00000000-0005-0000-0000-00002FC70000}"/>
    <cellStyle name="Note 4 2 2 5 2" xfId="47670" xr:uid="{00000000-0005-0000-0000-000030C70000}"/>
    <cellStyle name="Note 4 2 2 5 2 2" xfId="47671" xr:uid="{00000000-0005-0000-0000-000031C70000}"/>
    <cellStyle name="Note 4 2 2 5 2 2 2" xfId="47672" xr:uid="{00000000-0005-0000-0000-000032C70000}"/>
    <cellStyle name="Note 4 2 2 5 2 3" xfId="47673" xr:uid="{00000000-0005-0000-0000-000033C70000}"/>
    <cellStyle name="Note 4 2 2 5 2 4" xfId="47674" xr:uid="{00000000-0005-0000-0000-000034C70000}"/>
    <cellStyle name="Note 4 2 2 5 3" xfId="47675" xr:uid="{00000000-0005-0000-0000-000035C70000}"/>
    <cellStyle name="Note 4 2 2 5 3 2" xfId="47676" xr:uid="{00000000-0005-0000-0000-000036C70000}"/>
    <cellStyle name="Note 4 2 2 5 3 2 2" xfId="47677" xr:uid="{00000000-0005-0000-0000-000037C70000}"/>
    <cellStyle name="Note 4 2 2 5 3 3" xfId="47678" xr:uid="{00000000-0005-0000-0000-000038C70000}"/>
    <cellStyle name="Note 4 2 2 5 3 4" xfId="47679" xr:uid="{00000000-0005-0000-0000-000039C70000}"/>
    <cellStyle name="Note 4 2 2 5 4" xfId="47680" xr:uid="{00000000-0005-0000-0000-00003AC70000}"/>
    <cellStyle name="Note 4 2 2 5 4 2" xfId="47681" xr:uid="{00000000-0005-0000-0000-00003BC70000}"/>
    <cellStyle name="Note 4 2 2 5 4 2 2" xfId="47682" xr:uid="{00000000-0005-0000-0000-00003CC70000}"/>
    <cellStyle name="Note 4 2 2 5 4 3" xfId="47683" xr:uid="{00000000-0005-0000-0000-00003DC70000}"/>
    <cellStyle name="Note 4 2 2 5 4 4" xfId="47684" xr:uid="{00000000-0005-0000-0000-00003EC70000}"/>
    <cellStyle name="Note 4 2 2 5 5" xfId="47685" xr:uid="{00000000-0005-0000-0000-00003FC70000}"/>
    <cellStyle name="Note 4 2 2 5 5 2" xfId="47686" xr:uid="{00000000-0005-0000-0000-000040C70000}"/>
    <cellStyle name="Note 4 2 2 5 5 3" xfId="47687" xr:uid="{00000000-0005-0000-0000-000041C70000}"/>
    <cellStyle name="Note 4 2 2 5 6" xfId="47688" xr:uid="{00000000-0005-0000-0000-000042C70000}"/>
    <cellStyle name="Note 4 2 2 5 7" xfId="47689" xr:uid="{00000000-0005-0000-0000-000043C70000}"/>
    <cellStyle name="Note 4 2 2 5 8" xfId="47690" xr:uid="{00000000-0005-0000-0000-000044C70000}"/>
    <cellStyle name="Note 4 2 2 6" xfId="47691" xr:uid="{00000000-0005-0000-0000-000045C70000}"/>
    <cellStyle name="Note 4 2 2 6 2" xfId="47692" xr:uid="{00000000-0005-0000-0000-000046C70000}"/>
    <cellStyle name="Note 4 2 2 6 2 2" xfId="47693" xr:uid="{00000000-0005-0000-0000-000047C70000}"/>
    <cellStyle name="Note 4 2 2 6 3" xfId="47694" xr:uid="{00000000-0005-0000-0000-000048C70000}"/>
    <cellStyle name="Note 4 2 2 6 4" xfId="47695" xr:uid="{00000000-0005-0000-0000-000049C70000}"/>
    <cellStyle name="Note 4 2 2 7" xfId="47696" xr:uid="{00000000-0005-0000-0000-00004AC70000}"/>
    <cellStyle name="Note 4 2 2 7 2" xfId="47697" xr:uid="{00000000-0005-0000-0000-00004BC70000}"/>
    <cellStyle name="Note 4 2 2 7 2 2" xfId="47698" xr:uid="{00000000-0005-0000-0000-00004CC70000}"/>
    <cellStyle name="Note 4 2 2 7 3" xfId="47699" xr:uid="{00000000-0005-0000-0000-00004DC70000}"/>
    <cellStyle name="Note 4 2 2 7 4" xfId="47700" xr:uid="{00000000-0005-0000-0000-00004EC70000}"/>
    <cellStyle name="Note 4 2 2 8" xfId="47701" xr:uid="{00000000-0005-0000-0000-00004FC70000}"/>
    <cellStyle name="Note 4 2 2 8 2" xfId="47702" xr:uid="{00000000-0005-0000-0000-000050C70000}"/>
    <cellStyle name="Note 4 2 2 8 2 2" xfId="47703" xr:uid="{00000000-0005-0000-0000-000051C70000}"/>
    <cellStyle name="Note 4 2 2 8 3" xfId="47704" xr:uid="{00000000-0005-0000-0000-000052C70000}"/>
    <cellStyle name="Note 4 2 2 8 4" xfId="47705" xr:uid="{00000000-0005-0000-0000-000053C70000}"/>
    <cellStyle name="Note 4 2 2 9" xfId="47706" xr:uid="{00000000-0005-0000-0000-000054C70000}"/>
    <cellStyle name="Note 4 2 2 9 2" xfId="47707" xr:uid="{00000000-0005-0000-0000-000055C70000}"/>
    <cellStyle name="Note 4 2 2 9 2 2" xfId="47708" xr:uid="{00000000-0005-0000-0000-000056C70000}"/>
    <cellStyle name="Note 4 2 2 9 3" xfId="47709" xr:uid="{00000000-0005-0000-0000-000057C70000}"/>
    <cellStyle name="Note 4 2 3" xfId="47710" xr:uid="{00000000-0005-0000-0000-000058C70000}"/>
    <cellStyle name="Note 4 2 3 10" xfId="47711" xr:uid="{00000000-0005-0000-0000-000059C70000}"/>
    <cellStyle name="Note 4 2 3 11" xfId="47712" xr:uid="{00000000-0005-0000-0000-00005AC70000}"/>
    <cellStyle name="Note 4 2 3 2" xfId="47713" xr:uid="{00000000-0005-0000-0000-00005BC70000}"/>
    <cellStyle name="Note 4 2 3 2 2" xfId="47714" xr:uid="{00000000-0005-0000-0000-00005CC70000}"/>
    <cellStyle name="Note 4 2 3 2 2 2" xfId="47715" xr:uid="{00000000-0005-0000-0000-00005DC70000}"/>
    <cellStyle name="Note 4 2 3 2 2 2 2" xfId="47716" xr:uid="{00000000-0005-0000-0000-00005EC70000}"/>
    <cellStyle name="Note 4 2 3 2 2 2 2 2" xfId="47717" xr:uid="{00000000-0005-0000-0000-00005FC70000}"/>
    <cellStyle name="Note 4 2 3 2 2 2 3" xfId="47718" xr:uid="{00000000-0005-0000-0000-000060C70000}"/>
    <cellStyle name="Note 4 2 3 2 2 2 4" xfId="47719" xr:uid="{00000000-0005-0000-0000-000061C70000}"/>
    <cellStyle name="Note 4 2 3 2 2 3" xfId="47720" xr:uid="{00000000-0005-0000-0000-000062C70000}"/>
    <cellStyle name="Note 4 2 3 2 2 3 2" xfId="47721" xr:uid="{00000000-0005-0000-0000-000063C70000}"/>
    <cellStyle name="Note 4 2 3 2 2 3 2 2" xfId="47722" xr:uid="{00000000-0005-0000-0000-000064C70000}"/>
    <cellStyle name="Note 4 2 3 2 2 3 3" xfId="47723" xr:uid="{00000000-0005-0000-0000-000065C70000}"/>
    <cellStyle name="Note 4 2 3 2 2 3 4" xfId="47724" xr:uid="{00000000-0005-0000-0000-000066C70000}"/>
    <cellStyle name="Note 4 2 3 2 2 4" xfId="47725" xr:uid="{00000000-0005-0000-0000-000067C70000}"/>
    <cellStyle name="Note 4 2 3 2 2 4 2" xfId="47726" xr:uid="{00000000-0005-0000-0000-000068C70000}"/>
    <cellStyle name="Note 4 2 3 2 2 4 2 2" xfId="47727" xr:uid="{00000000-0005-0000-0000-000069C70000}"/>
    <cellStyle name="Note 4 2 3 2 2 4 3" xfId="47728" xr:uid="{00000000-0005-0000-0000-00006AC70000}"/>
    <cellStyle name="Note 4 2 3 2 2 4 4" xfId="47729" xr:uid="{00000000-0005-0000-0000-00006BC70000}"/>
    <cellStyle name="Note 4 2 3 2 2 5" xfId="47730" xr:uid="{00000000-0005-0000-0000-00006CC70000}"/>
    <cellStyle name="Note 4 2 3 2 2 5 2" xfId="47731" xr:uid="{00000000-0005-0000-0000-00006DC70000}"/>
    <cellStyle name="Note 4 2 3 2 2 5 3" xfId="47732" xr:uid="{00000000-0005-0000-0000-00006EC70000}"/>
    <cellStyle name="Note 4 2 3 2 2 6" xfId="47733" xr:uid="{00000000-0005-0000-0000-00006FC70000}"/>
    <cellStyle name="Note 4 2 3 2 2 7" xfId="47734" xr:uid="{00000000-0005-0000-0000-000070C70000}"/>
    <cellStyle name="Note 4 2 3 2 2 8" xfId="47735" xr:uid="{00000000-0005-0000-0000-000071C70000}"/>
    <cellStyle name="Note 4 2 3 2 3" xfId="47736" xr:uid="{00000000-0005-0000-0000-000072C70000}"/>
    <cellStyle name="Note 4 2 3 2 3 2" xfId="47737" xr:uid="{00000000-0005-0000-0000-000073C70000}"/>
    <cellStyle name="Note 4 2 3 2 3 2 2" xfId="47738" xr:uid="{00000000-0005-0000-0000-000074C70000}"/>
    <cellStyle name="Note 4 2 3 2 3 3" xfId="47739" xr:uid="{00000000-0005-0000-0000-000075C70000}"/>
    <cellStyle name="Note 4 2 3 2 3 4" xfId="47740" xr:uid="{00000000-0005-0000-0000-000076C70000}"/>
    <cellStyle name="Note 4 2 3 2 4" xfId="47741" xr:uid="{00000000-0005-0000-0000-000077C70000}"/>
    <cellStyle name="Note 4 2 3 2 4 2" xfId="47742" xr:uid="{00000000-0005-0000-0000-000078C70000}"/>
    <cellStyle name="Note 4 2 3 2 4 2 2" xfId="47743" xr:uid="{00000000-0005-0000-0000-000079C70000}"/>
    <cellStyle name="Note 4 2 3 2 4 3" xfId="47744" xr:uid="{00000000-0005-0000-0000-00007AC70000}"/>
    <cellStyle name="Note 4 2 3 2 4 4" xfId="47745" xr:uid="{00000000-0005-0000-0000-00007BC70000}"/>
    <cellStyle name="Note 4 2 3 2 5" xfId="47746" xr:uid="{00000000-0005-0000-0000-00007CC70000}"/>
    <cellStyle name="Note 4 2 3 2 5 2" xfId="47747" xr:uid="{00000000-0005-0000-0000-00007DC70000}"/>
    <cellStyle name="Note 4 2 3 2 5 2 2" xfId="47748" xr:uid="{00000000-0005-0000-0000-00007EC70000}"/>
    <cellStyle name="Note 4 2 3 2 5 3" xfId="47749" xr:uid="{00000000-0005-0000-0000-00007FC70000}"/>
    <cellStyle name="Note 4 2 3 2 5 4" xfId="47750" xr:uid="{00000000-0005-0000-0000-000080C70000}"/>
    <cellStyle name="Note 4 2 3 2 6" xfId="47751" xr:uid="{00000000-0005-0000-0000-000081C70000}"/>
    <cellStyle name="Note 4 2 3 2 6 2" xfId="47752" xr:uid="{00000000-0005-0000-0000-000082C70000}"/>
    <cellStyle name="Note 4 2 3 2 6 2 2" xfId="47753" xr:uid="{00000000-0005-0000-0000-000083C70000}"/>
    <cellStyle name="Note 4 2 3 2 6 3" xfId="47754" xr:uid="{00000000-0005-0000-0000-000084C70000}"/>
    <cellStyle name="Note 4 2 3 2 7" xfId="47755" xr:uid="{00000000-0005-0000-0000-000085C70000}"/>
    <cellStyle name="Note 4 2 3 2 7 2" xfId="47756" xr:uid="{00000000-0005-0000-0000-000086C70000}"/>
    <cellStyle name="Note 4 2 3 2 8" xfId="47757" xr:uid="{00000000-0005-0000-0000-000087C70000}"/>
    <cellStyle name="Note 4 2 3 2 9" xfId="47758" xr:uid="{00000000-0005-0000-0000-000088C70000}"/>
    <cellStyle name="Note 4 2 3 3" xfId="47759" xr:uid="{00000000-0005-0000-0000-000089C70000}"/>
    <cellStyle name="Note 4 2 3 3 2" xfId="47760" xr:uid="{00000000-0005-0000-0000-00008AC70000}"/>
    <cellStyle name="Note 4 2 3 3 2 2" xfId="47761" xr:uid="{00000000-0005-0000-0000-00008BC70000}"/>
    <cellStyle name="Note 4 2 3 3 2 2 2" xfId="47762" xr:uid="{00000000-0005-0000-0000-00008CC70000}"/>
    <cellStyle name="Note 4 2 3 3 2 3" xfId="47763" xr:uid="{00000000-0005-0000-0000-00008DC70000}"/>
    <cellStyle name="Note 4 2 3 3 2 4" xfId="47764" xr:uid="{00000000-0005-0000-0000-00008EC70000}"/>
    <cellStyle name="Note 4 2 3 3 3" xfId="47765" xr:uid="{00000000-0005-0000-0000-00008FC70000}"/>
    <cellStyle name="Note 4 2 3 3 3 2" xfId="47766" xr:uid="{00000000-0005-0000-0000-000090C70000}"/>
    <cellStyle name="Note 4 2 3 3 3 2 2" xfId="47767" xr:uid="{00000000-0005-0000-0000-000091C70000}"/>
    <cellStyle name="Note 4 2 3 3 3 3" xfId="47768" xr:uid="{00000000-0005-0000-0000-000092C70000}"/>
    <cellStyle name="Note 4 2 3 3 3 4" xfId="47769" xr:uid="{00000000-0005-0000-0000-000093C70000}"/>
    <cellStyle name="Note 4 2 3 3 4" xfId="47770" xr:uid="{00000000-0005-0000-0000-000094C70000}"/>
    <cellStyle name="Note 4 2 3 3 4 2" xfId="47771" xr:uid="{00000000-0005-0000-0000-000095C70000}"/>
    <cellStyle name="Note 4 2 3 3 4 2 2" xfId="47772" xr:uid="{00000000-0005-0000-0000-000096C70000}"/>
    <cellStyle name="Note 4 2 3 3 4 3" xfId="47773" xr:uid="{00000000-0005-0000-0000-000097C70000}"/>
    <cellStyle name="Note 4 2 3 3 4 4" xfId="47774" xr:uid="{00000000-0005-0000-0000-000098C70000}"/>
    <cellStyle name="Note 4 2 3 3 5" xfId="47775" xr:uid="{00000000-0005-0000-0000-000099C70000}"/>
    <cellStyle name="Note 4 2 3 3 5 2" xfId="47776" xr:uid="{00000000-0005-0000-0000-00009AC70000}"/>
    <cellStyle name="Note 4 2 3 3 5 2 2" xfId="47777" xr:uid="{00000000-0005-0000-0000-00009BC70000}"/>
    <cellStyle name="Note 4 2 3 3 5 3" xfId="47778" xr:uid="{00000000-0005-0000-0000-00009CC70000}"/>
    <cellStyle name="Note 4 2 3 3 5 4" xfId="47779" xr:uid="{00000000-0005-0000-0000-00009DC70000}"/>
    <cellStyle name="Note 4 2 3 3 6" xfId="47780" xr:uid="{00000000-0005-0000-0000-00009EC70000}"/>
    <cellStyle name="Note 4 2 3 3 6 2" xfId="47781" xr:uid="{00000000-0005-0000-0000-00009FC70000}"/>
    <cellStyle name="Note 4 2 3 3 6 2 2" xfId="47782" xr:uid="{00000000-0005-0000-0000-0000A0C70000}"/>
    <cellStyle name="Note 4 2 3 3 6 3" xfId="47783" xr:uid="{00000000-0005-0000-0000-0000A1C70000}"/>
    <cellStyle name="Note 4 2 3 3 7" xfId="47784" xr:uid="{00000000-0005-0000-0000-0000A2C70000}"/>
    <cellStyle name="Note 4 2 3 3 7 2" xfId="47785" xr:uid="{00000000-0005-0000-0000-0000A3C70000}"/>
    <cellStyle name="Note 4 2 3 3 8" xfId="47786" xr:uid="{00000000-0005-0000-0000-0000A4C70000}"/>
    <cellStyle name="Note 4 2 3 3 9" xfId="47787" xr:uid="{00000000-0005-0000-0000-0000A5C70000}"/>
    <cellStyle name="Note 4 2 3 4" xfId="47788" xr:uid="{00000000-0005-0000-0000-0000A6C70000}"/>
    <cellStyle name="Note 4 2 3 4 2" xfId="47789" xr:uid="{00000000-0005-0000-0000-0000A7C70000}"/>
    <cellStyle name="Note 4 2 3 4 2 2" xfId="47790" xr:uid="{00000000-0005-0000-0000-0000A8C70000}"/>
    <cellStyle name="Note 4 2 3 4 2 2 2" xfId="47791" xr:uid="{00000000-0005-0000-0000-0000A9C70000}"/>
    <cellStyle name="Note 4 2 3 4 2 3" xfId="47792" xr:uid="{00000000-0005-0000-0000-0000AAC70000}"/>
    <cellStyle name="Note 4 2 3 4 2 4" xfId="47793" xr:uid="{00000000-0005-0000-0000-0000ABC70000}"/>
    <cellStyle name="Note 4 2 3 4 3" xfId="47794" xr:uid="{00000000-0005-0000-0000-0000ACC70000}"/>
    <cellStyle name="Note 4 2 3 4 3 2" xfId="47795" xr:uid="{00000000-0005-0000-0000-0000ADC70000}"/>
    <cellStyle name="Note 4 2 3 4 3 2 2" xfId="47796" xr:uid="{00000000-0005-0000-0000-0000AEC70000}"/>
    <cellStyle name="Note 4 2 3 4 3 3" xfId="47797" xr:uid="{00000000-0005-0000-0000-0000AFC70000}"/>
    <cellStyle name="Note 4 2 3 4 3 4" xfId="47798" xr:uid="{00000000-0005-0000-0000-0000B0C70000}"/>
    <cellStyle name="Note 4 2 3 4 4" xfId="47799" xr:uid="{00000000-0005-0000-0000-0000B1C70000}"/>
    <cellStyle name="Note 4 2 3 4 4 2" xfId="47800" xr:uid="{00000000-0005-0000-0000-0000B2C70000}"/>
    <cellStyle name="Note 4 2 3 4 4 2 2" xfId="47801" xr:uid="{00000000-0005-0000-0000-0000B3C70000}"/>
    <cellStyle name="Note 4 2 3 4 4 3" xfId="47802" xr:uid="{00000000-0005-0000-0000-0000B4C70000}"/>
    <cellStyle name="Note 4 2 3 4 4 4" xfId="47803" xr:uid="{00000000-0005-0000-0000-0000B5C70000}"/>
    <cellStyle name="Note 4 2 3 4 5" xfId="47804" xr:uid="{00000000-0005-0000-0000-0000B6C70000}"/>
    <cellStyle name="Note 4 2 3 4 5 2" xfId="47805" xr:uid="{00000000-0005-0000-0000-0000B7C70000}"/>
    <cellStyle name="Note 4 2 3 4 5 3" xfId="47806" xr:uid="{00000000-0005-0000-0000-0000B8C70000}"/>
    <cellStyle name="Note 4 2 3 4 6" xfId="47807" xr:uid="{00000000-0005-0000-0000-0000B9C70000}"/>
    <cellStyle name="Note 4 2 3 4 7" xfId="47808" xr:uid="{00000000-0005-0000-0000-0000BAC70000}"/>
    <cellStyle name="Note 4 2 3 4 8" xfId="47809" xr:uid="{00000000-0005-0000-0000-0000BBC70000}"/>
    <cellStyle name="Note 4 2 3 5" xfId="47810" xr:uid="{00000000-0005-0000-0000-0000BCC70000}"/>
    <cellStyle name="Note 4 2 3 5 2" xfId="47811" xr:uid="{00000000-0005-0000-0000-0000BDC70000}"/>
    <cellStyle name="Note 4 2 3 5 2 2" xfId="47812" xr:uid="{00000000-0005-0000-0000-0000BEC70000}"/>
    <cellStyle name="Note 4 2 3 5 3" xfId="47813" xr:uid="{00000000-0005-0000-0000-0000BFC70000}"/>
    <cellStyle name="Note 4 2 3 5 4" xfId="47814" xr:uid="{00000000-0005-0000-0000-0000C0C70000}"/>
    <cellStyle name="Note 4 2 3 6" xfId="47815" xr:uid="{00000000-0005-0000-0000-0000C1C70000}"/>
    <cellStyle name="Note 4 2 3 6 2" xfId="47816" xr:uid="{00000000-0005-0000-0000-0000C2C70000}"/>
    <cellStyle name="Note 4 2 3 6 2 2" xfId="47817" xr:uid="{00000000-0005-0000-0000-0000C3C70000}"/>
    <cellStyle name="Note 4 2 3 6 3" xfId="47818" xr:uid="{00000000-0005-0000-0000-0000C4C70000}"/>
    <cellStyle name="Note 4 2 3 6 4" xfId="47819" xr:uid="{00000000-0005-0000-0000-0000C5C70000}"/>
    <cellStyle name="Note 4 2 3 7" xfId="47820" xr:uid="{00000000-0005-0000-0000-0000C6C70000}"/>
    <cellStyle name="Note 4 2 3 7 2" xfId="47821" xr:uid="{00000000-0005-0000-0000-0000C7C70000}"/>
    <cellStyle name="Note 4 2 3 7 2 2" xfId="47822" xr:uid="{00000000-0005-0000-0000-0000C8C70000}"/>
    <cellStyle name="Note 4 2 3 7 3" xfId="47823" xr:uid="{00000000-0005-0000-0000-0000C9C70000}"/>
    <cellStyle name="Note 4 2 3 7 4" xfId="47824" xr:uid="{00000000-0005-0000-0000-0000CAC70000}"/>
    <cellStyle name="Note 4 2 3 8" xfId="47825" xr:uid="{00000000-0005-0000-0000-0000CBC70000}"/>
    <cellStyle name="Note 4 2 3 8 2" xfId="47826" xr:uid="{00000000-0005-0000-0000-0000CCC70000}"/>
    <cellStyle name="Note 4 2 3 8 2 2" xfId="47827" xr:uid="{00000000-0005-0000-0000-0000CDC70000}"/>
    <cellStyle name="Note 4 2 3 8 3" xfId="47828" xr:uid="{00000000-0005-0000-0000-0000CEC70000}"/>
    <cellStyle name="Note 4 2 3 9" xfId="47829" xr:uid="{00000000-0005-0000-0000-0000CFC70000}"/>
    <cellStyle name="Note 4 2 3 9 2" xfId="47830" xr:uid="{00000000-0005-0000-0000-0000D0C70000}"/>
    <cellStyle name="Note 4 2 4" xfId="47831" xr:uid="{00000000-0005-0000-0000-0000D1C70000}"/>
    <cellStyle name="Note 4 2 4 2" xfId="47832" xr:uid="{00000000-0005-0000-0000-0000D2C70000}"/>
    <cellStyle name="Note 4 2 4 2 2" xfId="47833" xr:uid="{00000000-0005-0000-0000-0000D3C70000}"/>
    <cellStyle name="Note 4 2 4 2 2 2" xfId="47834" xr:uid="{00000000-0005-0000-0000-0000D4C70000}"/>
    <cellStyle name="Note 4 2 4 2 2 2 2" xfId="47835" xr:uid="{00000000-0005-0000-0000-0000D5C70000}"/>
    <cellStyle name="Note 4 2 4 2 2 3" xfId="47836" xr:uid="{00000000-0005-0000-0000-0000D6C70000}"/>
    <cellStyle name="Note 4 2 4 2 2 4" xfId="47837" xr:uid="{00000000-0005-0000-0000-0000D7C70000}"/>
    <cellStyle name="Note 4 2 4 2 3" xfId="47838" xr:uid="{00000000-0005-0000-0000-0000D8C70000}"/>
    <cellStyle name="Note 4 2 4 2 3 2" xfId="47839" xr:uid="{00000000-0005-0000-0000-0000D9C70000}"/>
    <cellStyle name="Note 4 2 4 2 3 2 2" xfId="47840" xr:uid="{00000000-0005-0000-0000-0000DAC70000}"/>
    <cellStyle name="Note 4 2 4 2 3 3" xfId="47841" xr:uid="{00000000-0005-0000-0000-0000DBC70000}"/>
    <cellStyle name="Note 4 2 4 2 3 4" xfId="47842" xr:uid="{00000000-0005-0000-0000-0000DCC70000}"/>
    <cellStyle name="Note 4 2 4 2 4" xfId="47843" xr:uid="{00000000-0005-0000-0000-0000DDC70000}"/>
    <cellStyle name="Note 4 2 4 2 4 2" xfId="47844" xr:uid="{00000000-0005-0000-0000-0000DEC70000}"/>
    <cellStyle name="Note 4 2 4 2 4 2 2" xfId="47845" xr:uid="{00000000-0005-0000-0000-0000DFC70000}"/>
    <cellStyle name="Note 4 2 4 2 4 3" xfId="47846" xr:uid="{00000000-0005-0000-0000-0000E0C70000}"/>
    <cellStyle name="Note 4 2 4 2 4 4" xfId="47847" xr:uid="{00000000-0005-0000-0000-0000E1C70000}"/>
    <cellStyle name="Note 4 2 4 2 5" xfId="47848" xr:uid="{00000000-0005-0000-0000-0000E2C70000}"/>
    <cellStyle name="Note 4 2 4 2 5 2" xfId="47849" xr:uid="{00000000-0005-0000-0000-0000E3C70000}"/>
    <cellStyle name="Note 4 2 4 2 5 3" xfId="47850" xr:uid="{00000000-0005-0000-0000-0000E4C70000}"/>
    <cellStyle name="Note 4 2 4 2 6" xfId="47851" xr:uid="{00000000-0005-0000-0000-0000E5C70000}"/>
    <cellStyle name="Note 4 2 4 2 7" xfId="47852" xr:uid="{00000000-0005-0000-0000-0000E6C70000}"/>
    <cellStyle name="Note 4 2 4 2 8" xfId="47853" xr:uid="{00000000-0005-0000-0000-0000E7C70000}"/>
    <cellStyle name="Note 4 2 4 3" xfId="47854" xr:uid="{00000000-0005-0000-0000-0000E8C70000}"/>
    <cellStyle name="Note 4 2 4 3 2" xfId="47855" xr:uid="{00000000-0005-0000-0000-0000E9C70000}"/>
    <cellStyle name="Note 4 2 4 3 2 2" xfId="47856" xr:uid="{00000000-0005-0000-0000-0000EAC70000}"/>
    <cellStyle name="Note 4 2 4 3 3" xfId="47857" xr:uid="{00000000-0005-0000-0000-0000EBC70000}"/>
    <cellStyle name="Note 4 2 4 3 4" xfId="47858" xr:uid="{00000000-0005-0000-0000-0000ECC70000}"/>
    <cellStyle name="Note 4 2 4 4" xfId="47859" xr:uid="{00000000-0005-0000-0000-0000EDC70000}"/>
    <cellStyle name="Note 4 2 4 4 2" xfId="47860" xr:uid="{00000000-0005-0000-0000-0000EEC70000}"/>
    <cellStyle name="Note 4 2 4 4 2 2" xfId="47861" xr:uid="{00000000-0005-0000-0000-0000EFC70000}"/>
    <cellStyle name="Note 4 2 4 4 3" xfId="47862" xr:uid="{00000000-0005-0000-0000-0000F0C70000}"/>
    <cellStyle name="Note 4 2 4 4 4" xfId="47863" xr:uid="{00000000-0005-0000-0000-0000F1C70000}"/>
    <cellStyle name="Note 4 2 4 5" xfId="47864" xr:uid="{00000000-0005-0000-0000-0000F2C70000}"/>
    <cellStyle name="Note 4 2 4 5 2" xfId="47865" xr:uid="{00000000-0005-0000-0000-0000F3C70000}"/>
    <cellStyle name="Note 4 2 4 5 2 2" xfId="47866" xr:uid="{00000000-0005-0000-0000-0000F4C70000}"/>
    <cellStyle name="Note 4 2 4 5 3" xfId="47867" xr:uid="{00000000-0005-0000-0000-0000F5C70000}"/>
    <cellStyle name="Note 4 2 4 5 4" xfId="47868" xr:uid="{00000000-0005-0000-0000-0000F6C70000}"/>
    <cellStyle name="Note 4 2 4 6" xfId="47869" xr:uid="{00000000-0005-0000-0000-0000F7C70000}"/>
    <cellStyle name="Note 4 2 4 6 2" xfId="47870" xr:uid="{00000000-0005-0000-0000-0000F8C70000}"/>
    <cellStyle name="Note 4 2 4 6 2 2" xfId="47871" xr:uid="{00000000-0005-0000-0000-0000F9C70000}"/>
    <cellStyle name="Note 4 2 4 6 3" xfId="47872" xr:uid="{00000000-0005-0000-0000-0000FAC70000}"/>
    <cellStyle name="Note 4 2 4 7" xfId="47873" xr:uid="{00000000-0005-0000-0000-0000FBC70000}"/>
    <cellStyle name="Note 4 2 4 7 2" xfId="47874" xr:uid="{00000000-0005-0000-0000-0000FCC70000}"/>
    <cellStyle name="Note 4 2 4 8" xfId="47875" xr:uid="{00000000-0005-0000-0000-0000FDC70000}"/>
    <cellStyle name="Note 4 2 4 9" xfId="47876" xr:uid="{00000000-0005-0000-0000-0000FEC70000}"/>
    <cellStyle name="Note 4 2 5" xfId="47877" xr:uid="{00000000-0005-0000-0000-0000FFC70000}"/>
    <cellStyle name="Note 4 2 5 2" xfId="47878" xr:uid="{00000000-0005-0000-0000-000000C80000}"/>
    <cellStyle name="Note 4 2 5 2 2" xfId="47879" xr:uid="{00000000-0005-0000-0000-000001C80000}"/>
    <cellStyle name="Note 4 2 5 2 2 2" xfId="47880" xr:uid="{00000000-0005-0000-0000-000002C80000}"/>
    <cellStyle name="Note 4 2 5 2 3" xfId="47881" xr:uid="{00000000-0005-0000-0000-000003C80000}"/>
    <cellStyle name="Note 4 2 5 2 4" xfId="47882" xr:uid="{00000000-0005-0000-0000-000004C80000}"/>
    <cellStyle name="Note 4 2 5 3" xfId="47883" xr:uid="{00000000-0005-0000-0000-000005C80000}"/>
    <cellStyle name="Note 4 2 5 3 2" xfId="47884" xr:uid="{00000000-0005-0000-0000-000006C80000}"/>
    <cellStyle name="Note 4 2 5 3 2 2" xfId="47885" xr:uid="{00000000-0005-0000-0000-000007C80000}"/>
    <cellStyle name="Note 4 2 5 3 3" xfId="47886" xr:uid="{00000000-0005-0000-0000-000008C80000}"/>
    <cellStyle name="Note 4 2 5 3 4" xfId="47887" xr:uid="{00000000-0005-0000-0000-000009C80000}"/>
    <cellStyle name="Note 4 2 5 4" xfId="47888" xr:uid="{00000000-0005-0000-0000-00000AC80000}"/>
    <cellStyle name="Note 4 2 5 4 2" xfId="47889" xr:uid="{00000000-0005-0000-0000-00000BC80000}"/>
    <cellStyle name="Note 4 2 5 4 2 2" xfId="47890" xr:uid="{00000000-0005-0000-0000-00000CC80000}"/>
    <cellStyle name="Note 4 2 5 4 3" xfId="47891" xr:uid="{00000000-0005-0000-0000-00000DC80000}"/>
    <cellStyle name="Note 4 2 5 4 4" xfId="47892" xr:uid="{00000000-0005-0000-0000-00000EC80000}"/>
    <cellStyle name="Note 4 2 5 5" xfId="47893" xr:uid="{00000000-0005-0000-0000-00000FC80000}"/>
    <cellStyle name="Note 4 2 5 5 2" xfId="47894" xr:uid="{00000000-0005-0000-0000-000010C80000}"/>
    <cellStyle name="Note 4 2 5 5 2 2" xfId="47895" xr:uid="{00000000-0005-0000-0000-000011C80000}"/>
    <cellStyle name="Note 4 2 5 5 3" xfId="47896" xr:uid="{00000000-0005-0000-0000-000012C80000}"/>
    <cellStyle name="Note 4 2 5 5 4" xfId="47897" xr:uid="{00000000-0005-0000-0000-000013C80000}"/>
    <cellStyle name="Note 4 2 5 6" xfId="47898" xr:uid="{00000000-0005-0000-0000-000014C80000}"/>
    <cellStyle name="Note 4 2 5 6 2" xfId="47899" xr:uid="{00000000-0005-0000-0000-000015C80000}"/>
    <cellStyle name="Note 4 2 5 6 2 2" xfId="47900" xr:uid="{00000000-0005-0000-0000-000016C80000}"/>
    <cellStyle name="Note 4 2 5 6 3" xfId="47901" xr:uid="{00000000-0005-0000-0000-000017C80000}"/>
    <cellStyle name="Note 4 2 5 7" xfId="47902" xr:uid="{00000000-0005-0000-0000-000018C80000}"/>
    <cellStyle name="Note 4 2 5 7 2" xfId="47903" xr:uid="{00000000-0005-0000-0000-000019C80000}"/>
    <cellStyle name="Note 4 2 5 8" xfId="47904" xr:uid="{00000000-0005-0000-0000-00001AC80000}"/>
    <cellStyle name="Note 4 2 5 9" xfId="47905" xr:uid="{00000000-0005-0000-0000-00001BC80000}"/>
    <cellStyle name="Note 4 2 6" xfId="47906" xr:uid="{00000000-0005-0000-0000-00001CC80000}"/>
    <cellStyle name="Note 4 2 6 2" xfId="47907" xr:uid="{00000000-0005-0000-0000-00001DC80000}"/>
    <cellStyle name="Note 4 2 6 2 2" xfId="47908" xr:uid="{00000000-0005-0000-0000-00001EC80000}"/>
    <cellStyle name="Note 4 2 6 2 2 2" xfId="47909" xr:uid="{00000000-0005-0000-0000-00001FC80000}"/>
    <cellStyle name="Note 4 2 6 2 3" xfId="47910" xr:uid="{00000000-0005-0000-0000-000020C80000}"/>
    <cellStyle name="Note 4 2 6 2 4" xfId="47911" xr:uid="{00000000-0005-0000-0000-000021C80000}"/>
    <cellStyle name="Note 4 2 6 3" xfId="47912" xr:uid="{00000000-0005-0000-0000-000022C80000}"/>
    <cellStyle name="Note 4 2 6 3 2" xfId="47913" xr:uid="{00000000-0005-0000-0000-000023C80000}"/>
    <cellStyle name="Note 4 2 6 3 2 2" xfId="47914" xr:uid="{00000000-0005-0000-0000-000024C80000}"/>
    <cellStyle name="Note 4 2 6 3 3" xfId="47915" xr:uid="{00000000-0005-0000-0000-000025C80000}"/>
    <cellStyle name="Note 4 2 6 3 4" xfId="47916" xr:uid="{00000000-0005-0000-0000-000026C80000}"/>
    <cellStyle name="Note 4 2 6 4" xfId="47917" xr:uid="{00000000-0005-0000-0000-000027C80000}"/>
    <cellStyle name="Note 4 2 6 4 2" xfId="47918" xr:uid="{00000000-0005-0000-0000-000028C80000}"/>
    <cellStyle name="Note 4 2 6 4 2 2" xfId="47919" xr:uid="{00000000-0005-0000-0000-000029C80000}"/>
    <cellStyle name="Note 4 2 6 4 3" xfId="47920" xr:uid="{00000000-0005-0000-0000-00002AC80000}"/>
    <cellStyle name="Note 4 2 6 4 4" xfId="47921" xr:uid="{00000000-0005-0000-0000-00002BC80000}"/>
    <cellStyle name="Note 4 2 6 5" xfId="47922" xr:uid="{00000000-0005-0000-0000-00002CC80000}"/>
    <cellStyle name="Note 4 2 6 5 2" xfId="47923" xr:uid="{00000000-0005-0000-0000-00002DC80000}"/>
    <cellStyle name="Note 4 2 6 5 3" xfId="47924" xr:uid="{00000000-0005-0000-0000-00002EC80000}"/>
    <cellStyle name="Note 4 2 6 6" xfId="47925" xr:uid="{00000000-0005-0000-0000-00002FC80000}"/>
    <cellStyle name="Note 4 2 6 7" xfId="47926" xr:uid="{00000000-0005-0000-0000-000030C80000}"/>
    <cellStyle name="Note 4 2 6 8" xfId="47927" xr:uid="{00000000-0005-0000-0000-000031C80000}"/>
    <cellStyle name="Note 4 2 7" xfId="47928" xr:uid="{00000000-0005-0000-0000-000032C80000}"/>
    <cellStyle name="Note 4 2 7 2" xfId="47929" xr:uid="{00000000-0005-0000-0000-000033C80000}"/>
    <cellStyle name="Note 4 2 7 2 2" xfId="47930" xr:uid="{00000000-0005-0000-0000-000034C80000}"/>
    <cellStyle name="Note 4 2 7 3" xfId="47931" xr:uid="{00000000-0005-0000-0000-000035C80000}"/>
    <cellStyle name="Note 4 2 7 4" xfId="47932" xr:uid="{00000000-0005-0000-0000-000036C80000}"/>
    <cellStyle name="Note 4 2 8" xfId="47933" xr:uid="{00000000-0005-0000-0000-000037C80000}"/>
    <cellStyle name="Note 4 2 8 2" xfId="47934" xr:uid="{00000000-0005-0000-0000-000038C80000}"/>
    <cellStyle name="Note 4 2 8 2 2" xfId="47935" xr:uid="{00000000-0005-0000-0000-000039C80000}"/>
    <cellStyle name="Note 4 2 8 3" xfId="47936" xr:uid="{00000000-0005-0000-0000-00003AC80000}"/>
    <cellStyle name="Note 4 2 8 4" xfId="47937" xr:uid="{00000000-0005-0000-0000-00003BC80000}"/>
    <cellStyle name="Note 4 2 9" xfId="47938" xr:uid="{00000000-0005-0000-0000-00003CC80000}"/>
    <cellStyle name="Note 4 2 9 2" xfId="47939" xr:uid="{00000000-0005-0000-0000-00003DC80000}"/>
    <cellStyle name="Note 4 2 9 2 2" xfId="47940" xr:uid="{00000000-0005-0000-0000-00003EC80000}"/>
    <cellStyle name="Note 4 2 9 3" xfId="47941" xr:uid="{00000000-0005-0000-0000-00003FC80000}"/>
    <cellStyle name="Note 4 2 9 4" xfId="47942" xr:uid="{00000000-0005-0000-0000-000040C80000}"/>
    <cellStyle name="Note 4 3" xfId="47943" xr:uid="{00000000-0005-0000-0000-000041C80000}"/>
    <cellStyle name="Note 4 3 10" xfId="47944" xr:uid="{00000000-0005-0000-0000-000042C80000}"/>
    <cellStyle name="Note 4 3 10 2" xfId="47945" xr:uid="{00000000-0005-0000-0000-000043C80000}"/>
    <cellStyle name="Note 4 3 11" xfId="47946" xr:uid="{00000000-0005-0000-0000-000044C80000}"/>
    <cellStyle name="Note 4 3 12" xfId="47947" xr:uid="{00000000-0005-0000-0000-000045C80000}"/>
    <cellStyle name="Note 4 3 2" xfId="47948" xr:uid="{00000000-0005-0000-0000-000046C80000}"/>
    <cellStyle name="Note 4 3 2 10" xfId="47949" xr:uid="{00000000-0005-0000-0000-000047C80000}"/>
    <cellStyle name="Note 4 3 2 2" xfId="47950" xr:uid="{00000000-0005-0000-0000-000048C80000}"/>
    <cellStyle name="Note 4 3 2 2 2" xfId="47951" xr:uid="{00000000-0005-0000-0000-000049C80000}"/>
    <cellStyle name="Note 4 3 2 2 2 2" xfId="47952" xr:uid="{00000000-0005-0000-0000-00004AC80000}"/>
    <cellStyle name="Note 4 3 2 2 2 2 2" xfId="47953" xr:uid="{00000000-0005-0000-0000-00004BC80000}"/>
    <cellStyle name="Note 4 3 2 2 2 3" xfId="47954" xr:uid="{00000000-0005-0000-0000-00004CC80000}"/>
    <cellStyle name="Note 4 3 2 2 2 4" xfId="47955" xr:uid="{00000000-0005-0000-0000-00004DC80000}"/>
    <cellStyle name="Note 4 3 2 2 3" xfId="47956" xr:uid="{00000000-0005-0000-0000-00004EC80000}"/>
    <cellStyle name="Note 4 3 2 2 3 2" xfId="47957" xr:uid="{00000000-0005-0000-0000-00004FC80000}"/>
    <cellStyle name="Note 4 3 2 2 3 2 2" xfId="47958" xr:uid="{00000000-0005-0000-0000-000050C80000}"/>
    <cellStyle name="Note 4 3 2 2 3 3" xfId="47959" xr:uid="{00000000-0005-0000-0000-000051C80000}"/>
    <cellStyle name="Note 4 3 2 2 3 4" xfId="47960" xr:uid="{00000000-0005-0000-0000-000052C80000}"/>
    <cellStyle name="Note 4 3 2 2 4" xfId="47961" xr:uid="{00000000-0005-0000-0000-000053C80000}"/>
    <cellStyle name="Note 4 3 2 2 4 2" xfId="47962" xr:uid="{00000000-0005-0000-0000-000054C80000}"/>
    <cellStyle name="Note 4 3 2 2 4 2 2" xfId="47963" xr:uid="{00000000-0005-0000-0000-000055C80000}"/>
    <cellStyle name="Note 4 3 2 2 4 3" xfId="47964" xr:uid="{00000000-0005-0000-0000-000056C80000}"/>
    <cellStyle name="Note 4 3 2 2 4 4" xfId="47965" xr:uid="{00000000-0005-0000-0000-000057C80000}"/>
    <cellStyle name="Note 4 3 2 2 5" xfId="47966" xr:uid="{00000000-0005-0000-0000-000058C80000}"/>
    <cellStyle name="Note 4 3 2 2 5 2" xfId="47967" xr:uid="{00000000-0005-0000-0000-000059C80000}"/>
    <cellStyle name="Note 4 3 2 2 5 2 2" xfId="47968" xr:uid="{00000000-0005-0000-0000-00005AC80000}"/>
    <cellStyle name="Note 4 3 2 2 5 3" xfId="47969" xr:uid="{00000000-0005-0000-0000-00005BC80000}"/>
    <cellStyle name="Note 4 3 2 2 5 4" xfId="47970" xr:uid="{00000000-0005-0000-0000-00005CC80000}"/>
    <cellStyle name="Note 4 3 2 2 6" xfId="47971" xr:uid="{00000000-0005-0000-0000-00005DC80000}"/>
    <cellStyle name="Note 4 3 2 2 6 2" xfId="47972" xr:uid="{00000000-0005-0000-0000-00005EC80000}"/>
    <cellStyle name="Note 4 3 2 2 6 2 2" xfId="47973" xr:uid="{00000000-0005-0000-0000-00005FC80000}"/>
    <cellStyle name="Note 4 3 2 2 6 3" xfId="47974" xr:uid="{00000000-0005-0000-0000-000060C80000}"/>
    <cellStyle name="Note 4 3 2 2 7" xfId="47975" xr:uid="{00000000-0005-0000-0000-000061C80000}"/>
    <cellStyle name="Note 4 3 2 2 7 2" xfId="47976" xr:uid="{00000000-0005-0000-0000-000062C80000}"/>
    <cellStyle name="Note 4 3 2 2 8" xfId="47977" xr:uid="{00000000-0005-0000-0000-000063C80000}"/>
    <cellStyle name="Note 4 3 2 2 9" xfId="47978" xr:uid="{00000000-0005-0000-0000-000064C80000}"/>
    <cellStyle name="Note 4 3 2 3" xfId="47979" xr:uid="{00000000-0005-0000-0000-000065C80000}"/>
    <cellStyle name="Note 4 3 2 3 2" xfId="47980" xr:uid="{00000000-0005-0000-0000-000066C80000}"/>
    <cellStyle name="Note 4 3 2 3 2 2" xfId="47981" xr:uid="{00000000-0005-0000-0000-000067C80000}"/>
    <cellStyle name="Note 4 3 2 3 2 2 2" xfId="47982" xr:uid="{00000000-0005-0000-0000-000068C80000}"/>
    <cellStyle name="Note 4 3 2 3 2 3" xfId="47983" xr:uid="{00000000-0005-0000-0000-000069C80000}"/>
    <cellStyle name="Note 4 3 2 3 2 4" xfId="47984" xr:uid="{00000000-0005-0000-0000-00006AC80000}"/>
    <cellStyle name="Note 4 3 2 3 3" xfId="47985" xr:uid="{00000000-0005-0000-0000-00006BC80000}"/>
    <cellStyle name="Note 4 3 2 3 3 2" xfId="47986" xr:uid="{00000000-0005-0000-0000-00006CC80000}"/>
    <cellStyle name="Note 4 3 2 3 3 2 2" xfId="47987" xr:uid="{00000000-0005-0000-0000-00006DC80000}"/>
    <cellStyle name="Note 4 3 2 3 3 3" xfId="47988" xr:uid="{00000000-0005-0000-0000-00006EC80000}"/>
    <cellStyle name="Note 4 3 2 3 3 4" xfId="47989" xr:uid="{00000000-0005-0000-0000-00006FC80000}"/>
    <cellStyle name="Note 4 3 2 3 4" xfId="47990" xr:uid="{00000000-0005-0000-0000-000070C80000}"/>
    <cellStyle name="Note 4 3 2 3 4 2" xfId="47991" xr:uid="{00000000-0005-0000-0000-000071C80000}"/>
    <cellStyle name="Note 4 3 2 3 4 2 2" xfId="47992" xr:uid="{00000000-0005-0000-0000-000072C80000}"/>
    <cellStyle name="Note 4 3 2 3 4 3" xfId="47993" xr:uid="{00000000-0005-0000-0000-000073C80000}"/>
    <cellStyle name="Note 4 3 2 3 4 4" xfId="47994" xr:uid="{00000000-0005-0000-0000-000074C80000}"/>
    <cellStyle name="Note 4 3 2 3 5" xfId="47995" xr:uid="{00000000-0005-0000-0000-000075C80000}"/>
    <cellStyle name="Note 4 3 2 3 5 2" xfId="47996" xr:uid="{00000000-0005-0000-0000-000076C80000}"/>
    <cellStyle name="Note 4 3 2 3 5 3" xfId="47997" xr:uid="{00000000-0005-0000-0000-000077C80000}"/>
    <cellStyle name="Note 4 3 2 3 6" xfId="47998" xr:uid="{00000000-0005-0000-0000-000078C80000}"/>
    <cellStyle name="Note 4 3 2 3 7" xfId="47999" xr:uid="{00000000-0005-0000-0000-000079C80000}"/>
    <cellStyle name="Note 4 3 2 3 8" xfId="48000" xr:uid="{00000000-0005-0000-0000-00007AC80000}"/>
    <cellStyle name="Note 4 3 2 4" xfId="48001" xr:uid="{00000000-0005-0000-0000-00007BC80000}"/>
    <cellStyle name="Note 4 3 2 4 2" xfId="48002" xr:uid="{00000000-0005-0000-0000-00007CC80000}"/>
    <cellStyle name="Note 4 3 2 4 2 2" xfId="48003" xr:uid="{00000000-0005-0000-0000-00007DC80000}"/>
    <cellStyle name="Note 4 3 2 4 3" xfId="48004" xr:uid="{00000000-0005-0000-0000-00007EC80000}"/>
    <cellStyle name="Note 4 3 2 4 4" xfId="48005" xr:uid="{00000000-0005-0000-0000-00007FC80000}"/>
    <cellStyle name="Note 4 3 2 5" xfId="48006" xr:uid="{00000000-0005-0000-0000-000080C80000}"/>
    <cellStyle name="Note 4 3 2 5 2" xfId="48007" xr:uid="{00000000-0005-0000-0000-000081C80000}"/>
    <cellStyle name="Note 4 3 2 5 2 2" xfId="48008" xr:uid="{00000000-0005-0000-0000-000082C80000}"/>
    <cellStyle name="Note 4 3 2 5 3" xfId="48009" xr:uid="{00000000-0005-0000-0000-000083C80000}"/>
    <cellStyle name="Note 4 3 2 5 4" xfId="48010" xr:uid="{00000000-0005-0000-0000-000084C80000}"/>
    <cellStyle name="Note 4 3 2 6" xfId="48011" xr:uid="{00000000-0005-0000-0000-000085C80000}"/>
    <cellStyle name="Note 4 3 2 6 2" xfId="48012" xr:uid="{00000000-0005-0000-0000-000086C80000}"/>
    <cellStyle name="Note 4 3 2 6 2 2" xfId="48013" xr:uid="{00000000-0005-0000-0000-000087C80000}"/>
    <cellStyle name="Note 4 3 2 6 3" xfId="48014" xr:uid="{00000000-0005-0000-0000-000088C80000}"/>
    <cellStyle name="Note 4 3 2 6 4" xfId="48015" xr:uid="{00000000-0005-0000-0000-000089C80000}"/>
    <cellStyle name="Note 4 3 2 7" xfId="48016" xr:uid="{00000000-0005-0000-0000-00008AC80000}"/>
    <cellStyle name="Note 4 3 2 7 2" xfId="48017" xr:uid="{00000000-0005-0000-0000-00008BC80000}"/>
    <cellStyle name="Note 4 3 2 7 2 2" xfId="48018" xr:uid="{00000000-0005-0000-0000-00008CC80000}"/>
    <cellStyle name="Note 4 3 2 7 3" xfId="48019" xr:uid="{00000000-0005-0000-0000-00008DC80000}"/>
    <cellStyle name="Note 4 3 2 8" xfId="48020" xr:uid="{00000000-0005-0000-0000-00008EC80000}"/>
    <cellStyle name="Note 4 3 2 8 2" xfId="48021" xr:uid="{00000000-0005-0000-0000-00008FC80000}"/>
    <cellStyle name="Note 4 3 2 9" xfId="48022" xr:uid="{00000000-0005-0000-0000-000090C80000}"/>
    <cellStyle name="Note 4 3 3" xfId="48023" xr:uid="{00000000-0005-0000-0000-000091C80000}"/>
    <cellStyle name="Note 4 3 3 2" xfId="48024" xr:uid="{00000000-0005-0000-0000-000092C80000}"/>
    <cellStyle name="Note 4 3 3 2 2" xfId="48025" xr:uid="{00000000-0005-0000-0000-000093C80000}"/>
    <cellStyle name="Note 4 3 3 2 2 2" xfId="48026" xr:uid="{00000000-0005-0000-0000-000094C80000}"/>
    <cellStyle name="Note 4 3 3 2 2 2 2" xfId="48027" xr:uid="{00000000-0005-0000-0000-000095C80000}"/>
    <cellStyle name="Note 4 3 3 2 2 3" xfId="48028" xr:uid="{00000000-0005-0000-0000-000096C80000}"/>
    <cellStyle name="Note 4 3 3 2 2 4" xfId="48029" xr:uid="{00000000-0005-0000-0000-000097C80000}"/>
    <cellStyle name="Note 4 3 3 2 3" xfId="48030" xr:uid="{00000000-0005-0000-0000-000098C80000}"/>
    <cellStyle name="Note 4 3 3 2 3 2" xfId="48031" xr:uid="{00000000-0005-0000-0000-000099C80000}"/>
    <cellStyle name="Note 4 3 3 2 3 2 2" xfId="48032" xr:uid="{00000000-0005-0000-0000-00009AC80000}"/>
    <cellStyle name="Note 4 3 3 2 3 3" xfId="48033" xr:uid="{00000000-0005-0000-0000-00009BC80000}"/>
    <cellStyle name="Note 4 3 3 2 3 4" xfId="48034" xr:uid="{00000000-0005-0000-0000-00009CC80000}"/>
    <cellStyle name="Note 4 3 3 2 4" xfId="48035" xr:uid="{00000000-0005-0000-0000-00009DC80000}"/>
    <cellStyle name="Note 4 3 3 2 4 2" xfId="48036" xr:uid="{00000000-0005-0000-0000-00009EC80000}"/>
    <cellStyle name="Note 4 3 3 2 4 2 2" xfId="48037" xr:uid="{00000000-0005-0000-0000-00009FC80000}"/>
    <cellStyle name="Note 4 3 3 2 4 3" xfId="48038" xr:uid="{00000000-0005-0000-0000-0000A0C80000}"/>
    <cellStyle name="Note 4 3 3 2 4 4" xfId="48039" xr:uid="{00000000-0005-0000-0000-0000A1C80000}"/>
    <cellStyle name="Note 4 3 3 2 5" xfId="48040" xr:uid="{00000000-0005-0000-0000-0000A2C80000}"/>
    <cellStyle name="Note 4 3 3 2 5 2" xfId="48041" xr:uid="{00000000-0005-0000-0000-0000A3C80000}"/>
    <cellStyle name="Note 4 3 3 2 5 3" xfId="48042" xr:uid="{00000000-0005-0000-0000-0000A4C80000}"/>
    <cellStyle name="Note 4 3 3 2 6" xfId="48043" xr:uid="{00000000-0005-0000-0000-0000A5C80000}"/>
    <cellStyle name="Note 4 3 3 2 7" xfId="48044" xr:uid="{00000000-0005-0000-0000-0000A6C80000}"/>
    <cellStyle name="Note 4 3 3 2 8" xfId="48045" xr:uid="{00000000-0005-0000-0000-0000A7C80000}"/>
    <cellStyle name="Note 4 3 3 3" xfId="48046" xr:uid="{00000000-0005-0000-0000-0000A8C80000}"/>
    <cellStyle name="Note 4 3 3 3 2" xfId="48047" xr:uid="{00000000-0005-0000-0000-0000A9C80000}"/>
    <cellStyle name="Note 4 3 3 3 2 2" xfId="48048" xr:uid="{00000000-0005-0000-0000-0000AAC80000}"/>
    <cellStyle name="Note 4 3 3 3 3" xfId="48049" xr:uid="{00000000-0005-0000-0000-0000ABC80000}"/>
    <cellStyle name="Note 4 3 3 3 4" xfId="48050" xr:uid="{00000000-0005-0000-0000-0000ACC80000}"/>
    <cellStyle name="Note 4 3 3 4" xfId="48051" xr:uid="{00000000-0005-0000-0000-0000ADC80000}"/>
    <cellStyle name="Note 4 3 3 4 2" xfId="48052" xr:uid="{00000000-0005-0000-0000-0000AEC80000}"/>
    <cellStyle name="Note 4 3 3 4 2 2" xfId="48053" xr:uid="{00000000-0005-0000-0000-0000AFC80000}"/>
    <cellStyle name="Note 4 3 3 4 3" xfId="48054" xr:uid="{00000000-0005-0000-0000-0000B0C80000}"/>
    <cellStyle name="Note 4 3 3 4 4" xfId="48055" xr:uid="{00000000-0005-0000-0000-0000B1C80000}"/>
    <cellStyle name="Note 4 3 3 5" xfId="48056" xr:uid="{00000000-0005-0000-0000-0000B2C80000}"/>
    <cellStyle name="Note 4 3 3 5 2" xfId="48057" xr:uid="{00000000-0005-0000-0000-0000B3C80000}"/>
    <cellStyle name="Note 4 3 3 5 2 2" xfId="48058" xr:uid="{00000000-0005-0000-0000-0000B4C80000}"/>
    <cellStyle name="Note 4 3 3 5 3" xfId="48059" xr:uid="{00000000-0005-0000-0000-0000B5C80000}"/>
    <cellStyle name="Note 4 3 3 5 4" xfId="48060" xr:uid="{00000000-0005-0000-0000-0000B6C80000}"/>
    <cellStyle name="Note 4 3 3 6" xfId="48061" xr:uid="{00000000-0005-0000-0000-0000B7C80000}"/>
    <cellStyle name="Note 4 3 3 6 2" xfId="48062" xr:uid="{00000000-0005-0000-0000-0000B8C80000}"/>
    <cellStyle name="Note 4 3 3 6 2 2" xfId="48063" xr:uid="{00000000-0005-0000-0000-0000B9C80000}"/>
    <cellStyle name="Note 4 3 3 6 3" xfId="48064" xr:uid="{00000000-0005-0000-0000-0000BAC80000}"/>
    <cellStyle name="Note 4 3 3 7" xfId="48065" xr:uid="{00000000-0005-0000-0000-0000BBC80000}"/>
    <cellStyle name="Note 4 3 3 7 2" xfId="48066" xr:uid="{00000000-0005-0000-0000-0000BCC80000}"/>
    <cellStyle name="Note 4 3 3 8" xfId="48067" xr:uid="{00000000-0005-0000-0000-0000BDC80000}"/>
    <cellStyle name="Note 4 3 3 9" xfId="48068" xr:uid="{00000000-0005-0000-0000-0000BEC80000}"/>
    <cellStyle name="Note 4 3 4" xfId="48069" xr:uid="{00000000-0005-0000-0000-0000BFC80000}"/>
    <cellStyle name="Note 4 3 4 2" xfId="48070" xr:uid="{00000000-0005-0000-0000-0000C0C80000}"/>
    <cellStyle name="Note 4 3 4 2 2" xfId="48071" xr:uid="{00000000-0005-0000-0000-0000C1C80000}"/>
    <cellStyle name="Note 4 3 4 2 2 2" xfId="48072" xr:uid="{00000000-0005-0000-0000-0000C2C80000}"/>
    <cellStyle name="Note 4 3 4 2 3" xfId="48073" xr:uid="{00000000-0005-0000-0000-0000C3C80000}"/>
    <cellStyle name="Note 4 3 4 2 4" xfId="48074" xr:uid="{00000000-0005-0000-0000-0000C4C80000}"/>
    <cellStyle name="Note 4 3 4 3" xfId="48075" xr:uid="{00000000-0005-0000-0000-0000C5C80000}"/>
    <cellStyle name="Note 4 3 4 3 2" xfId="48076" xr:uid="{00000000-0005-0000-0000-0000C6C80000}"/>
    <cellStyle name="Note 4 3 4 3 2 2" xfId="48077" xr:uid="{00000000-0005-0000-0000-0000C7C80000}"/>
    <cellStyle name="Note 4 3 4 3 3" xfId="48078" xr:uid="{00000000-0005-0000-0000-0000C8C80000}"/>
    <cellStyle name="Note 4 3 4 3 4" xfId="48079" xr:uid="{00000000-0005-0000-0000-0000C9C80000}"/>
    <cellStyle name="Note 4 3 4 4" xfId="48080" xr:uid="{00000000-0005-0000-0000-0000CAC80000}"/>
    <cellStyle name="Note 4 3 4 4 2" xfId="48081" xr:uid="{00000000-0005-0000-0000-0000CBC80000}"/>
    <cellStyle name="Note 4 3 4 4 2 2" xfId="48082" xr:uid="{00000000-0005-0000-0000-0000CCC80000}"/>
    <cellStyle name="Note 4 3 4 4 3" xfId="48083" xr:uid="{00000000-0005-0000-0000-0000CDC80000}"/>
    <cellStyle name="Note 4 3 4 4 4" xfId="48084" xr:uid="{00000000-0005-0000-0000-0000CEC80000}"/>
    <cellStyle name="Note 4 3 4 5" xfId="48085" xr:uid="{00000000-0005-0000-0000-0000CFC80000}"/>
    <cellStyle name="Note 4 3 4 5 2" xfId="48086" xr:uid="{00000000-0005-0000-0000-0000D0C80000}"/>
    <cellStyle name="Note 4 3 4 5 2 2" xfId="48087" xr:uid="{00000000-0005-0000-0000-0000D1C80000}"/>
    <cellStyle name="Note 4 3 4 5 3" xfId="48088" xr:uid="{00000000-0005-0000-0000-0000D2C80000}"/>
    <cellStyle name="Note 4 3 4 5 4" xfId="48089" xr:uid="{00000000-0005-0000-0000-0000D3C80000}"/>
    <cellStyle name="Note 4 3 4 6" xfId="48090" xr:uid="{00000000-0005-0000-0000-0000D4C80000}"/>
    <cellStyle name="Note 4 3 4 6 2" xfId="48091" xr:uid="{00000000-0005-0000-0000-0000D5C80000}"/>
    <cellStyle name="Note 4 3 4 6 2 2" xfId="48092" xr:uid="{00000000-0005-0000-0000-0000D6C80000}"/>
    <cellStyle name="Note 4 3 4 6 3" xfId="48093" xr:uid="{00000000-0005-0000-0000-0000D7C80000}"/>
    <cellStyle name="Note 4 3 4 7" xfId="48094" xr:uid="{00000000-0005-0000-0000-0000D8C80000}"/>
    <cellStyle name="Note 4 3 4 7 2" xfId="48095" xr:uid="{00000000-0005-0000-0000-0000D9C80000}"/>
    <cellStyle name="Note 4 3 4 8" xfId="48096" xr:uid="{00000000-0005-0000-0000-0000DAC80000}"/>
    <cellStyle name="Note 4 3 4 9" xfId="48097" xr:uid="{00000000-0005-0000-0000-0000DBC80000}"/>
    <cellStyle name="Note 4 3 5" xfId="48098" xr:uid="{00000000-0005-0000-0000-0000DCC80000}"/>
    <cellStyle name="Note 4 3 5 2" xfId="48099" xr:uid="{00000000-0005-0000-0000-0000DDC80000}"/>
    <cellStyle name="Note 4 3 5 2 2" xfId="48100" xr:uid="{00000000-0005-0000-0000-0000DEC80000}"/>
    <cellStyle name="Note 4 3 5 2 2 2" xfId="48101" xr:uid="{00000000-0005-0000-0000-0000DFC80000}"/>
    <cellStyle name="Note 4 3 5 2 3" xfId="48102" xr:uid="{00000000-0005-0000-0000-0000E0C80000}"/>
    <cellStyle name="Note 4 3 5 2 4" xfId="48103" xr:uid="{00000000-0005-0000-0000-0000E1C80000}"/>
    <cellStyle name="Note 4 3 5 3" xfId="48104" xr:uid="{00000000-0005-0000-0000-0000E2C80000}"/>
    <cellStyle name="Note 4 3 5 3 2" xfId="48105" xr:uid="{00000000-0005-0000-0000-0000E3C80000}"/>
    <cellStyle name="Note 4 3 5 3 2 2" xfId="48106" xr:uid="{00000000-0005-0000-0000-0000E4C80000}"/>
    <cellStyle name="Note 4 3 5 3 3" xfId="48107" xr:uid="{00000000-0005-0000-0000-0000E5C80000}"/>
    <cellStyle name="Note 4 3 5 3 4" xfId="48108" xr:uid="{00000000-0005-0000-0000-0000E6C80000}"/>
    <cellStyle name="Note 4 3 5 4" xfId="48109" xr:uid="{00000000-0005-0000-0000-0000E7C80000}"/>
    <cellStyle name="Note 4 3 5 4 2" xfId="48110" xr:uid="{00000000-0005-0000-0000-0000E8C80000}"/>
    <cellStyle name="Note 4 3 5 4 2 2" xfId="48111" xr:uid="{00000000-0005-0000-0000-0000E9C80000}"/>
    <cellStyle name="Note 4 3 5 4 3" xfId="48112" xr:uid="{00000000-0005-0000-0000-0000EAC80000}"/>
    <cellStyle name="Note 4 3 5 4 4" xfId="48113" xr:uid="{00000000-0005-0000-0000-0000EBC80000}"/>
    <cellStyle name="Note 4 3 5 5" xfId="48114" xr:uid="{00000000-0005-0000-0000-0000ECC80000}"/>
    <cellStyle name="Note 4 3 5 5 2" xfId="48115" xr:uid="{00000000-0005-0000-0000-0000EDC80000}"/>
    <cellStyle name="Note 4 3 5 5 3" xfId="48116" xr:uid="{00000000-0005-0000-0000-0000EEC80000}"/>
    <cellStyle name="Note 4 3 5 6" xfId="48117" xr:uid="{00000000-0005-0000-0000-0000EFC80000}"/>
    <cellStyle name="Note 4 3 5 7" xfId="48118" xr:uid="{00000000-0005-0000-0000-0000F0C80000}"/>
    <cellStyle name="Note 4 3 5 8" xfId="48119" xr:uid="{00000000-0005-0000-0000-0000F1C80000}"/>
    <cellStyle name="Note 4 3 6" xfId="48120" xr:uid="{00000000-0005-0000-0000-0000F2C80000}"/>
    <cellStyle name="Note 4 3 6 2" xfId="48121" xr:uid="{00000000-0005-0000-0000-0000F3C80000}"/>
    <cellStyle name="Note 4 3 6 2 2" xfId="48122" xr:uid="{00000000-0005-0000-0000-0000F4C80000}"/>
    <cellStyle name="Note 4 3 6 3" xfId="48123" xr:uid="{00000000-0005-0000-0000-0000F5C80000}"/>
    <cellStyle name="Note 4 3 6 4" xfId="48124" xr:uid="{00000000-0005-0000-0000-0000F6C80000}"/>
    <cellStyle name="Note 4 3 7" xfId="48125" xr:uid="{00000000-0005-0000-0000-0000F7C80000}"/>
    <cellStyle name="Note 4 3 7 2" xfId="48126" xr:uid="{00000000-0005-0000-0000-0000F8C80000}"/>
    <cellStyle name="Note 4 3 7 2 2" xfId="48127" xr:uid="{00000000-0005-0000-0000-0000F9C80000}"/>
    <cellStyle name="Note 4 3 7 3" xfId="48128" xr:uid="{00000000-0005-0000-0000-0000FAC80000}"/>
    <cellStyle name="Note 4 3 7 4" xfId="48129" xr:uid="{00000000-0005-0000-0000-0000FBC80000}"/>
    <cellStyle name="Note 4 3 8" xfId="48130" xr:uid="{00000000-0005-0000-0000-0000FCC80000}"/>
    <cellStyle name="Note 4 3 8 2" xfId="48131" xr:uid="{00000000-0005-0000-0000-0000FDC80000}"/>
    <cellStyle name="Note 4 3 8 2 2" xfId="48132" xr:uid="{00000000-0005-0000-0000-0000FEC80000}"/>
    <cellStyle name="Note 4 3 8 3" xfId="48133" xr:uid="{00000000-0005-0000-0000-0000FFC80000}"/>
    <cellStyle name="Note 4 3 8 4" xfId="48134" xr:uid="{00000000-0005-0000-0000-000000C90000}"/>
    <cellStyle name="Note 4 3 9" xfId="48135" xr:uid="{00000000-0005-0000-0000-000001C90000}"/>
    <cellStyle name="Note 4 3 9 2" xfId="48136" xr:uid="{00000000-0005-0000-0000-000002C90000}"/>
    <cellStyle name="Note 4 3 9 2 2" xfId="48137" xr:uid="{00000000-0005-0000-0000-000003C90000}"/>
    <cellStyle name="Note 4 3 9 3" xfId="48138" xr:uid="{00000000-0005-0000-0000-000004C90000}"/>
    <cellStyle name="Note 4 4" xfId="48139" xr:uid="{00000000-0005-0000-0000-000005C90000}"/>
    <cellStyle name="Note 4 4 10" xfId="48140" xr:uid="{00000000-0005-0000-0000-000006C90000}"/>
    <cellStyle name="Note 4 4 11" xfId="48141" xr:uid="{00000000-0005-0000-0000-000007C90000}"/>
    <cellStyle name="Note 4 4 2" xfId="48142" xr:uid="{00000000-0005-0000-0000-000008C90000}"/>
    <cellStyle name="Note 4 4 2 2" xfId="48143" xr:uid="{00000000-0005-0000-0000-000009C90000}"/>
    <cellStyle name="Note 4 4 2 2 2" xfId="48144" xr:uid="{00000000-0005-0000-0000-00000AC90000}"/>
    <cellStyle name="Note 4 4 2 2 2 2" xfId="48145" xr:uid="{00000000-0005-0000-0000-00000BC90000}"/>
    <cellStyle name="Note 4 4 2 2 2 2 2" xfId="48146" xr:uid="{00000000-0005-0000-0000-00000CC90000}"/>
    <cellStyle name="Note 4 4 2 2 2 3" xfId="48147" xr:uid="{00000000-0005-0000-0000-00000DC90000}"/>
    <cellStyle name="Note 4 4 2 2 2 4" xfId="48148" xr:uid="{00000000-0005-0000-0000-00000EC90000}"/>
    <cellStyle name="Note 4 4 2 2 3" xfId="48149" xr:uid="{00000000-0005-0000-0000-00000FC90000}"/>
    <cellStyle name="Note 4 4 2 2 3 2" xfId="48150" xr:uid="{00000000-0005-0000-0000-000010C90000}"/>
    <cellStyle name="Note 4 4 2 2 3 2 2" xfId="48151" xr:uid="{00000000-0005-0000-0000-000011C90000}"/>
    <cellStyle name="Note 4 4 2 2 3 3" xfId="48152" xr:uid="{00000000-0005-0000-0000-000012C90000}"/>
    <cellStyle name="Note 4 4 2 2 3 4" xfId="48153" xr:uid="{00000000-0005-0000-0000-000013C90000}"/>
    <cellStyle name="Note 4 4 2 2 4" xfId="48154" xr:uid="{00000000-0005-0000-0000-000014C90000}"/>
    <cellStyle name="Note 4 4 2 2 4 2" xfId="48155" xr:uid="{00000000-0005-0000-0000-000015C90000}"/>
    <cellStyle name="Note 4 4 2 2 4 2 2" xfId="48156" xr:uid="{00000000-0005-0000-0000-000016C90000}"/>
    <cellStyle name="Note 4 4 2 2 4 3" xfId="48157" xr:uid="{00000000-0005-0000-0000-000017C90000}"/>
    <cellStyle name="Note 4 4 2 2 4 4" xfId="48158" xr:uid="{00000000-0005-0000-0000-000018C90000}"/>
    <cellStyle name="Note 4 4 2 2 5" xfId="48159" xr:uid="{00000000-0005-0000-0000-000019C90000}"/>
    <cellStyle name="Note 4 4 2 2 5 2" xfId="48160" xr:uid="{00000000-0005-0000-0000-00001AC90000}"/>
    <cellStyle name="Note 4 4 2 2 5 3" xfId="48161" xr:uid="{00000000-0005-0000-0000-00001BC90000}"/>
    <cellStyle name="Note 4 4 2 2 6" xfId="48162" xr:uid="{00000000-0005-0000-0000-00001CC90000}"/>
    <cellStyle name="Note 4 4 2 2 7" xfId="48163" xr:uid="{00000000-0005-0000-0000-00001DC90000}"/>
    <cellStyle name="Note 4 4 2 2 8" xfId="48164" xr:uid="{00000000-0005-0000-0000-00001EC90000}"/>
    <cellStyle name="Note 4 4 2 3" xfId="48165" xr:uid="{00000000-0005-0000-0000-00001FC90000}"/>
    <cellStyle name="Note 4 4 2 3 2" xfId="48166" xr:uid="{00000000-0005-0000-0000-000020C90000}"/>
    <cellStyle name="Note 4 4 2 3 2 2" xfId="48167" xr:uid="{00000000-0005-0000-0000-000021C90000}"/>
    <cellStyle name="Note 4 4 2 3 3" xfId="48168" xr:uid="{00000000-0005-0000-0000-000022C90000}"/>
    <cellStyle name="Note 4 4 2 3 4" xfId="48169" xr:uid="{00000000-0005-0000-0000-000023C90000}"/>
    <cellStyle name="Note 4 4 2 4" xfId="48170" xr:uid="{00000000-0005-0000-0000-000024C90000}"/>
    <cellStyle name="Note 4 4 2 4 2" xfId="48171" xr:uid="{00000000-0005-0000-0000-000025C90000}"/>
    <cellStyle name="Note 4 4 2 4 2 2" xfId="48172" xr:uid="{00000000-0005-0000-0000-000026C90000}"/>
    <cellStyle name="Note 4 4 2 4 3" xfId="48173" xr:uid="{00000000-0005-0000-0000-000027C90000}"/>
    <cellStyle name="Note 4 4 2 4 4" xfId="48174" xr:uid="{00000000-0005-0000-0000-000028C90000}"/>
    <cellStyle name="Note 4 4 2 5" xfId="48175" xr:uid="{00000000-0005-0000-0000-000029C90000}"/>
    <cellStyle name="Note 4 4 2 5 2" xfId="48176" xr:uid="{00000000-0005-0000-0000-00002AC90000}"/>
    <cellStyle name="Note 4 4 2 5 2 2" xfId="48177" xr:uid="{00000000-0005-0000-0000-00002BC90000}"/>
    <cellStyle name="Note 4 4 2 5 3" xfId="48178" xr:uid="{00000000-0005-0000-0000-00002CC90000}"/>
    <cellStyle name="Note 4 4 2 5 4" xfId="48179" xr:uid="{00000000-0005-0000-0000-00002DC90000}"/>
    <cellStyle name="Note 4 4 2 6" xfId="48180" xr:uid="{00000000-0005-0000-0000-00002EC90000}"/>
    <cellStyle name="Note 4 4 2 6 2" xfId="48181" xr:uid="{00000000-0005-0000-0000-00002FC90000}"/>
    <cellStyle name="Note 4 4 2 6 2 2" xfId="48182" xr:uid="{00000000-0005-0000-0000-000030C90000}"/>
    <cellStyle name="Note 4 4 2 6 3" xfId="48183" xr:uid="{00000000-0005-0000-0000-000031C90000}"/>
    <cellStyle name="Note 4 4 2 7" xfId="48184" xr:uid="{00000000-0005-0000-0000-000032C90000}"/>
    <cellStyle name="Note 4 4 2 7 2" xfId="48185" xr:uid="{00000000-0005-0000-0000-000033C90000}"/>
    <cellStyle name="Note 4 4 2 8" xfId="48186" xr:uid="{00000000-0005-0000-0000-000034C90000}"/>
    <cellStyle name="Note 4 4 2 9" xfId="48187" xr:uid="{00000000-0005-0000-0000-000035C90000}"/>
    <cellStyle name="Note 4 4 3" xfId="48188" xr:uid="{00000000-0005-0000-0000-000036C90000}"/>
    <cellStyle name="Note 4 4 3 2" xfId="48189" xr:uid="{00000000-0005-0000-0000-000037C90000}"/>
    <cellStyle name="Note 4 4 3 2 2" xfId="48190" xr:uid="{00000000-0005-0000-0000-000038C90000}"/>
    <cellStyle name="Note 4 4 3 2 2 2" xfId="48191" xr:uid="{00000000-0005-0000-0000-000039C90000}"/>
    <cellStyle name="Note 4 4 3 2 3" xfId="48192" xr:uid="{00000000-0005-0000-0000-00003AC90000}"/>
    <cellStyle name="Note 4 4 3 2 4" xfId="48193" xr:uid="{00000000-0005-0000-0000-00003BC90000}"/>
    <cellStyle name="Note 4 4 3 3" xfId="48194" xr:uid="{00000000-0005-0000-0000-00003CC90000}"/>
    <cellStyle name="Note 4 4 3 3 2" xfId="48195" xr:uid="{00000000-0005-0000-0000-00003DC90000}"/>
    <cellStyle name="Note 4 4 3 3 2 2" xfId="48196" xr:uid="{00000000-0005-0000-0000-00003EC90000}"/>
    <cellStyle name="Note 4 4 3 3 3" xfId="48197" xr:uid="{00000000-0005-0000-0000-00003FC90000}"/>
    <cellStyle name="Note 4 4 3 3 4" xfId="48198" xr:uid="{00000000-0005-0000-0000-000040C90000}"/>
    <cellStyle name="Note 4 4 3 4" xfId="48199" xr:uid="{00000000-0005-0000-0000-000041C90000}"/>
    <cellStyle name="Note 4 4 3 4 2" xfId="48200" xr:uid="{00000000-0005-0000-0000-000042C90000}"/>
    <cellStyle name="Note 4 4 3 4 2 2" xfId="48201" xr:uid="{00000000-0005-0000-0000-000043C90000}"/>
    <cellStyle name="Note 4 4 3 4 3" xfId="48202" xr:uid="{00000000-0005-0000-0000-000044C90000}"/>
    <cellStyle name="Note 4 4 3 4 4" xfId="48203" xr:uid="{00000000-0005-0000-0000-000045C90000}"/>
    <cellStyle name="Note 4 4 3 5" xfId="48204" xr:uid="{00000000-0005-0000-0000-000046C90000}"/>
    <cellStyle name="Note 4 4 3 5 2" xfId="48205" xr:uid="{00000000-0005-0000-0000-000047C90000}"/>
    <cellStyle name="Note 4 4 3 5 2 2" xfId="48206" xr:uid="{00000000-0005-0000-0000-000048C90000}"/>
    <cellStyle name="Note 4 4 3 5 3" xfId="48207" xr:uid="{00000000-0005-0000-0000-000049C90000}"/>
    <cellStyle name="Note 4 4 3 5 4" xfId="48208" xr:uid="{00000000-0005-0000-0000-00004AC90000}"/>
    <cellStyle name="Note 4 4 3 6" xfId="48209" xr:uid="{00000000-0005-0000-0000-00004BC90000}"/>
    <cellStyle name="Note 4 4 3 6 2" xfId="48210" xr:uid="{00000000-0005-0000-0000-00004CC90000}"/>
    <cellStyle name="Note 4 4 3 6 2 2" xfId="48211" xr:uid="{00000000-0005-0000-0000-00004DC90000}"/>
    <cellStyle name="Note 4 4 3 6 3" xfId="48212" xr:uid="{00000000-0005-0000-0000-00004EC90000}"/>
    <cellStyle name="Note 4 4 3 7" xfId="48213" xr:uid="{00000000-0005-0000-0000-00004FC90000}"/>
    <cellStyle name="Note 4 4 3 7 2" xfId="48214" xr:uid="{00000000-0005-0000-0000-000050C90000}"/>
    <cellStyle name="Note 4 4 3 8" xfId="48215" xr:uid="{00000000-0005-0000-0000-000051C90000}"/>
    <cellStyle name="Note 4 4 3 9" xfId="48216" xr:uid="{00000000-0005-0000-0000-000052C90000}"/>
    <cellStyle name="Note 4 4 4" xfId="48217" xr:uid="{00000000-0005-0000-0000-000053C90000}"/>
    <cellStyle name="Note 4 4 4 2" xfId="48218" xr:uid="{00000000-0005-0000-0000-000054C90000}"/>
    <cellStyle name="Note 4 4 4 2 2" xfId="48219" xr:uid="{00000000-0005-0000-0000-000055C90000}"/>
    <cellStyle name="Note 4 4 4 2 2 2" xfId="48220" xr:uid="{00000000-0005-0000-0000-000056C90000}"/>
    <cellStyle name="Note 4 4 4 2 3" xfId="48221" xr:uid="{00000000-0005-0000-0000-000057C90000}"/>
    <cellStyle name="Note 4 4 4 2 4" xfId="48222" xr:uid="{00000000-0005-0000-0000-000058C90000}"/>
    <cellStyle name="Note 4 4 4 3" xfId="48223" xr:uid="{00000000-0005-0000-0000-000059C90000}"/>
    <cellStyle name="Note 4 4 4 3 2" xfId="48224" xr:uid="{00000000-0005-0000-0000-00005AC90000}"/>
    <cellStyle name="Note 4 4 4 3 2 2" xfId="48225" xr:uid="{00000000-0005-0000-0000-00005BC90000}"/>
    <cellStyle name="Note 4 4 4 3 3" xfId="48226" xr:uid="{00000000-0005-0000-0000-00005CC90000}"/>
    <cellStyle name="Note 4 4 4 3 4" xfId="48227" xr:uid="{00000000-0005-0000-0000-00005DC90000}"/>
    <cellStyle name="Note 4 4 4 4" xfId="48228" xr:uid="{00000000-0005-0000-0000-00005EC90000}"/>
    <cellStyle name="Note 4 4 4 4 2" xfId="48229" xr:uid="{00000000-0005-0000-0000-00005FC90000}"/>
    <cellStyle name="Note 4 4 4 4 2 2" xfId="48230" xr:uid="{00000000-0005-0000-0000-000060C90000}"/>
    <cellStyle name="Note 4 4 4 4 3" xfId="48231" xr:uid="{00000000-0005-0000-0000-000061C90000}"/>
    <cellStyle name="Note 4 4 4 4 4" xfId="48232" xr:uid="{00000000-0005-0000-0000-000062C90000}"/>
    <cellStyle name="Note 4 4 4 5" xfId="48233" xr:uid="{00000000-0005-0000-0000-000063C90000}"/>
    <cellStyle name="Note 4 4 4 5 2" xfId="48234" xr:uid="{00000000-0005-0000-0000-000064C90000}"/>
    <cellStyle name="Note 4 4 4 5 3" xfId="48235" xr:uid="{00000000-0005-0000-0000-000065C90000}"/>
    <cellStyle name="Note 4 4 4 6" xfId="48236" xr:uid="{00000000-0005-0000-0000-000066C90000}"/>
    <cellStyle name="Note 4 4 4 7" xfId="48237" xr:uid="{00000000-0005-0000-0000-000067C90000}"/>
    <cellStyle name="Note 4 4 4 8" xfId="48238" xr:uid="{00000000-0005-0000-0000-000068C90000}"/>
    <cellStyle name="Note 4 4 5" xfId="48239" xr:uid="{00000000-0005-0000-0000-000069C90000}"/>
    <cellStyle name="Note 4 4 5 2" xfId="48240" xr:uid="{00000000-0005-0000-0000-00006AC90000}"/>
    <cellStyle name="Note 4 4 5 2 2" xfId="48241" xr:uid="{00000000-0005-0000-0000-00006BC90000}"/>
    <cellStyle name="Note 4 4 5 3" xfId="48242" xr:uid="{00000000-0005-0000-0000-00006CC90000}"/>
    <cellStyle name="Note 4 4 5 4" xfId="48243" xr:uid="{00000000-0005-0000-0000-00006DC90000}"/>
    <cellStyle name="Note 4 4 6" xfId="48244" xr:uid="{00000000-0005-0000-0000-00006EC90000}"/>
    <cellStyle name="Note 4 4 6 2" xfId="48245" xr:uid="{00000000-0005-0000-0000-00006FC90000}"/>
    <cellStyle name="Note 4 4 6 2 2" xfId="48246" xr:uid="{00000000-0005-0000-0000-000070C90000}"/>
    <cellStyle name="Note 4 4 6 3" xfId="48247" xr:uid="{00000000-0005-0000-0000-000071C90000}"/>
    <cellStyle name="Note 4 4 6 4" xfId="48248" xr:uid="{00000000-0005-0000-0000-000072C90000}"/>
    <cellStyle name="Note 4 4 7" xfId="48249" xr:uid="{00000000-0005-0000-0000-000073C90000}"/>
    <cellStyle name="Note 4 4 7 2" xfId="48250" xr:uid="{00000000-0005-0000-0000-000074C90000}"/>
    <cellStyle name="Note 4 4 7 2 2" xfId="48251" xr:uid="{00000000-0005-0000-0000-000075C90000}"/>
    <cellStyle name="Note 4 4 7 3" xfId="48252" xr:uid="{00000000-0005-0000-0000-000076C90000}"/>
    <cellStyle name="Note 4 4 7 4" xfId="48253" xr:uid="{00000000-0005-0000-0000-000077C90000}"/>
    <cellStyle name="Note 4 4 8" xfId="48254" xr:uid="{00000000-0005-0000-0000-000078C90000}"/>
    <cellStyle name="Note 4 4 8 2" xfId="48255" xr:uid="{00000000-0005-0000-0000-000079C90000}"/>
    <cellStyle name="Note 4 4 8 2 2" xfId="48256" xr:uid="{00000000-0005-0000-0000-00007AC90000}"/>
    <cellStyle name="Note 4 4 8 3" xfId="48257" xr:uid="{00000000-0005-0000-0000-00007BC90000}"/>
    <cellStyle name="Note 4 4 9" xfId="48258" xr:uid="{00000000-0005-0000-0000-00007CC90000}"/>
    <cellStyle name="Note 4 4 9 2" xfId="48259" xr:uid="{00000000-0005-0000-0000-00007DC90000}"/>
    <cellStyle name="Note 4 5" xfId="48260" xr:uid="{00000000-0005-0000-0000-00007EC90000}"/>
    <cellStyle name="Note 4 5 2" xfId="48261" xr:uid="{00000000-0005-0000-0000-00007FC90000}"/>
    <cellStyle name="Note 4 5 2 2" xfId="48262" xr:uid="{00000000-0005-0000-0000-000080C90000}"/>
    <cellStyle name="Note 4 5 2 2 2" xfId="48263" xr:uid="{00000000-0005-0000-0000-000081C90000}"/>
    <cellStyle name="Note 4 5 2 2 2 2" xfId="48264" xr:uid="{00000000-0005-0000-0000-000082C90000}"/>
    <cellStyle name="Note 4 5 2 2 3" xfId="48265" xr:uid="{00000000-0005-0000-0000-000083C90000}"/>
    <cellStyle name="Note 4 5 2 2 4" xfId="48266" xr:uid="{00000000-0005-0000-0000-000084C90000}"/>
    <cellStyle name="Note 4 5 2 3" xfId="48267" xr:uid="{00000000-0005-0000-0000-000085C90000}"/>
    <cellStyle name="Note 4 5 2 3 2" xfId="48268" xr:uid="{00000000-0005-0000-0000-000086C90000}"/>
    <cellStyle name="Note 4 5 2 3 2 2" xfId="48269" xr:uid="{00000000-0005-0000-0000-000087C90000}"/>
    <cellStyle name="Note 4 5 2 3 3" xfId="48270" xr:uid="{00000000-0005-0000-0000-000088C90000}"/>
    <cellStyle name="Note 4 5 2 3 4" xfId="48271" xr:uid="{00000000-0005-0000-0000-000089C90000}"/>
    <cellStyle name="Note 4 5 2 4" xfId="48272" xr:uid="{00000000-0005-0000-0000-00008AC90000}"/>
    <cellStyle name="Note 4 5 2 4 2" xfId="48273" xr:uid="{00000000-0005-0000-0000-00008BC90000}"/>
    <cellStyle name="Note 4 5 2 4 2 2" xfId="48274" xr:uid="{00000000-0005-0000-0000-00008CC90000}"/>
    <cellStyle name="Note 4 5 2 4 3" xfId="48275" xr:uid="{00000000-0005-0000-0000-00008DC90000}"/>
    <cellStyle name="Note 4 5 2 4 4" xfId="48276" xr:uid="{00000000-0005-0000-0000-00008EC90000}"/>
    <cellStyle name="Note 4 5 2 5" xfId="48277" xr:uid="{00000000-0005-0000-0000-00008FC90000}"/>
    <cellStyle name="Note 4 5 2 5 2" xfId="48278" xr:uid="{00000000-0005-0000-0000-000090C90000}"/>
    <cellStyle name="Note 4 5 2 5 3" xfId="48279" xr:uid="{00000000-0005-0000-0000-000091C90000}"/>
    <cellStyle name="Note 4 5 2 6" xfId="48280" xr:uid="{00000000-0005-0000-0000-000092C90000}"/>
    <cellStyle name="Note 4 5 2 7" xfId="48281" xr:uid="{00000000-0005-0000-0000-000093C90000}"/>
    <cellStyle name="Note 4 5 2 8" xfId="48282" xr:uid="{00000000-0005-0000-0000-000094C90000}"/>
    <cellStyle name="Note 4 5 3" xfId="48283" xr:uid="{00000000-0005-0000-0000-000095C90000}"/>
    <cellStyle name="Note 4 5 3 2" xfId="48284" xr:uid="{00000000-0005-0000-0000-000096C90000}"/>
    <cellStyle name="Note 4 5 3 2 2" xfId="48285" xr:uid="{00000000-0005-0000-0000-000097C90000}"/>
    <cellStyle name="Note 4 5 3 3" xfId="48286" xr:uid="{00000000-0005-0000-0000-000098C90000}"/>
    <cellStyle name="Note 4 5 3 4" xfId="48287" xr:uid="{00000000-0005-0000-0000-000099C90000}"/>
    <cellStyle name="Note 4 5 4" xfId="48288" xr:uid="{00000000-0005-0000-0000-00009AC90000}"/>
    <cellStyle name="Note 4 5 4 2" xfId="48289" xr:uid="{00000000-0005-0000-0000-00009BC90000}"/>
    <cellStyle name="Note 4 5 4 2 2" xfId="48290" xr:uid="{00000000-0005-0000-0000-00009CC90000}"/>
    <cellStyle name="Note 4 5 4 3" xfId="48291" xr:uid="{00000000-0005-0000-0000-00009DC90000}"/>
    <cellStyle name="Note 4 5 4 4" xfId="48292" xr:uid="{00000000-0005-0000-0000-00009EC90000}"/>
    <cellStyle name="Note 4 5 5" xfId="48293" xr:uid="{00000000-0005-0000-0000-00009FC90000}"/>
    <cellStyle name="Note 4 5 5 2" xfId="48294" xr:uid="{00000000-0005-0000-0000-0000A0C90000}"/>
    <cellStyle name="Note 4 5 5 2 2" xfId="48295" xr:uid="{00000000-0005-0000-0000-0000A1C90000}"/>
    <cellStyle name="Note 4 5 5 3" xfId="48296" xr:uid="{00000000-0005-0000-0000-0000A2C90000}"/>
    <cellStyle name="Note 4 5 5 4" xfId="48297" xr:uid="{00000000-0005-0000-0000-0000A3C90000}"/>
    <cellStyle name="Note 4 5 6" xfId="48298" xr:uid="{00000000-0005-0000-0000-0000A4C90000}"/>
    <cellStyle name="Note 4 5 6 2" xfId="48299" xr:uid="{00000000-0005-0000-0000-0000A5C90000}"/>
    <cellStyle name="Note 4 5 6 2 2" xfId="48300" xr:uid="{00000000-0005-0000-0000-0000A6C90000}"/>
    <cellStyle name="Note 4 5 6 3" xfId="48301" xr:uid="{00000000-0005-0000-0000-0000A7C90000}"/>
    <cellStyle name="Note 4 5 7" xfId="48302" xr:uid="{00000000-0005-0000-0000-0000A8C90000}"/>
    <cellStyle name="Note 4 5 7 2" xfId="48303" xr:uid="{00000000-0005-0000-0000-0000A9C90000}"/>
    <cellStyle name="Note 4 5 8" xfId="48304" xr:uid="{00000000-0005-0000-0000-0000AAC90000}"/>
    <cellStyle name="Note 4 5 9" xfId="48305" xr:uid="{00000000-0005-0000-0000-0000ABC90000}"/>
    <cellStyle name="Note 4 6" xfId="48306" xr:uid="{00000000-0005-0000-0000-0000ACC90000}"/>
    <cellStyle name="Note 4 6 2" xfId="48307" xr:uid="{00000000-0005-0000-0000-0000ADC90000}"/>
    <cellStyle name="Note 4 6 2 2" xfId="48308" xr:uid="{00000000-0005-0000-0000-0000AEC90000}"/>
    <cellStyle name="Note 4 6 2 2 2" xfId="48309" xr:uid="{00000000-0005-0000-0000-0000AFC90000}"/>
    <cellStyle name="Note 4 6 2 3" xfId="48310" xr:uid="{00000000-0005-0000-0000-0000B0C90000}"/>
    <cellStyle name="Note 4 6 2 4" xfId="48311" xr:uid="{00000000-0005-0000-0000-0000B1C90000}"/>
    <cellStyle name="Note 4 6 3" xfId="48312" xr:uid="{00000000-0005-0000-0000-0000B2C90000}"/>
    <cellStyle name="Note 4 6 3 2" xfId="48313" xr:uid="{00000000-0005-0000-0000-0000B3C90000}"/>
    <cellStyle name="Note 4 6 3 2 2" xfId="48314" xr:uid="{00000000-0005-0000-0000-0000B4C90000}"/>
    <cellStyle name="Note 4 6 3 3" xfId="48315" xr:uid="{00000000-0005-0000-0000-0000B5C90000}"/>
    <cellStyle name="Note 4 6 3 4" xfId="48316" xr:uid="{00000000-0005-0000-0000-0000B6C90000}"/>
    <cellStyle name="Note 4 6 4" xfId="48317" xr:uid="{00000000-0005-0000-0000-0000B7C90000}"/>
    <cellStyle name="Note 4 6 4 2" xfId="48318" xr:uid="{00000000-0005-0000-0000-0000B8C90000}"/>
    <cellStyle name="Note 4 6 4 2 2" xfId="48319" xr:uid="{00000000-0005-0000-0000-0000B9C90000}"/>
    <cellStyle name="Note 4 6 4 3" xfId="48320" xr:uid="{00000000-0005-0000-0000-0000BAC90000}"/>
    <cellStyle name="Note 4 6 4 4" xfId="48321" xr:uid="{00000000-0005-0000-0000-0000BBC90000}"/>
    <cellStyle name="Note 4 6 5" xfId="48322" xr:uid="{00000000-0005-0000-0000-0000BCC90000}"/>
    <cellStyle name="Note 4 6 5 2" xfId="48323" xr:uid="{00000000-0005-0000-0000-0000BDC90000}"/>
    <cellStyle name="Note 4 6 5 2 2" xfId="48324" xr:uid="{00000000-0005-0000-0000-0000BEC90000}"/>
    <cellStyle name="Note 4 6 5 3" xfId="48325" xr:uid="{00000000-0005-0000-0000-0000BFC90000}"/>
    <cellStyle name="Note 4 6 5 4" xfId="48326" xr:uid="{00000000-0005-0000-0000-0000C0C90000}"/>
    <cellStyle name="Note 4 6 6" xfId="48327" xr:uid="{00000000-0005-0000-0000-0000C1C90000}"/>
    <cellStyle name="Note 4 6 6 2" xfId="48328" xr:uid="{00000000-0005-0000-0000-0000C2C90000}"/>
    <cellStyle name="Note 4 6 6 2 2" xfId="48329" xr:uid="{00000000-0005-0000-0000-0000C3C90000}"/>
    <cellStyle name="Note 4 6 6 3" xfId="48330" xr:uid="{00000000-0005-0000-0000-0000C4C90000}"/>
    <cellStyle name="Note 4 6 7" xfId="48331" xr:uid="{00000000-0005-0000-0000-0000C5C90000}"/>
    <cellStyle name="Note 4 6 7 2" xfId="48332" xr:uid="{00000000-0005-0000-0000-0000C6C90000}"/>
    <cellStyle name="Note 4 6 8" xfId="48333" xr:uid="{00000000-0005-0000-0000-0000C7C90000}"/>
    <cellStyle name="Note 4 6 9" xfId="48334" xr:uid="{00000000-0005-0000-0000-0000C8C90000}"/>
    <cellStyle name="Note 4 7" xfId="48335" xr:uid="{00000000-0005-0000-0000-0000C9C90000}"/>
    <cellStyle name="Note 4 7 2" xfId="48336" xr:uid="{00000000-0005-0000-0000-0000CAC90000}"/>
    <cellStyle name="Note 4 7 2 2" xfId="48337" xr:uid="{00000000-0005-0000-0000-0000CBC90000}"/>
    <cellStyle name="Note 4 7 2 2 2" xfId="48338" xr:uid="{00000000-0005-0000-0000-0000CCC90000}"/>
    <cellStyle name="Note 4 7 2 3" xfId="48339" xr:uid="{00000000-0005-0000-0000-0000CDC90000}"/>
    <cellStyle name="Note 4 7 2 4" xfId="48340" xr:uid="{00000000-0005-0000-0000-0000CEC90000}"/>
    <cellStyle name="Note 4 7 3" xfId="48341" xr:uid="{00000000-0005-0000-0000-0000CFC90000}"/>
    <cellStyle name="Note 4 7 3 2" xfId="48342" xr:uid="{00000000-0005-0000-0000-0000D0C90000}"/>
    <cellStyle name="Note 4 7 3 2 2" xfId="48343" xr:uid="{00000000-0005-0000-0000-0000D1C90000}"/>
    <cellStyle name="Note 4 7 3 3" xfId="48344" xr:uid="{00000000-0005-0000-0000-0000D2C90000}"/>
    <cellStyle name="Note 4 7 3 4" xfId="48345" xr:uid="{00000000-0005-0000-0000-0000D3C90000}"/>
    <cellStyle name="Note 4 7 4" xfId="48346" xr:uid="{00000000-0005-0000-0000-0000D4C90000}"/>
    <cellStyle name="Note 4 7 4 2" xfId="48347" xr:uid="{00000000-0005-0000-0000-0000D5C90000}"/>
    <cellStyle name="Note 4 7 4 2 2" xfId="48348" xr:uid="{00000000-0005-0000-0000-0000D6C90000}"/>
    <cellStyle name="Note 4 7 4 3" xfId="48349" xr:uid="{00000000-0005-0000-0000-0000D7C90000}"/>
    <cellStyle name="Note 4 7 4 4" xfId="48350" xr:uid="{00000000-0005-0000-0000-0000D8C90000}"/>
    <cellStyle name="Note 4 7 5" xfId="48351" xr:uid="{00000000-0005-0000-0000-0000D9C90000}"/>
    <cellStyle name="Note 4 7 5 2" xfId="48352" xr:uid="{00000000-0005-0000-0000-0000DAC90000}"/>
    <cellStyle name="Note 4 7 5 2 2" xfId="48353" xr:uid="{00000000-0005-0000-0000-0000DBC90000}"/>
    <cellStyle name="Note 4 7 5 3" xfId="48354" xr:uid="{00000000-0005-0000-0000-0000DCC90000}"/>
    <cellStyle name="Note 4 7 6" xfId="48355" xr:uid="{00000000-0005-0000-0000-0000DDC90000}"/>
    <cellStyle name="Note 4 7 6 2" xfId="48356" xr:uid="{00000000-0005-0000-0000-0000DEC90000}"/>
    <cellStyle name="Note 4 7 7" xfId="48357" xr:uid="{00000000-0005-0000-0000-0000DFC90000}"/>
    <cellStyle name="Note 4 7 8" xfId="48358" xr:uid="{00000000-0005-0000-0000-0000E0C90000}"/>
    <cellStyle name="Note 4 8" xfId="48359" xr:uid="{00000000-0005-0000-0000-0000E1C90000}"/>
    <cellStyle name="Note 4 9" xfId="48360" xr:uid="{00000000-0005-0000-0000-0000E2C90000}"/>
    <cellStyle name="Note 4 9 2" xfId="48361" xr:uid="{00000000-0005-0000-0000-0000E3C90000}"/>
    <cellStyle name="Note 4 9 2 2" xfId="48362" xr:uid="{00000000-0005-0000-0000-0000E4C90000}"/>
    <cellStyle name="Note 4 9 3" xfId="48363" xr:uid="{00000000-0005-0000-0000-0000E5C90000}"/>
    <cellStyle name="Note 4 9 4" xfId="48364" xr:uid="{00000000-0005-0000-0000-0000E6C90000}"/>
    <cellStyle name="Note 5" xfId="48365" xr:uid="{00000000-0005-0000-0000-0000E7C90000}"/>
    <cellStyle name="Note 5 10" xfId="60297" xr:uid="{00000000-0005-0000-0000-0000E8C90000}"/>
    <cellStyle name="Note 5 2" xfId="48366" xr:uid="{00000000-0005-0000-0000-0000E9C90000}"/>
    <cellStyle name="Note 5 3" xfId="48367" xr:uid="{00000000-0005-0000-0000-0000EAC90000}"/>
    <cellStyle name="Note 5 4" xfId="48368" xr:uid="{00000000-0005-0000-0000-0000EBC90000}"/>
    <cellStyle name="Note 5 5" xfId="48369" xr:uid="{00000000-0005-0000-0000-0000ECC90000}"/>
    <cellStyle name="Note 5 6" xfId="60298" xr:uid="{00000000-0005-0000-0000-0000EDC90000}"/>
    <cellStyle name="Note 5 7" xfId="60299" xr:uid="{00000000-0005-0000-0000-0000EEC90000}"/>
    <cellStyle name="Note 5 8" xfId="60300" xr:uid="{00000000-0005-0000-0000-0000EFC90000}"/>
    <cellStyle name="Note 5 9" xfId="60301" xr:uid="{00000000-0005-0000-0000-0000F0C90000}"/>
    <cellStyle name="Note 6" xfId="48370" xr:uid="{00000000-0005-0000-0000-0000F1C90000}"/>
    <cellStyle name="Note 6 2" xfId="48371" xr:uid="{00000000-0005-0000-0000-0000F2C90000}"/>
    <cellStyle name="Note 6 2 2" xfId="48372" xr:uid="{00000000-0005-0000-0000-0000F3C90000}"/>
    <cellStyle name="Note 6 2 2 2" xfId="48373" xr:uid="{00000000-0005-0000-0000-0000F4C90000}"/>
    <cellStyle name="Note 6 2 2 3" xfId="48374" xr:uid="{00000000-0005-0000-0000-0000F5C90000}"/>
    <cellStyle name="Note 6 2 3" xfId="48375" xr:uid="{00000000-0005-0000-0000-0000F6C90000}"/>
    <cellStyle name="Note 6 2 3 2" xfId="48376" xr:uid="{00000000-0005-0000-0000-0000F7C90000}"/>
    <cellStyle name="Note 6 2 4" xfId="48377" xr:uid="{00000000-0005-0000-0000-0000F8C90000}"/>
    <cellStyle name="Note 6 3" xfId="48378" xr:uid="{00000000-0005-0000-0000-0000F9C90000}"/>
    <cellStyle name="Note 6 4" xfId="48379" xr:uid="{00000000-0005-0000-0000-0000FAC90000}"/>
    <cellStyle name="Note 6 4 2" xfId="48380" xr:uid="{00000000-0005-0000-0000-0000FBC90000}"/>
    <cellStyle name="Note 6 5" xfId="48381" xr:uid="{00000000-0005-0000-0000-0000FCC90000}"/>
    <cellStyle name="Note 6 6" xfId="48382" xr:uid="{00000000-0005-0000-0000-0000FDC90000}"/>
    <cellStyle name="Note 7" xfId="48383" xr:uid="{00000000-0005-0000-0000-0000FEC90000}"/>
    <cellStyle name="Note 7 2" xfId="60302" xr:uid="{00000000-0005-0000-0000-0000FFC90000}"/>
    <cellStyle name="Note 7 3" xfId="60303" xr:uid="{00000000-0005-0000-0000-000000CA0000}"/>
    <cellStyle name="Note 7 4" xfId="60304" xr:uid="{00000000-0005-0000-0000-000001CA0000}"/>
    <cellStyle name="Note 7 5" xfId="60305" xr:uid="{00000000-0005-0000-0000-000002CA0000}"/>
    <cellStyle name="Note 7 6" xfId="60306" xr:uid="{00000000-0005-0000-0000-000003CA0000}"/>
    <cellStyle name="Note 8" xfId="48384" xr:uid="{00000000-0005-0000-0000-000004CA0000}"/>
    <cellStyle name="Note 8 2" xfId="60307" xr:uid="{00000000-0005-0000-0000-000005CA0000}"/>
    <cellStyle name="Note 8 3" xfId="60308" xr:uid="{00000000-0005-0000-0000-000006CA0000}"/>
    <cellStyle name="Note 8 4" xfId="60309" xr:uid="{00000000-0005-0000-0000-000007CA0000}"/>
    <cellStyle name="Note 8 5" xfId="60310" xr:uid="{00000000-0005-0000-0000-000008CA0000}"/>
    <cellStyle name="Note 8 6" xfId="60311" xr:uid="{00000000-0005-0000-0000-000009CA0000}"/>
    <cellStyle name="Note 9" xfId="48385" xr:uid="{00000000-0005-0000-0000-00000ACA0000}"/>
    <cellStyle name="Number" xfId="32" xr:uid="{00000000-0005-0000-0000-00000BCA0000}"/>
    <cellStyle name="Number 10" xfId="48387" xr:uid="{00000000-0005-0000-0000-00000CCA0000}"/>
    <cellStyle name="Number 10 2" xfId="48388" xr:uid="{00000000-0005-0000-0000-00000DCA0000}"/>
    <cellStyle name="Number 10 2 2" xfId="48389" xr:uid="{00000000-0005-0000-0000-00000ECA0000}"/>
    <cellStyle name="Number 10 2 3" xfId="48390" xr:uid="{00000000-0005-0000-0000-00000FCA0000}"/>
    <cellStyle name="Number 10 3" xfId="48391" xr:uid="{00000000-0005-0000-0000-000010CA0000}"/>
    <cellStyle name="Number 10 3 2" xfId="48392" xr:uid="{00000000-0005-0000-0000-000011CA0000}"/>
    <cellStyle name="Number 10 3 3" xfId="48393" xr:uid="{00000000-0005-0000-0000-000012CA0000}"/>
    <cellStyle name="Number 10 4" xfId="48394" xr:uid="{00000000-0005-0000-0000-000013CA0000}"/>
    <cellStyle name="Number 10 5" xfId="48395" xr:uid="{00000000-0005-0000-0000-000014CA0000}"/>
    <cellStyle name="Number 11" xfId="48396" xr:uid="{00000000-0005-0000-0000-000015CA0000}"/>
    <cellStyle name="Number 11 2" xfId="48397" xr:uid="{00000000-0005-0000-0000-000016CA0000}"/>
    <cellStyle name="Number 11 3" xfId="48398" xr:uid="{00000000-0005-0000-0000-000017CA0000}"/>
    <cellStyle name="Number 12" xfId="48399" xr:uid="{00000000-0005-0000-0000-000018CA0000}"/>
    <cellStyle name="Number 12 2" xfId="48400" xr:uid="{00000000-0005-0000-0000-000019CA0000}"/>
    <cellStyle name="Number 12 2 2" xfId="48401" xr:uid="{00000000-0005-0000-0000-00001ACA0000}"/>
    <cellStyle name="Number 12 2 3" xfId="48402" xr:uid="{00000000-0005-0000-0000-00001BCA0000}"/>
    <cellStyle name="Number 12 3" xfId="48403" xr:uid="{00000000-0005-0000-0000-00001CCA0000}"/>
    <cellStyle name="Number 12 4" xfId="48404" xr:uid="{00000000-0005-0000-0000-00001DCA0000}"/>
    <cellStyle name="Number 13" xfId="48405" xr:uid="{00000000-0005-0000-0000-00001ECA0000}"/>
    <cellStyle name="Number 13 2" xfId="48406" xr:uid="{00000000-0005-0000-0000-00001FCA0000}"/>
    <cellStyle name="Number 13 2 2" xfId="48407" xr:uid="{00000000-0005-0000-0000-000020CA0000}"/>
    <cellStyle name="Number 13 2 3" xfId="48408" xr:uid="{00000000-0005-0000-0000-000021CA0000}"/>
    <cellStyle name="Number 13 3" xfId="48409" xr:uid="{00000000-0005-0000-0000-000022CA0000}"/>
    <cellStyle name="Number 13 4" xfId="48410" xr:uid="{00000000-0005-0000-0000-000023CA0000}"/>
    <cellStyle name="Number 14" xfId="48411" xr:uid="{00000000-0005-0000-0000-000024CA0000}"/>
    <cellStyle name="Number 14 2" xfId="48412" xr:uid="{00000000-0005-0000-0000-000025CA0000}"/>
    <cellStyle name="Number 14 2 2" xfId="48413" xr:uid="{00000000-0005-0000-0000-000026CA0000}"/>
    <cellStyle name="Number 14 2 3" xfId="48414" xr:uid="{00000000-0005-0000-0000-000027CA0000}"/>
    <cellStyle name="Number 14 3" xfId="48415" xr:uid="{00000000-0005-0000-0000-000028CA0000}"/>
    <cellStyle name="Number 14 3 2" xfId="53253" xr:uid="{00000000-0005-0000-0000-000029CA0000}"/>
    <cellStyle name="Number 14 4" xfId="48416" xr:uid="{00000000-0005-0000-0000-00002ACA0000}"/>
    <cellStyle name="Number 15" xfId="48417" xr:uid="{00000000-0005-0000-0000-00002BCA0000}"/>
    <cellStyle name="Number 15 2" xfId="48418" xr:uid="{00000000-0005-0000-0000-00002CCA0000}"/>
    <cellStyle name="Number 15 3" xfId="48419" xr:uid="{00000000-0005-0000-0000-00002DCA0000}"/>
    <cellStyle name="Number 15 3 2" xfId="53254" xr:uid="{00000000-0005-0000-0000-00002ECA0000}"/>
    <cellStyle name="Number 16" xfId="48420" xr:uid="{00000000-0005-0000-0000-00002FCA0000}"/>
    <cellStyle name="Number 16 2" xfId="53255" xr:uid="{00000000-0005-0000-0000-000030CA0000}"/>
    <cellStyle name="Number 16 2 2" xfId="53256" xr:uid="{00000000-0005-0000-0000-000031CA0000}"/>
    <cellStyle name="Number 16 3" xfId="53257" xr:uid="{00000000-0005-0000-0000-000032CA0000}"/>
    <cellStyle name="Number 17" xfId="48421" xr:uid="{00000000-0005-0000-0000-000033CA0000}"/>
    <cellStyle name="Number 17 2" xfId="53258" xr:uid="{00000000-0005-0000-0000-000034CA0000}"/>
    <cellStyle name="Number 17 3" xfId="53259" xr:uid="{00000000-0005-0000-0000-000035CA0000}"/>
    <cellStyle name="Number 17 4" xfId="53260" xr:uid="{00000000-0005-0000-0000-000036CA0000}"/>
    <cellStyle name="Number 18" xfId="48422" xr:uid="{00000000-0005-0000-0000-000037CA0000}"/>
    <cellStyle name="Number 18 2" xfId="53261" xr:uid="{00000000-0005-0000-0000-000038CA0000}"/>
    <cellStyle name="Number 19" xfId="48423" xr:uid="{00000000-0005-0000-0000-000039CA0000}"/>
    <cellStyle name="Number 19 2" xfId="53262" xr:uid="{00000000-0005-0000-0000-00003ACA0000}"/>
    <cellStyle name="Number 2" xfId="99" xr:uid="{00000000-0005-0000-0000-00003BCA0000}"/>
    <cellStyle name="Number 2 2" xfId="48425" xr:uid="{00000000-0005-0000-0000-00003CCA0000}"/>
    <cellStyle name="Number 2 2 2" xfId="48426" xr:uid="{00000000-0005-0000-0000-00003DCA0000}"/>
    <cellStyle name="Number 2 2 3" xfId="48427" xr:uid="{00000000-0005-0000-0000-00003ECA0000}"/>
    <cellStyle name="Number 2 2 4" xfId="48428" xr:uid="{00000000-0005-0000-0000-00003FCA0000}"/>
    <cellStyle name="Number 2 2 5" xfId="48429" xr:uid="{00000000-0005-0000-0000-000040CA0000}"/>
    <cellStyle name="Number 2 2 6" xfId="48430" xr:uid="{00000000-0005-0000-0000-000041CA0000}"/>
    <cellStyle name="Number 2 3" xfId="48431" xr:uid="{00000000-0005-0000-0000-000042CA0000}"/>
    <cellStyle name="Number 2 3 2" xfId="48432" xr:uid="{00000000-0005-0000-0000-000043CA0000}"/>
    <cellStyle name="Number 2 3 3" xfId="48433" xr:uid="{00000000-0005-0000-0000-000044CA0000}"/>
    <cellStyle name="Number 2 3 4" xfId="48434" xr:uid="{00000000-0005-0000-0000-000045CA0000}"/>
    <cellStyle name="Number 2 4" xfId="48435" xr:uid="{00000000-0005-0000-0000-000046CA0000}"/>
    <cellStyle name="Number 2 5" xfId="48436" xr:uid="{00000000-0005-0000-0000-000047CA0000}"/>
    <cellStyle name="Number 2 6" xfId="48437" xr:uid="{00000000-0005-0000-0000-000048CA0000}"/>
    <cellStyle name="Number 2 7" xfId="48438" xr:uid="{00000000-0005-0000-0000-000049CA0000}"/>
    <cellStyle name="Number 2 8" xfId="48424" xr:uid="{00000000-0005-0000-0000-00004ACA0000}"/>
    <cellStyle name="Number 20" xfId="48386" xr:uid="{00000000-0005-0000-0000-00004BCA0000}"/>
    <cellStyle name="Number 20 2" xfId="53263" xr:uid="{00000000-0005-0000-0000-00004CCA0000}"/>
    <cellStyle name="Number 20 2 2" xfId="53264" xr:uid="{00000000-0005-0000-0000-00004DCA0000}"/>
    <cellStyle name="Number 20 3" xfId="53265" xr:uid="{00000000-0005-0000-0000-00004ECA0000}"/>
    <cellStyle name="Number 21" xfId="53266" xr:uid="{00000000-0005-0000-0000-00004FCA0000}"/>
    <cellStyle name="Number 21 2" xfId="53267" xr:uid="{00000000-0005-0000-0000-000050CA0000}"/>
    <cellStyle name="Number 22" xfId="53268" xr:uid="{00000000-0005-0000-0000-000051CA0000}"/>
    <cellStyle name="Number 22 2" xfId="53269" xr:uid="{00000000-0005-0000-0000-000052CA0000}"/>
    <cellStyle name="Number 23" xfId="332" xr:uid="{00000000-0005-0000-0000-000053CA0000}"/>
    <cellStyle name="Number 3" xfId="100" xr:uid="{00000000-0005-0000-0000-000054CA0000}"/>
    <cellStyle name="Number 3 2" xfId="48440" xr:uid="{00000000-0005-0000-0000-000055CA0000}"/>
    <cellStyle name="Number 3 2 2" xfId="48441" xr:uid="{00000000-0005-0000-0000-000056CA0000}"/>
    <cellStyle name="Number 3 2 3" xfId="48442" xr:uid="{00000000-0005-0000-0000-000057CA0000}"/>
    <cellStyle name="Number 3 2 4" xfId="48443" xr:uid="{00000000-0005-0000-0000-000058CA0000}"/>
    <cellStyle name="Number 3 2 5" xfId="48444" xr:uid="{00000000-0005-0000-0000-000059CA0000}"/>
    <cellStyle name="Number 3 2 6" xfId="48445" xr:uid="{00000000-0005-0000-0000-00005ACA0000}"/>
    <cellStyle name="Number 3 3" xfId="48446" xr:uid="{00000000-0005-0000-0000-00005BCA0000}"/>
    <cellStyle name="Number 3 4" xfId="48447" xr:uid="{00000000-0005-0000-0000-00005CCA0000}"/>
    <cellStyle name="Number 3 5" xfId="48448" xr:uid="{00000000-0005-0000-0000-00005DCA0000}"/>
    <cellStyle name="Number 3 6" xfId="48449" xr:uid="{00000000-0005-0000-0000-00005ECA0000}"/>
    <cellStyle name="Number 3 7" xfId="48450" xr:uid="{00000000-0005-0000-0000-00005FCA0000}"/>
    <cellStyle name="Number 3 8" xfId="48439" xr:uid="{00000000-0005-0000-0000-000060CA0000}"/>
    <cellStyle name="Number 4" xfId="168" xr:uid="{00000000-0005-0000-0000-000061CA0000}"/>
    <cellStyle name="Number 4 2" xfId="48452" xr:uid="{00000000-0005-0000-0000-000062CA0000}"/>
    <cellStyle name="Number 4 2 2" xfId="48453" xr:uid="{00000000-0005-0000-0000-000063CA0000}"/>
    <cellStyle name="Number 4 2 3" xfId="48454" xr:uid="{00000000-0005-0000-0000-000064CA0000}"/>
    <cellStyle name="Number 4 2 4" xfId="48455" xr:uid="{00000000-0005-0000-0000-000065CA0000}"/>
    <cellStyle name="Number 4 2 5" xfId="48456" xr:uid="{00000000-0005-0000-0000-000066CA0000}"/>
    <cellStyle name="Number 4 2 6" xfId="48457" xr:uid="{00000000-0005-0000-0000-000067CA0000}"/>
    <cellStyle name="Number 4 3" xfId="48458" xr:uid="{00000000-0005-0000-0000-000068CA0000}"/>
    <cellStyle name="Number 4 3 2" xfId="48459" xr:uid="{00000000-0005-0000-0000-000069CA0000}"/>
    <cellStyle name="Number 4 3 3" xfId="48460" xr:uid="{00000000-0005-0000-0000-00006ACA0000}"/>
    <cellStyle name="Number 4 3 4" xfId="48461" xr:uid="{00000000-0005-0000-0000-00006BCA0000}"/>
    <cellStyle name="Number 4 4" xfId="48462" xr:uid="{00000000-0005-0000-0000-00006CCA0000}"/>
    <cellStyle name="Number 4 5" xfId="48463" xr:uid="{00000000-0005-0000-0000-00006DCA0000}"/>
    <cellStyle name="Number 4 6" xfId="48464" xr:uid="{00000000-0005-0000-0000-00006ECA0000}"/>
    <cellStyle name="Number 4 7" xfId="48465" xr:uid="{00000000-0005-0000-0000-00006FCA0000}"/>
    <cellStyle name="Number 4 8" xfId="48451" xr:uid="{00000000-0005-0000-0000-000070CA0000}"/>
    <cellStyle name="Number 5" xfId="48466" xr:uid="{00000000-0005-0000-0000-000071CA0000}"/>
    <cellStyle name="Number 5 2" xfId="48467" xr:uid="{00000000-0005-0000-0000-000072CA0000}"/>
    <cellStyle name="Number 5 2 2" xfId="48468" xr:uid="{00000000-0005-0000-0000-000073CA0000}"/>
    <cellStyle name="Number 5 2 3" xfId="48469" xr:uid="{00000000-0005-0000-0000-000074CA0000}"/>
    <cellStyle name="Number 5 3" xfId="48470" xr:uid="{00000000-0005-0000-0000-000075CA0000}"/>
    <cellStyle name="Number 5 4" xfId="48471" xr:uid="{00000000-0005-0000-0000-000076CA0000}"/>
    <cellStyle name="Number 6" xfId="48472" xr:uid="{00000000-0005-0000-0000-000077CA0000}"/>
    <cellStyle name="Number 6 2" xfId="48473" xr:uid="{00000000-0005-0000-0000-000078CA0000}"/>
    <cellStyle name="Number 6 2 2" xfId="48474" xr:uid="{00000000-0005-0000-0000-000079CA0000}"/>
    <cellStyle name="Number 6 2 3" xfId="48475" xr:uid="{00000000-0005-0000-0000-00007ACA0000}"/>
    <cellStyle name="Number 6 3" xfId="48476" xr:uid="{00000000-0005-0000-0000-00007BCA0000}"/>
    <cellStyle name="Number 6 4" xfId="48477" xr:uid="{00000000-0005-0000-0000-00007CCA0000}"/>
    <cellStyle name="Number 7" xfId="48478" xr:uid="{00000000-0005-0000-0000-00007DCA0000}"/>
    <cellStyle name="Number 7 2" xfId="48479" xr:uid="{00000000-0005-0000-0000-00007ECA0000}"/>
    <cellStyle name="Number 7 2 2" xfId="48480" xr:uid="{00000000-0005-0000-0000-00007FCA0000}"/>
    <cellStyle name="Number 7 2 3" xfId="48481" xr:uid="{00000000-0005-0000-0000-000080CA0000}"/>
    <cellStyle name="Number 7 3" xfId="48482" xr:uid="{00000000-0005-0000-0000-000081CA0000}"/>
    <cellStyle name="Number 7 4" xfId="48483" xr:uid="{00000000-0005-0000-0000-000082CA0000}"/>
    <cellStyle name="Number 8" xfId="48484" xr:uid="{00000000-0005-0000-0000-000083CA0000}"/>
    <cellStyle name="Number 8 2" xfId="48485" xr:uid="{00000000-0005-0000-0000-000084CA0000}"/>
    <cellStyle name="Number 8 2 2" xfId="48486" xr:uid="{00000000-0005-0000-0000-000085CA0000}"/>
    <cellStyle name="Number 8 2 2 2" xfId="48487" xr:uid="{00000000-0005-0000-0000-000086CA0000}"/>
    <cellStyle name="Number 8 2 2 3" xfId="48488" xr:uid="{00000000-0005-0000-0000-000087CA0000}"/>
    <cellStyle name="Number 8 2 3" xfId="48489" xr:uid="{00000000-0005-0000-0000-000088CA0000}"/>
    <cellStyle name="Number 8 2 3 2" xfId="48490" xr:uid="{00000000-0005-0000-0000-000089CA0000}"/>
    <cellStyle name="Number 8 2 3 3" xfId="48491" xr:uid="{00000000-0005-0000-0000-00008ACA0000}"/>
    <cellStyle name="Number 8 2 4" xfId="48492" xr:uid="{00000000-0005-0000-0000-00008BCA0000}"/>
    <cellStyle name="Number 8 2 5" xfId="48493" xr:uid="{00000000-0005-0000-0000-00008CCA0000}"/>
    <cellStyle name="Number 8 3" xfId="48494" xr:uid="{00000000-0005-0000-0000-00008DCA0000}"/>
    <cellStyle name="Number 8 4" xfId="48495" xr:uid="{00000000-0005-0000-0000-00008ECA0000}"/>
    <cellStyle name="Number 9" xfId="48496" xr:uid="{00000000-0005-0000-0000-00008FCA0000}"/>
    <cellStyle name="Number 9 2" xfId="48497" xr:uid="{00000000-0005-0000-0000-000090CA0000}"/>
    <cellStyle name="Number 9 2 2" xfId="48498" xr:uid="{00000000-0005-0000-0000-000091CA0000}"/>
    <cellStyle name="Number 9 2 3" xfId="48499" xr:uid="{00000000-0005-0000-0000-000092CA0000}"/>
    <cellStyle name="Number 9 3" xfId="48500" xr:uid="{00000000-0005-0000-0000-000093CA0000}"/>
    <cellStyle name="Number 9 3 2" xfId="48501" xr:uid="{00000000-0005-0000-0000-000094CA0000}"/>
    <cellStyle name="Number 9 3 3" xfId="48502" xr:uid="{00000000-0005-0000-0000-000095CA0000}"/>
    <cellStyle name="Number 9 4" xfId="48503" xr:uid="{00000000-0005-0000-0000-000096CA0000}"/>
    <cellStyle name="Number 9 5" xfId="48504" xr:uid="{00000000-0005-0000-0000-000097CA0000}"/>
    <cellStyle name="Number_12 - December 31, 2010 per HOBNI w taxes" xfId="53270" xr:uid="{00000000-0005-0000-0000-000098CA0000}"/>
    <cellStyle name="Numbers" xfId="333" xr:uid="{00000000-0005-0000-0000-000099CA0000}"/>
    <cellStyle name="Numbers - Bold" xfId="334" xr:uid="{00000000-0005-0000-0000-00009ACA0000}"/>
    <cellStyle name="Numbers - Bold - Italic" xfId="335" xr:uid="{00000000-0005-0000-0000-00009BCA0000}"/>
    <cellStyle name="Numbers - Bold 10" xfId="48507" xr:uid="{00000000-0005-0000-0000-00009CCA0000}"/>
    <cellStyle name="Numbers - Bold 11" xfId="48508" xr:uid="{00000000-0005-0000-0000-00009DCA0000}"/>
    <cellStyle name="Numbers - Bold 12" xfId="48509" xr:uid="{00000000-0005-0000-0000-00009ECA0000}"/>
    <cellStyle name="Numbers - Bold 12 2" xfId="48510" xr:uid="{00000000-0005-0000-0000-00009FCA0000}"/>
    <cellStyle name="Numbers - Bold 13" xfId="48511" xr:uid="{00000000-0005-0000-0000-0000A0CA0000}"/>
    <cellStyle name="Numbers - Bold 14" xfId="48512" xr:uid="{00000000-0005-0000-0000-0000A1CA0000}"/>
    <cellStyle name="Numbers - Bold 15" xfId="48513" xr:uid="{00000000-0005-0000-0000-0000A2CA0000}"/>
    <cellStyle name="Numbers - Bold 16" xfId="48514" xr:uid="{00000000-0005-0000-0000-0000A3CA0000}"/>
    <cellStyle name="Numbers - Bold 17" xfId="48515" xr:uid="{00000000-0005-0000-0000-0000A4CA0000}"/>
    <cellStyle name="Numbers - Bold 18" xfId="48516" xr:uid="{00000000-0005-0000-0000-0000A5CA0000}"/>
    <cellStyle name="Numbers - Bold 19" xfId="48517" xr:uid="{00000000-0005-0000-0000-0000A6CA0000}"/>
    <cellStyle name="Numbers - Bold 2" xfId="48518" xr:uid="{00000000-0005-0000-0000-0000A7CA0000}"/>
    <cellStyle name="Numbers - Bold 20" xfId="48519" xr:uid="{00000000-0005-0000-0000-0000A8CA0000}"/>
    <cellStyle name="Numbers - Bold 21" xfId="48506" xr:uid="{00000000-0005-0000-0000-0000A9CA0000}"/>
    <cellStyle name="Numbers - Bold 3" xfId="48520" xr:uid="{00000000-0005-0000-0000-0000AACA0000}"/>
    <cellStyle name="Numbers - Bold 4" xfId="48521" xr:uid="{00000000-0005-0000-0000-0000ABCA0000}"/>
    <cellStyle name="Numbers - Bold 5" xfId="48522" xr:uid="{00000000-0005-0000-0000-0000ACCA0000}"/>
    <cellStyle name="Numbers - Bold 6" xfId="48523" xr:uid="{00000000-0005-0000-0000-0000ADCA0000}"/>
    <cellStyle name="Numbers - Bold 7" xfId="48524" xr:uid="{00000000-0005-0000-0000-0000AECA0000}"/>
    <cellStyle name="Numbers - Bold 8" xfId="48525" xr:uid="{00000000-0005-0000-0000-0000AFCA0000}"/>
    <cellStyle name="Numbers - Bold 9" xfId="48526" xr:uid="{00000000-0005-0000-0000-0000B0CA0000}"/>
    <cellStyle name="Numbers - Bold_6079BX" xfId="336" xr:uid="{00000000-0005-0000-0000-0000B1CA0000}"/>
    <cellStyle name="Numbers - Large" xfId="337" xr:uid="{00000000-0005-0000-0000-0000B2CA0000}"/>
    <cellStyle name="Numbers - Large 2" xfId="48528" xr:uid="{00000000-0005-0000-0000-0000B3CA0000}"/>
    <cellStyle name="Numbers - Large 3" xfId="48529" xr:uid="{00000000-0005-0000-0000-0000B4CA0000}"/>
    <cellStyle name="Numbers - Large 4" xfId="48530" xr:uid="{00000000-0005-0000-0000-0000B5CA0000}"/>
    <cellStyle name="Numbers - Large 5" xfId="48527" xr:uid="{00000000-0005-0000-0000-0000B6CA0000}"/>
    <cellStyle name="Numbers 10" xfId="48531" xr:uid="{00000000-0005-0000-0000-0000B7CA0000}"/>
    <cellStyle name="Numbers 10 2" xfId="48532" xr:uid="{00000000-0005-0000-0000-0000B8CA0000}"/>
    <cellStyle name="Numbers 10 3" xfId="48533" xr:uid="{00000000-0005-0000-0000-0000B9CA0000}"/>
    <cellStyle name="Numbers 10 4" xfId="48534" xr:uid="{00000000-0005-0000-0000-0000BACA0000}"/>
    <cellStyle name="Numbers 100" xfId="48535" xr:uid="{00000000-0005-0000-0000-0000BBCA0000}"/>
    <cellStyle name="Numbers 101" xfId="48536" xr:uid="{00000000-0005-0000-0000-0000BCCA0000}"/>
    <cellStyle name="Numbers 102" xfId="48537" xr:uid="{00000000-0005-0000-0000-0000BDCA0000}"/>
    <cellStyle name="Numbers 103" xfId="48505" xr:uid="{00000000-0005-0000-0000-0000BECA0000}"/>
    <cellStyle name="Numbers 104" xfId="53271" xr:uid="{00000000-0005-0000-0000-0000BFCA0000}"/>
    <cellStyle name="Numbers 105" xfId="53272" xr:uid="{00000000-0005-0000-0000-0000C0CA0000}"/>
    <cellStyle name="Numbers 106" xfId="53273" xr:uid="{00000000-0005-0000-0000-0000C1CA0000}"/>
    <cellStyle name="Numbers 107" xfId="53274" xr:uid="{00000000-0005-0000-0000-0000C2CA0000}"/>
    <cellStyle name="Numbers 108" xfId="53275" xr:uid="{00000000-0005-0000-0000-0000C3CA0000}"/>
    <cellStyle name="Numbers 109" xfId="53276" xr:uid="{00000000-0005-0000-0000-0000C4CA0000}"/>
    <cellStyle name="Numbers 11" xfId="48538" xr:uid="{00000000-0005-0000-0000-0000C5CA0000}"/>
    <cellStyle name="Numbers 11 2" xfId="48539" xr:uid="{00000000-0005-0000-0000-0000C6CA0000}"/>
    <cellStyle name="Numbers 11 3" xfId="48540" xr:uid="{00000000-0005-0000-0000-0000C7CA0000}"/>
    <cellStyle name="Numbers 11 4" xfId="48541" xr:uid="{00000000-0005-0000-0000-0000C8CA0000}"/>
    <cellStyle name="Numbers 110" xfId="53277" xr:uid="{00000000-0005-0000-0000-0000C9CA0000}"/>
    <cellStyle name="Numbers 111" xfId="53278" xr:uid="{00000000-0005-0000-0000-0000CACA0000}"/>
    <cellStyle name="Numbers 112" xfId="53279" xr:uid="{00000000-0005-0000-0000-0000CBCA0000}"/>
    <cellStyle name="Numbers 113" xfId="53280" xr:uid="{00000000-0005-0000-0000-0000CCCA0000}"/>
    <cellStyle name="Numbers 114" xfId="53281" xr:uid="{00000000-0005-0000-0000-0000CDCA0000}"/>
    <cellStyle name="Numbers 12" xfId="48542" xr:uid="{00000000-0005-0000-0000-0000CECA0000}"/>
    <cellStyle name="Numbers 12 2" xfId="48543" xr:uid="{00000000-0005-0000-0000-0000CFCA0000}"/>
    <cellStyle name="Numbers 12 3" xfId="48544" xr:uid="{00000000-0005-0000-0000-0000D0CA0000}"/>
    <cellStyle name="Numbers 12 4" xfId="48545" xr:uid="{00000000-0005-0000-0000-0000D1CA0000}"/>
    <cellStyle name="Numbers 13" xfId="48546" xr:uid="{00000000-0005-0000-0000-0000D2CA0000}"/>
    <cellStyle name="Numbers 13 2" xfId="48547" xr:uid="{00000000-0005-0000-0000-0000D3CA0000}"/>
    <cellStyle name="Numbers 13 3" xfId="48548" xr:uid="{00000000-0005-0000-0000-0000D4CA0000}"/>
    <cellStyle name="Numbers 13 4" xfId="48549" xr:uid="{00000000-0005-0000-0000-0000D5CA0000}"/>
    <cellStyle name="Numbers 14" xfId="48550" xr:uid="{00000000-0005-0000-0000-0000D6CA0000}"/>
    <cellStyle name="Numbers 14 2" xfId="48551" xr:uid="{00000000-0005-0000-0000-0000D7CA0000}"/>
    <cellStyle name="Numbers 14 3" xfId="48552" xr:uid="{00000000-0005-0000-0000-0000D8CA0000}"/>
    <cellStyle name="Numbers 14 4" xfId="48553" xr:uid="{00000000-0005-0000-0000-0000D9CA0000}"/>
    <cellStyle name="Numbers 15" xfId="48554" xr:uid="{00000000-0005-0000-0000-0000DACA0000}"/>
    <cellStyle name="Numbers 15 2" xfId="48555" xr:uid="{00000000-0005-0000-0000-0000DBCA0000}"/>
    <cellStyle name="Numbers 15 3" xfId="48556" xr:uid="{00000000-0005-0000-0000-0000DCCA0000}"/>
    <cellStyle name="Numbers 15 4" xfId="48557" xr:uid="{00000000-0005-0000-0000-0000DDCA0000}"/>
    <cellStyle name="Numbers 16" xfId="48558" xr:uid="{00000000-0005-0000-0000-0000DECA0000}"/>
    <cellStyle name="Numbers 16 2" xfId="48559" xr:uid="{00000000-0005-0000-0000-0000DFCA0000}"/>
    <cellStyle name="Numbers 16 3" xfId="48560" xr:uid="{00000000-0005-0000-0000-0000E0CA0000}"/>
    <cellStyle name="Numbers 16 4" xfId="48561" xr:uid="{00000000-0005-0000-0000-0000E1CA0000}"/>
    <cellStyle name="Numbers 17" xfId="48562" xr:uid="{00000000-0005-0000-0000-0000E2CA0000}"/>
    <cellStyle name="Numbers 17 2" xfId="48563" xr:uid="{00000000-0005-0000-0000-0000E3CA0000}"/>
    <cellStyle name="Numbers 17 3" xfId="48564" xr:uid="{00000000-0005-0000-0000-0000E4CA0000}"/>
    <cellStyle name="Numbers 17 4" xfId="48565" xr:uid="{00000000-0005-0000-0000-0000E5CA0000}"/>
    <cellStyle name="Numbers 18" xfId="48566" xr:uid="{00000000-0005-0000-0000-0000E6CA0000}"/>
    <cellStyle name="Numbers 18 2" xfId="48567" xr:uid="{00000000-0005-0000-0000-0000E7CA0000}"/>
    <cellStyle name="Numbers 18 3" xfId="48568" xr:uid="{00000000-0005-0000-0000-0000E8CA0000}"/>
    <cellStyle name="Numbers 18 4" xfId="48569" xr:uid="{00000000-0005-0000-0000-0000E9CA0000}"/>
    <cellStyle name="Numbers 19" xfId="48570" xr:uid="{00000000-0005-0000-0000-0000EACA0000}"/>
    <cellStyle name="Numbers 19 2" xfId="48571" xr:uid="{00000000-0005-0000-0000-0000EBCA0000}"/>
    <cellStyle name="Numbers 19 3" xfId="48572" xr:uid="{00000000-0005-0000-0000-0000ECCA0000}"/>
    <cellStyle name="Numbers 19 4" xfId="48573" xr:uid="{00000000-0005-0000-0000-0000EDCA0000}"/>
    <cellStyle name="Numbers 2" xfId="48574" xr:uid="{00000000-0005-0000-0000-0000EECA0000}"/>
    <cellStyle name="Numbers 2 2" xfId="48575" xr:uid="{00000000-0005-0000-0000-0000EFCA0000}"/>
    <cellStyle name="Numbers 2 3" xfId="48576" xr:uid="{00000000-0005-0000-0000-0000F0CA0000}"/>
    <cellStyle name="Numbers 2 4" xfId="48577" xr:uid="{00000000-0005-0000-0000-0000F1CA0000}"/>
    <cellStyle name="Numbers 20" xfId="48578" xr:uid="{00000000-0005-0000-0000-0000F2CA0000}"/>
    <cellStyle name="Numbers 20 2" xfId="48579" xr:uid="{00000000-0005-0000-0000-0000F3CA0000}"/>
    <cellStyle name="Numbers 20 3" xfId="48580" xr:uid="{00000000-0005-0000-0000-0000F4CA0000}"/>
    <cellStyle name="Numbers 20 4" xfId="48581" xr:uid="{00000000-0005-0000-0000-0000F5CA0000}"/>
    <cellStyle name="Numbers 21" xfId="48582" xr:uid="{00000000-0005-0000-0000-0000F6CA0000}"/>
    <cellStyle name="Numbers 21 2" xfId="48583" xr:uid="{00000000-0005-0000-0000-0000F7CA0000}"/>
    <cellStyle name="Numbers 21 3" xfId="48584" xr:uid="{00000000-0005-0000-0000-0000F8CA0000}"/>
    <cellStyle name="Numbers 21 4" xfId="48585" xr:uid="{00000000-0005-0000-0000-0000F9CA0000}"/>
    <cellStyle name="Numbers 22" xfId="48586" xr:uid="{00000000-0005-0000-0000-0000FACA0000}"/>
    <cellStyle name="Numbers 22 2" xfId="48587" xr:uid="{00000000-0005-0000-0000-0000FBCA0000}"/>
    <cellStyle name="Numbers 22 3" xfId="48588" xr:uid="{00000000-0005-0000-0000-0000FCCA0000}"/>
    <cellStyle name="Numbers 22 4" xfId="48589" xr:uid="{00000000-0005-0000-0000-0000FDCA0000}"/>
    <cellStyle name="Numbers 23" xfId="48590" xr:uid="{00000000-0005-0000-0000-0000FECA0000}"/>
    <cellStyle name="Numbers 23 2" xfId="48591" xr:uid="{00000000-0005-0000-0000-0000FFCA0000}"/>
    <cellStyle name="Numbers 23 3" xfId="48592" xr:uid="{00000000-0005-0000-0000-000000CB0000}"/>
    <cellStyle name="Numbers 23 4" xfId="48593" xr:uid="{00000000-0005-0000-0000-000001CB0000}"/>
    <cellStyle name="Numbers 24" xfId="48594" xr:uid="{00000000-0005-0000-0000-000002CB0000}"/>
    <cellStyle name="Numbers 24 2" xfId="48595" xr:uid="{00000000-0005-0000-0000-000003CB0000}"/>
    <cellStyle name="Numbers 24 3" xfId="48596" xr:uid="{00000000-0005-0000-0000-000004CB0000}"/>
    <cellStyle name="Numbers 24 4" xfId="48597" xr:uid="{00000000-0005-0000-0000-000005CB0000}"/>
    <cellStyle name="Numbers 25" xfId="48598" xr:uid="{00000000-0005-0000-0000-000006CB0000}"/>
    <cellStyle name="Numbers 25 2" xfId="48599" xr:uid="{00000000-0005-0000-0000-000007CB0000}"/>
    <cellStyle name="Numbers 25 3" xfId="48600" xr:uid="{00000000-0005-0000-0000-000008CB0000}"/>
    <cellStyle name="Numbers 25 4" xfId="48601" xr:uid="{00000000-0005-0000-0000-000009CB0000}"/>
    <cellStyle name="Numbers 26" xfId="48602" xr:uid="{00000000-0005-0000-0000-00000ACB0000}"/>
    <cellStyle name="Numbers 26 2" xfId="48603" xr:uid="{00000000-0005-0000-0000-00000BCB0000}"/>
    <cellStyle name="Numbers 26 3" xfId="48604" xr:uid="{00000000-0005-0000-0000-00000CCB0000}"/>
    <cellStyle name="Numbers 26 4" xfId="48605" xr:uid="{00000000-0005-0000-0000-00000DCB0000}"/>
    <cellStyle name="Numbers 27" xfId="48606" xr:uid="{00000000-0005-0000-0000-00000ECB0000}"/>
    <cellStyle name="Numbers 27 2" xfId="48607" xr:uid="{00000000-0005-0000-0000-00000FCB0000}"/>
    <cellStyle name="Numbers 27 3" xfId="48608" xr:uid="{00000000-0005-0000-0000-000010CB0000}"/>
    <cellStyle name="Numbers 27 4" xfId="48609" xr:uid="{00000000-0005-0000-0000-000011CB0000}"/>
    <cellStyle name="Numbers 28" xfId="48610" xr:uid="{00000000-0005-0000-0000-000012CB0000}"/>
    <cellStyle name="Numbers 28 2" xfId="48611" xr:uid="{00000000-0005-0000-0000-000013CB0000}"/>
    <cellStyle name="Numbers 28 3" xfId="48612" xr:uid="{00000000-0005-0000-0000-000014CB0000}"/>
    <cellStyle name="Numbers 28 4" xfId="48613" xr:uid="{00000000-0005-0000-0000-000015CB0000}"/>
    <cellStyle name="Numbers 29" xfId="48614" xr:uid="{00000000-0005-0000-0000-000016CB0000}"/>
    <cellStyle name="Numbers 29 2" xfId="48615" xr:uid="{00000000-0005-0000-0000-000017CB0000}"/>
    <cellStyle name="Numbers 29 2 2" xfId="48616" xr:uid="{00000000-0005-0000-0000-000018CB0000}"/>
    <cellStyle name="Numbers 29 2 3" xfId="48617" xr:uid="{00000000-0005-0000-0000-000019CB0000}"/>
    <cellStyle name="Numbers 29 2 4" xfId="48618" xr:uid="{00000000-0005-0000-0000-00001ACB0000}"/>
    <cellStyle name="Numbers 29 3" xfId="48619" xr:uid="{00000000-0005-0000-0000-00001BCB0000}"/>
    <cellStyle name="Numbers 29 4" xfId="48620" xr:uid="{00000000-0005-0000-0000-00001CCB0000}"/>
    <cellStyle name="Numbers 29 5" xfId="48621" xr:uid="{00000000-0005-0000-0000-00001DCB0000}"/>
    <cellStyle name="Numbers 3" xfId="48622" xr:uid="{00000000-0005-0000-0000-00001ECB0000}"/>
    <cellStyle name="Numbers 3 2" xfId="48623" xr:uid="{00000000-0005-0000-0000-00001FCB0000}"/>
    <cellStyle name="Numbers 3 3" xfId="48624" xr:uid="{00000000-0005-0000-0000-000020CB0000}"/>
    <cellStyle name="Numbers 3 4" xfId="48625" xr:uid="{00000000-0005-0000-0000-000021CB0000}"/>
    <cellStyle name="Numbers 30" xfId="48626" xr:uid="{00000000-0005-0000-0000-000022CB0000}"/>
    <cellStyle name="Numbers 30 2" xfId="48627" xr:uid="{00000000-0005-0000-0000-000023CB0000}"/>
    <cellStyle name="Numbers 30 3" xfId="48628" xr:uid="{00000000-0005-0000-0000-000024CB0000}"/>
    <cellStyle name="Numbers 30 4" xfId="48629" xr:uid="{00000000-0005-0000-0000-000025CB0000}"/>
    <cellStyle name="Numbers 31" xfId="48630" xr:uid="{00000000-0005-0000-0000-000026CB0000}"/>
    <cellStyle name="Numbers 31 2" xfId="48631" xr:uid="{00000000-0005-0000-0000-000027CB0000}"/>
    <cellStyle name="Numbers 31 3" xfId="48632" xr:uid="{00000000-0005-0000-0000-000028CB0000}"/>
    <cellStyle name="Numbers 31 4" xfId="48633" xr:uid="{00000000-0005-0000-0000-000029CB0000}"/>
    <cellStyle name="Numbers 32" xfId="48634" xr:uid="{00000000-0005-0000-0000-00002ACB0000}"/>
    <cellStyle name="Numbers 32 2" xfId="48635" xr:uid="{00000000-0005-0000-0000-00002BCB0000}"/>
    <cellStyle name="Numbers 32 3" xfId="48636" xr:uid="{00000000-0005-0000-0000-00002CCB0000}"/>
    <cellStyle name="Numbers 32 4" xfId="48637" xr:uid="{00000000-0005-0000-0000-00002DCB0000}"/>
    <cellStyle name="Numbers 33" xfId="48638" xr:uid="{00000000-0005-0000-0000-00002ECB0000}"/>
    <cellStyle name="Numbers 33 2" xfId="48639" xr:uid="{00000000-0005-0000-0000-00002FCB0000}"/>
    <cellStyle name="Numbers 33 3" xfId="48640" xr:uid="{00000000-0005-0000-0000-000030CB0000}"/>
    <cellStyle name="Numbers 33 4" xfId="48641" xr:uid="{00000000-0005-0000-0000-000031CB0000}"/>
    <cellStyle name="Numbers 34" xfId="48642" xr:uid="{00000000-0005-0000-0000-000032CB0000}"/>
    <cellStyle name="Numbers 34 2" xfId="48643" xr:uid="{00000000-0005-0000-0000-000033CB0000}"/>
    <cellStyle name="Numbers 34 3" xfId="48644" xr:uid="{00000000-0005-0000-0000-000034CB0000}"/>
    <cellStyle name="Numbers 34 4" xfId="48645" xr:uid="{00000000-0005-0000-0000-000035CB0000}"/>
    <cellStyle name="Numbers 35" xfId="48646" xr:uid="{00000000-0005-0000-0000-000036CB0000}"/>
    <cellStyle name="Numbers 35 2" xfId="48647" xr:uid="{00000000-0005-0000-0000-000037CB0000}"/>
    <cellStyle name="Numbers 35 3" xfId="48648" xr:uid="{00000000-0005-0000-0000-000038CB0000}"/>
    <cellStyle name="Numbers 35 4" xfId="48649" xr:uid="{00000000-0005-0000-0000-000039CB0000}"/>
    <cellStyle name="Numbers 36" xfId="48650" xr:uid="{00000000-0005-0000-0000-00003ACB0000}"/>
    <cellStyle name="Numbers 36 2" xfId="48651" xr:uid="{00000000-0005-0000-0000-00003BCB0000}"/>
    <cellStyle name="Numbers 36 3" xfId="48652" xr:uid="{00000000-0005-0000-0000-00003CCB0000}"/>
    <cellStyle name="Numbers 36 4" xfId="48653" xr:uid="{00000000-0005-0000-0000-00003DCB0000}"/>
    <cellStyle name="Numbers 37" xfId="48654" xr:uid="{00000000-0005-0000-0000-00003ECB0000}"/>
    <cellStyle name="Numbers 37 2" xfId="48655" xr:uid="{00000000-0005-0000-0000-00003FCB0000}"/>
    <cellStyle name="Numbers 37 3" xfId="48656" xr:uid="{00000000-0005-0000-0000-000040CB0000}"/>
    <cellStyle name="Numbers 37 4" xfId="48657" xr:uid="{00000000-0005-0000-0000-000041CB0000}"/>
    <cellStyle name="Numbers 38" xfId="48658" xr:uid="{00000000-0005-0000-0000-000042CB0000}"/>
    <cellStyle name="Numbers 38 2" xfId="48659" xr:uid="{00000000-0005-0000-0000-000043CB0000}"/>
    <cellStyle name="Numbers 38 3" xfId="48660" xr:uid="{00000000-0005-0000-0000-000044CB0000}"/>
    <cellStyle name="Numbers 38 4" xfId="48661" xr:uid="{00000000-0005-0000-0000-000045CB0000}"/>
    <cellStyle name="Numbers 39" xfId="48662" xr:uid="{00000000-0005-0000-0000-000046CB0000}"/>
    <cellStyle name="Numbers 39 2" xfId="48663" xr:uid="{00000000-0005-0000-0000-000047CB0000}"/>
    <cellStyle name="Numbers 39 3" xfId="48664" xr:uid="{00000000-0005-0000-0000-000048CB0000}"/>
    <cellStyle name="Numbers 39 4" xfId="48665" xr:uid="{00000000-0005-0000-0000-000049CB0000}"/>
    <cellStyle name="Numbers 4" xfId="48666" xr:uid="{00000000-0005-0000-0000-00004ACB0000}"/>
    <cellStyle name="Numbers 4 2" xfId="48667" xr:uid="{00000000-0005-0000-0000-00004BCB0000}"/>
    <cellStyle name="Numbers 4 3" xfId="48668" xr:uid="{00000000-0005-0000-0000-00004CCB0000}"/>
    <cellStyle name="Numbers 4 4" xfId="48669" xr:uid="{00000000-0005-0000-0000-00004DCB0000}"/>
    <cellStyle name="Numbers 40" xfId="48670" xr:uid="{00000000-0005-0000-0000-00004ECB0000}"/>
    <cellStyle name="Numbers 40 2" xfId="48671" xr:uid="{00000000-0005-0000-0000-00004FCB0000}"/>
    <cellStyle name="Numbers 40 3" xfId="48672" xr:uid="{00000000-0005-0000-0000-000050CB0000}"/>
    <cellStyle name="Numbers 40 4" xfId="48673" xr:uid="{00000000-0005-0000-0000-000051CB0000}"/>
    <cellStyle name="Numbers 41" xfId="48674" xr:uid="{00000000-0005-0000-0000-000052CB0000}"/>
    <cellStyle name="Numbers 41 2" xfId="48675" xr:uid="{00000000-0005-0000-0000-000053CB0000}"/>
    <cellStyle name="Numbers 41 3" xfId="48676" xr:uid="{00000000-0005-0000-0000-000054CB0000}"/>
    <cellStyle name="Numbers 41 4" xfId="48677" xr:uid="{00000000-0005-0000-0000-000055CB0000}"/>
    <cellStyle name="Numbers 42" xfId="48678" xr:uid="{00000000-0005-0000-0000-000056CB0000}"/>
    <cellStyle name="Numbers 42 2" xfId="48679" xr:uid="{00000000-0005-0000-0000-000057CB0000}"/>
    <cellStyle name="Numbers 42 3" xfId="48680" xr:uid="{00000000-0005-0000-0000-000058CB0000}"/>
    <cellStyle name="Numbers 42 4" xfId="48681" xr:uid="{00000000-0005-0000-0000-000059CB0000}"/>
    <cellStyle name="Numbers 43" xfId="48682" xr:uid="{00000000-0005-0000-0000-00005ACB0000}"/>
    <cellStyle name="Numbers 43 2" xfId="48683" xr:uid="{00000000-0005-0000-0000-00005BCB0000}"/>
    <cellStyle name="Numbers 43 3" xfId="48684" xr:uid="{00000000-0005-0000-0000-00005CCB0000}"/>
    <cellStyle name="Numbers 43 4" xfId="48685" xr:uid="{00000000-0005-0000-0000-00005DCB0000}"/>
    <cellStyle name="Numbers 44" xfId="48686" xr:uid="{00000000-0005-0000-0000-00005ECB0000}"/>
    <cellStyle name="Numbers 44 2" xfId="48687" xr:uid="{00000000-0005-0000-0000-00005FCB0000}"/>
    <cellStyle name="Numbers 44 3" xfId="48688" xr:uid="{00000000-0005-0000-0000-000060CB0000}"/>
    <cellStyle name="Numbers 45" xfId="48689" xr:uid="{00000000-0005-0000-0000-000061CB0000}"/>
    <cellStyle name="Numbers 45 2" xfId="48690" xr:uid="{00000000-0005-0000-0000-000062CB0000}"/>
    <cellStyle name="Numbers 45 3" xfId="48691" xr:uid="{00000000-0005-0000-0000-000063CB0000}"/>
    <cellStyle name="Numbers 46" xfId="48692" xr:uid="{00000000-0005-0000-0000-000064CB0000}"/>
    <cellStyle name="Numbers 46 2" xfId="48693" xr:uid="{00000000-0005-0000-0000-000065CB0000}"/>
    <cellStyle name="Numbers 46 3" xfId="48694" xr:uid="{00000000-0005-0000-0000-000066CB0000}"/>
    <cellStyle name="Numbers 47" xfId="48695" xr:uid="{00000000-0005-0000-0000-000067CB0000}"/>
    <cellStyle name="Numbers 47 2" xfId="48696" xr:uid="{00000000-0005-0000-0000-000068CB0000}"/>
    <cellStyle name="Numbers 47 3" xfId="48697" xr:uid="{00000000-0005-0000-0000-000069CB0000}"/>
    <cellStyle name="Numbers 48" xfId="48698" xr:uid="{00000000-0005-0000-0000-00006ACB0000}"/>
    <cellStyle name="Numbers 48 2" xfId="48699" xr:uid="{00000000-0005-0000-0000-00006BCB0000}"/>
    <cellStyle name="Numbers 48 3" xfId="48700" xr:uid="{00000000-0005-0000-0000-00006CCB0000}"/>
    <cellStyle name="Numbers 49" xfId="48701" xr:uid="{00000000-0005-0000-0000-00006DCB0000}"/>
    <cellStyle name="Numbers 49 2" xfId="48702" xr:uid="{00000000-0005-0000-0000-00006ECB0000}"/>
    <cellStyle name="Numbers 49 3" xfId="48703" xr:uid="{00000000-0005-0000-0000-00006FCB0000}"/>
    <cellStyle name="Numbers 5" xfId="48704" xr:uid="{00000000-0005-0000-0000-000070CB0000}"/>
    <cellStyle name="Numbers 5 2" xfId="48705" xr:uid="{00000000-0005-0000-0000-000071CB0000}"/>
    <cellStyle name="Numbers 5 3" xfId="48706" xr:uid="{00000000-0005-0000-0000-000072CB0000}"/>
    <cellStyle name="Numbers 5 4" xfId="48707" xr:uid="{00000000-0005-0000-0000-000073CB0000}"/>
    <cellStyle name="Numbers 50" xfId="48708" xr:uid="{00000000-0005-0000-0000-000074CB0000}"/>
    <cellStyle name="Numbers 50 2" xfId="48709" xr:uid="{00000000-0005-0000-0000-000075CB0000}"/>
    <cellStyle name="Numbers 50 3" xfId="48710" xr:uid="{00000000-0005-0000-0000-000076CB0000}"/>
    <cellStyle name="Numbers 51" xfId="48711" xr:uid="{00000000-0005-0000-0000-000077CB0000}"/>
    <cellStyle name="Numbers 51 2" xfId="48712" xr:uid="{00000000-0005-0000-0000-000078CB0000}"/>
    <cellStyle name="Numbers 51 3" xfId="48713" xr:uid="{00000000-0005-0000-0000-000079CB0000}"/>
    <cellStyle name="Numbers 52" xfId="48714" xr:uid="{00000000-0005-0000-0000-00007ACB0000}"/>
    <cellStyle name="Numbers 52 2" xfId="48715" xr:uid="{00000000-0005-0000-0000-00007BCB0000}"/>
    <cellStyle name="Numbers 52 3" xfId="48716" xr:uid="{00000000-0005-0000-0000-00007CCB0000}"/>
    <cellStyle name="Numbers 53" xfId="48717" xr:uid="{00000000-0005-0000-0000-00007DCB0000}"/>
    <cellStyle name="Numbers 53 2" xfId="48718" xr:uid="{00000000-0005-0000-0000-00007ECB0000}"/>
    <cellStyle name="Numbers 53 3" xfId="48719" xr:uid="{00000000-0005-0000-0000-00007FCB0000}"/>
    <cellStyle name="Numbers 54" xfId="48720" xr:uid="{00000000-0005-0000-0000-000080CB0000}"/>
    <cellStyle name="Numbers 54 2" xfId="48721" xr:uid="{00000000-0005-0000-0000-000081CB0000}"/>
    <cellStyle name="Numbers 54 3" xfId="48722" xr:uid="{00000000-0005-0000-0000-000082CB0000}"/>
    <cellStyle name="Numbers 55" xfId="48723" xr:uid="{00000000-0005-0000-0000-000083CB0000}"/>
    <cellStyle name="Numbers 55 2" xfId="48724" xr:uid="{00000000-0005-0000-0000-000084CB0000}"/>
    <cellStyle name="Numbers 55 2 2" xfId="48725" xr:uid="{00000000-0005-0000-0000-000085CB0000}"/>
    <cellStyle name="Numbers 55 2 3" xfId="48726" xr:uid="{00000000-0005-0000-0000-000086CB0000}"/>
    <cellStyle name="Numbers 55 3" xfId="48727" xr:uid="{00000000-0005-0000-0000-000087CB0000}"/>
    <cellStyle name="Numbers 55 3 2" xfId="48728" xr:uid="{00000000-0005-0000-0000-000088CB0000}"/>
    <cellStyle name="Numbers 55 3 3" xfId="48729" xr:uid="{00000000-0005-0000-0000-000089CB0000}"/>
    <cellStyle name="Numbers 55 4" xfId="48730" xr:uid="{00000000-0005-0000-0000-00008ACB0000}"/>
    <cellStyle name="Numbers 55 5" xfId="48731" xr:uid="{00000000-0005-0000-0000-00008BCB0000}"/>
    <cellStyle name="Numbers 56" xfId="48732" xr:uid="{00000000-0005-0000-0000-00008CCB0000}"/>
    <cellStyle name="Numbers 56 2" xfId="48733" xr:uid="{00000000-0005-0000-0000-00008DCB0000}"/>
    <cellStyle name="Numbers 56 2 2" xfId="48734" xr:uid="{00000000-0005-0000-0000-00008ECB0000}"/>
    <cellStyle name="Numbers 56 2 3" xfId="48735" xr:uid="{00000000-0005-0000-0000-00008FCB0000}"/>
    <cellStyle name="Numbers 56 3" xfId="48736" xr:uid="{00000000-0005-0000-0000-000090CB0000}"/>
    <cellStyle name="Numbers 56 3 2" xfId="48737" xr:uid="{00000000-0005-0000-0000-000091CB0000}"/>
    <cellStyle name="Numbers 56 3 3" xfId="48738" xr:uid="{00000000-0005-0000-0000-000092CB0000}"/>
    <cellStyle name="Numbers 56 4" xfId="48739" xr:uid="{00000000-0005-0000-0000-000093CB0000}"/>
    <cellStyle name="Numbers 56 5" xfId="48740" xr:uid="{00000000-0005-0000-0000-000094CB0000}"/>
    <cellStyle name="Numbers 57" xfId="48741" xr:uid="{00000000-0005-0000-0000-000095CB0000}"/>
    <cellStyle name="Numbers 57 2" xfId="48742" xr:uid="{00000000-0005-0000-0000-000096CB0000}"/>
    <cellStyle name="Numbers 57 3" xfId="48743" xr:uid="{00000000-0005-0000-0000-000097CB0000}"/>
    <cellStyle name="Numbers 58" xfId="48744" xr:uid="{00000000-0005-0000-0000-000098CB0000}"/>
    <cellStyle name="Numbers 58 2" xfId="48745" xr:uid="{00000000-0005-0000-0000-000099CB0000}"/>
    <cellStyle name="Numbers 58 2 2" xfId="48746" xr:uid="{00000000-0005-0000-0000-00009ACB0000}"/>
    <cellStyle name="Numbers 58 2 3" xfId="48747" xr:uid="{00000000-0005-0000-0000-00009BCB0000}"/>
    <cellStyle name="Numbers 58 3" xfId="48748" xr:uid="{00000000-0005-0000-0000-00009CCB0000}"/>
    <cellStyle name="Numbers 58 4" xfId="48749" xr:uid="{00000000-0005-0000-0000-00009DCB0000}"/>
    <cellStyle name="Numbers 59" xfId="48750" xr:uid="{00000000-0005-0000-0000-00009ECB0000}"/>
    <cellStyle name="Numbers 59 2" xfId="48751" xr:uid="{00000000-0005-0000-0000-00009FCB0000}"/>
    <cellStyle name="Numbers 59 3" xfId="48752" xr:uid="{00000000-0005-0000-0000-0000A0CB0000}"/>
    <cellStyle name="Numbers 6" xfId="48753" xr:uid="{00000000-0005-0000-0000-0000A1CB0000}"/>
    <cellStyle name="Numbers 6 2" xfId="48754" xr:uid="{00000000-0005-0000-0000-0000A2CB0000}"/>
    <cellStyle name="Numbers 6 3" xfId="48755" xr:uid="{00000000-0005-0000-0000-0000A3CB0000}"/>
    <cellStyle name="Numbers 6 4" xfId="48756" xr:uid="{00000000-0005-0000-0000-0000A4CB0000}"/>
    <cellStyle name="Numbers 60" xfId="48757" xr:uid="{00000000-0005-0000-0000-0000A5CB0000}"/>
    <cellStyle name="Numbers 60 2" xfId="48758" xr:uid="{00000000-0005-0000-0000-0000A6CB0000}"/>
    <cellStyle name="Numbers 60 2 2" xfId="48759" xr:uid="{00000000-0005-0000-0000-0000A7CB0000}"/>
    <cellStyle name="Numbers 60 2 3" xfId="48760" xr:uid="{00000000-0005-0000-0000-0000A8CB0000}"/>
    <cellStyle name="Numbers 60 3" xfId="48761" xr:uid="{00000000-0005-0000-0000-0000A9CB0000}"/>
    <cellStyle name="Numbers 60 4" xfId="48762" xr:uid="{00000000-0005-0000-0000-0000AACB0000}"/>
    <cellStyle name="Numbers 61" xfId="48763" xr:uid="{00000000-0005-0000-0000-0000ABCB0000}"/>
    <cellStyle name="Numbers 61 2" xfId="48764" xr:uid="{00000000-0005-0000-0000-0000ACCB0000}"/>
    <cellStyle name="Numbers 61 3" xfId="48765" xr:uid="{00000000-0005-0000-0000-0000ADCB0000}"/>
    <cellStyle name="Numbers 62" xfId="48766" xr:uid="{00000000-0005-0000-0000-0000AECB0000}"/>
    <cellStyle name="Numbers 62 2" xfId="48767" xr:uid="{00000000-0005-0000-0000-0000AFCB0000}"/>
    <cellStyle name="Numbers 62 3" xfId="48768" xr:uid="{00000000-0005-0000-0000-0000B0CB0000}"/>
    <cellStyle name="Numbers 63" xfId="48769" xr:uid="{00000000-0005-0000-0000-0000B1CB0000}"/>
    <cellStyle name="Numbers 63 2" xfId="48770" xr:uid="{00000000-0005-0000-0000-0000B2CB0000}"/>
    <cellStyle name="Numbers 63 3" xfId="48771" xr:uid="{00000000-0005-0000-0000-0000B3CB0000}"/>
    <cellStyle name="Numbers 64" xfId="48772" xr:uid="{00000000-0005-0000-0000-0000B4CB0000}"/>
    <cellStyle name="Numbers 64 2" xfId="48773" xr:uid="{00000000-0005-0000-0000-0000B5CB0000}"/>
    <cellStyle name="Numbers 64 3" xfId="48774" xr:uid="{00000000-0005-0000-0000-0000B6CB0000}"/>
    <cellStyle name="Numbers 65" xfId="48775" xr:uid="{00000000-0005-0000-0000-0000B7CB0000}"/>
    <cellStyle name="Numbers 65 2" xfId="48776" xr:uid="{00000000-0005-0000-0000-0000B8CB0000}"/>
    <cellStyle name="Numbers 65 3" xfId="48777" xr:uid="{00000000-0005-0000-0000-0000B9CB0000}"/>
    <cellStyle name="Numbers 66" xfId="48778" xr:uid="{00000000-0005-0000-0000-0000BACB0000}"/>
    <cellStyle name="Numbers 66 2" xfId="48779" xr:uid="{00000000-0005-0000-0000-0000BBCB0000}"/>
    <cellStyle name="Numbers 66 3" xfId="48780" xr:uid="{00000000-0005-0000-0000-0000BCCB0000}"/>
    <cellStyle name="Numbers 67" xfId="48781" xr:uid="{00000000-0005-0000-0000-0000BDCB0000}"/>
    <cellStyle name="Numbers 67 2" xfId="48782" xr:uid="{00000000-0005-0000-0000-0000BECB0000}"/>
    <cellStyle name="Numbers 67 3" xfId="48783" xr:uid="{00000000-0005-0000-0000-0000BFCB0000}"/>
    <cellStyle name="Numbers 68" xfId="48784" xr:uid="{00000000-0005-0000-0000-0000C0CB0000}"/>
    <cellStyle name="Numbers 68 2" xfId="48785" xr:uid="{00000000-0005-0000-0000-0000C1CB0000}"/>
    <cellStyle name="Numbers 68 3" xfId="48786" xr:uid="{00000000-0005-0000-0000-0000C2CB0000}"/>
    <cellStyle name="Numbers 69" xfId="48787" xr:uid="{00000000-0005-0000-0000-0000C3CB0000}"/>
    <cellStyle name="Numbers 69 2" xfId="48788" xr:uid="{00000000-0005-0000-0000-0000C4CB0000}"/>
    <cellStyle name="Numbers 69 3" xfId="48789" xr:uid="{00000000-0005-0000-0000-0000C5CB0000}"/>
    <cellStyle name="Numbers 7" xfId="48790" xr:uid="{00000000-0005-0000-0000-0000C6CB0000}"/>
    <cellStyle name="Numbers 7 2" xfId="48791" xr:uid="{00000000-0005-0000-0000-0000C7CB0000}"/>
    <cellStyle name="Numbers 7 3" xfId="48792" xr:uid="{00000000-0005-0000-0000-0000C8CB0000}"/>
    <cellStyle name="Numbers 7 4" xfId="48793" xr:uid="{00000000-0005-0000-0000-0000C9CB0000}"/>
    <cellStyle name="Numbers 70" xfId="48794" xr:uid="{00000000-0005-0000-0000-0000CACB0000}"/>
    <cellStyle name="Numbers 70 2" xfId="48795" xr:uid="{00000000-0005-0000-0000-0000CBCB0000}"/>
    <cellStyle name="Numbers 70 3" xfId="48796" xr:uid="{00000000-0005-0000-0000-0000CCCB0000}"/>
    <cellStyle name="Numbers 71" xfId="48797" xr:uid="{00000000-0005-0000-0000-0000CDCB0000}"/>
    <cellStyle name="Numbers 71 2" xfId="48798" xr:uid="{00000000-0005-0000-0000-0000CECB0000}"/>
    <cellStyle name="Numbers 71 3" xfId="48799" xr:uid="{00000000-0005-0000-0000-0000CFCB0000}"/>
    <cellStyle name="Numbers 72" xfId="48800" xr:uid="{00000000-0005-0000-0000-0000D0CB0000}"/>
    <cellStyle name="Numbers 72 2" xfId="48801" xr:uid="{00000000-0005-0000-0000-0000D1CB0000}"/>
    <cellStyle name="Numbers 72 3" xfId="48802" xr:uid="{00000000-0005-0000-0000-0000D2CB0000}"/>
    <cellStyle name="Numbers 73" xfId="48803" xr:uid="{00000000-0005-0000-0000-0000D3CB0000}"/>
    <cellStyle name="Numbers 73 2" xfId="48804" xr:uid="{00000000-0005-0000-0000-0000D4CB0000}"/>
    <cellStyle name="Numbers 73 3" xfId="48805" xr:uid="{00000000-0005-0000-0000-0000D5CB0000}"/>
    <cellStyle name="Numbers 74" xfId="48806" xr:uid="{00000000-0005-0000-0000-0000D6CB0000}"/>
    <cellStyle name="Numbers 74 2" xfId="48807" xr:uid="{00000000-0005-0000-0000-0000D7CB0000}"/>
    <cellStyle name="Numbers 74 3" xfId="48808" xr:uid="{00000000-0005-0000-0000-0000D8CB0000}"/>
    <cellStyle name="Numbers 75" xfId="48809" xr:uid="{00000000-0005-0000-0000-0000D9CB0000}"/>
    <cellStyle name="Numbers 75 2" xfId="48810" xr:uid="{00000000-0005-0000-0000-0000DACB0000}"/>
    <cellStyle name="Numbers 75 3" xfId="48811" xr:uid="{00000000-0005-0000-0000-0000DBCB0000}"/>
    <cellStyle name="Numbers 76" xfId="48812" xr:uid="{00000000-0005-0000-0000-0000DCCB0000}"/>
    <cellStyle name="Numbers 76 2" xfId="48813" xr:uid="{00000000-0005-0000-0000-0000DDCB0000}"/>
    <cellStyle name="Numbers 76 3" xfId="48814" xr:uid="{00000000-0005-0000-0000-0000DECB0000}"/>
    <cellStyle name="Numbers 77" xfId="48815" xr:uid="{00000000-0005-0000-0000-0000DFCB0000}"/>
    <cellStyle name="Numbers 77 2" xfId="48816" xr:uid="{00000000-0005-0000-0000-0000E0CB0000}"/>
    <cellStyle name="Numbers 77 3" xfId="48817" xr:uid="{00000000-0005-0000-0000-0000E1CB0000}"/>
    <cellStyle name="Numbers 78" xfId="48818" xr:uid="{00000000-0005-0000-0000-0000E2CB0000}"/>
    <cellStyle name="Numbers 78 2" xfId="48819" xr:uid="{00000000-0005-0000-0000-0000E3CB0000}"/>
    <cellStyle name="Numbers 78 3" xfId="48820" xr:uid="{00000000-0005-0000-0000-0000E4CB0000}"/>
    <cellStyle name="Numbers 79" xfId="48821" xr:uid="{00000000-0005-0000-0000-0000E5CB0000}"/>
    <cellStyle name="Numbers 79 2" xfId="48822" xr:uid="{00000000-0005-0000-0000-0000E6CB0000}"/>
    <cellStyle name="Numbers 79 3" xfId="48823" xr:uid="{00000000-0005-0000-0000-0000E7CB0000}"/>
    <cellStyle name="Numbers 8" xfId="48824" xr:uid="{00000000-0005-0000-0000-0000E8CB0000}"/>
    <cellStyle name="Numbers 8 2" xfId="48825" xr:uid="{00000000-0005-0000-0000-0000E9CB0000}"/>
    <cellStyle name="Numbers 8 3" xfId="48826" xr:uid="{00000000-0005-0000-0000-0000EACB0000}"/>
    <cellStyle name="Numbers 8 4" xfId="48827" xr:uid="{00000000-0005-0000-0000-0000EBCB0000}"/>
    <cellStyle name="Numbers 80" xfId="48828" xr:uid="{00000000-0005-0000-0000-0000ECCB0000}"/>
    <cellStyle name="Numbers 80 2" xfId="48829" xr:uid="{00000000-0005-0000-0000-0000EDCB0000}"/>
    <cellStyle name="Numbers 80 3" xfId="48830" xr:uid="{00000000-0005-0000-0000-0000EECB0000}"/>
    <cellStyle name="Numbers 81" xfId="48831" xr:uid="{00000000-0005-0000-0000-0000EFCB0000}"/>
    <cellStyle name="Numbers 81 2" xfId="48832" xr:uid="{00000000-0005-0000-0000-0000F0CB0000}"/>
    <cellStyle name="Numbers 81 3" xfId="48833" xr:uid="{00000000-0005-0000-0000-0000F1CB0000}"/>
    <cellStyle name="Numbers 82" xfId="48834" xr:uid="{00000000-0005-0000-0000-0000F2CB0000}"/>
    <cellStyle name="Numbers 82 2" xfId="48835" xr:uid="{00000000-0005-0000-0000-0000F3CB0000}"/>
    <cellStyle name="Numbers 82 3" xfId="48836" xr:uid="{00000000-0005-0000-0000-0000F4CB0000}"/>
    <cellStyle name="Numbers 83" xfId="48837" xr:uid="{00000000-0005-0000-0000-0000F5CB0000}"/>
    <cellStyle name="Numbers 83 2" xfId="48838" xr:uid="{00000000-0005-0000-0000-0000F6CB0000}"/>
    <cellStyle name="Numbers 83 3" xfId="48839" xr:uid="{00000000-0005-0000-0000-0000F7CB0000}"/>
    <cellStyle name="Numbers 84" xfId="48840" xr:uid="{00000000-0005-0000-0000-0000F8CB0000}"/>
    <cellStyle name="Numbers 85" xfId="48841" xr:uid="{00000000-0005-0000-0000-0000F9CB0000}"/>
    <cellStyle name="Numbers 86" xfId="48842" xr:uid="{00000000-0005-0000-0000-0000FACB0000}"/>
    <cellStyle name="Numbers 87" xfId="48843" xr:uid="{00000000-0005-0000-0000-0000FBCB0000}"/>
    <cellStyle name="Numbers 88" xfId="48844" xr:uid="{00000000-0005-0000-0000-0000FCCB0000}"/>
    <cellStyle name="Numbers 89" xfId="48845" xr:uid="{00000000-0005-0000-0000-0000FDCB0000}"/>
    <cellStyle name="Numbers 9" xfId="48846" xr:uid="{00000000-0005-0000-0000-0000FECB0000}"/>
    <cellStyle name="Numbers 9 2" xfId="48847" xr:uid="{00000000-0005-0000-0000-0000FFCB0000}"/>
    <cellStyle name="Numbers 9 3" xfId="48848" xr:uid="{00000000-0005-0000-0000-000000CC0000}"/>
    <cellStyle name="Numbers 9 4" xfId="48849" xr:uid="{00000000-0005-0000-0000-000001CC0000}"/>
    <cellStyle name="Numbers 90" xfId="48850" xr:uid="{00000000-0005-0000-0000-000002CC0000}"/>
    <cellStyle name="Numbers 91" xfId="48851" xr:uid="{00000000-0005-0000-0000-000003CC0000}"/>
    <cellStyle name="Numbers 92" xfId="48852" xr:uid="{00000000-0005-0000-0000-000004CC0000}"/>
    <cellStyle name="Numbers 93" xfId="48853" xr:uid="{00000000-0005-0000-0000-000005CC0000}"/>
    <cellStyle name="Numbers 93 2" xfId="48854" xr:uid="{00000000-0005-0000-0000-000006CC0000}"/>
    <cellStyle name="Numbers 94" xfId="48855" xr:uid="{00000000-0005-0000-0000-000007CC0000}"/>
    <cellStyle name="Numbers 95" xfId="48856" xr:uid="{00000000-0005-0000-0000-000008CC0000}"/>
    <cellStyle name="Numbers 96" xfId="48857" xr:uid="{00000000-0005-0000-0000-000009CC0000}"/>
    <cellStyle name="Numbers 97" xfId="48858" xr:uid="{00000000-0005-0000-0000-00000ACC0000}"/>
    <cellStyle name="Numbers 98" xfId="48859" xr:uid="{00000000-0005-0000-0000-00000BCC0000}"/>
    <cellStyle name="Numbers 99" xfId="48860" xr:uid="{00000000-0005-0000-0000-00000CCC0000}"/>
    <cellStyle name="Numbers_6079BX" xfId="338" xr:uid="{00000000-0005-0000-0000-00000DCC0000}"/>
    <cellStyle name="OH01" xfId="33" xr:uid="{00000000-0005-0000-0000-00000ECC0000}"/>
    <cellStyle name="OH01 2" xfId="101" xr:uid="{00000000-0005-0000-0000-00000FCC0000}"/>
    <cellStyle name="OH01 3" xfId="102" xr:uid="{00000000-0005-0000-0000-000010CC0000}"/>
    <cellStyle name="OHnplode" xfId="34" xr:uid="{00000000-0005-0000-0000-000011CC0000}"/>
    <cellStyle name="OHnplode 2" xfId="48861" xr:uid="{00000000-0005-0000-0000-000012CC0000}"/>
    <cellStyle name="OHnplode 2 2" xfId="48862" xr:uid="{00000000-0005-0000-0000-000013CC0000}"/>
    <cellStyle name="OHnplode 2 3" xfId="48863" xr:uid="{00000000-0005-0000-0000-000014CC0000}"/>
    <cellStyle name="OHnplode 2 4" xfId="53282" xr:uid="{00000000-0005-0000-0000-000015CC0000}"/>
    <cellStyle name="OHnplode 3" xfId="48864" xr:uid="{00000000-0005-0000-0000-000016CC0000}"/>
    <cellStyle name="OHnplode 4" xfId="339" xr:uid="{00000000-0005-0000-0000-000017CC0000}"/>
    <cellStyle name="OHnplode_2009 tax provision v.1" xfId="48865" xr:uid="{00000000-0005-0000-0000-000018CC0000}"/>
    <cellStyle name="ORK-IN-PROCESS INVENTORY','1371 WORK-IN-PROCESS/SVC DEVIATIONS','1373 WORK-IN-PROCESS R" xfId="60312" xr:uid="{00000000-0005-0000-0000-000019CC0000}"/>
    <cellStyle name="ORK-IN-PROCESS INVENTORY','1371 WORK-IN-PROCESS/SVC DEVIATIONS','1373 WORK-IN-PROCESS R 10" xfId="60313" xr:uid="{00000000-0005-0000-0000-00001ACC0000}"/>
    <cellStyle name="ORK-IN-PROCESS INVENTORY','1371 WORK-IN-PROCESS/SVC DEVIATIONS','1373 WORK-IN-PROCESS R 11" xfId="60314" xr:uid="{00000000-0005-0000-0000-00001BCC0000}"/>
    <cellStyle name="ORK-IN-PROCESS INVENTORY','1371 WORK-IN-PROCESS/SVC DEVIATIONS','1373 WORK-IN-PROCESS R 12" xfId="60315" xr:uid="{00000000-0005-0000-0000-00001CCC0000}"/>
    <cellStyle name="ORK-IN-PROCESS INVENTORY','1371 WORK-IN-PROCESS/SVC DEVIATIONS','1373 WORK-IN-PROCESS R 13" xfId="60316" xr:uid="{00000000-0005-0000-0000-00001DCC0000}"/>
    <cellStyle name="ORK-IN-PROCESS INVENTORY','1371 WORK-IN-PROCESS/SVC DEVIATIONS','1373 WORK-IN-PROCESS R 14" xfId="60317" xr:uid="{00000000-0005-0000-0000-00001ECC0000}"/>
    <cellStyle name="ORK-IN-PROCESS INVENTORY','1371 WORK-IN-PROCESS/SVC DEVIATIONS','1373 WORK-IN-PROCESS R 2" xfId="60318" xr:uid="{00000000-0005-0000-0000-00001FCC0000}"/>
    <cellStyle name="ORK-IN-PROCESS INVENTORY','1371 WORK-IN-PROCESS/SVC DEVIATIONS','1373 WORK-IN-PROCESS R 2 10" xfId="60319" xr:uid="{00000000-0005-0000-0000-000020CC0000}"/>
    <cellStyle name="ORK-IN-PROCESS INVENTORY','1371 WORK-IN-PROCESS/SVC DEVIATIONS','1373 WORK-IN-PROCESS R 2 2" xfId="60320" xr:uid="{00000000-0005-0000-0000-000021CC0000}"/>
    <cellStyle name="ORK-IN-PROCESS INVENTORY','1371 WORK-IN-PROCESS/SVC DEVIATIONS','1373 WORK-IN-PROCESS R 2 3" xfId="60321" xr:uid="{00000000-0005-0000-0000-000022CC0000}"/>
    <cellStyle name="ORK-IN-PROCESS INVENTORY','1371 WORK-IN-PROCESS/SVC DEVIATIONS','1373 WORK-IN-PROCESS R 2 4" xfId="60322" xr:uid="{00000000-0005-0000-0000-000023CC0000}"/>
    <cellStyle name="ORK-IN-PROCESS INVENTORY','1371 WORK-IN-PROCESS/SVC DEVIATIONS','1373 WORK-IN-PROCESS R 2 5" xfId="60323" xr:uid="{00000000-0005-0000-0000-000024CC0000}"/>
    <cellStyle name="ORK-IN-PROCESS INVENTORY','1371 WORK-IN-PROCESS/SVC DEVIATIONS','1373 WORK-IN-PROCESS R 2 6" xfId="60324" xr:uid="{00000000-0005-0000-0000-000025CC0000}"/>
    <cellStyle name="ORK-IN-PROCESS INVENTORY','1371 WORK-IN-PROCESS/SVC DEVIATIONS','1373 WORK-IN-PROCESS R 2 7" xfId="60325" xr:uid="{00000000-0005-0000-0000-000026CC0000}"/>
    <cellStyle name="ORK-IN-PROCESS INVENTORY','1371 WORK-IN-PROCESS/SVC DEVIATIONS','1373 WORK-IN-PROCESS R 2 8" xfId="60326" xr:uid="{00000000-0005-0000-0000-000027CC0000}"/>
    <cellStyle name="ORK-IN-PROCESS INVENTORY','1371 WORK-IN-PROCESS/SVC DEVIATIONS','1373 WORK-IN-PROCESS R 2 9" xfId="60327" xr:uid="{00000000-0005-0000-0000-000028CC0000}"/>
    <cellStyle name="ORK-IN-PROCESS INVENTORY','1371 WORK-IN-PROCESS/SVC DEVIATIONS','1373 WORK-IN-PROCESS R 3" xfId="60328" xr:uid="{00000000-0005-0000-0000-000029CC0000}"/>
    <cellStyle name="ORK-IN-PROCESS INVENTORY','1371 WORK-IN-PROCESS/SVC DEVIATIONS','1373 WORK-IN-PROCESS R 3 10" xfId="60329" xr:uid="{00000000-0005-0000-0000-00002ACC0000}"/>
    <cellStyle name="ORK-IN-PROCESS INVENTORY','1371 WORK-IN-PROCESS/SVC DEVIATIONS','1373 WORK-IN-PROCESS R 3 2" xfId="60330" xr:uid="{00000000-0005-0000-0000-00002BCC0000}"/>
    <cellStyle name="ORK-IN-PROCESS INVENTORY','1371 WORK-IN-PROCESS/SVC DEVIATIONS','1373 WORK-IN-PROCESS R 3 3" xfId="60331" xr:uid="{00000000-0005-0000-0000-00002CCC0000}"/>
    <cellStyle name="ORK-IN-PROCESS INVENTORY','1371 WORK-IN-PROCESS/SVC DEVIATIONS','1373 WORK-IN-PROCESS R 3 4" xfId="60332" xr:uid="{00000000-0005-0000-0000-00002DCC0000}"/>
    <cellStyle name="ORK-IN-PROCESS INVENTORY','1371 WORK-IN-PROCESS/SVC DEVIATIONS','1373 WORK-IN-PROCESS R 3 5" xfId="60333" xr:uid="{00000000-0005-0000-0000-00002ECC0000}"/>
    <cellStyle name="ORK-IN-PROCESS INVENTORY','1371 WORK-IN-PROCESS/SVC DEVIATIONS','1373 WORK-IN-PROCESS R 3 6" xfId="60334" xr:uid="{00000000-0005-0000-0000-00002FCC0000}"/>
    <cellStyle name="ORK-IN-PROCESS INVENTORY','1371 WORK-IN-PROCESS/SVC DEVIATIONS','1373 WORK-IN-PROCESS R 3 7" xfId="60335" xr:uid="{00000000-0005-0000-0000-000030CC0000}"/>
    <cellStyle name="ORK-IN-PROCESS INVENTORY','1371 WORK-IN-PROCESS/SVC DEVIATIONS','1373 WORK-IN-PROCESS R 3 8" xfId="60336" xr:uid="{00000000-0005-0000-0000-000031CC0000}"/>
    <cellStyle name="ORK-IN-PROCESS INVENTORY','1371 WORK-IN-PROCESS/SVC DEVIATIONS','1373 WORK-IN-PROCESS R 3 9" xfId="60337" xr:uid="{00000000-0005-0000-0000-000032CC0000}"/>
    <cellStyle name="ORK-IN-PROCESS INVENTORY','1371 WORK-IN-PROCESS/SVC DEVIATIONS','1373 WORK-IN-PROCESS R 4" xfId="60338" xr:uid="{00000000-0005-0000-0000-000033CC0000}"/>
    <cellStyle name="ORK-IN-PROCESS INVENTORY','1371 WORK-IN-PROCESS/SVC DEVIATIONS','1373 WORK-IN-PROCESS R 4 10" xfId="60339" xr:uid="{00000000-0005-0000-0000-000034CC0000}"/>
    <cellStyle name="ORK-IN-PROCESS INVENTORY','1371 WORK-IN-PROCESS/SVC DEVIATIONS','1373 WORK-IN-PROCESS R 4 2" xfId="60340" xr:uid="{00000000-0005-0000-0000-000035CC0000}"/>
    <cellStyle name="ORK-IN-PROCESS INVENTORY','1371 WORK-IN-PROCESS/SVC DEVIATIONS','1373 WORK-IN-PROCESS R 4 3" xfId="60341" xr:uid="{00000000-0005-0000-0000-000036CC0000}"/>
    <cellStyle name="ORK-IN-PROCESS INVENTORY','1371 WORK-IN-PROCESS/SVC DEVIATIONS','1373 WORK-IN-PROCESS R 4 4" xfId="60342" xr:uid="{00000000-0005-0000-0000-000037CC0000}"/>
    <cellStyle name="ORK-IN-PROCESS INVENTORY','1371 WORK-IN-PROCESS/SVC DEVIATIONS','1373 WORK-IN-PROCESS R 4 5" xfId="60343" xr:uid="{00000000-0005-0000-0000-000038CC0000}"/>
    <cellStyle name="ORK-IN-PROCESS INVENTORY','1371 WORK-IN-PROCESS/SVC DEVIATIONS','1373 WORK-IN-PROCESS R 4 6" xfId="60344" xr:uid="{00000000-0005-0000-0000-000039CC0000}"/>
    <cellStyle name="ORK-IN-PROCESS INVENTORY','1371 WORK-IN-PROCESS/SVC DEVIATIONS','1373 WORK-IN-PROCESS R 4 7" xfId="60345" xr:uid="{00000000-0005-0000-0000-00003ACC0000}"/>
    <cellStyle name="ORK-IN-PROCESS INVENTORY','1371 WORK-IN-PROCESS/SVC DEVIATIONS','1373 WORK-IN-PROCESS R 4 8" xfId="60346" xr:uid="{00000000-0005-0000-0000-00003BCC0000}"/>
    <cellStyle name="ORK-IN-PROCESS INVENTORY','1371 WORK-IN-PROCESS/SVC DEVIATIONS','1373 WORK-IN-PROCESS R 4 9" xfId="60347" xr:uid="{00000000-0005-0000-0000-00003CCC0000}"/>
    <cellStyle name="ORK-IN-PROCESS INVENTORY','1371 WORK-IN-PROCESS/SVC DEVIATIONS','1373 WORK-IN-PROCESS R 5" xfId="60348" xr:uid="{00000000-0005-0000-0000-00003DCC0000}"/>
    <cellStyle name="ORK-IN-PROCESS INVENTORY','1371 WORK-IN-PROCESS/SVC DEVIATIONS','1373 WORK-IN-PROCESS R 5 10" xfId="60349" xr:uid="{00000000-0005-0000-0000-00003ECC0000}"/>
    <cellStyle name="ORK-IN-PROCESS INVENTORY','1371 WORK-IN-PROCESS/SVC DEVIATIONS','1373 WORK-IN-PROCESS R 5 2" xfId="60350" xr:uid="{00000000-0005-0000-0000-00003FCC0000}"/>
    <cellStyle name="ORK-IN-PROCESS INVENTORY','1371 WORK-IN-PROCESS/SVC DEVIATIONS','1373 WORK-IN-PROCESS R 5 3" xfId="60351" xr:uid="{00000000-0005-0000-0000-000040CC0000}"/>
    <cellStyle name="ORK-IN-PROCESS INVENTORY','1371 WORK-IN-PROCESS/SVC DEVIATIONS','1373 WORK-IN-PROCESS R 5 4" xfId="60352" xr:uid="{00000000-0005-0000-0000-000041CC0000}"/>
    <cellStyle name="ORK-IN-PROCESS INVENTORY','1371 WORK-IN-PROCESS/SVC DEVIATIONS','1373 WORK-IN-PROCESS R 5 5" xfId="60353" xr:uid="{00000000-0005-0000-0000-000042CC0000}"/>
    <cellStyle name="ORK-IN-PROCESS INVENTORY','1371 WORK-IN-PROCESS/SVC DEVIATIONS','1373 WORK-IN-PROCESS R 5 6" xfId="60354" xr:uid="{00000000-0005-0000-0000-000043CC0000}"/>
    <cellStyle name="ORK-IN-PROCESS INVENTORY','1371 WORK-IN-PROCESS/SVC DEVIATIONS','1373 WORK-IN-PROCESS R 5 7" xfId="60355" xr:uid="{00000000-0005-0000-0000-000044CC0000}"/>
    <cellStyle name="ORK-IN-PROCESS INVENTORY','1371 WORK-IN-PROCESS/SVC DEVIATIONS','1373 WORK-IN-PROCESS R 5 8" xfId="60356" xr:uid="{00000000-0005-0000-0000-000045CC0000}"/>
    <cellStyle name="ORK-IN-PROCESS INVENTORY','1371 WORK-IN-PROCESS/SVC DEVIATIONS','1373 WORK-IN-PROCESS R 5 9" xfId="60357" xr:uid="{00000000-0005-0000-0000-000046CC0000}"/>
    <cellStyle name="ORK-IN-PROCESS INVENTORY','1371 WORK-IN-PROCESS/SVC DEVIATIONS','1373 WORK-IN-PROCESS R 6" xfId="60358" xr:uid="{00000000-0005-0000-0000-000047CC0000}"/>
    <cellStyle name="ORK-IN-PROCESS INVENTORY','1371 WORK-IN-PROCESS/SVC DEVIATIONS','1373 WORK-IN-PROCESS R 7" xfId="60359" xr:uid="{00000000-0005-0000-0000-000048CC0000}"/>
    <cellStyle name="ORK-IN-PROCESS INVENTORY','1371 WORK-IN-PROCESS/SVC DEVIATIONS','1373 WORK-IN-PROCESS R 8" xfId="60360" xr:uid="{00000000-0005-0000-0000-000049CC0000}"/>
    <cellStyle name="ORK-IN-PROCESS INVENTORY','1371 WORK-IN-PROCESS/SVC DEVIATIONS','1373 WORK-IN-PROCESS R 9" xfId="60361" xr:uid="{00000000-0005-0000-0000-00004ACC0000}"/>
    <cellStyle name="Output 10" xfId="48866" xr:uid="{00000000-0005-0000-0000-00004BCC0000}"/>
    <cellStyle name="Output 2" xfId="48867" xr:uid="{00000000-0005-0000-0000-00004CCC0000}"/>
    <cellStyle name="Output 2 2" xfId="48868" xr:uid="{00000000-0005-0000-0000-00004DCC0000}"/>
    <cellStyle name="Output 2 2 2" xfId="48869" xr:uid="{00000000-0005-0000-0000-00004ECC0000}"/>
    <cellStyle name="Output 2 2 3" xfId="48870" xr:uid="{00000000-0005-0000-0000-00004FCC0000}"/>
    <cellStyle name="Output 2 2 4" xfId="48871" xr:uid="{00000000-0005-0000-0000-000050CC0000}"/>
    <cellStyle name="Output 2 3" xfId="48872" xr:uid="{00000000-0005-0000-0000-000051CC0000}"/>
    <cellStyle name="Output 2 3 2" xfId="48873" xr:uid="{00000000-0005-0000-0000-000052CC0000}"/>
    <cellStyle name="Output 2 3 3" xfId="48874" xr:uid="{00000000-0005-0000-0000-000053CC0000}"/>
    <cellStyle name="Output 2 4" xfId="48875" xr:uid="{00000000-0005-0000-0000-000054CC0000}"/>
    <cellStyle name="Output 2 4 2" xfId="48876" xr:uid="{00000000-0005-0000-0000-000055CC0000}"/>
    <cellStyle name="Output 2 4 3" xfId="48877" xr:uid="{00000000-0005-0000-0000-000056CC0000}"/>
    <cellStyle name="Output 2 5" xfId="48878" xr:uid="{00000000-0005-0000-0000-000057CC0000}"/>
    <cellStyle name="Output 2 6" xfId="48879" xr:uid="{00000000-0005-0000-0000-000058CC0000}"/>
    <cellStyle name="Output 2 7" xfId="48880" xr:uid="{00000000-0005-0000-0000-000059CC0000}"/>
    <cellStyle name="Output 2 8" xfId="48881" xr:uid="{00000000-0005-0000-0000-00005ACC0000}"/>
    <cellStyle name="Output 3" xfId="48882" xr:uid="{00000000-0005-0000-0000-00005BCC0000}"/>
    <cellStyle name="Output 3 2" xfId="48883" xr:uid="{00000000-0005-0000-0000-00005CCC0000}"/>
    <cellStyle name="Output 3 3" xfId="48884" xr:uid="{00000000-0005-0000-0000-00005DCC0000}"/>
    <cellStyle name="Output 3 4" xfId="48885" xr:uid="{00000000-0005-0000-0000-00005ECC0000}"/>
    <cellStyle name="Output 4" xfId="48886" xr:uid="{00000000-0005-0000-0000-00005FCC0000}"/>
    <cellStyle name="Output 4 2" xfId="48887" xr:uid="{00000000-0005-0000-0000-000060CC0000}"/>
    <cellStyle name="Output 4 3" xfId="48888" xr:uid="{00000000-0005-0000-0000-000061CC0000}"/>
    <cellStyle name="Output 4 4" xfId="48889" xr:uid="{00000000-0005-0000-0000-000062CC0000}"/>
    <cellStyle name="Output 4 5" xfId="48890" xr:uid="{00000000-0005-0000-0000-000063CC0000}"/>
    <cellStyle name="Output 5" xfId="48891" xr:uid="{00000000-0005-0000-0000-000064CC0000}"/>
    <cellStyle name="Output 5 2" xfId="48892" xr:uid="{00000000-0005-0000-0000-000065CC0000}"/>
    <cellStyle name="Output 5 2 2" xfId="48893" xr:uid="{00000000-0005-0000-0000-000066CC0000}"/>
    <cellStyle name="Output 5 2 3" xfId="48894" xr:uid="{00000000-0005-0000-0000-000067CC0000}"/>
    <cellStyle name="Output 5 3" xfId="48895" xr:uid="{00000000-0005-0000-0000-000068CC0000}"/>
    <cellStyle name="Output 5 3 2" xfId="48896" xr:uid="{00000000-0005-0000-0000-000069CC0000}"/>
    <cellStyle name="Output 5 3 3" xfId="48897" xr:uid="{00000000-0005-0000-0000-00006ACC0000}"/>
    <cellStyle name="Output 5 4" xfId="48898" xr:uid="{00000000-0005-0000-0000-00006BCC0000}"/>
    <cellStyle name="Output 5 5" xfId="48899" xr:uid="{00000000-0005-0000-0000-00006CCC0000}"/>
    <cellStyle name="Output 5 6" xfId="48900" xr:uid="{00000000-0005-0000-0000-00006DCC0000}"/>
    <cellStyle name="Output 5 7" xfId="48901" xr:uid="{00000000-0005-0000-0000-00006ECC0000}"/>
    <cellStyle name="Output 6" xfId="48902" xr:uid="{00000000-0005-0000-0000-00006FCC0000}"/>
    <cellStyle name="Output 7" xfId="48903" xr:uid="{00000000-0005-0000-0000-000070CC0000}"/>
    <cellStyle name="Output 8" xfId="48904" xr:uid="{00000000-0005-0000-0000-000071CC0000}"/>
    <cellStyle name="Output 9" xfId="48905" xr:uid="{00000000-0005-0000-0000-000072CC0000}"/>
    <cellStyle name="Output Amounts" xfId="60362" xr:uid="{00000000-0005-0000-0000-000073CC0000}"/>
    <cellStyle name="Output Amounts 10" xfId="60363" xr:uid="{00000000-0005-0000-0000-000074CC0000}"/>
    <cellStyle name="Output Amounts 11" xfId="60364" xr:uid="{00000000-0005-0000-0000-000075CC0000}"/>
    <cellStyle name="Output Amounts 12" xfId="60365" xr:uid="{00000000-0005-0000-0000-000076CC0000}"/>
    <cellStyle name="Output Amounts 13" xfId="60366" xr:uid="{00000000-0005-0000-0000-000077CC0000}"/>
    <cellStyle name="Output Amounts 14" xfId="60367" xr:uid="{00000000-0005-0000-0000-000078CC0000}"/>
    <cellStyle name="Output Amounts 2" xfId="60368" xr:uid="{00000000-0005-0000-0000-000079CC0000}"/>
    <cellStyle name="Output Amounts 3" xfId="60369" xr:uid="{00000000-0005-0000-0000-00007ACC0000}"/>
    <cellStyle name="Output Amounts 4" xfId="60370" xr:uid="{00000000-0005-0000-0000-00007BCC0000}"/>
    <cellStyle name="Output Amounts 5" xfId="60371" xr:uid="{00000000-0005-0000-0000-00007CCC0000}"/>
    <cellStyle name="Output Amounts 6" xfId="60372" xr:uid="{00000000-0005-0000-0000-00007DCC0000}"/>
    <cellStyle name="Output Amounts 7" xfId="60373" xr:uid="{00000000-0005-0000-0000-00007ECC0000}"/>
    <cellStyle name="Output Amounts 8" xfId="60374" xr:uid="{00000000-0005-0000-0000-00007FCC0000}"/>
    <cellStyle name="Output Amounts 9" xfId="60375" xr:uid="{00000000-0005-0000-0000-000080CC0000}"/>
    <cellStyle name="Output Column Headings" xfId="60376" xr:uid="{00000000-0005-0000-0000-000081CC0000}"/>
    <cellStyle name="Output Line Items" xfId="60377" xr:uid="{00000000-0005-0000-0000-000082CC0000}"/>
    <cellStyle name="Output Report Heading" xfId="60378" xr:uid="{00000000-0005-0000-0000-000083CC0000}"/>
    <cellStyle name="Output Report Title" xfId="60379" xr:uid="{00000000-0005-0000-0000-000084CC0000}"/>
    <cellStyle name="Percent" xfId="4" builtinId="5"/>
    <cellStyle name="Percent [2]" xfId="35" xr:uid="{00000000-0005-0000-0000-000086CC0000}"/>
    <cellStyle name="Percent [2] 10" xfId="48906" xr:uid="{00000000-0005-0000-0000-000087CC0000}"/>
    <cellStyle name="Percent [2] 10 2" xfId="48907" xr:uid="{00000000-0005-0000-0000-000088CC0000}"/>
    <cellStyle name="Percent [2] 10 2 2" xfId="48908" xr:uid="{00000000-0005-0000-0000-000089CC0000}"/>
    <cellStyle name="Percent [2] 10 2 3" xfId="48909" xr:uid="{00000000-0005-0000-0000-00008ACC0000}"/>
    <cellStyle name="Percent [2] 10 3" xfId="48910" xr:uid="{00000000-0005-0000-0000-00008BCC0000}"/>
    <cellStyle name="Percent [2] 10 3 2" xfId="48911" xr:uid="{00000000-0005-0000-0000-00008CCC0000}"/>
    <cellStyle name="Percent [2] 10 3 3" xfId="48912" xr:uid="{00000000-0005-0000-0000-00008DCC0000}"/>
    <cellStyle name="Percent [2] 10 4" xfId="48913" xr:uid="{00000000-0005-0000-0000-00008ECC0000}"/>
    <cellStyle name="Percent [2] 10 5" xfId="48914" xr:uid="{00000000-0005-0000-0000-00008FCC0000}"/>
    <cellStyle name="Percent [2] 11" xfId="48915" xr:uid="{00000000-0005-0000-0000-000090CC0000}"/>
    <cellStyle name="Percent [2] 11 2" xfId="48916" xr:uid="{00000000-0005-0000-0000-000091CC0000}"/>
    <cellStyle name="Percent [2] 11 3" xfId="48917" xr:uid="{00000000-0005-0000-0000-000092CC0000}"/>
    <cellStyle name="Percent [2] 12" xfId="48918" xr:uid="{00000000-0005-0000-0000-000093CC0000}"/>
    <cellStyle name="Percent [2] 12 2" xfId="48919" xr:uid="{00000000-0005-0000-0000-000094CC0000}"/>
    <cellStyle name="Percent [2] 12 2 2" xfId="48920" xr:uid="{00000000-0005-0000-0000-000095CC0000}"/>
    <cellStyle name="Percent [2] 12 2 3" xfId="48921" xr:uid="{00000000-0005-0000-0000-000096CC0000}"/>
    <cellStyle name="Percent [2] 12 3" xfId="48922" xr:uid="{00000000-0005-0000-0000-000097CC0000}"/>
    <cellStyle name="Percent [2] 12 4" xfId="48923" xr:uid="{00000000-0005-0000-0000-000098CC0000}"/>
    <cellStyle name="Percent [2] 13" xfId="48924" xr:uid="{00000000-0005-0000-0000-000099CC0000}"/>
    <cellStyle name="Percent [2] 13 2" xfId="48925" xr:uid="{00000000-0005-0000-0000-00009ACC0000}"/>
    <cellStyle name="Percent [2] 13 2 2" xfId="48926" xr:uid="{00000000-0005-0000-0000-00009BCC0000}"/>
    <cellStyle name="Percent [2] 13 2 3" xfId="48927" xr:uid="{00000000-0005-0000-0000-00009CCC0000}"/>
    <cellStyle name="Percent [2] 13 3" xfId="48928" xr:uid="{00000000-0005-0000-0000-00009DCC0000}"/>
    <cellStyle name="Percent [2] 13 4" xfId="48929" xr:uid="{00000000-0005-0000-0000-00009ECC0000}"/>
    <cellStyle name="Percent [2] 14" xfId="48930" xr:uid="{00000000-0005-0000-0000-00009FCC0000}"/>
    <cellStyle name="Percent [2] 14 2" xfId="48931" xr:uid="{00000000-0005-0000-0000-0000A0CC0000}"/>
    <cellStyle name="Percent [2] 14 2 2" xfId="48932" xr:uid="{00000000-0005-0000-0000-0000A1CC0000}"/>
    <cellStyle name="Percent [2] 14 2 3" xfId="48933" xr:uid="{00000000-0005-0000-0000-0000A2CC0000}"/>
    <cellStyle name="Percent [2] 14 3" xfId="48934" xr:uid="{00000000-0005-0000-0000-0000A3CC0000}"/>
    <cellStyle name="Percent [2] 14 3 2" xfId="53283" xr:uid="{00000000-0005-0000-0000-0000A4CC0000}"/>
    <cellStyle name="Percent [2] 14 4" xfId="48935" xr:uid="{00000000-0005-0000-0000-0000A5CC0000}"/>
    <cellStyle name="Percent [2] 15" xfId="48936" xr:uid="{00000000-0005-0000-0000-0000A6CC0000}"/>
    <cellStyle name="Percent [2] 15 2" xfId="48937" xr:uid="{00000000-0005-0000-0000-0000A7CC0000}"/>
    <cellStyle name="Percent [2] 15 3" xfId="48938" xr:uid="{00000000-0005-0000-0000-0000A8CC0000}"/>
    <cellStyle name="Percent [2] 15 3 2" xfId="53284" xr:uid="{00000000-0005-0000-0000-0000A9CC0000}"/>
    <cellStyle name="Percent [2] 16" xfId="48939" xr:uid="{00000000-0005-0000-0000-0000AACC0000}"/>
    <cellStyle name="Percent [2] 16 2" xfId="53285" xr:uid="{00000000-0005-0000-0000-0000ABCC0000}"/>
    <cellStyle name="Percent [2] 16 2 2" xfId="53286" xr:uid="{00000000-0005-0000-0000-0000ACCC0000}"/>
    <cellStyle name="Percent [2] 16 3" xfId="53287" xr:uid="{00000000-0005-0000-0000-0000ADCC0000}"/>
    <cellStyle name="Percent [2] 17" xfId="53288" xr:uid="{00000000-0005-0000-0000-0000AECC0000}"/>
    <cellStyle name="Percent [2] 17 2" xfId="53289" xr:uid="{00000000-0005-0000-0000-0000AFCC0000}"/>
    <cellStyle name="Percent [2] 17 3" xfId="53290" xr:uid="{00000000-0005-0000-0000-0000B0CC0000}"/>
    <cellStyle name="Percent [2] 18" xfId="53291" xr:uid="{00000000-0005-0000-0000-0000B1CC0000}"/>
    <cellStyle name="Percent [2] 18 2" xfId="53292" xr:uid="{00000000-0005-0000-0000-0000B2CC0000}"/>
    <cellStyle name="Percent [2] 19" xfId="53293" xr:uid="{00000000-0005-0000-0000-0000B3CC0000}"/>
    <cellStyle name="Percent [2] 19 2" xfId="53294" xr:uid="{00000000-0005-0000-0000-0000B4CC0000}"/>
    <cellStyle name="Percent [2] 2" xfId="103" xr:uid="{00000000-0005-0000-0000-0000B5CC0000}"/>
    <cellStyle name="Percent [2] 2 10" xfId="60380" xr:uid="{00000000-0005-0000-0000-0000B6CC0000}"/>
    <cellStyle name="Percent [2] 2 2" xfId="48940" xr:uid="{00000000-0005-0000-0000-0000B7CC0000}"/>
    <cellStyle name="Percent [2] 2 2 2" xfId="48941" xr:uid="{00000000-0005-0000-0000-0000B8CC0000}"/>
    <cellStyle name="Percent [2] 2 2 3" xfId="48942" xr:uid="{00000000-0005-0000-0000-0000B9CC0000}"/>
    <cellStyle name="Percent [2] 2 3" xfId="48943" xr:uid="{00000000-0005-0000-0000-0000BACC0000}"/>
    <cellStyle name="Percent [2] 2 4" xfId="48944" xr:uid="{00000000-0005-0000-0000-0000BBCC0000}"/>
    <cellStyle name="Percent [2] 2 5" xfId="60381" xr:uid="{00000000-0005-0000-0000-0000BCCC0000}"/>
    <cellStyle name="Percent [2] 2 6" xfId="60382" xr:uid="{00000000-0005-0000-0000-0000BDCC0000}"/>
    <cellStyle name="Percent [2] 2 7" xfId="60383" xr:uid="{00000000-0005-0000-0000-0000BECC0000}"/>
    <cellStyle name="Percent [2] 2 8" xfId="60384" xr:uid="{00000000-0005-0000-0000-0000BFCC0000}"/>
    <cellStyle name="Percent [2] 2 9" xfId="60385" xr:uid="{00000000-0005-0000-0000-0000C0CC0000}"/>
    <cellStyle name="Percent [2] 20" xfId="53295" xr:uid="{00000000-0005-0000-0000-0000C1CC0000}"/>
    <cellStyle name="Percent [2] 20 2" xfId="53296" xr:uid="{00000000-0005-0000-0000-0000C2CC0000}"/>
    <cellStyle name="Percent [2] 20 2 2" xfId="53297" xr:uid="{00000000-0005-0000-0000-0000C3CC0000}"/>
    <cellStyle name="Percent [2] 20 3" xfId="53298" xr:uid="{00000000-0005-0000-0000-0000C4CC0000}"/>
    <cellStyle name="Percent [2] 21" xfId="53299" xr:uid="{00000000-0005-0000-0000-0000C5CC0000}"/>
    <cellStyle name="Percent [2] 21 2" xfId="53300" xr:uid="{00000000-0005-0000-0000-0000C6CC0000}"/>
    <cellStyle name="Percent [2] 22" xfId="53301" xr:uid="{00000000-0005-0000-0000-0000C7CC0000}"/>
    <cellStyle name="Percent [2] 22 2" xfId="53302" xr:uid="{00000000-0005-0000-0000-0000C8CC0000}"/>
    <cellStyle name="Percent [2] 23" xfId="341" xr:uid="{00000000-0005-0000-0000-0000C9CC0000}"/>
    <cellStyle name="Percent [2] 3" xfId="104" xr:uid="{00000000-0005-0000-0000-0000CACC0000}"/>
    <cellStyle name="Percent [2] 3 10" xfId="60386" xr:uid="{00000000-0005-0000-0000-0000CBCC0000}"/>
    <cellStyle name="Percent [2] 3 2" xfId="48945" xr:uid="{00000000-0005-0000-0000-0000CCCC0000}"/>
    <cellStyle name="Percent [2] 3 2 2" xfId="48946" xr:uid="{00000000-0005-0000-0000-0000CDCC0000}"/>
    <cellStyle name="Percent [2] 3 2 3" xfId="48947" xr:uid="{00000000-0005-0000-0000-0000CECC0000}"/>
    <cellStyle name="Percent [2] 3 3" xfId="48948" xr:uid="{00000000-0005-0000-0000-0000CFCC0000}"/>
    <cellStyle name="Percent [2] 3 4" xfId="48949" xr:uid="{00000000-0005-0000-0000-0000D0CC0000}"/>
    <cellStyle name="Percent [2] 3 5" xfId="60387" xr:uid="{00000000-0005-0000-0000-0000D1CC0000}"/>
    <cellStyle name="Percent [2] 3 6" xfId="60388" xr:uid="{00000000-0005-0000-0000-0000D2CC0000}"/>
    <cellStyle name="Percent [2] 3 7" xfId="60389" xr:uid="{00000000-0005-0000-0000-0000D3CC0000}"/>
    <cellStyle name="Percent [2] 3 8" xfId="60390" xr:uid="{00000000-0005-0000-0000-0000D4CC0000}"/>
    <cellStyle name="Percent [2] 3 9" xfId="60391" xr:uid="{00000000-0005-0000-0000-0000D5CC0000}"/>
    <cellStyle name="Percent [2] 4" xfId="170" xr:uid="{00000000-0005-0000-0000-0000D6CC0000}"/>
    <cellStyle name="Percent [2] 4 10" xfId="60392" xr:uid="{00000000-0005-0000-0000-0000D7CC0000}"/>
    <cellStyle name="Percent [2] 4 2" xfId="48951" xr:uid="{00000000-0005-0000-0000-0000D8CC0000}"/>
    <cellStyle name="Percent [2] 4 2 2" xfId="48952" xr:uid="{00000000-0005-0000-0000-0000D9CC0000}"/>
    <cellStyle name="Percent [2] 4 2 3" xfId="48953" xr:uid="{00000000-0005-0000-0000-0000DACC0000}"/>
    <cellStyle name="Percent [2] 4 3" xfId="48954" xr:uid="{00000000-0005-0000-0000-0000DBCC0000}"/>
    <cellStyle name="Percent [2] 4 4" xfId="48955" xr:uid="{00000000-0005-0000-0000-0000DCCC0000}"/>
    <cellStyle name="Percent [2] 4 5" xfId="48950" xr:uid="{00000000-0005-0000-0000-0000DDCC0000}"/>
    <cellStyle name="Percent [2] 4 6" xfId="60393" xr:uid="{00000000-0005-0000-0000-0000DECC0000}"/>
    <cellStyle name="Percent [2] 4 7" xfId="60394" xr:uid="{00000000-0005-0000-0000-0000DFCC0000}"/>
    <cellStyle name="Percent [2] 4 8" xfId="60395" xr:uid="{00000000-0005-0000-0000-0000E0CC0000}"/>
    <cellStyle name="Percent [2] 4 9" xfId="60396" xr:uid="{00000000-0005-0000-0000-0000E1CC0000}"/>
    <cellStyle name="Percent [2] 5" xfId="48956" xr:uid="{00000000-0005-0000-0000-0000E2CC0000}"/>
    <cellStyle name="Percent [2] 5 10" xfId="60397" xr:uid="{00000000-0005-0000-0000-0000E3CC0000}"/>
    <cellStyle name="Percent [2] 5 2" xfId="48957" xr:uid="{00000000-0005-0000-0000-0000E4CC0000}"/>
    <cellStyle name="Percent [2] 5 2 2" xfId="48958" xr:uid="{00000000-0005-0000-0000-0000E5CC0000}"/>
    <cellStyle name="Percent [2] 5 2 3" xfId="48959" xr:uid="{00000000-0005-0000-0000-0000E6CC0000}"/>
    <cellStyle name="Percent [2] 5 3" xfId="48960" xr:uid="{00000000-0005-0000-0000-0000E7CC0000}"/>
    <cellStyle name="Percent [2] 5 4" xfId="48961" xr:uid="{00000000-0005-0000-0000-0000E8CC0000}"/>
    <cellStyle name="Percent [2] 5 5" xfId="60398" xr:uid="{00000000-0005-0000-0000-0000E9CC0000}"/>
    <cellStyle name="Percent [2] 5 6" xfId="60399" xr:uid="{00000000-0005-0000-0000-0000EACC0000}"/>
    <cellStyle name="Percent [2] 5 7" xfId="60400" xr:uid="{00000000-0005-0000-0000-0000EBCC0000}"/>
    <cellStyle name="Percent [2] 5 8" xfId="60401" xr:uid="{00000000-0005-0000-0000-0000ECCC0000}"/>
    <cellStyle name="Percent [2] 5 9" xfId="60402" xr:uid="{00000000-0005-0000-0000-0000EDCC0000}"/>
    <cellStyle name="Percent [2] 6" xfId="48962" xr:uid="{00000000-0005-0000-0000-0000EECC0000}"/>
    <cellStyle name="Percent [2] 6 2" xfId="48963" xr:uid="{00000000-0005-0000-0000-0000EFCC0000}"/>
    <cellStyle name="Percent [2] 6 2 2" xfId="48964" xr:uid="{00000000-0005-0000-0000-0000F0CC0000}"/>
    <cellStyle name="Percent [2] 6 2 3" xfId="48965" xr:uid="{00000000-0005-0000-0000-0000F1CC0000}"/>
    <cellStyle name="Percent [2] 6 3" xfId="48966" xr:uid="{00000000-0005-0000-0000-0000F2CC0000}"/>
    <cellStyle name="Percent [2] 6 4" xfId="48967" xr:uid="{00000000-0005-0000-0000-0000F3CC0000}"/>
    <cellStyle name="Percent [2] 7" xfId="48968" xr:uid="{00000000-0005-0000-0000-0000F4CC0000}"/>
    <cellStyle name="Percent [2] 7 2" xfId="48969" xr:uid="{00000000-0005-0000-0000-0000F5CC0000}"/>
    <cellStyle name="Percent [2] 7 2 2" xfId="48970" xr:uid="{00000000-0005-0000-0000-0000F6CC0000}"/>
    <cellStyle name="Percent [2] 7 2 3" xfId="48971" xr:uid="{00000000-0005-0000-0000-0000F7CC0000}"/>
    <cellStyle name="Percent [2] 7 3" xfId="48972" xr:uid="{00000000-0005-0000-0000-0000F8CC0000}"/>
    <cellStyle name="Percent [2] 7 4" xfId="48973" xr:uid="{00000000-0005-0000-0000-0000F9CC0000}"/>
    <cellStyle name="Percent [2] 8" xfId="48974" xr:uid="{00000000-0005-0000-0000-0000FACC0000}"/>
    <cellStyle name="Percent [2] 8 2" xfId="48975" xr:uid="{00000000-0005-0000-0000-0000FBCC0000}"/>
    <cellStyle name="Percent [2] 8 2 2" xfId="48976" xr:uid="{00000000-0005-0000-0000-0000FCCC0000}"/>
    <cellStyle name="Percent [2] 8 2 2 2" xfId="48977" xr:uid="{00000000-0005-0000-0000-0000FDCC0000}"/>
    <cellStyle name="Percent [2] 8 2 2 3" xfId="48978" xr:uid="{00000000-0005-0000-0000-0000FECC0000}"/>
    <cellStyle name="Percent [2] 8 2 3" xfId="48979" xr:uid="{00000000-0005-0000-0000-0000FFCC0000}"/>
    <cellStyle name="Percent [2] 8 2 3 2" xfId="48980" xr:uid="{00000000-0005-0000-0000-000000CD0000}"/>
    <cellStyle name="Percent [2] 8 2 3 3" xfId="48981" xr:uid="{00000000-0005-0000-0000-000001CD0000}"/>
    <cellStyle name="Percent [2] 8 2 4" xfId="48982" xr:uid="{00000000-0005-0000-0000-000002CD0000}"/>
    <cellStyle name="Percent [2] 8 2 5" xfId="48983" xr:uid="{00000000-0005-0000-0000-000003CD0000}"/>
    <cellStyle name="Percent [2] 8 3" xfId="48984" xr:uid="{00000000-0005-0000-0000-000004CD0000}"/>
    <cellStyle name="Percent [2] 8 4" xfId="48985" xr:uid="{00000000-0005-0000-0000-000005CD0000}"/>
    <cellStyle name="Percent [2] 9" xfId="48986" xr:uid="{00000000-0005-0000-0000-000006CD0000}"/>
    <cellStyle name="Percent [2] 9 2" xfId="48987" xr:uid="{00000000-0005-0000-0000-000007CD0000}"/>
    <cellStyle name="Percent [2] 9 2 2" xfId="48988" xr:uid="{00000000-0005-0000-0000-000008CD0000}"/>
    <cellStyle name="Percent [2] 9 2 3" xfId="48989" xr:uid="{00000000-0005-0000-0000-000009CD0000}"/>
    <cellStyle name="Percent [2] 9 3" xfId="48990" xr:uid="{00000000-0005-0000-0000-00000ACD0000}"/>
    <cellStyle name="Percent [2] 9 3 2" xfId="48991" xr:uid="{00000000-0005-0000-0000-00000BCD0000}"/>
    <cellStyle name="Percent [2] 9 3 3" xfId="48992" xr:uid="{00000000-0005-0000-0000-00000CCD0000}"/>
    <cellStyle name="Percent [2] 9 4" xfId="48993" xr:uid="{00000000-0005-0000-0000-00000DCD0000}"/>
    <cellStyle name="Percent [2] 9 5" xfId="48994" xr:uid="{00000000-0005-0000-0000-00000ECD0000}"/>
    <cellStyle name="Percent 10" xfId="105" xr:uid="{00000000-0005-0000-0000-00000FCD0000}"/>
    <cellStyle name="Percent 10 2" xfId="171" xr:uid="{00000000-0005-0000-0000-000010CD0000}"/>
    <cellStyle name="Percent 10 2 2" xfId="48997" xr:uid="{00000000-0005-0000-0000-000011CD0000}"/>
    <cellStyle name="Percent 10 2 2 2" xfId="53303" xr:uid="{00000000-0005-0000-0000-000012CD0000}"/>
    <cellStyle name="Percent 10 2 3" xfId="53304" xr:uid="{00000000-0005-0000-0000-000013CD0000}"/>
    <cellStyle name="Percent 10 2 4" xfId="53305" xr:uid="{00000000-0005-0000-0000-000014CD0000}"/>
    <cellStyle name="Percent 10 2 5" xfId="48996" xr:uid="{00000000-0005-0000-0000-000015CD0000}"/>
    <cellStyle name="Percent 10 2 6" xfId="227" xr:uid="{00000000-0005-0000-0000-000016CD0000}"/>
    <cellStyle name="Percent 10 3" xfId="288" xr:uid="{00000000-0005-0000-0000-000017CD0000}"/>
    <cellStyle name="Percent 10 3 2" xfId="48998" xr:uid="{00000000-0005-0000-0000-000018CD0000}"/>
    <cellStyle name="Percent 10 4" xfId="48999" xr:uid="{00000000-0005-0000-0000-000019CD0000}"/>
    <cellStyle name="Percent 10 5" xfId="48995" xr:uid="{00000000-0005-0000-0000-00001ACD0000}"/>
    <cellStyle name="Percent 10 6" xfId="207" xr:uid="{00000000-0005-0000-0000-00001BCD0000}"/>
    <cellStyle name="Percent 100" xfId="49000" xr:uid="{00000000-0005-0000-0000-00001CCD0000}"/>
    <cellStyle name="Percent 100 2" xfId="49001" xr:uid="{00000000-0005-0000-0000-00001DCD0000}"/>
    <cellStyle name="Percent 100 3" xfId="49002" xr:uid="{00000000-0005-0000-0000-00001ECD0000}"/>
    <cellStyle name="Percent 101" xfId="49003" xr:uid="{00000000-0005-0000-0000-00001FCD0000}"/>
    <cellStyle name="Percent 101 2" xfId="49004" xr:uid="{00000000-0005-0000-0000-000020CD0000}"/>
    <cellStyle name="Percent 101 3" xfId="49005" xr:uid="{00000000-0005-0000-0000-000021CD0000}"/>
    <cellStyle name="Percent 102" xfId="49006" xr:uid="{00000000-0005-0000-0000-000022CD0000}"/>
    <cellStyle name="Percent 102 2" xfId="49007" xr:uid="{00000000-0005-0000-0000-000023CD0000}"/>
    <cellStyle name="Percent 102 3" xfId="49008" xr:uid="{00000000-0005-0000-0000-000024CD0000}"/>
    <cellStyle name="Percent 103" xfId="49009" xr:uid="{00000000-0005-0000-0000-000025CD0000}"/>
    <cellStyle name="Percent 103 2" xfId="49010" xr:uid="{00000000-0005-0000-0000-000026CD0000}"/>
    <cellStyle name="Percent 103 3" xfId="49011" xr:uid="{00000000-0005-0000-0000-000027CD0000}"/>
    <cellStyle name="Percent 104" xfId="49012" xr:uid="{00000000-0005-0000-0000-000028CD0000}"/>
    <cellStyle name="Percent 104 2" xfId="49013" xr:uid="{00000000-0005-0000-0000-000029CD0000}"/>
    <cellStyle name="Percent 104 3" xfId="49014" xr:uid="{00000000-0005-0000-0000-00002ACD0000}"/>
    <cellStyle name="Percent 105" xfId="49015" xr:uid="{00000000-0005-0000-0000-00002BCD0000}"/>
    <cellStyle name="Percent 105 2" xfId="49016" xr:uid="{00000000-0005-0000-0000-00002CCD0000}"/>
    <cellStyle name="Percent 105 3" xfId="49017" xr:uid="{00000000-0005-0000-0000-00002DCD0000}"/>
    <cellStyle name="Percent 106" xfId="49018" xr:uid="{00000000-0005-0000-0000-00002ECD0000}"/>
    <cellStyle name="Percent 106 2" xfId="49019" xr:uid="{00000000-0005-0000-0000-00002FCD0000}"/>
    <cellStyle name="Percent 106 3" xfId="49020" xr:uid="{00000000-0005-0000-0000-000030CD0000}"/>
    <cellStyle name="Percent 107" xfId="49021" xr:uid="{00000000-0005-0000-0000-000031CD0000}"/>
    <cellStyle name="Percent 107 2" xfId="49022" xr:uid="{00000000-0005-0000-0000-000032CD0000}"/>
    <cellStyle name="Percent 107 3" xfId="49023" xr:uid="{00000000-0005-0000-0000-000033CD0000}"/>
    <cellStyle name="Percent 108" xfId="49024" xr:uid="{00000000-0005-0000-0000-000034CD0000}"/>
    <cellStyle name="Percent 108 2" xfId="49025" xr:uid="{00000000-0005-0000-0000-000035CD0000}"/>
    <cellStyle name="Percent 108 3" xfId="49026" xr:uid="{00000000-0005-0000-0000-000036CD0000}"/>
    <cellStyle name="Percent 109" xfId="49027" xr:uid="{00000000-0005-0000-0000-000037CD0000}"/>
    <cellStyle name="Percent 109 2" xfId="49028" xr:uid="{00000000-0005-0000-0000-000038CD0000}"/>
    <cellStyle name="Percent 109 3" xfId="49029" xr:uid="{00000000-0005-0000-0000-000039CD0000}"/>
    <cellStyle name="Percent 11" xfId="106" xr:uid="{00000000-0005-0000-0000-00003ACD0000}"/>
    <cellStyle name="Percent 11 2" xfId="172" xr:uid="{00000000-0005-0000-0000-00003BCD0000}"/>
    <cellStyle name="Percent 11 2 2" xfId="49032" xr:uid="{00000000-0005-0000-0000-00003CCD0000}"/>
    <cellStyle name="Percent 11 2 3" xfId="49033" xr:uid="{00000000-0005-0000-0000-00003DCD0000}"/>
    <cellStyle name="Percent 11 2 4" xfId="49034" xr:uid="{00000000-0005-0000-0000-00003ECD0000}"/>
    <cellStyle name="Percent 11 2 5" xfId="49031" xr:uid="{00000000-0005-0000-0000-00003FCD0000}"/>
    <cellStyle name="Percent 11 2 6" xfId="228" xr:uid="{00000000-0005-0000-0000-000040CD0000}"/>
    <cellStyle name="Percent 11 3" xfId="289" xr:uid="{00000000-0005-0000-0000-000041CD0000}"/>
    <cellStyle name="Percent 11 3 2" xfId="49036" xr:uid="{00000000-0005-0000-0000-000042CD0000}"/>
    <cellStyle name="Percent 11 3 3" xfId="49037" xr:uid="{00000000-0005-0000-0000-000043CD0000}"/>
    <cellStyle name="Percent 11 3 4" xfId="49035" xr:uid="{00000000-0005-0000-0000-000044CD0000}"/>
    <cellStyle name="Percent 11 4" xfId="49038" xr:uid="{00000000-0005-0000-0000-000045CD0000}"/>
    <cellStyle name="Percent 11 5" xfId="49039" xr:uid="{00000000-0005-0000-0000-000046CD0000}"/>
    <cellStyle name="Percent 11 6" xfId="49040" xr:uid="{00000000-0005-0000-0000-000047CD0000}"/>
    <cellStyle name="Percent 11 7" xfId="49030" xr:uid="{00000000-0005-0000-0000-000048CD0000}"/>
    <cellStyle name="Percent 11 8" xfId="208" xr:uid="{00000000-0005-0000-0000-000049CD0000}"/>
    <cellStyle name="Percent 110" xfId="49041" xr:uid="{00000000-0005-0000-0000-00004ACD0000}"/>
    <cellStyle name="Percent 110 2" xfId="49042" xr:uid="{00000000-0005-0000-0000-00004BCD0000}"/>
    <cellStyle name="Percent 110 3" xfId="49043" xr:uid="{00000000-0005-0000-0000-00004CCD0000}"/>
    <cellStyle name="Percent 111" xfId="49044" xr:uid="{00000000-0005-0000-0000-00004DCD0000}"/>
    <cellStyle name="Percent 111 2" xfId="49045" xr:uid="{00000000-0005-0000-0000-00004ECD0000}"/>
    <cellStyle name="Percent 111 3" xfId="49046" xr:uid="{00000000-0005-0000-0000-00004FCD0000}"/>
    <cellStyle name="Percent 112" xfId="49047" xr:uid="{00000000-0005-0000-0000-000050CD0000}"/>
    <cellStyle name="Percent 112 2" xfId="49048" xr:uid="{00000000-0005-0000-0000-000051CD0000}"/>
    <cellStyle name="Percent 112 3" xfId="49049" xr:uid="{00000000-0005-0000-0000-000052CD0000}"/>
    <cellStyle name="Percent 113" xfId="49050" xr:uid="{00000000-0005-0000-0000-000053CD0000}"/>
    <cellStyle name="Percent 113 2" xfId="49051" xr:uid="{00000000-0005-0000-0000-000054CD0000}"/>
    <cellStyle name="Percent 113 3" xfId="49052" xr:uid="{00000000-0005-0000-0000-000055CD0000}"/>
    <cellStyle name="Percent 114" xfId="49053" xr:uid="{00000000-0005-0000-0000-000056CD0000}"/>
    <cellStyle name="Percent 114 2" xfId="49054" xr:uid="{00000000-0005-0000-0000-000057CD0000}"/>
    <cellStyle name="Percent 114 3" xfId="49055" xr:uid="{00000000-0005-0000-0000-000058CD0000}"/>
    <cellStyle name="Percent 115" xfId="49056" xr:uid="{00000000-0005-0000-0000-000059CD0000}"/>
    <cellStyle name="Percent 115 2" xfId="49057" xr:uid="{00000000-0005-0000-0000-00005ACD0000}"/>
    <cellStyle name="Percent 115 3" xfId="49058" xr:uid="{00000000-0005-0000-0000-00005BCD0000}"/>
    <cellStyle name="Percent 116" xfId="49059" xr:uid="{00000000-0005-0000-0000-00005CCD0000}"/>
    <cellStyle name="Percent 116 2" xfId="49060" xr:uid="{00000000-0005-0000-0000-00005DCD0000}"/>
    <cellStyle name="Percent 116 3" xfId="49061" xr:uid="{00000000-0005-0000-0000-00005ECD0000}"/>
    <cellStyle name="Percent 117" xfId="49062" xr:uid="{00000000-0005-0000-0000-00005FCD0000}"/>
    <cellStyle name="Percent 117 2" xfId="49063" xr:uid="{00000000-0005-0000-0000-000060CD0000}"/>
    <cellStyle name="Percent 117 3" xfId="49064" xr:uid="{00000000-0005-0000-0000-000061CD0000}"/>
    <cellStyle name="Percent 118" xfId="49065" xr:uid="{00000000-0005-0000-0000-000062CD0000}"/>
    <cellStyle name="Percent 118 2" xfId="49066" xr:uid="{00000000-0005-0000-0000-000063CD0000}"/>
    <cellStyle name="Percent 118 3" xfId="49067" xr:uid="{00000000-0005-0000-0000-000064CD0000}"/>
    <cellStyle name="Percent 119" xfId="49068" xr:uid="{00000000-0005-0000-0000-000065CD0000}"/>
    <cellStyle name="Percent 119 2" xfId="49069" xr:uid="{00000000-0005-0000-0000-000066CD0000}"/>
    <cellStyle name="Percent 119 3" xfId="49070" xr:uid="{00000000-0005-0000-0000-000067CD0000}"/>
    <cellStyle name="Percent 12" xfId="107" xr:uid="{00000000-0005-0000-0000-000068CD0000}"/>
    <cellStyle name="Percent 12 2" xfId="173" xr:uid="{00000000-0005-0000-0000-000069CD0000}"/>
    <cellStyle name="Percent 12 2 2" xfId="49073" xr:uid="{00000000-0005-0000-0000-00006ACD0000}"/>
    <cellStyle name="Percent 12 2 3" xfId="49072" xr:uid="{00000000-0005-0000-0000-00006BCD0000}"/>
    <cellStyle name="Percent 12 2 4" xfId="229" xr:uid="{00000000-0005-0000-0000-00006CCD0000}"/>
    <cellStyle name="Percent 12 3" xfId="290" xr:uid="{00000000-0005-0000-0000-00006DCD0000}"/>
    <cellStyle name="Percent 12 3 2" xfId="49074" xr:uid="{00000000-0005-0000-0000-00006ECD0000}"/>
    <cellStyle name="Percent 12 4" xfId="49075" xr:uid="{00000000-0005-0000-0000-00006FCD0000}"/>
    <cellStyle name="Percent 12 5" xfId="49071" xr:uid="{00000000-0005-0000-0000-000070CD0000}"/>
    <cellStyle name="Percent 12 6" xfId="209" xr:uid="{00000000-0005-0000-0000-000071CD0000}"/>
    <cellStyle name="Percent 120" xfId="49076" xr:uid="{00000000-0005-0000-0000-000072CD0000}"/>
    <cellStyle name="Percent 120 2" xfId="49077" xr:uid="{00000000-0005-0000-0000-000073CD0000}"/>
    <cellStyle name="Percent 120 3" xfId="49078" xr:uid="{00000000-0005-0000-0000-000074CD0000}"/>
    <cellStyle name="Percent 121" xfId="49079" xr:uid="{00000000-0005-0000-0000-000075CD0000}"/>
    <cellStyle name="Percent 121 2" xfId="49080" xr:uid="{00000000-0005-0000-0000-000076CD0000}"/>
    <cellStyle name="Percent 121 3" xfId="49081" xr:uid="{00000000-0005-0000-0000-000077CD0000}"/>
    <cellStyle name="Percent 122" xfId="49082" xr:uid="{00000000-0005-0000-0000-000078CD0000}"/>
    <cellStyle name="Percent 122 2" xfId="49083" xr:uid="{00000000-0005-0000-0000-000079CD0000}"/>
    <cellStyle name="Percent 122 3" xfId="49084" xr:uid="{00000000-0005-0000-0000-00007ACD0000}"/>
    <cellStyle name="Percent 123" xfId="49085" xr:uid="{00000000-0005-0000-0000-00007BCD0000}"/>
    <cellStyle name="Percent 123 2" xfId="49086" xr:uid="{00000000-0005-0000-0000-00007CCD0000}"/>
    <cellStyle name="Percent 123 3" xfId="49087" xr:uid="{00000000-0005-0000-0000-00007DCD0000}"/>
    <cellStyle name="Percent 124" xfId="49088" xr:uid="{00000000-0005-0000-0000-00007ECD0000}"/>
    <cellStyle name="Percent 124 2" xfId="49089" xr:uid="{00000000-0005-0000-0000-00007FCD0000}"/>
    <cellStyle name="Percent 124 3" xfId="49090" xr:uid="{00000000-0005-0000-0000-000080CD0000}"/>
    <cellStyle name="Percent 125" xfId="49091" xr:uid="{00000000-0005-0000-0000-000081CD0000}"/>
    <cellStyle name="Percent 125 2" xfId="49092" xr:uid="{00000000-0005-0000-0000-000082CD0000}"/>
    <cellStyle name="Percent 125 3" xfId="49093" xr:uid="{00000000-0005-0000-0000-000083CD0000}"/>
    <cellStyle name="Percent 126" xfId="49094" xr:uid="{00000000-0005-0000-0000-000084CD0000}"/>
    <cellStyle name="Percent 126 2" xfId="49095" xr:uid="{00000000-0005-0000-0000-000085CD0000}"/>
    <cellStyle name="Percent 126 3" xfId="49096" xr:uid="{00000000-0005-0000-0000-000086CD0000}"/>
    <cellStyle name="Percent 127" xfId="49097" xr:uid="{00000000-0005-0000-0000-000087CD0000}"/>
    <cellStyle name="Percent 127 2" xfId="49098" xr:uid="{00000000-0005-0000-0000-000088CD0000}"/>
    <cellStyle name="Percent 127 3" xfId="49099" xr:uid="{00000000-0005-0000-0000-000089CD0000}"/>
    <cellStyle name="Percent 128" xfId="49100" xr:uid="{00000000-0005-0000-0000-00008ACD0000}"/>
    <cellStyle name="Percent 128 2" xfId="49101" xr:uid="{00000000-0005-0000-0000-00008BCD0000}"/>
    <cellStyle name="Percent 128 2 2" xfId="49102" xr:uid="{00000000-0005-0000-0000-00008CCD0000}"/>
    <cellStyle name="Percent 128 2 3" xfId="49103" xr:uid="{00000000-0005-0000-0000-00008DCD0000}"/>
    <cellStyle name="Percent 128 3" xfId="49104" xr:uid="{00000000-0005-0000-0000-00008ECD0000}"/>
    <cellStyle name="Percent 128 4" xfId="49105" xr:uid="{00000000-0005-0000-0000-00008FCD0000}"/>
    <cellStyle name="Percent 129" xfId="49106" xr:uid="{00000000-0005-0000-0000-000090CD0000}"/>
    <cellStyle name="Percent 129 2" xfId="49107" xr:uid="{00000000-0005-0000-0000-000091CD0000}"/>
    <cellStyle name="Percent 129 3" xfId="49108" xr:uid="{00000000-0005-0000-0000-000092CD0000}"/>
    <cellStyle name="Percent 129 3 2" xfId="53306" xr:uid="{00000000-0005-0000-0000-000093CD0000}"/>
    <cellStyle name="Percent 129 3 3" xfId="53307" xr:uid="{00000000-0005-0000-0000-000094CD0000}"/>
    <cellStyle name="Percent 129 4" xfId="53308" xr:uid="{00000000-0005-0000-0000-000095CD0000}"/>
    <cellStyle name="Percent 129 5" xfId="53309" xr:uid="{00000000-0005-0000-0000-000096CD0000}"/>
    <cellStyle name="Percent 13" xfId="108" xr:uid="{00000000-0005-0000-0000-000097CD0000}"/>
    <cellStyle name="Percent 13 2" xfId="174" xr:uid="{00000000-0005-0000-0000-000098CD0000}"/>
    <cellStyle name="Percent 13 2 2" xfId="49111" xr:uid="{00000000-0005-0000-0000-000099CD0000}"/>
    <cellStyle name="Percent 13 2 3" xfId="49110" xr:uid="{00000000-0005-0000-0000-00009ACD0000}"/>
    <cellStyle name="Percent 13 2 4" xfId="230" xr:uid="{00000000-0005-0000-0000-00009BCD0000}"/>
    <cellStyle name="Percent 13 3" xfId="291" xr:uid="{00000000-0005-0000-0000-00009CCD0000}"/>
    <cellStyle name="Percent 13 3 2" xfId="49112" xr:uid="{00000000-0005-0000-0000-00009DCD0000}"/>
    <cellStyle name="Percent 13 4" xfId="49109" xr:uid="{00000000-0005-0000-0000-00009ECD0000}"/>
    <cellStyle name="Percent 13 5" xfId="210" xr:uid="{00000000-0005-0000-0000-00009FCD0000}"/>
    <cellStyle name="Percent 130" xfId="49113" xr:uid="{00000000-0005-0000-0000-0000A0CD0000}"/>
    <cellStyle name="Percent 130 2" xfId="49114" xr:uid="{00000000-0005-0000-0000-0000A1CD0000}"/>
    <cellStyle name="Percent 130 3" xfId="49115" xr:uid="{00000000-0005-0000-0000-0000A2CD0000}"/>
    <cellStyle name="Percent 130 3 2" xfId="53310" xr:uid="{00000000-0005-0000-0000-0000A3CD0000}"/>
    <cellStyle name="Percent 130 3 3" xfId="53311" xr:uid="{00000000-0005-0000-0000-0000A4CD0000}"/>
    <cellStyle name="Percent 131" xfId="49116" xr:uid="{00000000-0005-0000-0000-0000A5CD0000}"/>
    <cellStyle name="Percent 131 2" xfId="49117" xr:uid="{00000000-0005-0000-0000-0000A6CD0000}"/>
    <cellStyle name="Percent 131 3" xfId="49118" xr:uid="{00000000-0005-0000-0000-0000A7CD0000}"/>
    <cellStyle name="Percent 131 3 2" xfId="53312" xr:uid="{00000000-0005-0000-0000-0000A8CD0000}"/>
    <cellStyle name="Percent 131 3 3" xfId="53313" xr:uid="{00000000-0005-0000-0000-0000A9CD0000}"/>
    <cellStyle name="Percent 132" xfId="49119" xr:uid="{00000000-0005-0000-0000-0000AACD0000}"/>
    <cellStyle name="Percent 132 2" xfId="49120" xr:uid="{00000000-0005-0000-0000-0000ABCD0000}"/>
    <cellStyle name="Percent 132 3" xfId="49121" xr:uid="{00000000-0005-0000-0000-0000ACCD0000}"/>
    <cellStyle name="Percent 132 3 2" xfId="53314" xr:uid="{00000000-0005-0000-0000-0000ADCD0000}"/>
    <cellStyle name="Percent 132 3 3" xfId="53315" xr:uid="{00000000-0005-0000-0000-0000AECD0000}"/>
    <cellStyle name="Percent 133" xfId="49122" xr:uid="{00000000-0005-0000-0000-0000AFCD0000}"/>
    <cellStyle name="Percent 133 2" xfId="49123" xr:uid="{00000000-0005-0000-0000-0000B0CD0000}"/>
    <cellStyle name="Percent 133 3" xfId="49124" xr:uid="{00000000-0005-0000-0000-0000B1CD0000}"/>
    <cellStyle name="Percent 133 3 2" xfId="53316" xr:uid="{00000000-0005-0000-0000-0000B2CD0000}"/>
    <cellStyle name="Percent 133 3 3" xfId="53317" xr:uid="{00000000-0005-0000-0000-0000B3CD0000}"/>
    <cellStyle name="Percent 134" xfId="49125" xr:uid="{00000000-0005-0000-0000-0000B4CD0000}"/>
    <cellStyle name="Percent 134 2" xfId="49126" xr:uid="{00000000-0005-0000-0000-0000B5CD0000}"/>
    <cellStyle name="Percent 134 3" xfId="49127" xr:uid="{00000000-0005-0000-0000-0000B6CD0000}"/>
    <cellStyle name="Percent 134 3 2" xfId="53318" xr:uid="{00000000-0005-0000-0000-0000B7CD0000}"/>
    <cellStyle name="Percent 134 3 3" xfId="53319" xr:uid="{00000000-0005-0000-0000-0000B8CD0000}"/>
    <cellStyle name="Percent 135" xfId="49128" xr:uid="{00000000-0005-0000-0000-0000B9CD0000}"/>
    <cellStyle name="Percent 135 2" xfId="49129" xr:uid="{00000000-0005-0000-0000-0000BACD0000}"/>
    <cellStyle name="Percent 135 3" xfId="49130" xr:uid="{00000000-0005-0000-0000-0000BBCD0000}"/>
    <cellStyle name="Percent 135 3 2" xfId="53320" xr:uid="{00000000-0005-0000-0000-0000BCCD0000}"/>
    <cellStyle name="Percent 135 3 3" xfId="53321" xr:uid="{00000000-0005-0000-0000-0000BDCD0000}"/>
    <cellStyle name="Percent 136" xfId="49131" xr:uid="{00000000-0005-0000-0000-0000BECD0000}"/>
    <cellStyle name="Percent 136 2" xfId="49132" xr:uid="{00000000-0005-0000-0000-0000BFCD0000}"/>
    <cellStyle name="Percent 136 3" xfId="49133" xr:uid="{00000000-0005-0000-0000-0000C0CD0000}"/>
    <cellStyle name="Percent 136 3 2" xfId="53322" xr:uid="{00000000-0005-0000-0000-0000C1CD0000}"/>
    <cellStyle name="Percent 136 3 3" xfId="53323" xr:uid="{00000000-0005-0000-0000-0000C2CD0000}"/>
    <cellStyle name="Percent 137" xfId="49134" xr:uid="{00000000-0005-0000-0000-0000C3CD0000}"/>
    <cellStyle name="Percent 137 2" xfId="49135" xr:uid="{00000000-0005-0000-0000-0000C4CD0000}"/>
    <cellStyle name="Percent 137 3" xfId="49136" xr:uid="{00000000-0005-0000-0000-0000C5CD0000}"/>
    <cellStyle name="Percent 137 3 2" xfId="53324" xr:uid="{00000000-0005-0000-0000-0000C6CD0000}"/>
    <cellStyle name="Percent 137 3 3" xfId="53325" xr:uid="{00000000-0005-0000-0000-0000C7CD0000}"/>
    <cellStyle name="Percent 137 4" xfId="53326" xr:uid="{00000000-0005-0000-0000-0000C8CD0000}"/>
    <cellStyle name="Percent 137 5" xfId="53327" xr:uid="{00000000-0005-0000-0000-0000C9CD0000}"/>
    <cellStyle name="Percent 138" xfId="49137" xr:uid="{00000000-0005-0000-0000-0000CACD0000}"/>
    <cellStyle name="Percent 138 2" xfId="49138" xr:uid="{00000000-0005-0000-0000-0000CBCD0000}"/>
    <cellStyle name="Percent 138 3" xfId="49139" xr:uid="{00000000-0005-0000-0000-0000CCCD0000}"/>
    <cellStyle name="Percent 138 3 2" xfId="53328" xr:uid="{00000000-0005-0000-0000-0000CDCD0000}"/>
    <cellStyle name="Percent 138 3 3" xfId="53329" xr:uid="{00000000-0005-0000-0000-0000CECD0000}"/>
    <cellStyle name="Percent 138 4" xfId="53330" xr:uid="{00000000-0005-0000-0000-0000CFCD0000}"/>
    <cellStyle name="Percent 138 5" xfId="53331" xr:uid="{00000000-0005-0000-0000-0000D0CD0000}"/>
    <cellStyle name="Percent 139" xfId="49140" xr:uid="{00000000-0005-0000-0000-0000D1CD0000}"/>
    <cellStyle name="Percent 139 2" xfId="49141" xr:uid="{00000000-0005-0000-0000-0000D2CD0000}"/>
    <cellStyle name="Percent 139 3" xfId="49142" xr:uid="{00000000-0005-0000-0000-0000D3CD0000}"/>
    <cellStyle name="Percent 139 3 2" xfId="53332" xr:uid="{00000000-0005-0000-0000-0000D4CD0000}"/>
    <cellStyle name="Percent 139 3 3" xfId="53333" xr:uid="{00000000-0005-0000-0000-0000D5CD0000}"/>
    <cellStyle name="Percent 139 4" xfId="53334" xr:uid="{00000000-0005-0000-0000-0000D6CD0000}"/>
    <cellStyle name="Percent 139 5" xfId="53335" xr:uid="{00000000-0005-0000-0000-0000D7CD0000}"/>
    <cellStyle name="Percent 14" xfId="109" xr:uid="{00000000-0005-0000-0000-0000D8CD0000}"/>
    <cellStyle name="Percent 14 2" xfId="175" xr:uid="{00000000-0005-0000-0000-0000D9CD0000}"/>
    <cellStyle name="Percent 14 2 2" xfId="49145" xr:uid="{00000000-0005-0000-0000-0000DACD0000}"/>
    <cellStyle name="Percent 14 2 3" xfId="49146" xr:uid="{00000000-0005-0000-0000-0000DBCD0000}"/>
    <cellStyle name="Percent 14 2 4" xfId="49147" xr:uid="{00000000-0005-0000-0000-0000DCCD0000}"/>
    <cellStyle name="Percent 14 2 5" xfId="49144" xr:uid="{00000000-0005-0000-0000-0000DDCD0000}"/>
    <cellStyle name="Percent 14 2 6" xfId="231" xr:uid="{00000000-0005-0000-0000-0000DECD0000}"/>
    <cellStyle name="Percent 14 3" xfId="292" xr:uid="{00000000-0005-0000-0000-0000DFCD0000}"/>
    <cellStyle name="Percent 14 3 2" xfId="49149" xr:uid="{00000000-0005-0000-0000-0000E0CD0000}"/>
    <cellStyle name="Percent 14 3 3" xfId="49150" xr:uid="{00000000-0005-0000-0000-0000E1CD0000}"/>
    <cellStyle name="Percent 14 3 4" xfId="49148" xr:uid="{00000000-0005-0000-0000-0000E2CD0000}"/>
    <cellStyle name="Percent 14 4" xfId="49151" xr:uid="{00000000-0005-0000-0000-0000E3CD0000}"/>
    <cellStyle name="Percent 14 5" xfId="49152" xr:uid="{00000000-0005-0000-0000-0000E4CD0000}"/>
    <cellStyle name="Percent 14 6" xfId="49143" xr:uid="{00000000-0005-0000-0000-0000E5CD0000}"/>
    <cellStyle name="Percent 14 7" xfId="211" xr:uid="{00000000-0005-0000-0000-0000E6CD0000}"/>
    <cellStyle name="Percent 140" xfId="49153" xr:uid="{00000000-0005-0000-0000-0000E7CD0000}"/>
    <cellStyle name="Percent 140 2" xfId="49154" xr:uid="{00000000-0005-0000-0000-0000E8CD0000}"/>
    <cellStyle name="Percent 140 3" xfId="49155" xr:uid="{00000000-0005-0000-0000-0000E9CD0000}"/>
    <cellStyle name="Percent 140 3 2" xfId="53336" xr:uid="{00000000-0005-0000-0000-0000EACD0000}"/>
    <cellStyle name="Percent 140 3 3" xfId="53337" xr:uid="{00000000-0005-0000-0000-0000EBCD0000}"/>
    <cellStyle name="Percent 140 4" xfId="53338" xr:uid="{00000000-0005-0000-0000-0000ECCD0000}"/>
    <cellStyle name="Percent 140 5" xfId="53339" xr:uid="{00000000-0005-0000-0000-0000EDCD0000}"/>
    <cellStyle name="Percent 141" xfId="49156" xr:uid="{00000000-0005-0000-0000-0000EECD0000}"/>
    <cellStyle name="Percent 141 2" xfId="49157" xr:uid="{00000000-0005-0000-0000-0000EFCD0000}"/>
    <cellStyle name="Percent 141 3" xfId="49158" xr:uid="{00000000-0005-0000-0000-0000F0CD0000}"/>
    <cellStyle name="Percent 141 3 2" xfId="53340" xr:uid="{00000000-0005-0000-0000-0000F1CD0000}"/>
    <cellStyle name="Percent 141 3 3" xfId="53341" xr:uid="{00000000-0005-0000-0000-0000F2CD0000}"/>
    <cellStyle name="Percent 141 4" xfId="53342" xr:uid="{00000000-0005-0000-0000-0000F3CD0000}"/>
    <cellStyle name="Percent 141 5" xfId="53343" xr:uid="{00000000-0005-0000-0000-0000F4CD0000}"/>
    <cellStyle name="Percent 142" xfId="49159" xr:uid="{00000000-0005-0000-0000-0000F5CD0000}"/>
    <cellStyle name="Percent 142 2" xfId="49160" xr:uid="{00000000-0005-0000-0000-0000F6CD0000}"/>
    <cellStyle name="Percent 142 3" xfId="49161" xr:uid="{00000000-0005-0000-0000-0000F7CD0000}"/>
    <cellStyle name="Percent 142 3 2" xfId="53344" xr:uid="{00000000-0005-0000-0000-0000F8CD0000}"/>
    <cellStyle name="Percent 142 3 3" xfId="53345" xr:uid="{00000000-0005-0000-0000-0000F9CD0000}"/>
    <cellStyle name="Percent 142 4" xfId="53346" xr:uid="{00000000-0005-0000-0000-0000FACD0000}"/>
    <cellStyle name="Percent 142 5" xfId="53347" xr:uid="{00000000-0005-0000-0000-0000FBCD0000}"/>
    <cellStyle name="Percent 143" xfId="49162" xr:uid="{00000000-0005-0000-0000-0000FCCD0000}"/>
    <cellStyle name="Percent 143 2" xfId="49163" xr:uid="{00000000-0005-0000-0000-0000FDCD0000}"/>
    <cellStyle name="Percent 143 3" xfId="49164" xr:uid="{00000000-0005-0000-0000-0000FECD0000}"/>
    <cellStyle name="Percent 143 3 2" xfId="53348" xr:uid="{00000000-0005-0000-0000-0000FFCD0000}"/>
    <cellStyle name="Percent 143 3 3" xfId="53349" xr:uid="{00000000-0005-0000-0000-000000CE0000}"/>
    <cellStyle name="Percent 143 4" xfId="53350" xr:uid="{00000000-0005-0000-0000-000001CE0000}"/>
    <cellStyle name="Percent 143 5" xfId="53351" xr:uid="{00000000-0005-0000-0000-000002CE0000}"/>
    <cellStyle name="Percent 144" xfId="49165" xr:uid="{00000000-0005-0000-0000-000003CE0000}"/>
    <cellStyle name="Percent 144 2" xfId="49166" xr:uid="{00000000-0005-0000-0000-000004CE0000}"/>
    <cellStyle name="Percent 144 3" xfId="49167" xr:uid="{00000000-0005-0000-0000-000005CE0000}"/>
    <cellStyle name="Percent 144 3 2" xfId="53352" xr:uid="{00000000-0005-0000-0000-000006CE0000}"/>
    <cellStyle name="Percent 144 3 3" xfId="53353" xr:uid="{00000000-0005-0000-0000-000007CE0000}"/>
    <cellStyle name="Percent 144 4" xfId="53354" xr:uid="{00000000-0005-0000-0000-000008CE0000}"/>
    <cellStyle name="Percent 144 5" xfId="53355" xr:uid="{00000000-0005-0000-0000-000009CE0000}"/>
    <cellStyle name="Percent 145" xfId="49168" xr:uid="{00000000-0005-0000-0000-00000ACE0000}"/>
    <cellStyle name="Percent 145 2" xfId="49169" xr:uid="{00000000-0005-0000-0000-00000BCE0000}"/>
    <cellStyle name="Percent 145 3" xfId="49170" xr:uid="{00000000-0005-0000-0000-00000CCE0000}"/>
    <cellStyle name="Percent 145 3 2" xfId="53356" xr:uid="{00000000-0005-0000-0000-00000DCE0000}"/>
    <cellStyle name="Percent 145 3 3" xfId="53357" xr:uid="{00000000-0005-0000-0000-00000ECE0000}"/>
    <cellStyle name="Percent 145 4" xfId="53358" xr:uid="{00000000-0005-0000-0000-00000FCE0000}"/>
    <cellStyle name="Percent 145 5" xfId="53359" xr:uid="{00000000-0005-0000-0000-000010CE0000}"/>
    <cellStyle name="Percent 146" xfId="49171" xr:uid="{00000000-0005-0000-0000-000011CE0000}"/>
    <cellStyle name="Percent 146 2" xfId="49172" xr:uid="{00000000-0005-0000-0000-000012CE0000}"/>
    <cellStyle name="Percent 146 3" xfId="49173" xr:uid="{00000000-0005-0000-0000-000013CE0000}"/>
    <cellStyle name="Percent 146 3 2" xfId="53360" xr:uid="{00000000-0005-0000-0000-000014CE0000}"/>
    <cellStyle name="Percent 146 3 3" xfId="53361" xr:uid="{00000000-0005-0000-0000-000015CE0000}"/>
    <cellStyle name="Percent 146 4" xfId="53362" xr:uid="{00000000-0005-0000-0000-000016CE0000}"/>
    <cellStyle name="Percent 146 5" xfId="53363" xr:uid="{00000000-0005-0000-0000-000017CE0000}"/>
    <cellStyle name="Percent 147" xfId="49174" xr:uid="{00000000-0005-0000-0000-000018CE0000}"/>
    <cellStyle name="Percent 147 2" xfId="49175" xr:uid="{00000000-0005-0000-0000-000019CE0000}"/>
    <cellStyle name="Percent 147 3" xfId="49176" xr:uid="{00000000-0005-0000-0000-00001ACE0000}"/>
    <cellStyle name="Percent 147 3 2" xfId="53364" xr:uid="{00000000-0005-0000-0000-00001BCE0000}"/>
    <cellStyle name="Percent 147 3 3" xfId="53365" xr:uid="{00000000-0005-0000-0000-00001CCE0000}"/>
    <cellStyle name="Percent 147 4" xfId="53366" xr:uid="{00000000-0005-0000-0000-00001DCE0000}"/>
    <cellStyle name="Percent 147 5" xfId="53367" xr:uid="{00000000-0005-0000-0000-00001ECE0000}"/>
    <cellStyle name="Percent 148" xfId="49177" xr:uid="{00000000-0005-0000-0000-00001FCE0000}"/>
    <cellStyle name="Percent 148 2" xfId="49178" xr:uid="{00000000-0005-0000-0000-000020CE0000}"/>
    <cellStyle name="Percent 148 3" xfId="49179" xr:uid="{00000000-0005-0000-0000-000021CE0000}"/>
    <cellStyle name="Percent 148 3 2" xfId="53368" xr:uid="{00000000-0005-0000-0000-000022CE0000}"/>
    <cellStyle name="Percent 148 3 3" xfId="53369" xr:uid="{00000000-0005-0000-0000-000023CE0000}"/>
    <cellStyle name="Percent 148 4" xfId="53370" xr:uid="{00000000-0005-0000-0000-000024CE0000}"/>
    <cellStyle name="Percent 148 5" xfId="53371" xr:uid="{00000000-0005-0000-0000-000025CE0000}"/>
    <cellStyle name="Percent 149" xfId="49180" xr:uid="{00000000-0005-0000-0000-000026CE0000}"/>
    <cellStyle name="Percent 149 2" xfId="49181" xr:uid="{00000000-0005-0000-0000-000027CE0000}"/>
    <cellStyle name="Percent 149 3" xfId="49182" xr:uid="{00000000-0005-0000-0000-000028CE0000}"/>
    <cellStyle name="Percent 149 3 2" xfId="53372" xr:uid="{00000000-0005-0000-0000-000029CE0000}"/>
    <cellStyle name="Percent 149 3 3" xfId="53373" xr:uid="{00000000-0005-0000-0000-00002ACE0000}"/>
    <cellStyle name="Percent 149 4" xfId="53374" xr:uid="{00000000-0005-0000-0000-00002BCE0000}"/>
    <cellStyle name="Percent 149 5" xfId="53375" xr:uid="{00000000-0005-0000-0000-00002CCE0000}"/>
    <cellStyle name="Percent 15" xfId="110" xr:uid="{00000000-0005-0000-0000-00002DCE0000}"/>
    <cellStyle name="Percent 15 2" xfId="176" xr:uid="{00000000-0005-0000-0000-00002ECE0000}"/>
    <cellStyle name="Percent 15 2 2" xfId="49185" xr:uid="{00000000-0005-0000-0000-00002FCE0000}"/>
    <cellStyle name="Percent 15 2 3" xfId="49186" xr:uid="{00000000-0005-0000-0000-000030CE0000}"/>
    <cellStyle name="Percent 15 2 4" xfId="49187" xr:uid="{00000000-0005-0000-0000-000031CE0000}"/>
    <cellStyle name="Percent 15 2 5" xfId="49184" xr:uid="{00000000-0005-0000-0000-000032CE0000}"/>
    <cellStyle name="Percent 15 2 6" xfId="232" xr:uid="{00000000-0005-0000-0000-000033CE0000}"/>
    <cellStyle name="Percent 15 3" xfId="293" xr:uid="{00000000-0005-0000-0000-000034CE0000}"/>
    <cellStyle name="Percent 15 3 2" xfId="49189" xr:uid="{00000000-0005-0000-0000-000035CE0000}"/>
    <cellStyle name="Percent 15 3 3" xfId="49190" xr:uid="{00000000-0005-0000-0000-000036CE0000}"/>
    <cellStyle name="Percent 15 3 4" xfId="49188" xr:uid="{00000000-0005-0000-0000-000037CE0000}"/>
    <cellStyle name="Percent 15 4" xfId="49191" xr:uid="{00000000-0005-0000-0000-000038CE0000}"/>
    <cellStyle name="Percent 15 5" xfId="49192" xr:uid="{00000000-0005-0000-0000-000039CE0000}"/>
    <cellStyle name="Percent 15 6" xfId="49183" xr:uid="{00000000-0005-0000-0000-00003ACE0000}"/>
    <cellStyle name="Percent 15 7" xfId="212" xr:uid="{00000000-0005-0000-0000-00003BCE0000}"/>
    <cellStyle name="Percent 150" xfId="49193" xr:uid="{00000000-0005-0000-0000-00003CCE0000}"/>
    <cellStyle name="Percent 150 2" xfId="49194" xr:uid="{00000000-0005-0000-0000-00003DCE0000}"/>
    <cellStyle name="Percent 150 3" xfId="49195" xr:uid="{00000000-0005-0000-0000-00003ECE0000}"/>
    <cellStyle name="Percent 150 3 2" xfId="53376" xr:uid="{00000000-0005-0000-0000-00003FCE0000}"/>
    <cellStyle name="Percent 150 3 3" xfId="53377" xr:uid="{00000000-0005-0000-0000-000040CE0000}"/>
    <cellStyle name="Percent 150 4" xfId="53378" xr:uid="{00000000-0005-0000-0000-000041CE0000}"/>
    <cellStyle name="Percent 150 5" xfId="53379" xr:uid="{00000000-0005-0000-0000-000042CE0000}"/>
    <cellStyle name="Percent 151" xfId="49196" xr:uid="{00000000-0005-0000-0000-000043CE0000}"/>
    <cellStyle name="Percent 151 2" xfId="49197" xr:uid="{00000000-0005-0000-0000-000044CE0000}"/>
    <cellStyle name="Percent 151 3" xfId="49198" xr:uid="{00000000-0005-0000-0000-000045CE0000}"/>
    <cellStyle name="Percent 151 3 2" xfId="53380" xr:uid="{00000000-0005-0000-0000-000046CE0000}"/>
    <cellStyle name="Percent 151 3 3" xfId="53381" xr:uid="{00000000-0005-0000-0000-000047CE0000}"/>
    <cellStyle name="Percent 151 4" xfId="53382" xr:uid="{00000000-0005-0000-0000-000048CE0000}"/>
    <cellStyle name="Percent 151 5" xfId="53383" xr:uid="{00000000-0005-0000-0000-000049CE0000}"/>
    <cellStyle name="Percent 152" xfId="49199" xr:uid="{00000000-0005-0000-0000-00004ACE0000}"/>
    <cellStyle name="Percent 152 2" xfId="49200" xr:uid="{00000000-0005-0000-0000-00004BCE0000}"/>
    <cellStyle name="Percent 152 3" xfId="49201" xr:uid="{00000000-0005-0000-0000-00004CCE0000}"/>
    <cellStyle name="Percent 152 3 2" xfId="53384" xr:uid="{00000000-0005-0000-0000-00004DCE0000}"/>
    <cellStyle name="Percent 152 3 3" xfId="53385" xr:uid="{00000000-0005-0000-0000-00004ECE0000}"/>
    <cellStyle name="Percent 152 4" xfId="53386" xr:uid="{00000000-0005-0000-0000-00004FCE0000}"/>
    <cellStyle name="Percent 152 5" xfId="53387" xr:uid="{00000000-0005-0000-0000-000050CE0000}"/>
    <cellStyle name="Percent 153" xfId="49202" xr:uid="{00000000-0005-0000-0000-000051CE0000}"/>
    <cellStyle name="Percent 153 2" xfId="49203" xr:uid="{00000000-0005-0000-0000-000052CE0000}"/>
    <cellStyle name="Percent 153 3" xfId="49204" xr:uid="{00000000-0005-0000-0000-000053CE0000}"/>
    <cellStyle name="Percent 153 3 2" xfId="53388" xr:uid="{00000000-0005-0000-0000-000054CE0000}"/>
    <cellStyle name="Percent 153 3 3" xfId="53389" xr:uid="{00000000-0005-0000-0000-000055CE0000}"/>
    <cellStyle name="Percent 153 4" xfId="53390" xr:uid="{00000000-0005-0000-0000-000056CE0000}"/>
    <cellStyle name="Percent 153 5" xfId="53391" xr:uid="{00000000-0005-0000-0000-000057CE0000}"/>
    <cellStyle name="Percent 154" xfId="49205" xr:uid="{00000000-0005-0000-0000-000058CE0000}"/>
    <cellStyle name="Percent 154 2" xfId="49206" xr:uid="{00000000-0005-0000-0000-000059CE0000}"/>
    <cellStyle name="Percent 154 3" xfId="49207" xr:uid="{00000000-0005-0000-0000-00005ACE0000}"/>
    <cellStyle name="Percent 154 3 2" xfId="53392" xr:uid="{00000000-0005-0000-0000-00005BCE0000}"/>
    <cellStyle name="Percent 154 3 3" xfId="53393" xr:uid="{00000000-0005-0000-0000-00005CCE0000}"/>
    <cellStyle name="Percent 154 4" xfId="53394" xr:uid="{00000000-0005-0000-0000-00005DCE0000}"/>
    <cellStyle name="Percent 154 5" xfId="53395" xr:uid="{00000000-0005-0000-0000-00005ECE0000}"/>
    <cellStyle name="Percent 155" xfId="49208" xr:uid="{00000000-0005-0000-0000-00005FCE0000}"/>
    <cellStyle name="Percent 155 2" xfId="49209" xr:uid="{00000000-0005-0000-0000-000060CE0000}"/>
    <cellStyle name="Percent 155 3" xfId="49210" xr:uid="{00000000-0005-0000-0000-000061CE0000}"/>
    <cellStyle name="Percent 155 3 2" xfId="53396" xr:uid="{00000000-0005-0000-0000-000062CE0000}"/>
    <cellStyle name="Percent 155 3 3" xfId="53397" xr:uid="{00000000-0005-0000-0000-000063CE0000}"/>
    <cellStyle name="Percent 155 4" xfId="53398" xr:uid="{00000000-0005-0000-0000-000064CE0000}"/>
    <cellStyle name="Percent 155 5" xfId="53399" xr:uid="{00000000-0005-0000-0000-000065CE0000}"/>
    <cellStyle name="Percent 156" xfId="49211" xr:uid="{00000000-0005-0000-0000-000066CE0000}"/>
    <cellStyle name="Percent 156 2" xfId="49212" xr:uid="{00000000-0005-0000-0000-000067CE0000}"/>
    <cellStyle name="Percent 156 2 2" xfId="49213" xr:uid="{00000000-0005-0000-0000-000068CE0000}"/>
    <cellStyle name="Percent 156 2 3" xfId="49214" xr:uid="{00000000-0005-0000-0000-000069CE0000}"/>
    <cellStyle name="Percent 156 3" xfId="49215" xr:uid="{00000000-0005-0000-0000-00006ACE0000}"/>
    <cellStyle name="Percent 156 4" xfId="49216" xr:uid="{00000000-0005-0000-0000-00006BCE0000}"/>
    <cellStyle name="Percent 157" xfId="49217" xr:uid="{00000000-0005-0000-0000-00006CCE0000}"/>
    <cellStyle name="Percent 157 2" xfId="49218" xr:uid="{00000000-0005-0000-0000-00006DCE0000}"/>
    <cellStyle name="Percent 157 2 2" xfId="49219" xr:uid="{00000000-0005-0000-0000-00006ECE0000}"/>
    <cellStyle name="Percent 157 2 3" xfId="49220" xr:uid="{00000000-0005-0000-0000-00006FCE0000}"/>
    <cellStyle name="Percent 157 3" xfId="49221" xr:uid="{00000000-0005-0000-0000-000070CE0000}"/>
    <cellStyle name="Percent 157 3 2" xfId="53400" xr:uid="{00000000-0005-0000-0000-000071CE0000}"/>
    <cellStyle name="Percent 158" xfId="49222" xr:uid="{00000000-0005-0000-0000-000072CE0000}"/>
    <cellStyle name="Percent 158 2" xfId="49223" xr:uid="{00000000-0005-0000-0000-000073CE0000}"/>
    <cellStyle name="Percent 158 3" xfId="49224" xr:uid="{00000000-0005-0000-0000-000074CE0000}"/>
    <cellStyle name="Percent 159" xfId="49225" xr:uid="{00000000-0005-0000-0000-000075CE0000}"/>
    <cellStyle name="Percent 159 2" xfId="49226" xr:uid="{00000000-0005-0000-0000-000076CE0000}"/>
    <cellStyle name="Percent 159 2 2" xfId="49227" xr:uid="{00000000-0005-0000-0000-000077CE0000}"/>
    <cellStyle name="Percent 159 2 3" xfId="49228" xr:uid="{00000000-0005-0000-0000-000078CE0000}"/>
    <cellStyle name="Percent 159 3" xfId="49229" xr:uid="{00000000-0005-0000-0000-000079CE0000}"/>
    <cellStyle name="Percent 159 3 2" xfId="49230" xr:uid="{00000000-0005-0000-0000-00007ACE0000}"/>
    <cellStyle name="Percent 159 3 3" xfId="53401" xr:uid="{00000000-0005-0000-0000-00007BCE0000}"/>
    <cellStyle name="Percent 159 3 3 2" xfId="53402" xr:uid="{00000000-0005-0000-0000-00007CCE0000}"/>
    <cellStyle name="Percent 159 3 4" xfId="53403" xr:uid="{00000000-0005-0000-0000-00007DCE0000}"/>
    <cellStyle name="Percent 159 4" xfId="49231" xr:uid="{00000000-0005-0000-0000-00007ECE0000}"/>
    <cellStyle name="Percent 16" xfId="111" xr:uid="{00000000-0005-0000-0000-00007FCE0000}"/>
    <cellStyle name="Percent 16 2" xfId="49232" xr:uid="{00000000-0005-0000-0000-000080CE0000}"/>
    <cellStyle name="Percent 16 2 2" xfId="49233" xr:uid="{00000000-0005-0000-0000-000081CE0000}"/>
    <cellStyle name="Percent 16 2 3" xfId="49234" xr:uid="{00000000-0005-0000-0000-000082CE0000}"/>
    <cellStyle name="Percent 16 3" xfId="49235" xr:uid="{00000000-0005-0000-0000-000083CE0000}"/>
    <cellStyle name="Percent 16 3 2" xfId="49236" xr:uid="{00000000-0005-0000-0000-000084CE0000}"/>
    <cellStyle name="Percent 16 3 3" xfId="49237" xr:uid="{00000000-0005-0000-0000-000085CE0000}"/>
    <cellStyle name="Percent 16 4" xfId="49238" xr:uid="{00000000-0005-0000-0000-000086CE0000}"/>
    <cellStyle name="Percent 16 5" xfId="49239" xr:uid="{00000000-0005-0000-0000-000087CE0000}"/>
    <cellStyle name="Percent 160" xfId="49240" xr:uid="{00000000-0005-0000-0000-000088CE0000}"/>
    <cellStyle name="Percent 160 2" xfId="49241" xr:uid="{00000000-0005-0000-0000-000089CE0000}"/>
    <cellStyle name="Percent 160 2 2" xfId="53404" xr:uid="{00000000-0005-0000-0000-00008ACE0000}"/>
    <cellStyle name="Percent 160 3" xfId="53405" xr:uid="{00000000-0005-0000-0000-00008BCE0000}"/>
    <cellStyle name="Percent 160 3 2" xfId="53406" xr:uid="{00000000-0005-0000-0000-00008CCE0000}"/>
    <cellStyle name="Percent 160 3 3" xfId="53407" xr:uid="{00000000-0005-0000-0000-00008DCE0000}"/>
    <cellStyle name="Percent 160 4" xfId="53408" xr:uid="{00000000-0005-0000-0000-00008ECE0000}"/>
    <cellStyle name="Percent 161" xfId="49242" xr:uid="{00000000-0005-0000-0000-00008FCE0000}"/>
    <cellStyle name="Percent 161 2" xfId="49243" xr:uid="{00000000-0005-0000-0000-000090CE0000}"/>
    <cellStyle name="Percent 161 2 2" xfId="53409" xr:uid="{00000000-0005-0000-0000-000091CE0000}"/>
    <cellStyle name="Percent 161 3" xfId="53410" xr:uid="{00000000-0005-0000-0000-000092CE0000}"/>
    <cellStyle name="Percent 161 3 2" xfId="53411" xr:uid="{00000000-0005-0000-0000-000093CE0000}"/>
    <cellStyle name="Percent 161 3 3" xfId="53412" xr:uid="{00000000-0005-0000-0000-000094CE0000}"/>
    <cellStyle name="Percent 161 4" xfId="53413" xr:uid="{00000000-0005-0000-0000-000095CE0000}"/>
    <cellStyle name="Percent 162" xfId="49244" xr:uid="{00000000-0005-0000-0000-000096CE0000}"/>
    <cellStyle name="Percent 162 2" xfId="49245" xr:uid="{00000000-0005-0000-0000-000097CE0000}"/>
    <cellStyle name="Percent 162 2 2" xfId="53414" xr:uid="{00000000-0005-0000-0000-000098CE0000}"/>
    <cellStyle name="Percent 162 3" xfId="53415" xr:uid="{00000000-0005-0000-0000-000099CE0000}"/>
    <cellStyle name="Percent 162 3 2" xfId="53416" xr:uid="{00000000-0005-0000-0000-00009ACE0000}"/>
    <cellStyle name="Percent 162 3 3" xfId="53417" xr:uid="{00000000-0005-0000-0000-00009BCE0000}"/>
    <cellStyle name="Percent 162 4" xfId="53418" xr:uid="{00000000-0005-0000-0000-00009CCE0000}"/>
    <cellStyle name="Percent 163" xfId="49246" xr:uid="{00000000-0005-0000-0000-00009DCE0000}"/>
    <cellStyle name="Percent 163 2" xfId="49247" xr:uid="{00000000-0005-0000-0000-00009ECE0000}"/>
    <cellStyle name="Percent 163 2 2" xfId="53419" xr:uid="{00000000-0005-0000-0000-00009FCE0000}"/>
    <cellStyle name="Percent 163 3" xfId="53420" xr:uid="{00000000-0005-0000-0000-0000A0CE0000}"/>
    <cellStyle name="Percent 163 3 2" xfId="53421" xr:uid="{00000000-0005-0000-0000-0000A1CE0000}"/>
    <cellStyle name="Percent 163 3 3" xfId="53422" xr:uid="{00000000-0005-0000-0000-0000A2CE0000}"/>
    <cellStyle name="Percent 163 4" xfId="53423" xr:uid="{00000000-0005-0000-0000-0000A3CE0000}"/>
    <cellStyle name="Percent 164" xfId="49248" xr:uid="{00000000-0005-0000-0000-0000A4CE0000}"/>
    <cellStyle name="Percent 164 2" xfId="49249" xr:uid="{00000000-0005-0000-0000-0000A5CE0000}"/>
    <cellStyle name="Percent 164 2 2" xfId="53424" xr:uid="{00000000-0005-0000-0000-0000A6CE0000}"/>
    <cellStyle name="Percent 164 3" xfId="53425" xr:uid="{00000000-0005-0000-0000-0000A7CE0000}"/>
    <cellStyle name="Percent 164 3 2" xfId="53426" xr:uid="{00000000-0005-0000-0000-0000A8CE0000}"/>
    <cellStyle name="Percent 164 3 3" xfId="53427" xr:uid="{00000000-0005-0000-0000-0000A9CE0000}"/>
    <cellStyle name="Percent 164 4" xfId="53428" xr:uid="{00000000-0005-0000-0000-0000AACE0000}"/>
    <cellStyle name="Percent 165" xfId="49250" xr:uid="{00000000-0005-0000-0000-0000ABCE0000}"/>
    <cellStyle name="Percent 165 2" xfId="49251" xr:uid="{00000000-0005-0000-0000-0000ACCE0000}"/>
    <cellStyle name="Percent 165 2 2" xfId="53429" xr:uid="{00000000-0005-0000-0000-0000ADCE0000}"/>
    <cellStyle name="Percent 165 3" xfId="53430" xr:uid="{00000000-0005-0000-0000-0000AECE0000}"/>
    <cellStyle name="Percent 165 3 2" xfId="53431" xr:uid="{00000000-0005-0000-0000-0000AFCE0000}"/>
    <cellStyle name="Percent 165 3 3" xfId="53432" xr:uid="{00000000-0005-0000-0000-0000B0CE0000}"/>
    <cellStyle name="Percent 165 4" xfId="53433" xr:uid="{00000000-0005-0000-0000-0000B1CE0000}"/>
    <cellStyle name="Percent 166" xfId="49252" xr:uid="{00000000-0005-0000-0000-0000B2CE0000}"/>
    <cellStyle name="Percent 166 2" xfId="49253" xr:uid="{00000000-0005-0000-0000-0000B3CE0000}"/>
    <cellStyle name="Percent 166 2 2" xfId="53434" xr:uid="{00000000-0005-0000-0000-0000B4CE0000}"/>
    <cellStyle name="Percent 166 3" xfId="53435" xr:uid="{00000000-0005-0000-0000-0000B5CE0000}"/>
    <cellStyle name="Percent 166 3 2" xfId="53436" xr:uid="{00000000-0005-0000-0000-0000B6CE0000}"/>
    <cellStyle name="Percent 166 3 3" xfId="53437" xr:uid="{00000000-0005-0000-0000-0000B7CE0000}"/>
    <cellStyle name="Percent 166 4" xfId="53438" xr:uid="{00000000-0005-0000-0000-0000B8CE0000}"/>
    <cellStyle name="Percent 167" xfId="49254" xr:uid="{00000000-0005-0000-0000-0000B9CE0000}"/>
    <cellStyle name="Percent 167 2" xfId="49255" xr:uid="{00000000-0005-0000-0000-0000BACE0000}"/>
    <cellStyle name="Percent 167 2 2" xfId="53439" xr:uid="{00000000-0005-0000-0000-0000BBCE0000}"/>
    <cellStyle name="Percent 167 3" xfId="53440" xr:uid="{00000000-0005-0000-0000-0000BCCE0000}"/>
    <cellStyle name="Percent 167 3 2" xfId="53441" xr:uid="{00000000-0005-0000-0000-0000BDCE0000}"/>
    <cellStyle name="Percent 167 3 3" xfId="53442" xr:uid="{00000000-0005-0000-0000-0000BECE0000}"/>
    <cellStyle name="Percent 167 4" xfId="53443" xr:uid="{00000000-0005-0000-0000-0000BFCE0000}"/>
    <cellStyle name="Percent 168" xfId="49256" xr:uid="{00000000-0005-0000-0000-0000C0CE0000}"/>
    <cellStyle name="Percent 168 2" xfId="49257" xr:uid="{00000000-0005-0000-0000-0000C1CE0000}"/>
    <cellStyle name="Percent 168 2 2" xfId="53444" xr:uid="{00000000-0005-0000-0000-0000C2CE0000}"/>
    <cellStyle name="Percent 168 3" xfId="53445" xr:uid="{00000000-0005-0000-0000-0000C3CE0000}"/>
    <cellStyle name="Percent 168 3 2" xfId="53446" xr:uid="{00000000-0005-0000-0000-0000C4CE0000}"/>
    <cellStyle name="Percent 168 3 3" xfId="53447" xr:uid="{00000000-0005-0000-0000-0000C5CE0000}"/>
    <cellStyle name="Percent 168 4" xfId="53448" xr:uid="{00000000-0005-0000-0000-0000C6CE0000}"/>
    <cellStyle name="Percent 169" xfId="49258" xr:uid="{00000000-0005-0000-0000-0000C7CE0000}"/>
    <cellStyle name="Percent 169 2" xfId="49259" xr:uid="{00000000-0005-0000-0000-0000C8CE0000}"/>
    <cellStyle name="Percent 169 2 2" xfId="53449" xr:uid="{00000000-0005-0000-0000-0000C9CE0000}"/>
    <cellStyle name="Percent 169 3" xfId="53450" xr:uid="{00000000-0005-0000-0000-0000CACE0000}"/>
    <cellStyle name="Percent 169 3 2" xfId="53451" xr:uid="{00000000-0005-0000-0000-0000CBCE0000}"/>
    <cellStyle name="Percent 169 3 3" xfId="53452" xr:uid="{00000000-0005-0000-0000-0000CCCE0000}"/>
    <cellStyle name="Percent 169 4" xfId="53453" xr:uid="{00000000-0005-0000-0000-0000CDCE0000}"/>
    <cellStyle name="Percent 17" xfId="112" xr:uid="{00000000-0005-0000-0000-0000CECE0000}"/>
    <cellStyle name="Percent 17 2" xfId="49260" xr:uid="{00000000-0005-0000-0000-0000CFCE0000}"/>
    <cellStyle name="Percent 17 2 2" xfId="49261" xr:uid="{00000000-0005-0000-0000-0000D0CE0000}"/>
    <cellStyle name="Percent 17 2 3" xfId="49262" xr:uid="{00000000-0005-0000-0000-0000D1CE0000}"/>
    <cellStyle name="Percent 17 3" xfId="49263" xr:uid="{00000000-0005-0000-0000-0000D2CE0000}"/>
    <cellStyle name="Percent 17 3 2" xfId="49264" xr:uid="{00000000-0005-0000-0000-0000D3CE0000}"/>
    <cellStyle name="Percent 17 3 3" xfId="49265" xr:uid="{00000000-0005-0000-0000-0000D4CE0000}"/>
    <cellStyle name="Percent 17 4" xfId="49266" xr:uid="{00000000-0005-0000-0000-0000D5CE0000}"/>
    <cellStyle name="Percent 17 5" xfId="49267" xr:uid="{00000000-0005-0000-0000-0000D6CE0000}"/>
    <cellStyle name="Percent 170" xfId="49268" xr:uid="{00000000-0005-0000-0000-0000D7CE0000}"/>
    <cellStyle name="Percent 170 2" xfId="49269" xr:uid="{00000000-0005-0000-0000-0000D8CE0000}"/>
    <cellStyle name="Percent 170 3" xfId="49270" xr:uid="{00000000-0005-0000-0000-0000D9CE0000}"/>
    <cellStyle name="Percent 171" xfId="49271" xr:uid="{00000000-0005-0000-0000-0000DACE0000}"/>
    <cellStyle name="Percent 171 2" xfId="49272" xr:uid="{00000000-0005-0000-0000-0000DBCE0000}"/>
    <cellStyle name="Percent 171 2 2" xfId="53454" xr:uid="{00000000-0005-0000-0000-0000DCCE0000}"/>
    <cellStyle name="Percent 171 3" xfId="53455" xr:uid="{00000000-0005-0000-0000-0000DDCE0000}"/>
    <cellStyle name="Percent 171 3 2" xfId="53456" xr:uid="{00000000-0005-0000-0000-0000DECE0000}"/>
    <cellStyle name="Percent 171 3 3" xfId="53457" xr:uid="{00000000-0005-0000-0000-0000DFCE0000}"/>
    <cellStyle name="Percent 171 4" xfId="53458" xr:uid="{00000000-0005-0000-0000-0000E0CE0000}"/>
    <cellStyle name="Percent 172" xfId="49273" xr:uid="{00000000-0005-0000-0000-0000E1CE0000}"/>
    <cellStyle name="Percent 172 2" xfId="49274" xr:uid="{00000000-0005-0000-0000-0000E2CE0000}"/>
    <cellStyle name="Percent 172 3" xfId="49275" xr:uid="{00000000-0005-0000-0000-0000E3CE0000}"/>
    <cellStyle name="Percent 173" xfId="49276" xr:uid="{00000000-0005-0000-0000-0000E4CE0000}"/>
    <cellStyle name="Percent 173 2" xfId="49277" xr:uid="{00000000-0005-0000-0000-0000E5CE0000}"/>
    <cellStyle name="Percent 173 2 2" xfId="53459" xr:uid="{00000000-0005-0000-0000-0000E6CE0000}"/>
    <cellStyle name="Percent 173 3" xfId="53460" xr:uid="{00000000-0005-0000-0000-0000E7CE0000}"/>
    <cellStyle name="Percent 173 4" xfId="53461" xr:uid="{00000000-0005-0000-0000-0000E8CE0000}"/>
    <cellStyle name="Percent 174" xfId="49278" xr:uid="{00000000-0005-0000-0000-0000E9CE0000}"/>
    <cellStyle name="Percent 174 2" xfId="49279" xr:uid="{00000000-0005-0000-0000-0000EACE0000}"/>
    <cellStyle name="Percent 174 2 2" xfId="53462" xr:uid="{00000000-0005-0000-0000-0000EBCE0000}"/>
    <cellStyle name="Percent 174 3" xfId="53463" xr:uid="{00000000-0005-0000-0000-0000ECCE0000}"/>
    <cellStyle name="Percent 174 4" xfId="53464" xr:uid="{00000000-0005-0000-0000-0000EDCE0000}"/>
    <cellStyle name="Percent 175" xfId="49280" xr:uid="{00000000-0005-0000-0000-0000EECE0000}"/>
    <cellStyle name="Percent 175 2" xfId="49281" xr:uid="{00000000-0005-0000-0000-0000EFCE0000}"/>
    <cellStyle name="Percent 175 2 2" xfId="53465" xr:uid="{00000000-0005-0000-0000-0000F0CE0000}"/>
    <cellStyle name="Percent 175 3" xfId="49282" xr:uid="{00000000-0005-0000-0000-0000F1CE0000}"/>
    <cellStyle name="Percent 175 4" xfId="53466" xr:uid="{00000000-0005-0000-0000-0000F2CE0000}"/>
    <cellStyle name="Percent 176" xfId="49283" xr:uid="{00000000-0005-0000-0000-0000F3CE0000}"/>
    <cellStyle name="Percent 176 2" xfId="53467" xr:uid="{00000000-0005-0000-0000-0000F4CE0000}"/>
    <cellStyle name="Percent 176 2 2" xfId="53468" xr:uid="{00000000-0005-0000-0000-0000F5CE0000}"/>
    <cellStyle name="Percent 176 3" xfId="53469" xr:uid="{00000000-0005-0000-0000-0000F6CE0000}"/>
    <cellStyle name="Percent 176 4" xfId="53470" xr:uid="{00000000-0005-0000-0000-0000F7CE0000}"/>
    <cellStyle name="Percent 177" xfId="49284" xr:uid="{00000000-0005-0000-0000-0000F8CE0000}"/>
    <cellStyle name="Percent 177 2" xfId="53471" xr:uid="{00000000-0005-0000-0000-0000F9CE0000}"/>
    <cellStyle name="Percent 177 2 2" xfId="53472" xr:uid="{00000000-0005-0000-0000-0000FACE0000}"/>
    <cellStyle name="Percent 177 3" xfId="53473" xr:uid="{00000000-0005-0000-0000-0000FBCE0000}"/>
    <cellStyle name="Percent 177 4" xfId="53474" xr:uid="{00000000-0005-0000-0000-0000FCCE0000}"/>
    <cellStyle name="Percent 178" xfId="49285" xr:uid="{00000000-0005-0000-0000-0000FDCE0000}"/>
    <cellStyle name="Percent 178 2" xfId="53475" xr:uid="{00000000-0005-0000-0000-0000FECE0000}"/>
    <cellStyle name="Percent 178 2 2" xfId="53476" xr:uid="{00000000-0005-0000-0000-0000FFCE0000}"/>
    <cellStyle name="Percent 178 3" xfId="53477" xr:uid="{00000000-0005-0000-0000-000000CF0000}"/>
    <cellStyle name="Percent 178 4" xfId="53478" xr:uid="{00000000-0005-0000-0000-000001CF0000}"/>
    <cellStyle name="Percent 179" xfId="49286" xr:uid="{00000000-0005-0000-0000-000002CF0000}"/>
    <cellStyle name="Percent 179 2" xfId="53479" xr:uid="{00000000-0005-0000-0000-000003CF0000}"/>
    <cellStyle name="Percent 179 2 2" xfId="53480" xr:uid="{00000000-0005-0000-0000-000004CF0000}"/>
    <cellStyle name="Percent 179 3" xfId="53481" xr:uid="{00000000-0005-0000-0000-000005CF0000}"/>
    <cellStyle name="Percent 179 4" xfId="53482" xr:uid="{00000000-0005-0000-0000-000006CF0000}"/>
    <cellStyle name="Percent 18" xfId="113" xr:uid="{00000000-0005-0000-0000-000007CF0000}"/>
    <cellStyle name="Percent 18 2" xfId="49287" xr:uid="{00000000-0005-0000-0000-000008CF0000}"/>
    <cellStyle name="Percent 18 2 2" xfId="49288" xr:uid="{00000000-0005-0000-0000-000009CF0000}"/>
    <cellStyle name="Percent 18 2 3" xfId="49289" xr:uid="{00000000-0005-0000-0000-00000ACF0000}"/>
    <cellStyle name="Percent 18 3" xfId="49290" xr:uid="{00000000-0005-0000-0000-00000BCF0000}"/>
    <cellStyle name="Percent 18 3 2" xfId="49291" xr:uid="{00000000-0005-0000-0000-00000CCF0000}"/>
    <cellStyle name="Percent 18 3 3" xfId="49292" xr:uid="{00000000-0005-0000-0000-00000DCF0000}"/>
    <cellStyle name="Percent 18 4" xfId="49293" xr:uid="{00000000-0005-0000-0000-00000ECF0000}"/>
    <cellStyle name="Percent 18 5" xfId="49294" xr:uid="{00000000-0005-0000-0000-00000FCF0000}"/>
    <cellStyle name="Percent 180" xfId="49295" xr:uid="{00000000-0005-0000-0000-000010CF0000}"/>
    <cellStyle name="Percent 180 2" xfId="53483" xr:uid="{00000000-0005-0000-0000-000011CF0000}"/>
    <cellStyle name="Percent 180 2 2" xfId="53484" xr:uid="{00000000-0005-0000-0000-000012CF0000}"/>
    <cellStyle name="Percent 180 3" xfId="53485" xr:uid="{00000000-0005-0000-0000-000013CF0000}"/>
    <cellStyle name="Percent 180 4" xfId="53486" xr:uid="{00000000-0005-0000-0000-000014CF0000}"/>
    <cellStyle name="Percent 181" xfId="49296" xr:uid="{00000000-0005-0000-0000-000015CF0000}"/>
    <cellStyle name="Percent 181 2" xfId="53487" xr:uid="{00000000-0005-0000-0000-000016CF0000}"/>
    <cellStyle name="Percent 181 2 2" xfId="53488" xr:uid="{00000000-0005-0000-0000-000017CF0000}"/>
    <cellStyle name="Percent 181 3" xfId="53489" xr:uid="{00000000-0005-0000-0000-000018CF0000}"/>
    <cellStyle name="Percent 181 4" xfId="53490" xr:uid="{00000000-0005-0000-0000-000019CF0000}"/>
    <cellStyle name="Percent 182" xfId="49297" xr:uid="{00000000-0005-0000-0000-00001ACF0000}"/>
    <cellStyle name="Percent 182 2" xfId="53491" xr:uid="{00000000-0005-0000-0000-00001BCF0000}"/>
    <cellStyle name="Percent 182 2 2" xfId="53492" xr:uid="{00000000-0005-0000-0000-00001CCF0000}"/>
    <cellStyle name="Percent 182 3" xfId="53493" xr:uid="{00000000-0005-0000-0000-00001DCF0000}"/>
    <cellStyle name="Percent 182 4" xfId="53494" xr:uid="{00000000-0005-0000-0000-00001ECF0000}"/>
    <cellStyle name="Percent 183" xfId="49298" xr:uid="{00000000-0005-0000-0000-00001FCF0000}"/>
    <cellStyle name="Percent 183 2" xfId="53495" xr:uid="{00000000-0005-0000-0000-000020CF0000}"/>
    <cellStyle name="Percent 183 2 2" xfId="53496" xr:uid="{00000000-0005-0000-0000-000021CF0000}"/>
    <cellStyle name="Percent 183 3" xfId="53497" xr:uid="{00000000-0005-0000-0000-000022CF0000}"/>
    <cellStyle name="Percent 183 4" xfId="53498" xr:uid="{00000000-0005-0000-0000-000023CF0000}"/>
    <cellStyle name="Percent 184" xfId="49299" xr:uid="{00000000-0005-0000-0000-000024CF0000}"/>
    <cellStyle name="Percent 184 2" xfId="53499" xr:uid="{00000000-0005-0000-0000-000025CF0000}"/>
    <cellStyle name="Percent 184 3" xfId="53500" xr:uid="{00000000-0005-0000-0000-000026CF0000}"/>
    <cellStyle name="Percent 185" xfId="49300" xr:uid="{00000000-0005-0000-0000-000027CF0000}"/>
    <cellStyle name="Percent 185 2" xfId="53501" xr:uid="{00000000-0005-0000-0000-000028CF0000}"/>
    <cellStyle name="Percent 185 3" xfId="53502" xr:uid="{00000000-0005-0000-0000-000029CF0000}"/>
    <cellStyle name="Percent 186" xfId="49301" xr:uid="{00000000-0005-0000-0000-00002ACF0000}"/>
    <cellStyle name="Percent 186 2" xfId="53503" xr:uid="{00000000-0005-0000-0000-00002BCF0000}"/>
    <cellStyle name="Percent 186 3" xfId="53504" xr:uid="{00000000-0005-0000-0000-00002CCF0000}"/>
    <cellStyle name="Percent 187" xfId="49302" xr:uid="{00000000-0005-0000-0000-00002DCF0000}"/>
    <cellStyle name="Percent 187 2" xfId="53505" xr:uid="{00000000-0005-0000-0000-00002ECF0000}"/>
    <cellStyle name="Percent 187 3" xfId="53506" xr:uid="{00000000-0005-0000-0000-00002FCF0000}"/>
    <cellStyle name="Percent 188" xfId="49303" xr:uid="{00000000-0005-0000-0000-000030CF0000}"/>
    <cellStyle name="Percent 188 2" xfId="53507" xr:uid="{00000000-0005-0000-0000-000031CF0000}"/>
    <cellStyle name="Percent 188 3" xfId="53508" xr:uid="{00000000-0005-0000-0000-000032CF0000}"/>
    <cellStyle name="Percent 189" xfId="49304" xr:uid="{00000000-0005-0000-0000-000033CF0000}"/>
    <cellStyle name="Percent 189 2" xfId="53509" xr:uid="{00000000-0005-0000-0000-000034CF0000}"/>
    <cellStyle name="Percent 189 3" xfId="53510" xr:uid="{00000000-0005-0000-0000-000035CF0000}"/>
    <cellStyle name="Percent 19" xfId="114" xr:uid="{00000000-0005-0000-0000-000036CF0000}"/>
    <cellStyle name="Percent 19 2" xfId="49305" xr:uid="{00000000-0005-0000-0000-000037CF0000}"/>
    <cellStyle name="Percent 19 2 2" xfId="49306" xr:uid="{00000000-0005-0000-0000-000038CF0000}"/>
    <cellStyle name="Percent 19 2 3" xfId="49307" xr:uid="{00000000-0005-0000-0000-000039CF0000}"/>
    <cellStyle name="Percent 19 3" xfId="49308" xr:uid="{00000000-0005-0000-0000-00003ACF0000}"/>
    <cellStyle name="Percent 19 3 2" xfId="49309" xr:uid="{00000000-0005-0000-0000-00003BCF0000}"/>
    <cellStyle name="Percent 19 3 3" xfId="49310" xr:uid="{00000000-0005-0000-0000-00003CCF0000}"/>
    <cellStyle name="Percent 19 4" xfId="49311" xr:uid="{00000000-0005-0000-0000-00003DCF0000}"/>
    <cellStyle name="Percent 19 5" xfId="49312" xr:uid="{00000000-0005-0000-0000-00003ECF0000}"/>
    <cellStyle name="Percent 190" xfId="49313" xr:uid="{00000000-0005-0000-0000-00003FCF0000}"/>
    <cellStyle name="Percent 190 2" xfId="53511" xr:uid="{00000000-0005-0000-0000-000040CF0000}"/>
    <cellStyle name="Percent 190 2 2" xfId="53512" xr:uid="{00000000-0005-0000-0000-000041CF0000}"/>
    <cellStyle name="Percent 190 3" xfId="53513" xr:uid="{00000000-0005-0000-0000-000042CF0000}"/>
    <cellStyle name="Percent 190 3 2" xfId="53514" xr:uid="{00000000-0005-0000-0000-000043CF0000}"/>
    <cellStyle name="Percent 190 4" xfId="53515" xr:uid="{00000000-0005-0000-0000-000044CF0000}"/>
    <cellStyle name="Percent 191" xfId="49314" xr:uid="{00000000-0005-0000-0000-000045CF0000}"/>
    <cellStyle name="Percent 191 2" xfId="53516" xr:uid="{00000000-0005-0000-0000-000046CF0000}"/>
    <cellStyle name="Percent 191 2 2" xfId="53517" xr:uid="{00000000-0005-0000-0000-000047CF0000}"/>
    <cellStyle name="Percent 191 3" xfId="53518" xr:uid="{00000000-0005-0000-0000-000048CF0000}"/>
    <cellStyle name="Percent 191 3 2" xfId="53519" xr:uid="{00000000-0005-0000-0000-000049CF0000}"/>
    <cellStyle name="Percent 191 4" xfId="53520" xr:uid="{00000000-0005-0000-0000-00004ACF0000}"/>
    <cellStyle name="Percent 192" xfId="49315" xr:uid="{00000000-0005-0000-0000-00004BCF0000}"/>
    <cellStyle name="Percent 192 2" xfId="53521" xr:uid="{00000000-0005-0000-0000-00004CCF0000}"/>
    <cellStyle name="Percent 192 2 2" xfId="53522" xr:uid="{00000000-0005-0000-0000-00004DCF0000}"/>
    <cellStyle name="Percent 192 3" xfId="53523" xr:uid="{00000000-0005-0000-0000-00004ECF0000}"/>
    <cellStyle name="Percent 192 3 2" xfId="53524" xr:uid="{00000000-0005-0000-0000-00004FCF0000}"/>
    <cellStyle name="Percent 192 4" xfId="53525" xr:uid="{00000000-0005-0000-0000-000050CF0000}"/>
    <cellStyle name="Percent 193" xfId="49316" xr:uid="{00000000-0005-0000-0000-000051CF0000}"/>
    <cellStyle name="Percent 193 2" xfId="53526" xr:uid="{00000000-0005-0000-0000-000052CF0000}"/>
    <cellStyle name="Percent 193 3" xfId="53527" xr:uid="{00000000-0005-0000-0000-000053CF0000}"/>
    <cellStyle name="Percent 194" xfId="49317" xr:uid="{00000000-0005-0000-0000-000054CF0000}"/>
    <cellStyle name="Percent 194 2" xfId="53528" xr:uid="{00000000-0005-0000-0000-000055CF0000}"/>
    <cellStyle name="Percent 194 3" xfId="53529" xr:uid="{00000000-0005-0000-0000-000056CF0000}"/>
    <cellStyle name="Percent 195" xfId="49318" xr:uid="{00000000-0005-0000-0000-000057CF0000}"/>
    <cellStyle name="Percent 195 2" xfId="53530" xr:uid="{00000000-0005-0000-0000-000058CF0000}"/>
    <cellStyle name="Percent 195 3" xfId="53531" xr:uid="{00000000-0005-0000-0000-000059CF0000}"/>
    <cellStyle name="Percent 196" xfId="49319" xr:uid="{00000000-0005-0000-0000-00005ACF0000}"/>
    <cellStyle name="Percent 196 2" xfId="53532" xr:uid="{00000000-0005-0000-0000-00005BCF0000}"/>
    <cellStyle name="Percent 196 3" xfId="53533" xr:uid="{00000000-0005-0000-0000-00005CCF0000}"/>
    <cellStyle name="Percent 197" xfId="49320" xr:uid="{00000000-0005-0000-0000-00005DCF0000}"/>
    <cellStyle name="Percent 197 2" xfId="53534" xr:uid="{00000000-0005-0000-0000-00005ECF0000}"/>
    <cellStyle name="Percent 197 2 2" xfId="53535" xr:uid="{00000000-0005-0000-0000-00005FCF0000}"/>
    <cellStyle name="Percent 197 3" xfId="53536" xr:uid="{00000000-0005-0000-0000-000060CF0000}"/>
    <cellStyle name="Percent 198" xfId="49321" xr:uid="{00000000-0005-0000-0000-000061CF0000}"/>
    <cellStyle name="Percent 198 2" xfId="53537" xr:uid="{00000000-0005-0000-0000-000062CF0000}"/>
    <cellStyle name="Percent 198 2 2" xfId="53538" xr:uid="{00000000-0005-0000-0000-000063CF0000}"/>
    <cellStyle name="Percent 198 3" xfId="53539" xr:uid="{00000000-0005-0000-0000-000064CF0000}"/>
    <cellStyle name="Percent 199" xfId="49322" xr:uid="{00000000-0005-0000-0000-000065CF0000}"/>
    <cellStyle name="Percent 199 2" xfId="53540" xr:uid="{00000000-0005-0000-0000-000066CF0000}"/>
    <cellStyle name="Percent 199 2 2" xfId="53541" xr:uid="{00000000-0005-0000-0000-000067CF0000}"/>
    <cellStyle name="Percent 199 3" xfId="53542" xr:uid="{00000000-0005-0000-0000-000068CF0000}"/>
    <cellStyle name="Percent 2" xfId="36" xr:uid="{00000000-0005-0000-0000-000069CF0000}"/>
    <cellStyle name="Percent 2 2" xfId="49324" xr:uid="{00000000-0005-0000-0000-00006ACF0000}"/>
    <cellStyle name="Percent 2 2 2" xfId="49325" xr:uid="{00000000-0005-0000-0000-00006BCF0000}"/>
    <cellStyle name="Percent 2 2 2 2" xfId="49326" xr:uid="{00000000-0005-0000-0000-00006CCF0000}"/>
    <cellStyle name="Percent 2 2 2 3" xfId="49327" xr:uid="{00000000-0005-0000-0000-00006DCF0000}"/>
    <cellStyle name="Percent 2 2 3" xfId="49328" xr:uid="{00000000-0005-0000-0000-00006ECF0000}"/>
    <cellStyle name="Percent 2 2 4" xfId="49329" xr:uid="{00000000-0005-0000-0000-00006FCF0000}"/>
    <cellStyle name="Percent 2 3" xfId="49330" xr:uid="{00000000-0005-0000-0000-000070CF0000}"/>
    <cellStyle name="Percent 2 3 2" xfId="49331" xr:uid="{00000000-0005-0000-0000-000071CF0000}"/>
    <cellStyle name="Percent 2 3 2 2" xfId="49332" xr:uid="{00000000-0005-0000-0000-000072CF0000}"/>
    <cellStyle name="Percent 2 3 2 3" xfId="49333" xr:uid="{00000000-0005-0000-0000-000073CF0000}"/>
    <cellStyle name="Percent 2 3 2 4" xfId="53543" xr:uid="{00000000-0005-0000-0000-000074CF0000}"/>
    <cellStyle name="Percent 2 3 3" xfId="49334" xr:uid="{00000000-0005-0000-0000-000075CF0000}"/>
    <cellStyle name="Percent 2 3 3 2" xfId="60403" xr:uid="{00000000-0005-0000-0000-000076CF0000}"/>
    <cellStyle name="Percent 2 3 4" xfId="49335" xr:uid="{00000000-0005-0000-0000-000077CF0000}"/>
    <cellStyle name="Percent 2 4" xfId="49336" xr:uid="{00000000-0005-0000-0000-000078CF0000}"/>
    <cellStyle name="Percent 2 4 2" xfId="49337" xr:uid="{00000000-0005-0000-0000-000079CF0000}"/>
    <cellStyle name="Percent 2 4 3" xfId="49338" xr:uid="{00000000-0005-0000-0000-00007ACF0000}"/>
    <cellStyle name="Percent 2 4 4" xfId="49339" xr:uid="{00000000-0005-0000-0000-00007BCF0000}"/>
    <cellStyle name="Percent 2 5" xfId="49340" xr:uid="{00000000-0005-0000-0000-00007CCF0000}"/>
    <cellStyle name="Percent 2 5 2" xfId="49341" xr:uid="{00000000-0005-0000-0000-00007DCF0000}"/>
    <cellStyle name="Percent 2 5 2 2" xfId="53544" xr:uid="{00000000-0005-0000-0000-00007ECF0000}"/>
    <cellStyle name="Percent 2 5 3" xfId="53545" xr:uid="{00000000-0005-0000-0000-00007FCF0000}"/>
    <cellStyle name="Percent 2 5 4" xfId="53546" xr:uid="{00000000-0005-0000-0000-000080CF0000}"/>
    <cellStyle name="Percent 2 5 5" xfId="53547" xr:uid="{00000000-0005-0000-0000-000081CF0000}"/>
    <cellStyle name="Percent 2 6" xfId="49342" xr:uid="{00000000-0005-0000-0000-000082CF0000}"/>
    <cellStyle name="Percent 2 6 2" xfId="53548" xr:uid="{00000000-0005-0000-0000-000083CF0000}"/>
    <cellStyle name="Percent 2 6 3" xfId="53549" xr:uid="{00000000-0005-0000-0000-000084CF0000}"/>
    <cellStyle name="Percent 2 6 4" xfId="53550" xr:uid="{00000000-0005-0000-0000-000085CF0000}"/>
    <cellStyle name="Percent 2 6 5" xfId="53551" xr:uid="{00000000-0005-0000-0000-000086CF0000}"/>
    <cellStyle name="Percent 2 7" xfId="49343" xr:uid="{00000000-0005-0000-0000-000087CF0000}"/>
    <cellStyle name="Percent 2 8" xfId="49323" xr:uid="{00000000-0005-0000-0000-000088CF0000}"/>
    <cellStyle name="Percent 2 9" xfId="340" xr:uid="{00000000-0005-0000-0000-000089CF0000}"/>
    <cellStyle name="Percent 20" xfId="115" xr:uid="{00000000-0005-0000-0000-00008ACF0000}"/>
    <cellStyle name="Percent 20 2" xfId="49344" xr:uid="{00000000-0005-0000-0000-00008BCF0000}"/>
    <cellStyle name="Percent 20 2 2" xfId="49345" xr:uid="{00000000-0005-0000-0000-00008CCF0000}"/>
    <cellStyle name="Percent 20 2 3" xfId="49346" xr:uid="{00000000-0005-0000-0000-00008DCF0000}"/>
    <cellStyle name="Percent 20 3" xfId="49347" xr:uid="{00000000-0005-0000-0000-00008ECF0000}"/>
    <cellStyle name="Percent 20 3 2" xfId="49348" xr:uid="{00000000-0005-0000-0000-00008FCF0000}"/>
    <cellStyle name="Percent 20 3 3" xfId="49349" xr:uid="{00000000-0005-0000-0000-000090CF0000}"/>
    <cellStyle name="Percent 20 4" xfId="49350" xr:uid="{00000000-0005-0000-0000-000091CF0000}"/>
    <cellStyle name="Percent 20 5" xfId="49351" xr:uid="{00000000-0005-0000-0000-000092CF0000}"/>
    <cellStyle name="Percent 200" xfId="49352" xr:uid="{00000000-0005-0000-0000-000093CF0000}"/>
    <cellStyle name="Percent 200 2" xfId="53552" xr:uid="{00000000-0005-0000-0000-000094CF0000}"/>
    <cellStyle name="Percent 200 2 2" xfId="53553" xr:uid="{00000000-0005-0000-0000-000095CF0000}"/>
    <cellStyle name="Percent 200 3" xfId="53554" xr:uid="{00000000-0005-0000-0000-000096CF0000}"/>
    <cellStyle name="Percent 201" xfId="49353" xr:uid="{00000000-0005-0000-0000-000097CF0000}"/>
    <cellStyle name="Percent 201 2" xfId="53555" xr:uid="{00000000-0005-0000-0000-000098CF0000}"/>
    <cellStyle name="Percent 201 2 2" xfId="53556" xr:uid="{00000000-0005-0000-0000-000099CF0000}"/>
    <cellStyle name="Percent 201 3" xfId="53557" xr:uid="{00000000-0005-0000-0000-00009ACF0000}"/>
    <cellStyle name="Percent 202" xfId="49354" xr:uid="{00000000-0005-0000-0000-00009BCF0000}"/>
    <cellStyle name="Percent 202 2" xfId="53558" xr:uid="{00000000-0005-0000-0000-00009CCF0000}"/>
    <cellStyle name="Percent 202 3" xfId="53559" xr:uid="{00000000-0005-0000-0000-00009DCF0000}"/>
    <cellStyle name="Percent 203" xfId="49355" xr:uid="{00000000-0005-0000-0000-00009ECF0000}"/>
    <cellStyle name="Percent 203 2" xfId="53560" xr:uid="{00000000-0005-0000-0000-00009FCF0000}"/>
    <cellStyle name="Percent 203 3" xfId="53561" xr:uid="{00000000-0005-0000-0000-0000A0CF0000}"/>
    <cellStyle name="Percent 204" xfId="49356" xr:uid="{00000000-0005-0000-0000-0000A1CF0000}"/>
    <cellStyle name="Percent 204 2" xfId="53562" xr:uid="{00000000-0005-0000-0000-0000A2CF0000}"/>
    <cellStyle name="Percent 204 3" xfId="53563" xr:uid="{00000000-0005-0000-0000-0000A3CF0000}"/>
    <cellStyle name="Percent 205" xfId="49357" xr:uid="{00000000-0005-0000-0000-0000A4CF0000}"/>
    <cellStyle name="Percent 205 2" xfId="53564" xr:uid="{00000000-0005-0000-0000-0000A5CF0000}"/>
    <cellStyle name="Percent 205 3" xfId="53565" xr:uid="{00000000-0005-0000-0000-0000A6CF0000}"/>
    <cellStyle name="Percent 206" xfId="49358" xr:uid="{00000000-0005-0000-0000-0000A7CF0000}"/>
    <cellStyle name="Percent 206 2" xfId="53566" xr:uid="{00000000-0005-0000-0000-0000A8CF0000}"/>
    <cellStyle name="Percent 206 3" xfId="53567" xr:uid="{00000000-0005-0000-0000-0000A9CF0000}"/>
    <cellStyle name="Percent 207" xfId="49359" xr:uid="{00000000-0005-0000-0000-0000AACF0000}"/>
    <cellStyle name="Percent 207 2" xfId="49360" xr:uid="{00000000-0005-0000-0000-0000ABCF0000}"/>
    <cellStyle name="Percent 207 3" xfId="49361" xr:uid="{00000000-0005-0000-0000-0000ACCF0000}"/>
    <cellStyle name="Percent 208" xfId="49362" xr:uid="{00000000-0005-0000-0000-0000ADCF0000}"/>
    <cellStyle name="Percent 208 2" xfId="49363" xr:uid="{00000000-0005-0000-0000-0000AECF0000}"/>
    <cellStyle name="Percent 208 3" xfId="49364" xr:uid="{00000000-0005-0000-0000-0000AFCF0000}"/>
    <cellStyle name="Percent 209" xfId="49365" xr:uid="{00000000-0005-0000-0000-0000B0CF0000}"/>
    <cellStyle name="Percent 209 2" xfId="49366" xr:uid="{00000000-0005-0000-0000-0000B1CF0000}"/>
    <cellStyle name="Percent 209 3" xfId="49367" xr:uid="{00000000-0005-0000-0000-0000B2CF0000}"/>
    <cellStyle name="Percent 21" xfId="116" xr:uid="{00000000-0005-0000-0000-0000B3CF0000}"/>
    <cellStyle name="Percent 21 2" xfId="49368" xr:uid="{00000000-0005-0000-0000-0000B4CF0000}"/>
    <cellStyle name="Percent 21 2 2" xfId="49369" xr:uid="{00000000-0005-0000-0000-0000B5CF0000}"/>
    <cellStyle name="Percent 21 2 3" xfId="49370" xr:uid="{00000000-0005-0000-0000-0000B6CF0000}"/>
    <cellStyle name="Percent 21 3" xfId="49371" xr:uid="{00000000-0005-0000-0000-0000B7CF0000}"/>
    <cellStyle name="Percent 21 3 2" xfId="49372" xr:uid="{00000000-0005-0000-0000-0000B8CF0000}"/>
    <cellStyle name="Percent 21 3 3" xfId="49373" xr:uid="{00000000-0005-0000-0000-0000B9CF0000}"/>
    <cellStyle name="Percent 21 4" xfId="49374" xr:uid="{00000000-0005-0000-0000-0000BACF0000}"/>
    <cellStyle name="Percent 21 5" xfId="49375" xr:uid="{00000000-0005-0000-0000-0000BBCF0000}"/>
    <cellStyle name="Percent 210" xfId="49376" xr:uid="{00000000-0005-0000-0000-0000BCCF0000}"/>
    <cellStyle name="Percent 210 2" xfId="49377" xr:uid="{00000000-0005-0000-0000-0000BDCF0000}"/>
    <cellStyle name="Percent 210 3" xfId="49378" xr:uid="{00000000-0005-0000-0000-0000BECF0000}"/>
    <cellStyle name="Percent 211" xfId="49379" xr:uid="{00000000-0005-0000-0000-0000BFCF0000}"/>
    <cellStyle name="Percent 211 2" xfId="49380" xr:uid="{00000000-0005-0000-0000-0000C0CF0000}"/>
    <cellStyle name="Percent 211 3" xfId="49381" xr:uid="{00000000-0005-0000-0000-0000C1CF0000}"/>
    <cellStyle name="Percent 212" xfId="49382" xr:uid="{00000000-0005-0000-0000-0000C2CF0000}"/>
    <cellStyle name="Percent 212 2" xfId="53568" xr:uid="{00000000-0005-0000-0000-0000C3CF0000}"/>
    <cellStyle name="Percent 212 2 2" xfId="53569" xr:uid="{00000000-0005-0000-0000-0000C4CF0000}"/>
    <cellStyle name="Percent 212 3" xfId="53570" xr:uid="{00000000-0005-0000-0000-0000C5CF0000}"/>
    <cellStyle name="Percent 213" xfId="49383" xr:uid="{00000000-0005-0000-0000-0000C6CF0000}"/>
    <cellStyle name="Percent 213 2" xfId="53571" xr:uid="{00000000-0005-0000-0000-0000C7CF0000}"/>
    <cellStyle name="Percent 213 2 2" xfId="53572" xr:uid="{00000000-0005-0000-0000-0000C8CF0000}"/>
    <cellStyle name="Percent 213 3" xfId="53573" xr:uid="{00000000-0005-0000-0000-0000C9CF0000}"/>
    <cellStyle name="Percent 214" xfId="49384" xr:uid="{00000000-0005-0000-0000-0000CACF0000}"/>
    <cellStyle name="Percent 214 2" xfId="49385" xr:uid="{00000000-0005-0000-0000-0000CBCF0000}"/>
    <cellStyle name="Percent 214 3" xfId="49386" xr:uid="{00000000-0005-0000-0000-0000CCCF0000}"/>
    <cellStyle name="Percent 215" xfId="49387" xr:uid="{00000000-0005-0000-0000-0000CDCF0000}"/>
    <cellStyle name="Percent 215 2" xfId="49388" xr:uid="{00000000-0005-0000-0000-0000CECF0000}"/>
    <cellStyle name="Percent 215 3" xfId="49389" xr:uid="{00000000-0005-0000-0000-0000CFCF0000}"/>
    <cellStyle name="Percent 216" xfId="49390" xr:uid="{00000000-0005-0000-0000-0000D0CF0000}"/>
    <cellStyle name="Percent 216 2" xfId="49391" xr:uid="{00000000-0005-0000-0000-0000D1CF0000}"/>
    <cellStyle name="Percent 216 3" xfId="49392" xr:uid="{00000000-0005-0000-0000-0000D2CF0000}"/>
    <cellStyle name="Percent 217" xfId="49393" xr:uid="{00000000-0005-0000-0000-0000D3CF0000}"/>
    <cellStyle name="Percent 217 2" xfId="53574" xr:uid="{00000000-0005-0000-0000-0000D4CF0000}"/>
    <cellStyle name="Percent 217 2 2" xfId="53575" xr:uid="{00000000-0005-0000-0000-0000D5CF0000}"/>
    <cellStyle name="Percent 218" xfId="49394" xr:uid="{00000000-0005-0000-0000-0000D6CF0000}"/>
    <cellStyle name="Percent 218 2" xfId="53576" xr:uid="{00000000-0005-0000-0000-0000D7CF0000}"/>
    <cellStyle name="Percent 219" xfId="49395" xr:uid="{00000000-0005-0000-0000-0000D8CF0000}"/>
    <cellStyle name="Percent 219 2" xfId="53577" xr:uid="{00000000-0005-0000-0000-0000D9CF0000}"/>
    <cellStyle name="Percent 219 3" xfId="53578" xr:uid="{00000000-0005-0000-0000-0000DACF0000}"/>
    <cellStyle name="Percent 22" xfId="117" xr:uid="{00000000-0005-0000-0000-0000DBCF0000}"/>
    <cellStyle name="Percent 22 2" xfId="49396" xr:uid="{00000000-0005-0000-0000-0000DCCF0000}"/>
    <cellStyle name="Percent 22 2 2" xfId="49397" xr:uid="{00000000-0005-0000-0000-0000DDCF0000}"/>
    <cellStyle name="Percent 22 2 3" xfId="49398" xr:uid="{00000000-0005-0000-0000-0000DECF0000}"/>
    <cellStyle name="Percent 22 3" xfId="49399" xr:uid="{00000000-0005-0000-0000-0000DFCF0000}"/>
    <cellStyle name="Percent 22 4" xfId="49400" xr:uid="{00000000-0005-0000-0000-0000E0CF0000}"/>
    <cellStyle name="Percent 220" xfId="49401" xr:uid="{00000000-0005-0000-0000-0000E1CF0000}"/>
    <cellStyle name="Percent 220 2" xfId="53579" xr:uid="{00000000-0005-0000-0000-0000E2CF0000}"/>
    <cellStyle name="Percent 220 3" xfId="53580" xr:uid="{00000000-0005-0000-0000-0000E3CF0000}"/>
    <cellStyle name="Percent 221" xfId="49402" xr:uid="{00000000-0005-0000-0000-0000E4CF0000}"/>
    <cellStyle name="Percent 221 2" xfId="53581" xr:uid="{00000000-0005-0000-0000-0000E5CF0000}"/>
    <cellStyle name="Percent 221 3" xfId="53582" xr:uid="{00000000-0005-0000-0000-0000E6CF0000}"/>
    <cellStyle name="Percent 222" xfId="49403" xr:uid="{00000000-0005-0000-0000-0000E7CF0000}"/>
    <cellStyle name="Percent 222 2" xfId="53583" xr:uid="{00000000-0005-0000-0000-0000E8CF0000}"/>
    <cellStyle name="Percent 222 3" xfId="53584" xr:uid="{00000000-0005-0000-0000-0000E9CF0000}"/>
    <cellStyle name="Percent 223" xfId="49404" xr:uid="{00000000-0005-0000-0000-0000EACF0000}"/>
    <cellStyle name="Percent 223 2" xfId="53585" xr:uid="{00000000-0005-0000-0000-0000EBCF0000}"/>
    <cellStyle name="Percent 223 3" xfId="53586" xr:uid="{00000000-0005-0000-0000-0000ECCF0000}"/>
    <cellStyle name="Percent 224" xfId="49405" xr:uid="{00000000-0005-0000-0000-0000EDCF0000}"/>
    <cellStyle name="Percent 224 2" xfId="53587" xr:uid="{00000000-0005-0000-0000-0000EECF0000}"/>
    <cellStyle name="Percent 224 3" xfId="53588" xr:uid="{00000000-0005-0000-0000-0000EFCF0000}"/>
    <cellStyle name="Percent 225" xfId="49406" xr:uid="{00000000-0005-0000-0000-0000F0CF0000}"/>
    <cellStyle name="Percent 225 2" xfId="53589" xr:uid="{00000000-0005-0000-0000-0000F1CF0000}"/>
    <cellStyle name="Percent 225 3" xfId="53590" xr:uid="{00000000-0005-0000-0000-0000F2CF0000}"/>
    <cellStyle name="Percent 226" xfId="49407" xr:uid="{00000000-0005-0000-0000-0000F3CF0000}"/>
    <cellStyle name="Percent 226 2" xfId="53591" xr:uid="{00000000-0005-0000-0000-0000F4CF0000}"/>
    <cellStyle name="Percent 226 3" xfId="53592" xr:uid="{00000000-0005-0000-0000-0000F5CF0000}"/>
    <cellStyle name="Percent 227" xfId="49408" xr:uid="{00000000-0005-0000-0000-0000F6CF0000}"/>
    <cellStyle name="Percent 227 2" xfId="53593" xr:uid="{00000000-0005-0000-0000-0000F7CF0000}"/>
    <cellStyle name="Percent 227 3" xfId="53594" xr:uid="{00000000-0005-0000-0000-0000F8CF0000}"/>
    <cellStyle name="Percent 227 4" xfId="53595" xr:uid="{00000000-0005-0000-0000-0000F9CF0000}"/>
    <cellStyle name="Percent 228" xfId="49409" xr:uid="{00000000-0005-0000-0000-0000FACF0000}"/>
    <cellStyle name="Percent 228 2" xfId="53596" xr:uid="{00000000-0005-0000-0000-0000FBCF0000}"/>
    <cellStyle name="Percent 228 3" xfId="53597" xr:uid="{00000000-0005-0000-0000-0000FCCF0000}"/>
    <cellStyle name="Percent 228 4" xfId="53598" xr:uid="{00000000-0005-0000-0000-0000FDCF0000}"/>
    <cellStyle name="Percent 229" xfId="49410" xr:uid="{00000000-0005-0000-0000-0000FECF0000}"/>
    <cellStyle name="Percent 229 2" xfId="53599" xr:uid="{00000000-0005-0000-0000-0000FFCF0000}"/>
    <cellStyle name="Percent 229 3" xfId="53600" xr:uid="{00000000-0005-0000-0000-000000D00000}"/>
    <cellStyle name="Percent 229 4" xfId="53601" xr:uid="{00000000-0005-0000-0000-000001D00000}"/>
    <cellStyle name="Percent 23" xfId="118" xr:uid="{00000000-0005-0000-0000-000002D00000}"/>
    <cellStyle name="Percent 23 2" xfId="49411" xr:uid="{00000000-0005-0000-0000-000003D00000}"/>
    <cellStyle name="Percent 23 2 2" xfId="49412" xr:uid="{00000000-0005-0000-0000-000004D00000}"/>
    <cellStyle name="Percent 23 2 3" xfId="49413" xr:uid="{00000000-0005-0000-0000-000005D00000}"/>
    <cellStyle name="Percent 23 3" xfId="49414" xr:uid="{00000000-0005-0000-0000-000006D00000}"/>
    <cellStyle name="Percent 23 4" xfId="49415" xr:uid="{00000000-0005-0000-0000-000007D00000}"/>
    <cellStyle name="Percent 230" xfId="49416" xr:uid="{00000000-0005-0000-0000-000008D00000}"/>
    <cellStyle name="Percent 230 2" xfId="53602" xr:uid="{00000000-0005-0000-0000-000009D00000}"/>
    <cellStyle name="Percent 230 3" xfId="53603" xr:uid="{00000000-0005-0000-0000-00000AD00000}"/>
    <cellStyle name="Percent 231" xfId="49417" xr:uid="{00000000-0005-0000-0000-00000BD00000}"/>
    <cellStyle name="Percent 231 2" xfId="53604" xr:uid="{00000000-0005-0000-0000-00000CD00000}"/>
    <cellStyle name="Percent 231 3" xfId="53605" xr:uid="{00000000-0005-0000-0000-00000DD00000}"/>
    <cellStyle name="Percent 232" xfId="49418" xr:uid="{00000000-0005-0000-0000-00000ED00000}"/>
    <cellStyle name="Percent 232 2" xfId="53606" xr:uid="{00000000-0005-0000-0000-00000FD00000}"/>
    <cellStyle name="Percent 232 3" xfId="53607" xr:uid="{00000000-0005-0000-0000-000010D00000}"/>
    <cellStyle name="Percent 232 3 2" xfId="53608" xr:uid="{00000000-0005-0000-0000-000011D00000}"/>
    <cellStyle name="Percent 233" xfId="49419" xr:uid="{00000000-0005-0000-0000-000012D00000}"/>
    <cellStyle name="Percent 233 2" xfId="53609" xr:uid="{00000000-0005-0000-0000-000013D00000}"/>
    <cellStyle name="Percent 233 2 2" xfId="53610" xr:uid="{00000000-0005-0000-0000-000014D00000}"/>
    <cellStyle name="Percent 233 3" xfId="53611" xr:uid="{00000000-0005-0000-0000-000015D00000}"/>
    <cellStyle name="Percent 233 3 2" xfId="53612" xr:uid="{00000000-0005-0000-0000-000016D00000}"/>
    <cellStyle name="Percent 233 4" xfId="53613" xr:uid="{00000000-0005-0000-0000-000017D00000}"/>
    <cellStyle name="Percent 233 5" xfId="53614" xr:uid="{00000000-0005-0000-0000-000018D00000}"/>
    <cellStyle name="Percent 233 6" xfId="53615" xr:uid="{00000000-0005-0000-0000-000019D00000}"/>
    <cellStyle name="Percent 234" xfId="49420" xr:uid="{00000000-0005-0000-0000-00001AD00000}"/>
    <cellStyle name="Percent 234 2" xfId="53616" xr:uid="{00000000-0005-0000-0000-00001BD00000}"/>
    <cellStyle name="Percent 234 2 2" xfId="53617" xr:uid="{00000000-0005-0000-0000-00001CD00000}"/>
    <cellStyle name="Percent 234 3" xfId="53618" xr:uid="{00000000-0005-0000-0000-00001DD00000}"/>
    <cellStyle name="Percent 234 3 2" xfId="53619" xr:uid="{00000000-0005-0000-0000-00001ED00000}"/>
    <cellStyle name="Percent 234 4" xfId="53620" xr:uid="{00000000-0005-0000-0000-00001FD00000}"/>
    <cellStyle name="Percent 234 5" xfId="53621" xr:uid="{00000000-0005-0000-0000-000020D00000}"/>
    <cellStyle name="Percent 234 6" xfId="53622" xr:uid="{00000000-0005-0000-0000-000021D00000}"/>
    <cellStyle name="Percent 235" xfId="49421" xr:uid="{00000000-0005-0000-0000-000022D00000}"/>
    <cellStyle name="Percent 235 2" xfId="53623" xr:uid="{00000000-0005-0000-0000-000023D00000}"/>
    <cellStyle name="Percent 235 2 2" xfId="53624" xr:uid="{00000000-0005-0000-0000-000024D00000}"/>
    <cellStyle name="Percent 235 3" xfId="53625" xr:uid="{00000000-0005-0000-0000-000025D00000}"/>
    <cellStyle name="Percent 235 3 2" xfId="53626" xr:uid="{00000000-0005-0000-0000-000026D00000}"/>
    <cellStyle name="Percent 235 4" xfId="53627" xr:uid="{00000000-0005-0000-0000-000027D00000}"/>
    <cellStyle name="Percent 235 5" xfId="53628" xr:uid="{00000000-0005-0000-0000-000028D00000}"/>
    <cellStyle name="Percent 235 6" xfId="53629" xr:uid="{00000000-0005-0000-0000-000029D00000}"/>
    <cellStyle name="Percent 236" xfId="49422" xr:uid="{00000000-0005-0000-0000-00002AD00000}"/>
    <cellStyle name="Percent 236 2" xfId="53630" xr:uid="{00000000-0005-0000-0000-00002BD00000}"/>
    <cellStyle name="Percent 236 2 2" xfId="53631" xr:uid="{00000000-0005-0000-0000-00002CD00000}"/>
    <cellStyle name="Percent 236 3" xfId="53632" xr:uid="{00000000-0005-0000-0000-00002DD00000}"/>
    <cellStyle name="Percent 236 3 2" xfId="53633" xr:uid="{00000000-0005-0000-0000-00002ED00000}"/>
    <cellStyle name="Percent 236 4" xfId="53634" xr:uid="{00000000-0005-0000-0000-00002FD00000}"/>
    <cellStyle name="Percent 236 5" xfId="53635" xr:uid="{00000000-0005-0000-0000-000030D00000}"/>
    <cellStyle name="Percent 236 6" xfId="53636" xr:uid="{00000000-0005-0000-0000-000031D00000}"/>
    <cellStyle name="Percent 237" xfId="49423" xr:uid="{00000000-0005-0000-0000-000032D00000}"/>
    <cellStyle name="Percent 237 2" xfId="49424" xr:uid="{00000000-0005-0000-0000-000033D00000}"/>
    <cellStyle name="Percent 237 2 2" xfId="53637" xr:uid="{00000000-0005-0000-0000-000034D00000}"/>
    <cellStyle name="Percent 237 3" xfId="53638" xr:uid="{00000000-0005-0000-0000-000035D00000}"/>
    <cellStyle name="Percent 237 3 2" xfId="53639" xr:uid="{00000000-0005-0000-0000-000036D00000}"/>
    <cellStyle name="Percent 237 4" xfId="53640" xr:uid="{00000000-0005-0000-0000-000037D00000}"/>
    <cellStyle name="Percent 237 5" xfId="53641" xr:uid="{00000000-0005-0000-0000-000038D00000}"/>
    <cellStyle name="Percent 237 6" xfId="53642" xr:uid="{00000000-0005-0000-0000-000039D00000}"/>
    <cellStyle name="Percent 237 7" xfId="53643" xr:uid="{00000000-0005-0000-0000-00003AD00000}"/>
    <cellStyle name="Percent 238" xfId="49425" xr:uid="{00000000-0005-0000-0000-00003BD00000}"/>
    <cellStyle name="Percent 238 2" xfId="49426" xr:uid="{00000000-0005-0000-0000-00003CD00000}"/>
    <cellStyle name="Percent 238 2 2" xfId="53644" xr:uid="{00000000-0005-0000-0000-00003DD00000}"/>
    <cellStyle name="Percent 238 3" xfId="49427" xr:uid="{00000000-0005-0000-0000-00003ED00000}"/>
    <cellStyle name="Percent 238 4" xfId="53645" xr:uid="{00000000-0005-0000-0000-00003FD00000}"/>
    <cellStyle name="Percent 238 5" xfId="53646" xr:uid="{00000000-0005-0000-0000-000040D00000}"/>
    <cellStyle name="Percent 238 6" xfId="53647" xr:uid="{00000000-0005-0000-0000-000041D00000}"/>
    <cellStyle name="Percent 239" xfId="49428" xr:uid="{00000000-0005-0000-0000-000042D00000}"/>
    <cellStyle name="Percent 239 2" xfId="49429" xr:uid="{00000000-0005-0000-0000-000043D00000}"/>
    <cellStyle name="Percent 239 2 2" xfId="53648" xr:uid="{00000000-0005-0000-0000-000044D00000}"/>
    <cellStyle name="Percent 239 3" xfId="53649" xr:uid="{00000000-0005-0000-0000-000045D00000}"/>
    <cellStyle name="Percent 239 4" xfId="53650" xr:uid="{00000000-0005-0000-0000-000046D00000}"/>
    <cellStyle name="Percent 239 5" xfId="53651" xr:uid="{00000000-0005-0000-0000-000047D00000}"/>
    <cellStyle name="Percent 239 6" xfId="53652" xr:uid="{00000000-0005-0000-0000-000048D00000}"/>
    <cellStyle name="Percent 24" xfId="119" xr:uid="{00000000-0005-0000-0000-000049D00000}"/>
    <cellStyle name="Percent 24 2" xfId="49430" xr:uid="{00000000-0005-0000-0000-00004AD00000}"/>
    <cellStyle name="Percent 24 2 2" xfId="49431" xr:uid="{00000000-0005-0000-0000-00004BD00000}"/>
    <cellStyle name="Percent 24 2 2 2" xfId="53653" xr:uid="{00000000-0005-0000-0000-00004CD00000}"/>
    <cellStyle name="Percent 24 2 2 3" xfId="53654" xr:uid="{00000000-0005-0000-0000-00004DD00000}"/>
    <cellStyle name="Percent 24 2 2 4" xfId="53655" xr:uid="{00000000-0005-0000-0000-00004ED00000}"/>
    <cellStyle name="Percent 24 2 3" xfId="49432" xr:uid="{00000000-0005-0000-0000-00004FD00000}"/>
    <cellStyle name="Percent 24 2 3 2" xfId="53656" xr:uid="{00000000-0005-0000-0000-000050D00000}"/>
    <cellStyle name="Percent 24 2 3 3" xfId="53657" xr:uid="{00000000-0005-0000-0000-000051D00000}"/>
    <cellStyle name="Percent 24 2 3 4" xfId="53658" xr:uid="{00000000-0005-0000-0000-000052D00000}"/>
    <cellStyle name="Percent 24 2 4" xfId="53659" xr:uid="{00000000-0005-0000-0000-000053D00000}"/>
    <cellStyle name="Percent 24 2 4 2" xfId="53660" xr:uid="{00000000-0005-0000-0000-000054D00000}"/>
    <cellStyle name="Percent 24 3" xfId="49433" xr:uid="{00000000-0005-0000-0000-000055D00000}"/>
    <cellStyle name="Percent 24 3 2" xfId="53661" xr:uid="{00000000-0005-0000-0000-000056D00000}"/>
    <cellStyle name="Percent 24 3 3" xfId="53662" xr:uid="{00000000-0005-0000-0000-000057D00000}"/>
    <cellStyle name="Percent 24 3 4" xfId="53663" xr:uid="{00000000-0005-0000-0000-000058D00000}"/>
    <cellStyle name="Percent 24 4" xfId="49434" xr:uid="{00000000-0005-0000-0000-000059D00000}"/>
    <cellStyle name="Percent 24 4 2" xfId="53664" xr:uid="{00000000-0005-0000-0000-00005AD00000}"/>
    <cellStyle name="Percent 24 4 3" xfId="53665" xr:uid="{00000000-0005-0000-0000-00005BD00000}"/>
    <cellStyle name="Percent 24 4 4" xfId="53666" xr:uid="{00000000-0005-0000-0000-00005CD00000}"/>
    <cellStyle name="Percent 24 5" xfId="53667" xr:uid="{00000000-0005-0000-0000-00005DD00000}"/>
    <cellStyle name="Percent 24 5 2" xfId="53668" xr:uid="{00000000-0005-0000-0000-00005ED00000}"/>
    <cellStyle name="Percent 240" xfId="49435" xr:uid="{00000000-0005-0000-0000-00005FD00000}"/>
    <cellStyle name="Percent 240 2" xfId="53669" xr:uid="{00000000-0005-0000-0000-000060D00000}"/>
    <cellStyle name="Percent 240 2 2" xfId="53670" xr:uid="{00000000-0005-0000-0000-000061D00000}"/>
    <cellStyle name="Percent 240 3" xfId="53671" xr:uid="{00000000-0005-0000-0000-000062D00000}"/>
    <cellStyle name="Percent 240 4" xfId="53672" xr:uid="{00000000-0005-0000-0000-000063D00000}"/>
    <cellStyle name="Percent 240 5" xfId="53673" xr:uid="{00000000-0005-0000-0000-000064D00000}"/>
    <cellStyle name="Percent 240 6" xfId="53674" xr:uid="{00000000-0005-0000-0000-000065D00000}"/>
    <cellStyle name="Percent 241" xfId="49436" xr:uid="{00000000-0005-0000-0000-000066D00000}"/>
    <cellStyle name="Percent 241 2" xfId="53675" xr:uid="{00000000-0005-0000-0000-000067D00000}"/>
    <cellStyle name="Percent 241 2 2" xfId="53676" xr:uid="{00000000-0005-0000-0000-000068D00000}"/>
    <cellStyle name="Percent 241 3" xfId="53677" xr:uid="{00000000-0005-0000-0000-000069D00000}"/>
    <cellStyle name="Percent 241 4" xfId="53678" xr:uid="{00000000-0005-0000-0000-00006AD00000}"/>
    <cellStyle name="Percent 241 5" xfId="53679" xr:uid="{00000000-0005-0000-0000-00006BD00000}"/>
    <cellStyle name="Percent 241 6" xfId="53680" xr:uid="{00000000-0005-0000-0000-00006CD00000}"/>
    <cellStyle name="Percent 242" xfId="49437" xr:uid="{00000000-0005-0000-0000-00006DD00000}"/>
    <cellStyle name="Percent 242 2" xfId="53681" xr:uid="{00000000-0005-0000-0000-00006ED00000}"/>
    <cellStyle name="Percent 242 2 2" xfId="53682" xr:uid="{00000000-0005-0000-0000-00006FD00000}"/>
    <cellStyle name="Percent 242 3" xfId="53683" xr:uid="{00000000-0005-0000-0000-000070D00000}"/>
    <cellStyle name="Percent 242 3 2" xfId="53684" xr:uid="{00000000-0005-0000-0000-000071D00000}"/>
    <cellStyle name="Percent 242 4" xfId="53685" xr:uid="{00000000-0005-0000-0000-000072D00000}"/>
    <cellStyle name="Percent 242 5" xfId="53686" xr:uid="{00000000-0005-0000-0000-000073D00000}"/>
    <cellStyle name="Percent 242 6" xfId="53687" xr:uid="{00000000-0005-0000-0000-000074D00000}"/>
    <cellStyle name="Percent 242 7" xfId="53688" xr:uid="{00000000-0005-0000-0000-000075D00000}"/>
    <cellStyle name="Percent 243" xfId="49438" xr:uid="{00000000-0005-0000-0000-000076D00000}"/>
    <cellStyle name="Percent 243 2" xfId="53689" xr:uid="{00000000-0005-0000-0000-000077D00000}"/>
    <cellStyle name="Percent 243 2 2" xfId="53690" xr:uid="{00000000-0005-0000-0000-000078D00000}"/>
    <cellStyle name="Percent 243 3" xfId="53691" xr:uid="{00000000-0005-0000-0000-000079D00000}"/>
    <cellStyle name="Percent 243 3 2" xfId="53692" xr:uid="{00000000-0005-0000-0000-00007AD00000}"/>
    <cellStyle name="Percent 243 4" xfId="53693" xr:uid="{00000000-0005-0000-0000-00007BD00000}"/>
    <cellStyle name="Percent 243 5" xfId="53694" xr:uid="{00000000-0005-0000-0000-00007CD00000}"/>
    <cellStyle name="Percent 243 6" xfId="53695" xr:uid="{00000000-0005-0000-0000-00007DD00000}"/>
    <cellStyle name="Percent 243 7" xfId="53696" xr:uid="{00000000-0005-0000-0000-00007ED00000}"/>
    <cellStyle name="Percent 244" xfId="49439" xr:uid="{00000000-0005-0000-0000-00007FD00000}"/>
    <cellStyle name="Percent 244 2" xfId="53697" xr:uid="{00000000-0005-0000-0000-000080D00000}"/>
    <cellStyle name="Percent 244 2 2" xfId="53698" xr:uid="{00000000-0005-0000-0000-000081D00000}"/>
    <cellStyle name="Percent 244 3" xfId="53699" xr:uid="{00000000-0005-0000-0000-000082D00000}"/>
    <cellStyle name="Percent 244 3 2" xfId="53700" xr:uid="{00000000-0005-0000-0000-000083D00000}"/>
    <cellStyle name="Percent 244 4" xfId="53701" xr:uid="{00000000-0005-0000-0000-000084D00000}"/>
    <cellStyle name="Percent 244 5" xfId="53702" xr:uid="{00000000-0005-0000-0000-000085D00000}"/>
    <cellStyle name="Percent 244 6" xfId="53703" xr:uid="{00000000-0005-0000-0000-000086D00000}"/>
    <cellStyle name="Percent 244 7" xfId="53704" xr:uid="{00000000-0005-0000-0000-000087D00000}"/>
    <cellStyle name="Percent 245" xfId="49440" xr:uid="{00000000-0005-0000-0000-000088D00000}"/>
    <cellStyle name="Percent 245 2" xfId="53705" xr:uid="{00000000-0005-0000-0000-000089D00000}"/>
    <cellStyle name="Percent 245 2 2" xfId="53706" xr:uid="{00000000-0005-0000-0000-00008AD00000}"/>
    <cellStyle name="Percent 245 3" xfId="53707" xr:uid="{00000000-0005-0000-0000-00008BD00000}"/>
    <cellStyle name="Percent 245 3 2" xfId="53708" xr:uid="{00000000-0005-0000-0000-00008CD00000}"/>
    <cellStyle name="Percent 245 4" xfId="53709" xr:uid="{00000000-0005-0000-0000-00008DD00000}"/>
    <cellStyle name="Percent 245 5" xfId="53710" xr:uid="{00000000-0005-0000-0000-00008ED00000}"/>
    <cellStyle name="Percent 245 6" xfId="53711" xr:uid="{00000000-0005-0000-0000-00008FD00000}"/>
    <cellStyle name="Percent 245 7" xfId="53712" xr:uid="{00000000-0005-0000-0000-000090D00000}"/>
    <cellStyle name="Percent 246" xfId="51815" xr:uid="{00000000-0005-0000-0000-000091D00000}"/>
    <cellStyle name="Percent 246 2" xfId="53713" xr:uid="{00000000-0005-0000-0000-000092D00000}"/>
    <cellStyle name="Percent 246 2 2" xfId="53714" xr:uid="{00000000-0005-0000-0000-000093D00000}"/>
    <cellStyle name="Percent 246 3" xfId="53715" xr:uid="{00000000-0005-0000-0000-000094D00000}"/>
    <cellStyle name="Percent 246 3 2" xfId="53716" xr:uid="{00000000-0005-0000-0000-000095D00000}"/>
    <cellStyle name="Percent 246 4" xfId="53717" xr:uid="{00000000-0005-0000-0000-000096D00000}"/>
    <cellStyle name="Percent 246 5" xfId="53718" xr:uid="{00000000-0005-0000-0000-000097D00000}"/>
    <cellStyle name="Percent 246 6" xfId="53719" xr:uid="{00000000-0005-0000-0000-000098D00000}"/>
    <cellStyle name="Percent 246 7" xfId="53720" xr:uid="{00000000-0005-0000-0000-000099D00000}"/>
    <cellStyle name="Percent 247" xfId="364" xr:uid="{00000000-0005-0000-0000-00009AD00000}"/>
    <cellStyle name="Percent 247 2" xfId="53721" xr:uid="{00000000-0005-0000-0000-00009BD00000}"/>
    <cellStyle name="Percent 247 2 2" xfId="53722" xr:uid="{00000000-0005-0000-0000-00009CD00000}"/>
    <cellStyle name="Percent 247 3" xfId="53723" xr:uid="{00000000-0005-0000-0000-00009DD00000}"/>
    <cellStyle name="Percent 247 3 2" xfId="53724" xr:uid="{00000000-0005-0000-0000-00009ED00000}"/>
    <cellStyle name="Percent 247 4" xfId="53725" xr:uid="{00000000-0005-0000-0000-00009FD00000}"/>
    <cellStyle name="Percent 247 5" xfId="53726" xr:uid="{00000000-0005-0000-0000-0000A0D00000}"/>
    <cellStyle name="Percent 247 6" xfId="53727" xr:uid="{00000000-0005-0000-0000-0000A1D00000}"/>
    <cellStyle name="Percent 247 7" xfId="53728" xr:uid="{00000000-0005-0000-0000-0000A2D00000}"/>
    <cellStyle name="Percent 248" xfId="53729" xr:uid="{00000000-0005-0000-0000-0000A3D00000}"/>
    <cellStyle name="Percent 248 2" xfId="53730" xr:uid="{00000000-0005-0000-0000-0000A4D00000}"/>
    <cellStyle name="Percent 248 3" xfId="53731" xr:uid="{00000000-0005-0000-0000-0000A5D00000}"/>
    <cellStyle name="Percent 248 4" xfId="53732" xr:uid="{00000000-0005-0000-0000-0000A6D00000}"/>
    <cellStyle name="Percent 248 5" xfId="53733" xr:uid="{00000000-0005-0000-0000-0000A7D00000}"/>
    <cellStyle name="Percent 249" xfId="53734" xr:uid="{00000000-0005-0000-0000-0000A8D00000}"/>
    <cellStyle name="Percent 249 2" xfId="53735" xr:uid="{00000000-0005-0000-0000-0000A9D00000}"/>
    <cellStyle name="Percent 249 3" xfId="53736" xr:uid="{00000000-0005-0000-0000-0000AAD00000}"/>
    <cellStyle name="Percent 249 4" xfId="53737" xr:uid="{00000000-0005-0000-0000-0000ABD00000}"/>
    <cellStyle name="Percent 249 5" xfId="53738" xr:uid="{00000000-0005-0000-0000-0000ACD00000}"/>
    <cellStyle name="Percent 25" xfId="169" xr:uid="{00000000-0005-0000-0000-0000ADD00000}"/>
    <cellStyle name="Percent 25 2" xfId="49442" xr:uid="{00000000-0005-0000-0000-0000AED00000}"/>
    <cellStyle name="Percent 25 2 2" xfId="53739" xr:uid="{00000000-0005-0000-0000-0000AFD00000}"/>
    <cellStyle name="Percent 25 2 3" xfId="53740" xr:uid="{00000000-0005-0000-0000-0000B0D00000}"/>
    <cellStyle name="Percent 25 2 4" xfId="53741" xr:uid="{00000000-0005-0000-0000-0000B1D00000}"/>
    <cellStyle name="Percent 25 3" xfId="49443" xr:uid="{00000000-0005-0000-0000-0000B2D00000}"/>
    <cellStyle name="Percent 25 3 2" xfId="53742" xr:uid="{00000000-0005-0000-0000-0000B3D00000}"/>
    <cellStyle name="Percent 25 3 3" xfId="53743" xr:uid="{00000000-0005-0000-0000-0000B4D00000}"/>
    <cellStyle name="Percent 25 3 4" xfId="53744" xr:uid="{00000000-0005-0000-0000-0000B5D00000}"/>
    <cellStyle name="Percent 25 4" xfId="53745" xr:uid="{00000000-0005-0000-0000-0000B6D00000}"/>
    <cellStyle name="Percent 25 4 2" xfId="53746" xr:uid="{00000000-0005-0000-0000-0000B7D00000}"/>
    <cellStyle name="Percent 25 5" xfId="49441" xr:uid="{00000000-0005-0000-0000-0000B8D00000}"/>
    <cellStyle name="Percent 250" xfId="53747" xr:uid="{00000000-0005-0000-0000-0000B9D00000}"/>
    <cellStyle name="Percent 250 2" xfId="53748" xr:uid="{00000000-0005-0000-0000-0000BAD00000}"/>
    <cellStyle name="Percent 250 3" xfId="53749" xr:uid="{00000000-0005-0000-0000-0000BBD00000}"/>
    <cellStyle name="Percent 250 4" xfId="53750" xr:uid="{00000000-0005-0000-0000-0000BCD00000}"/>
    <cellStyle name="Percent 250 5" xfId="53751" xr:uid="{00000000-0005-0000-0000-0000BDD00000}"/>
    <cellStyle name="Percent 251" xfId="53752" xr:uid="{00000000-0005-0000-0000-0000BED00000}"/>
    <cellStyle name="Percent 251 2" xfId="53753" xr:uid="{00000000-0005-0000-0000-0000BFD00000}"/>
    <cellStyle name="Percent 251 3" xfId="53754" xr:uid="{00000000-0005-0000-0000-0000C0D00000}"/>
    <cellStyle name="Percent 251 4" xfId="53755" xr:uid="{00000000-0005-0000-0000-0000C1D00000}"/>
    <cellStyle name="Percent 251 5" xfId="53756" xr:uid="{00000000-0005-0000-0000-0000C2D00000}"/>
    <cellStyle name="Percent 252" xfId="53757" xr:uid="{00000000-0005-0000-0000-0000C3D00000}"/>
    <cellStyle name="Percent 252 2" xfId="53758" xr:uid="{00000000-0005-0000-0000-0000C4D00000}"/>
    <cellStyle name="Percent 252 3" xfId="53759" xr:uid="{00000000-0005-0000-0000-0000C5D00000}"/>
    <cellStyle name="Percent 252 4" xfId="53760" xr:uid="{00000000-0005-0000-0000-0000C6D00000}"/>
    <cellStyle name="Percent 252 5" xfId="53761" xr:uid="{00000000-0005-0000-0000-0000C7D00000}"/>
    <cellStyle name="Percent 253" xfId="53762" xr:uid="{00000000-0005-0000-0000-0000C8D00000}"/>
    <cellStyle name="Percent 253 2" xfId="53763" xr:uid="{00000000-0005-0000-0000-0000C9D00000}"/>
    <cellStyle name="Percent 253 3" xfId="53764" xr:uid="{00000000-0005-0000-0000-0000CAD00000}"/>
    <cellStyle name="Percent 253 4" xfId="53765" xr:uid="{00000000-0005-0000-0000-0000CBD00000}"/>
    <cellStyle name="Percent 253 5" xfId="53766" xr:uid="{00000000-0005-0000-0000-0000CCD00000}"/>
    <cellStyle name="Percent 254" xfId="53767" xr:uid="{00000000-0005-0000-0000-0000CDD00000}"/>
    <cellStyle name="Percent 254 2" xfId="53768" xr:uid="{00000000-0005-0000-0000-0000CED00000}"/>
    <cellStyle name="Percent 254 3" xfId="53769" xr:uid="{00000000-0005-0000-0000-0000CFD00000}"/>
    <cellStyle name="Percent 254 4" xfId="53770" xr:uid="{00000000-0005-0000-0000-0000D0D00000}"/>
    <cellStyle name="Percent 254 5" xfId="53771" xr:uid="{00000000-0005-0000-0000-0000D1D00000}"/>
    <cellStyle name="Percent 255" xfId="53772" xr:uid="{00000000-0005-0000-0000-0000D2D00000}"/>
    <cellStyle name="Percent 255 2" xfId="53773" xr:uid="{00000000-0005-0000-0000-0000D3D00000}"/>
    <cellStyle name="Percent 255 3" xfId="53774" xr:uid="{00000000-0005-0000-0000-0000D4D00000}"/>
    <cellStyle name="Percent 255 4" xfId="53775" xr:uid="{00000000-0005-0000-0000-0000D5D00000}"/>
    <cellStyle name="Percent 255 5" xfId="53776" xr:uid="{00000000-0005-0000-0000-0000D6D00000}"/>
    <cellStyle name="Percent 256" xfId="53777" xr:uid="{00000000-0005-0000-0000-0000D7D00000}"/>
    <cellStyle name="Percent 256 2" xfId="53778" xr:uid="{00000000-0005-0000-0000-0000D8D00000}"/>
    <cellStyle name="Percent 256 3" xfId="53779" xr:uid="{00000000-0005-0000-0000-0000D9D00000}"/>
    <cellStyle name="Percent 256 4" xfId="53780" xr:uid="{00000000-0005-0000-0000-0000DAD00000}"/>
    <cellStyle name="Percent 256 5" xfId="53781" xr:uid="{00000000-0005-0000-0000-0000DBD00000}"/>
    <cellStyle name="Percent 257" xfId="53782" xr:uid="{00000000-0005-0000-0000-0000DCD00000}"/>
    <cellStyle name="Percent 257 2" xfId="53783" xr:uid="{00000000-0005-0000-0000-0000DDD00000}"/>
    <cellStyle name="Percent 257 3" xfId="53784" xr:uid="{00000000-0005-0000-0000-0000DED00000}"/>
    <cellStyle name="Percent 257 4" xfId="53785" xr:uid="{00000000-0005-0000-0000-0000DFD00000}"/>
    <cellStyle name="Percent 258" xfId="53786" xr:uid="{00000000-0005-0000-0000-0000E0D00000}"/>
    <cellStyle name="Percent 258 2" xfId="53787" xr:uid="{00000000-0005-0000-0000-0000E1D00000}"/>
    <cellStyle name="Percent 258 3" xfId="53788" xr:uid="{00000000-0005-0000-0000-0000E2D00000}"/>
    <cellStyle name="Percent 258 4" xfId="53789" xr:uid="{00000000-0005-0000-0000-0000E3D00000}"/>
    <cellStyle name="Percent 259" xfId="53790" xr:uid="{00000000-0005-0000-0000-0000E4D00000}"/>
    <cellStyle name="Percent 259 2" xfId="53791" xr:uid="{00000000-0005-0000-0000-0000E5D00000}"/>
    <cellStyle name="Percent 259 3" xfId="53792" xr:uid="{00000000-0005-0000-0000-0000E6D00000}"/>
    <cellStyle name="Percent 259 4" xfId="53793" xr:uid="{00000000-0005-0000-0000-0000E7D00000}"/>
    <cellStyle name="Percent 26" xfId="238" xr:uid="{00000000-0005-0000-0000-0000E8D00000}"/>
    <cellStyle name="Percent 26 10" xfId="53794" xr:uid="{00000000-0005-0000-0000-0000E9D00000}"/>
    <cellStyle name="Percent 26 11" xfId="49444" xr:uid="{00000000-0005-0000-0000-0000EAD00000}"/>
    <cellStyle name="Percent 26 2" xfId="49445" xr:uid="{00000000-0005-0000-0000-0000EBD00000}"/>
    <cellStyle name="Percent 26 2 2" xfId="53795" xr:uid="{00000000-0005-0000-0000-0000ECD00000}"/>
    <cellStyle name="Percent 26 2 2 2" xfId="53796" xr:uid="{00000000-0005-0000-0000-0000EDD00000}"/>
    <cellStyle name="Percent 26 3" xfId="49446" xr:uid="{00000000-0005-0000-0000-0000EED00000}"/>
    <cellStyle name="Percent 26 3 2" xfId="49447" xr:uid="{00000000-0005-0000-0000-0000EFD00000}"/>
    <cellStyle name="Percent 26 3 2 2" xfId="53797" xr:uid="{00000000-0005-0000-0000-0000F0D00000}"/>
    <cellStyle name="Percent 26 3 2 3" xfId="53798" xr:uid="{00000000-0005-0000-0000-0000F1D00000}"/>
    <cellStyle name="Percent 26 3 2 4" xfId="53799" xr:uid="{00000000-0005-0000-0000-0000F2D00000}"/>
    <cellStyle name="Percent 26 3 3" xfId="49448" xr:uid="{00000000-0005-0000-0000-0000F3D00000}"/>
    <cellStyle name="Percent 26 3 4" xfId="53800" xr:uid="{00000000-0005-0000-0000-0000F4D00000}"/>
    <cellStyle name="Percent 26 3 5" xfId="53801" xr:uid="{00000000-0005-0000-0000-0000F5D00000}"/>
    <cellStyle name="Percent 26 3 6" xfId="53802" xr:uid="{00000000-0005-0000-0000-0000F6D00000}"/>
    <cellStyle name="Percent 26 4" xfId="49449" xr:uid="{00000000-0005-0000-0000-0000F7D00000}"/>
    <cellStyle name="Percent 26 4 2" xfId="49450" xr:uid="{00000000-0005-0000-0000-0000F8D00000}"/>
    <cellStyle name="Percent 26 4 2 2" xfId="53803" xr:uid="{00000000-0005-0000-0000-0000F9D00000}"/>
    <cellStyle name="Percent 26 4 2 3" xfId="53804" xr:uid="{00000000-0005-0000-0000-0000FAD00000}"/>
    <cellStyle name="Percent 26 4 2 4" xfId="53805" xr:uid="{00000000-0005-0000-0000-0000FBD00000}"/>
    <cellStyle name="Percent 26 4 3" xfId="49451" xr:uid="{00000000-0005-0000-0000-0000FCD00000}"/>
    <cellStyle name="Percent 26 4 4" xfId="53806" xr:uid="{00000000-0005-0000-0000-0000FDD00000}"/>
    <cellStyle name="Percent 26 4 5" xfId="53807" xr:uid="{00000000-0005-0000-0000-0000FED00000}"/>
    <cellStyle name="Percent 26 4 6" xfId="53808" xr:uid="{00000000-0005-0000-0000-0000FFD00000}"/>
    <cellStyle name="Percent 26 5" xfId="49452" xr:uid="{00000000-0005-0000-0000-000000D10000}"/>
    <cellStyle name="Percent 26 5 2" xfId="49453" xr:uid="{00000000-0005-0000-0000-000001D10000}"/>
    <cellStyle name="Percent 26 5 2 2" xfId="53809" xr:uid="{00000000-0005-0000-0000-000002D10000}"/>
    <cellStyle name="Percent 26 5 2 3" xfId="53810" xr:uid="{00000000-0005-0000-0000-000003D10000}"/>
    <cellStyle name="Percent 26 5 2 4" xfId="53811" xr:uid="{00000000-0005-0000-0000-000004D10000}"/>
    <cellStyle name="Percent 26 5 3" xfId="53812" xr:uid="{00000000-0005-0000-0000-000005D10000}"/>
    <cellStyle name="Percent 26 5 3 2" xfId="53813" xr:uid="{00000000-0005-0000-0000-000006D10000}"/>
    <cellStyle name="Percent 26 5 3 2 2" xfId="53814" xr:uid="{00000000-0005-0000-0000-000007D10000}"/>
    <cellStyle name="Percent 26 5 3 3" xfId="53815" xr:uid="{00000000-0005-0000-0000-000008D10000}"/>
    <cellStyle name="Percent 26 5 4" xfId="53816" xr:uid="{00000000-0005-0000-0000-000009D10000}"/>
    <cellStyle name="Percent 26 5 5" xfId="53817" xr:uid="{00000000-0005-0000-0000-00000AD10000}"/>
    <cellStyle name="Percent 26 5 6" xfId="53818" xr:uid="{00000000-0005-0000-0000-00000BD10000}"/>
    <cellStyle name="Percent 26 6" xfId="49454" xr:uid="{00000000-0005-0000-0000-00000CD10000}"/>
    <cellStyle name="Percent 26 6 2" xfId="53819" xr:uid="{00000000-0005-0000-0000-00000DD10000}"/>
    <cellStyle name="Percent 26 6 2 2" xfId="53820" xr:uid="{00000000-0005-0000-0000-00000ED10000}"/>
    <cellStyle name="Percent 26 6 3" xfId="53821" xr:uid="{00000000-0005-0000-0000-00000FD10000}"/>
    <cellStyle name="Percent 26 6 4" xfId="53822" xr:uid="{00000000-0005-0000-0000-000010D10000}"/>
    <cellStyle name="Percent 26 6 5" xfId="53823" xr:uid="{00000000-0005-0000-0000-000011D10000}"/>
    <cellStyle name="Percent 26 6 6" xfId="53824" xr:uid="{00000000-0005-0000-0000-000012D10000}"/>
    <cellStyle name="Percent 26 7" xfId="53825" xr:uid="{00000000-0005-0000-0000-000013D10000}"/>
    <cellStyle name="Percent 26 7 2" xfId="53826" xr:uid="{00000000-0005-0000-0000-000014D10000}"/>
    <cellStyle name="Percent 26 7 2 2" xfId="53827" xr:uid="{00000000-0005-0000-0000-000015D10000}"/>
    <cellStyle name="Percent 26 7 3" xfId="53828" xr:uid="{00000000-0005-0000-0000-000016D10000}"/>
    <cellStyle name="Percent 26 8" xfId="53829" xr:uid="{00000000-0005-0000-0000-000017D10000}"/>
    <cellStyle name="Percent 26 8 2" xfId="53830" xr:uid="{00000000-0005-0000-0000-000018D10000}"/>
    <cellStyle name="Percent 26 9" xfId="53831" xr:uid="{00000000-0005-0000-0000-000019D10000}"/>
    <cellStyle name="Percent 260" xfId="53832" xr:uid="{00000000-0005-0000-0000-00001AD10000}"/>
    <cellStyle name="Percent 260 2" xfId="53833" xr:uid="{00000000-0005-0000-0000-00001BD10000}"/>
    <cellStyle name="Percent 260 3" xfId="53834" xr:uid="{00000000-0005-0000-0000-00001CD10000}"/>
    <cellStyle name="Percent 260 4" xfId="53835" xr:uid="{00000000-0005-0000-0000-00001DD10000}"/>
    <cellStyle name="Percent 261" xfId="53836" xr:uid="{00000000-0005-0000-0000-00001ED10000}"/>
    <cellStyle name="Percent 261 2" xfId="53837" xr:uid="{00000000-0005-0000-0000-00001FD10000}"/>
    <cellStyle name="Percent 261 3" xfId="53838" xr:uid="{00000000-0005-0000-0000-000020D10000}"/>
    <cellStyle name="Percent 261 4" xfId="53839" xr:uid="{00000000-0005-0000-0000-000021D10000}"/>
    <cellStyle name="Percent 262" xfId="53840" xr:uid="{00000000-0005-0000-0000-000022D10000}"/>
    <cellStyle name="Percent 262 2" xfId="53841" xr:uid="{00000000-0005-0000-0000-000023D10000}"/>
    <cellStyle name="Percent 262 3" xfId="53842" xr:uid="{00000000-0005-0000-0000-000024D10000}"/>
    <cellStyle name="Percent 262 4" xfId="53843" xr:uid="{00000000-0005-0000-0000-000025D10000}"/>
    <cellStyle name="Percent 263" xfId="53844" xr:uid="{00000000-0005-0000-0000-000026D10000}"/>
    <cellStyle name="Percent 263 2" xfId="53845" xr:uid="{00000000-0005-0000-0000-000027D10000}"/>
    <cellStyle name="Percent 263 3" xfId="53846" xr:uid="{00000000-0005-0000-0000-000028D10000}"/>
    <cellStyle name="Percent 263 4" xfId="53847" xr:uid="{00000000-0005-0000-0000-000029D10000}"/>
    <cellStyle name="Percent 264" xfId="53848" xr:uid="{00000000-0005-0000-0000-00002AD10000}"/>
    <cellStyle name="Percent 264 2" xfId="53849" xr:uid="{00000000-0005-0000-0000-00002BD10000}"/>
    <cellStyle name="Percent 264 2 2" xfId="53850" xr:uid="{00000000-0005-0000-0000-00002CD10000}"/>
    <cellStyle name="Percent 264 3" xfId="53851" xr:uid="{00000000-0005-0000-0000-00002DD10000}"/>
    <cellStyle name="Percent 264 4" xfId="53852" xr:uid="{00000000-0005-0000-0000-00002ED10000}"/>
    <cellStyle name="Percent 264 5" xfId="53853" xr:uid="{00000000-0005-0000-0000-00002FD10000}"/>
    <cellStyle name="Percent 265" xfId="53854" xr:uid="{00000000-0005-0000-0000-000030D10000}"/>
    <cellStyle name="Percent 265 2" xfId="53855" xr:uid="{00000000-0005-0000-0000-000031D10000}"/>
    <cellStyle name="Percent 265 2 2" xfId="53856" xr:uid="{00000000-0005-0000-0000-000032D10000}"/>
    <cellStyle name="Percent 265 3" xfId="53857" xr:uid="{00000000-0005-0000-0000-000033D10000}"/>
    <cellStyle name="Percent 265 4" xfId="53858" xr:uid="{00000000-0005-0000-0000-000034D10000}"/>
    <cellStyle name="Percent 265 5" xfId="53859" xr:uid="{00000000-0005-0000-0000-000035D10000}"/>
    <cellStyle name="Percent 266" xfId="53860" xr:uid="{00000000-0005-0000-0000-000036D10000}"/>
    <cellStyle name="Percent 266 2" xfId="53861" xr:uid="{00000000-0005-0000-0000-000037D10000}"/>
    <cellStyle name="Percent 266 2 2" xfId="53862" xr:uid="{00000000-0005-0000-0000-000038D10000}"/>
    <cellStyle name="Percent 266 3" xfId="53863" xr:uid="{00000000-0005-0000-0000-000039D10000}"/>
    <cellStyle name="Percent 266 4" xfId="53864" xr:uid="{00000000-0005-0000-0000-00003AD10000}"/>
    <cellStyle name="Percent 266 5" xfId="53865" xr:uid="{00000000-0005-0000-0000-00003BD10000}"/>
    <cellStyle name="Percent 267" xfId="53866" xr:uid="{00000000-0005-0000-0000-00003CD10000}"/>
    <cellStyle name="Percent 267 2" xfId="53867" xr:uid="{00000000-0005-0000-0000-00003DD10000}"/>
    <cellStyle name="Percent 267 2 2" xfId="53868" xr:uid="{00000000-0005-0000-0000-00003ED10000}"/>
    <cellStyle name="Percent 267 3" xfId="53869" xr:uid="{00000000-0005-0000-0000-00003FD10000}"/>
    <cellStyle name="Percent 268" xfId="53870" xr:uid="{00000000-0005-0000-0000-000040D10000}"/>
    <cellStyle name="Percent 268 2" xfId="53871" xr:uid="{00000000-0005-0000-0000-000041D10000}"/>
    <cellStyle name="Percent 268 2 2" xfId="53872" xr:uid="{00000000-0005-0000-0000-000042D10000}"/>
    <cellStyle name="Percent 268 3" xfId="53873" xr:uid="{00000000-0005-0000-0000-000043D10000}"/>
    <cellStyle name="Percent 269" xfId="53874" xr:uid="{00000000-0005-0000-0000-000044D10000}"/>
    <cellStyle name="Percent 269 2" xfId="53875" xr:uid="{00000000-0005-0000-0000-000045D10000}"/>
    <cellStyle name="Percent 27" xfId="254" xr:uid="{00000000-0005-0000-0000-000046D10000}"/>
    <cellStyle name="Percent 27 10" xfId="49455" xr:uid="{00000000-0005-0000-0000-000047D10000}"/>
    <cellStyle name="Percent 27 2" xfId="49456" xr:uid="{00000000-0005-0000-0000-000048D10000}"/>
    <cellStyle name="Percent 27 2 2" xfId="49457" xr:uid="{00000000-0005-0000-0000-000049D10000}"/>
    <cellStyle name="Percent 27 2 2 2" xfId="53876" xr:uid="{00000000-0005-0000-0000-00004AD10000}"/>
    <cellStyle name="Percent 27 2 2 3" xfId="53877" xr:uid="{00000000-0005-0000-0000-00004BD10000}"/>
    <cellStyle name="Percent 27 2 2 4" xfId="53878" xr:uid="{00000000-0005-0000-0000-00004CD10000}"/>
    <cellStyle name="Percent 27 2 3" xfId="49458" xr:uid="{00000000-0005-0000-0000-00004DD10000}"/>
    <cellStyle name="Percent 27 2 3 2" xfId="53879" xr:uid="{00000000-0005-0000-0000-00004ED10000}"/>
    <cellStyle name="Percent 27 2 3 3" xfId="53880" xr:uid="{00000000-0005-0000-0000-00004FD10000}"/>
    <cellStyle name="Percent 27 2 3 4" xfId="53881" xr:uid="{00000000-0005-0000-0000-000050D10000}"/>
    <cellStyle name="Percent 27 3" xfId="49459" xr:uid="{00000000-0005-0000-0000-000051D10000}"/>
    <cellStyle name="Percent 27 3 2" xfId="49460" xr:uid="{00000000-0005-0000-0000-000052D10000}"/>
    <cellStyle name="Percent 27 3 2 2" xfId="53882" xr:uid="{00000000-0005-0000-0000-000053D10000}"/>
    <cellStyle name="Percent 27 3 2 3" xfId="53883" xr:uid="{00000000-0005-0000-0000-000054D10000}"/>
    <cellStyle name="Percent 27 3 2 4" xfId="53884" xr:uid="{00000000-0005-0000-0000-000055D10000}"/>
    <cellStyle name="Percent 27 3 3" xfId="49461" xr:uid="{00000000-0005-0000-0000-000056D10000}"/>
    <cellStyle name="Percent 27 3 4" xfId="53885" xr:uid="{00000000-0005-0000-0000-000057D10000}"/>
    <cellStyle name="Percent 27 3 5" xfId="53886" xr:uid="{00000000-0005-0000-0000-000058D10000}"/>
    <cellStyle name="Percent 27 3 6" xfId="53887" xr:uid="{00000000-0005-0000-0000-000059D10000}"/>
    <cellStyle name="Percent 27 4" xfId="49462" xr:uid="{00000000-0005-0000-0000-00005AD10000}"/>
    <cellStyle name="Percent 27 4 2" xfId="49463" xr:uid="{00000000-0005-0000-0000-00005BD10000}"/>
    <cellStyle name="Percent 27 4 2 2" xfId="53888" xr:uid="{00000000-0005-0000-0000-00005CD10000}"/>
    <cellStyle name="Percent 27 4 2 3" xfId="53889" xr:uid="{00000000-0005-0000-0000-00005DD10000}"/>
    <cellStyle name="Percent 27 4 2 4" xfId="53890" xr:uid="{00000000-0005-0000-0000-00005ED10000}"/>
    <cellStyle name="Percent 27 4 3" xfId="53891" xr:uid="{00000000-0005-0000-0000-00005FD10000}"/>
    <cellStyle name="Percent 27 4 3 2" xfId="53892" xr:uid="{00000000-0005-0000-0000-000060D10000}"/>
    <cellStyle name="Percent 27 4 3 2 2" xfId="53893" xr:uid="{00000000-0005-0000-0000-000061D10000}"/>
    <cellStyle name="Percent 27 4 3 3" xfId="53894" xr:uid="{00000000-0005-0000-0000-000062D10000}"/>
    <cellStyle name="Percent 27 4 4" xfId="53895" xr:uid="{00000000-0005-0000-0000-000063D10000}"/>
    <cellStyle name="Percent 27 4 5" xfId="53896" xr:uid="{00000000-0005-0000-0000-000064D10000}"/>
    <cellStyle name="Percent 27 4 6" xfId="53897" xr:uid="{00000000-0005-0000-0000-000065D10000}"/>
    <cellStyle name="Percent 27 5" xfId="49464" xr:uid="{00000000-0005-0000-0000-000066D10000}"/>
    <cellStyle name="Percent 27 5 2" xfId="53898" xr:uid="{00000000-0005-0000-0000-000067D10000}"/>
    <cellStyle name="Percent 27 5 2 2" xfId="53899" xr:uid="{00000000-0005-0000-0000-000068D10000}"/>
    <cellStyle name="Percent 27 5 3" xfId="53900" xr:uid="{00000000-0005-0000-0000-000069D10000}"/>
    <cellStyle name="Percent 27 5 4" xfId="53901" xr:uid="{00000000-0005-0000-0000-00006AD10000}"/>
    <cellStyle name="Percent 27 5 5" xfId="53902" xr:uid="{00000000-0005-0000-0000-00006BD10000}"/>
    <cellStyle name="Percent 27 5 6" xfId="53903" xr:uid="{00000000-0005-0000-0000-00006CD10000}"/>
    <cellStyle name="Percent 27 6" xfId="53904" xr:uid="{00000000-0005-0000-0000-00006DD10000}"/>
    <cellStyle name="Percent 27 6 2" xfId="53905" xr:uid="{00000000-0005-0000-0000-00006ED10000}"/>
    <cellStyle name="Percent 27 6 2 2" xfId="53906" xr:uid="{00000000-0005-0000-0000-00006FD10000}"/>
    <cellStyle name="Percent 27 6 3" xfId="53907" xr:uid="{00000000-0005-0000-0000-000070D10000}"/>
    <cellStyle name="Percent 27 7" xfId="53908" xr:uid="{00000000-0005-0000-0000-000071D10000}"/>
    <cellStyle name="Percent 27 7 2" xfId="53909" xr:uid="{00000000-0005-0000-0000-000072D10000}"/>
    <cellStyle name="Percent 27 8" xfId="53910" xr:uid="{00000000-0005-0000-0000-000073D10000}"/>
    <cellStyle name="Percent 27 9" xfId="53911" xr:uid="{00000000-0005-0000-0000-000074D10000}"/>
    <cellStyle name="Percent 270" xfId="53912" xr:uid="{00000000-0005-0000-0000-000075D10000}"/>
    <cellStyle name="Percent 270 2" xfId="53913" xr:uid="{00000000-0005-0000-0000-000076D10000}"/>
    <cellStyle name="Percent 271" xfId="53914" xr:uid="{00000000-0005-0000-0000-000077D10000}"/>
    <cellStyle name="Percent 271 2" xfId="53915" xr:uid="{00000000-0005-0000-0000-000078D10000}"/>
    <cellStyle name="Percent 272" xfId="53916" xr:uid="{00000000-0005-0000-0000-000079D10000}"/>
    <cellStyle name="Percent 272 2" xfId="53917" xr:uid="{00000000-0005-0000-0000-00007AD10000}"/>
    <cellStyle name="Percent 273" xfId="53918" xr:uid="{00000000-0005-0000-0000-00007BD10000}"/>
    <cellStyle name="Percent 273 2" xfId="53919" xr:uid="{00000000-0005-0000-0000-00007CD10000}"/>
    <cellStyle name="Percent 274" xfId="53920" xr:uid="{00000000-0005-0000-0000-00007DD10000}"/>
    <cellStyle name="Percent 274 2" xfId="53921" xr:uid="{00000000-0005-0000-0000-00007ED10000}"/>
    <cellStyle name="Percent 275" xfId="53922" xr:uid="{00000000-0005-0000-0000-00007FD10000}"/>
    <cellStyle name="Percent 275 2" xfId="53923" xr:uid="{00000000-0005-0000-0000-000080D10000}"/>
    <cellStyle name="Percent 276" xfId="53924" xr:uid="{00000000-0005-0000-0000-000081D10000}"/>
    <cellStyle name="Percent 276 2" xfId="53925" xr:uid="{00000000-0005-0000-0000-000082D10000}"/>
    <cellStyle name="Percent 277" xfId="53926" xr:uid="{00000000-0005-0000-0000-000083D10000}"/>
    <cellStyle name="Percent 277 2" xfId="53927" xr:uid="{00000000-0005-0000-0000-000084D10000}"/>
    <cellStyle name="Percent 278" xfId="53928" xr:uid="{00000000-0005-0000-0000-000085D10000}"/>
    <cellStyle name="Percent 278 2" xfId="53929" xr:uid="{00000000-0005-0000-0000-000086D10000}"/>
    <cellStyle name="Percent 279" xfId="53930" xr:uid="{00000000-0005-0000-0000-000087D10000}"/>
    <cellStyle name="Percent 279 2" xfId="53931" xr:uid="{00000000-0005-0000-0000-000088D10000}"/>
    <cellStyle name="Percent 28" xfId="239" xr:uid="{00000000-0005-0000-0000-000089D10000}"/>
    <cellStyle name="Percent 28 2" xfId="49466" xr:uid="{00000000-0005-0000-0000-00008AD10000}"/>
    <cellStyle name="Percent 28 2 2" xfId="49467" xr:uid="{00000000-0005-0000-0000-00008BD10000}"/>
    <cellStyle name="Percent 28 2 2 2" xfId="49468" xr:uid="{00000000-0005-0000-0000-00008CD10000}"/>
    <cellStyle name="Percent 28 2 2 2 2" xfId="53932" xr:uid="{00000000-0005-0000-0000-00008DD10000}"/>
    <cellStyle name="Percent 28 2 2 2 3" xfId="53933" xr:uid="{00000000-0005-0000-0000-00008ED10000}"/>
    <cellStyle name="Percent 28 2 2 2 4" xfId="53934" xr:uid="{00000000-0005-0000-0000-00008FD10000}"/>
    <cellStyle name="Percent 28 2 2 3" xfId="49469" xr:uid="{00000000-0005-0000-0000-000090D10000}"/>
    <cellStyle name="Percent 28 2 2 3 2" xfId="53935" xr:uid="{00000000-0005-0000-0000-000091D10000}"/>
    <cellStyle name="Percent 28 2 2 3 3" xfId="53936" xr:uid="{00000000-0005-0000-0000-000092D10000}"/>
    <cellStyle name="Percent 28 2 2 3 4" xfId="53937" xr:uid="{00000000-0005-0000-0000-000093D10000}"/>
    <cellStyle name="Percent 28 2 3" xfId="49470" xr:uid="{00000000-0005-0000-0000-000094D10000}"/>
    <cellStyle name="Percent 28 2 3 2" xfId="49471" xr:uid="{00000000-0005-0000-0000-000095D10000}"/>
    <cellStyle name="Percent 28 2 3 2 2" xfId="53938" xr:uid="{00000000-0005-0000-0000-000096D10000}"/>
    <cellStyle name="Percent 28 2 3 2 3" xfId="53939" xr:uid="{00000000-0005-0000-0000-000097D10000}"/>
    <cellStyle name="Percent 28 2 3 2 4" xfId="53940" xr:uid="{00000000-0005-0000-0000-000098D10000}"/>
    <cellStyle name="Percent 28 2 3 3" xfId="49472" xr:uid="{00000000-0005-0000-0000-000099D10000}"/>
    <cellStyle name="Percent 28 2 3 4" xfId="53941" xr:uid="{00000000-0005-0000-0000-00009AD10000}"/>
    <cellStyle name="Percent 28 2 3 5" xfId="53942" xr:uid="{00000000-0005-0000-0000-00009BD10000}"/>
    <cellStyle name="Percent 28 2 3 6" xfId="53943" xr:uid="{00000000-0005-0000-0000-00009CD10000}"/>
    <cellStyle name="Percent 28 2 4" xfId="49473" xr:uid="{00000000-0005-0000-0000-00009DD10000}"/>
    <cellStyle name="Percent 28 2 4 2" xfId="49474" xr:uid="{00000000-0005-0000-0000-00009ED10000}"/>
    <cellStyle name="Percent 28 2 4 2 2" xfId="53944" xr:uid="{00000000-0005-0000-0000-00009FD10000}"/>
    <cellStyle name="Percent 28 2 4 2 3" xfId="53945" xr:uid="{00000000-0005-0000-0000-0000A0D10000}"/>
    <cellStyle name="Percent 28 2 4 2 4" xfId="53946" xr:uid="{00000000-0005-0000-0000-0000A1D10000}"/>
    <cellStyle name="Percent 28 2 4 3" xfId="53947" xr:uid="{00000000-0005-0000-0000-0000A2D10000}"/>
    <cellStyle name="Percent 28 2 4 3 2" xfId="53948" xr:uid="{00000000-0005-0000-0000-0000A3D10000}"/>
    <cellStyle name="Percent 28 2 4 3 2 2" xfId="53949" xr:uid="{00000000-0005-0000-0000-0000A4D10000}"/>
    <cellStyle name="Percent 28 2 4 3 3" xfId="53950" xr:uid="{00000000-0005-0000-0000-0000A5D10000}"/>
    <cellStyle name="Percent 28 2 4 4" xfId="53951" xr:uid="{00000000-0005-0000-0000-0000A6D10000}"/>
    <cellStyle name="Percent 28 2 4 5" xfId="53952" xr:uid="{00000000-0005-0000-0000-0000A7D10000}"/>
    <cellStyle name="Percent 28 2 4 6" xfId="53953" xr:uid="{00000000-0005-0000-0000-0000A8D10000}"/>
    <cellStyle name="Percent 28 2 5" xfId="53954" xr:uid="{00000000-0005-0000-0000-0000A9D10000}"/>
    <cellStyle name="Percent 28 2 5 2" xfId="53955" xr:uid="{00000000-0005-0000-0000-0000AAD10000}"/>
    <cellStyle name="Percent 28 2 5 2 2" xfId="53956" xr:uid="{00000000-0005-0000-0000-0000ABD10000}"/>
    <cellStyle name="Percent 28 2 5 3" xfId="53957" xr:uid="{00000000-0005-0000-0000-0000ACD10000}"/>
    <cellStyle name="Percent 28 2 6" xfId="53958" xr:uid="{00000000-0005-0000-0000-0000ADD10000}"/>
    <cellStyle name="Percent 28 2 6 2" xfId="53959" xr:uid="{00000000-0005-0000-0000-0000AED10000}"/>
    <cellStyle name="Percent 28 2 7" xfId="53960" xr:uid="{00000000-0005-0000-0000-0000AFD10000}"/>
    <cellStyle name="Percent 28 2 8" xfId="53961" xr:uid="{00000000-0005-0000-0000-0000B0D10000}"/>
    <cellStyle name="Percent 28 3" xfId="49475" xr:uid="{00000000-0005-0000-0000-0000B1D10000}"/>
    <cellStyle name="Percent 28 3 2" xfId="49476" xr:uid="{00000000-0005-0000-0000-0000B2D10000}"/>
    <cellStyle name="Percent 28 3 2 2" xfId="53962" xr:uid="{00000000-0005-0000-0000-0000B3D10000}"/>
    <cellStyle name="Percent 28 3 2 3" xfId="53963" xr:uid="{00000000-0005-0000-0000-0000B4D10000}"/>
    <cellStyle name="Percent 28 3 2 4" xfId="53964" xr:uid="{00000000-0005-0000-0000-0000B5D10000}"/>
    <cellStyle name="Percent 28 3 3" xfId="49477" xr:uid="{00000000-0005-0000-0000-0000B6D10000}"/>
    <cellStyle name="Percent 28 3 3 2" xfId="53965" xr:uid="{00000000-0005-0000-0000-0000B7D10000}"/>
    <cellStyle name="Percent 28 3 3 3" xfId="53966" xr:uid="{00000000-0005-0000-0000-0000B8D10000}"/>
    <cellStyle name="Percent 28 3 3 4" xfId="53967" xr:uid="{00000000-0005-0000-0000-0000B9D10000}"/>
    <cellStyle name="Percent 28 3 4" xfId="53968" xr:uid="{00000000-0005-0000-0000-0000BAD10000}"/>
    <cellStyle name="Percent 28 3 4 2" xfId="53969" xr:uid="{00000000-0005-0000-0000-0000BBD10000}"/>
    <cellStyle name="Percent 28 4" xfId="49478" xr:uid="{00000000-0005-0000-0000-0000BCD10000}"/>
    <cellStyle name="Percent 28 4 2" xfId="53970" xr:uid="{00000000-0005-0000-0000-0000BDD10000}"/>
    <cellStyle name="Percent 28 4 2 2" xfId="53971" xr:uid="{00000000-0005-0000-0000-0000BED10000}"/>
    <cellStyle name="Percent 28 5" xfId="53972" xr:uid="{00000000-0005-0000-0000-0000BFD10000}"/>
    <cellStyle name="Percent 28 5 2" xfId="53973" xr:uid="{00000000-0005-0000-0000-0000C0D10000}"/>
    <cellStyle name="Percent 28 6" xfId="49465" xr:uid="{00000000-0005-0000-0000-0000C1D10000}"/>
    <cellStyle name="Percent 280" xfId="53974" xr:uid="{00000000-0005-0000-0000-0000C2D10000}"/>
    <cellStyle name="Percent 280 2" xfId="53975" xr:uid="{00000000-0005-0000-0000-0000C3D10000}"/>
    <cellStyle name="Percent 281" xfId="53976" xr:uid="{00000000-0005-0000-0000-0000C4D10000}"/>
    <cellStyle name="Percent 281 2" xfId="53977" xr:uid="{00000000-0005-0000-0000-0000C5D10000}"/>
    <cellStyle name="Percent 282" xfId="53978" xr:uid="{00000000-0005-0000-0000-0000C6D10000}"/>
    <cellStyle name="Percent 282 2" xfId="53979" xr:uid="{00000000-0005-0000-0000-0000C7D10000}"/>
    <cellStyle name="Percent 283" xfId="53980" xr:uid="{00000000-0005-0000-0000-0000C8D10000}"/>
    <cellStyle name="Percent 283 2" xfId="53981" xr:uid="{00000000-0005-0000-0000-0000C9D10000}"/>
    <cellStyle name="Percent 284" xfId="53982" xr:uid="{00000000-0005-0000-0000-0000CAD10000}"/>
    <cellStyle name="Percent 284 2" xfId="53983" xr:uid="{00000000-0005-0000-0000-0000CBD10000}"/>
    <cellStyle name="Percent 285" xfId="53984" xr:uid="{00000000-0005-0000-0000-0000CCD10000}"/>
    <cellStyle name="Percent 285 2" xfId="53985" xr:uid="{00000000-0005-0000-0000-0000CDD10000}"/>
    <cellStyle name="Percent 286" xfId="53986" xr:uid="{00000000-0005-0000-0000-0000CED10000}"/>
    <cellStyle name="Percent 286 2" xfId="53987" xr:uid="{00000000-0005-0000-0000-0000CFD10000}"/>
    <cellStyle name="Percent 287" xfId="53988" xr:uid="{00000000-0005-0000-0000-0000D0D10000}"/>
    <cellStyle name="Percent 287 2" xfId="53989" xr:uid="{00000000-0005-0000-0000-0000D1D10000}"/>
    <cellStyle name="Percent 288" xfId="53990" xr:uid="{00000000-0005-0000-0000-0000D2D10000}"/>
    <cellStyle name="Percent 289" xfId="53991" xr:uid="{00000000-0005-0000-0000-0000D3D10000}"/>
    <cellStyle name="Percent 29" xfId="252" xr:uid="{00000000-0005-0000-0000-0000D4D10000}"/>
    <cellStyle name="Percent 29 2" xfId="49480" xr:uid="{00000000-0005-0000-0000-0000D5D10000}"/>
    <cellStyle name="Percent 29 2 2" xfId="53992" xr:uid="{00000000-0005-0000-0000-0000D6D10000}"/>
    <cellStyle name="Percent 29 2 2 2" xfId="53993" xr:uid="{00000000-0005-0000-0000-0000D7D10000}"/>
    <cellStyle name="Percent 29 3" xfId="49481" xr:uid="{00000000-0005-0000-0000-0000D8D10000}"/>
    <cellStyle name="Percent 29 3 2" xfId="53994" xr:uid="{00000000-0005-0000-0000-0000D9D10000}"/>
    <cellStyle name="Percent 29 3 3" xfId="53995" xr:uid="{00000000-0005-0000-0000-0000DAD10000}"/>
    <cellStyle name="Percent 29 3 4" xfId="53996" xr:uid="{00000000-0005-0000-0000-0000DBD10000}"/>
    <cellStyle name="Percent 29 4" xfId="53997" xr:uid="{00000000-0005-0000-0000-0000DCD10000}"/>
    <cellStyle name="Percent 29 4 2" xfId="53998" xr:uid="{00000000-0005-0000-0000-0000DDD10000}"/>
    <cellStyle name="Percent 29 5" xfId="49479" xr:uid="{00000000-0005-0000-0000-0000DED10000}"/>
    <cellStyle name="Percent 290" xfId="53999" xr:uid="{00000000-0005-0000-0000-0000DFD10000}"/>
    <cellStyle name="Percent 291" xfId="54000" xr:uid="{00000000-0005-0000-0000-0000E0D10000}"/>
    <cellStyle name="Percent 292" xfId="54001" xr:uid="{00000000-0005-0000-0000-0000E1D10000}"/>
    <cellStyle name="Percent 293" xfId="54002" xr:uid="{00000000-0005-0000-0000-0000E2D10000}"/>
    <cellStyle name="Percent 294" xfId="54003" xr:uid="{00000000-0005-0000-0000-0000E3D10000}"/>
    <cellStyle name="Percent 295" xfId="358" xr:uid="{00000000-0005-0000-0000-0000E4D10000}"/>
    <cellStyle name="Percent 296" xfId="60558" xr:uid="{208A9E84-0E0C-4877-90BA-5794D1090AA2}"/>
    <cellStyle name="Percent 3" xfId="120" xr:uid="{00000000-0005-0000-0000-0000E5D10000}"/>
    <cellStyle name="Percent 3 2" xfId="49483" xr:uid="{00000000-0005-0000-0000-0000E6D10000}"/>
    <cellStyle name="Percent 3 2 2" xfId="49484" xr:uid="{00000000-0005-0000-0000-0000E7D10000}"/>
    <cellStyle name="Percent 3 2 2 2" xfId="49485" xr:uid="{00000000-0005-0000-0000-0000E8D10000}"/>
    <cellStyle name="Percent 3 2 2 2 2" xfId="54004" xr:uid="{00000000-0005-0000-0000-0000E9D10000}"/>
    <cellStyle name="Percent 3 2 2 2 3" xfId="54005" xr:uid="{00000000-0005-0000-0000-0000EAD10000}"/>
    <cellStyle name="Percent 3 2 2 2 4" xfId="54006" xr:uid="{00000000-0005-0000-0000-0000EBD10000}"/>
    <cellStyle name="Percent 3 2 2 3" xfId="49486" xr:uid="{00000000-0005-0000-0000-0000ECD10000}"/>
    <cellStyle name="Percent 3 2 2 3 2" xfId="54007" xr:uid="{00000000-0005-0000-0000-0000EDD10000}"/>
    <cellStyle name="Percent 3 2 2 3 3" xfId="54008" xr:uid="{00000000-0005-0000-0000-0000EED10000}"/>
    <cellStyle name="Percent 3 2 2 3 4" xfId="54009" xr:uid="{00000000-0005-0000-0000-0000EFD10000}"/>
    <cellStyle name="Percent 3 2 2 4" xfId="49487" xr:uid="{00000000-0005-0000-0000-0000F0D10000}"/>
    <cellStyle name="Percent 3 2 2 4 2" xfId="54010" xr:uid="{00000000-0005-0000-0000-0000F1D10000}"/>
    <cellStyle name="Percent 3 2 2 4 3" xfId="54011" xr:uid="{00000000-0005-0000-0000-0000F2D10000}"/>
    <cellStyle name="Percent 3 2 2 5" xfId="49488" xr:uid="{00000000-0005-0000-0000-0000F3D10000}"/>
    <cellStyle name="Percent 3 2 3" xfId="49489" xr:uid="{00000000-0005-0000-0000-0000F4D10000}"/>
    <cellStyle name="Percent 3 2 3 2" xfId="49490" xr:uid="{00000000-0005-0000-0000-0000F5D10000}"/>
    <cellStyle name="Percent 3 2 3 2 2" xfId="54012" xr:uid="{00000000-0005-0000-0000-0000F6D10000}"/>
    <cellStyle name="Percent 3 2 3 2 3" xfId="54013" xr:uid="{00000000-0005-0000-0000-0000F7D10000}"/>
    <cellStyle name="Percent 3 2 3 2 4" xfId="54014" xr:uid="{00000000-0005-0000-0000-0000F8D10000}"/>
    <cellStyle name="Percent 3 2 3 3" xfId="49491" xr:uid="{00000000-0005-0000-0000-0000F9D10000}"/>
    <cellStyle name="Percent 3 2 3 3 2" xfId="54015" xr:uid="{00000000-0005-0000-0000-0000FAD10000}"/>
    <cellStyle name="Percent 3 2 3 3 3" xfId="54016" xr:uid="{00000000-0005-0000-0000-0000FBD10000}"/>
    <cellStyle name="Percent 3 2 3 3 4" xfId="54017" xr:uid="{00000000-0005-0000-0000-0000FCD10000}"/>
    <cellStyle name="Percent 3 2 3 4" xfId="54018" xr:uid="{00000000-0005-0000-0000-0000FDD10000}"/>
    <cellStyle name="Percent 3 2 3 4 2" xfId="54019" xr:uid="{00000000-0005-0000-0000-0000FED10000}"/>
    <cellStyle name="Percent 3 2 4" xfId="49492" xr:uid="{00000000-0005-0000-0000-0000FFD10000}"/>
    <cellStyle name="Percent 3 2 4 2" xfId="54020" xr:uid="{00000000-0005-0000-0000-000000D20000}"/>
    <cellStyle name="Percent 3 2 4 3" xfId="54021" xr:uid="{00000000-0005-0000-0000-000001D20000}"/>
    <cellStyle name="Percent 3 2 4 4" xfId="54022" xr:uid="{00000000-0005-0000-0000-000002D20000}"/>
    <cellStyle name="Percent 3 2 5" xfId="49493" xr:uid="{00000000-0005-0000-0000-000003D20000}"/>
    <cellStyle name="Percent 3 2 5 2" xfId="54023" xr:uid="{00000000-0005-0000-0000-000004D20000}"/>
    <cellStyle name="Percent 3 2 5 3" xfId="54024" xr:uid="{00000000-0005-0000-0000-000005D20000}"/>
    <cellStyle name="Percent 3 2 5 4" xfId="54025" xr:uid="{00000000-0005-0000-0000-000006D20000}"/>
    <cellStyle name="Percent 3 2 6" xfId="49494" xr:uid="{00000000-0005-0000-0000-000007D20000}"/>
    <cellStyle name="Percent 3 2 6 2" xfId="54026" xr:uid="{00000000-0005-0000-0000-000008D20000}"/>
    <cellStyle name="Percent 3 2 6 3" xfId="54027" xr:uid="{00000000-0005-0000-0000-000009D20000}"/>
    <cellStyle name="Percent 3 3" xfId="49495" xr:uid="{00000000-0005-0000-0000-00000AD20000}"/>
    <cellStyle name="Percent 3 3 2" xfId="49496" xr:uid="{00000000-0005-0000-0000-00000BD20000}"/>
    <cellStyle name="Percent 3 3 2 2" xfId="54028" xr:uid="{00000000-0005-0000-0000-00000CD20000}"/>
    <cellStyle name="Percent 3 3 2 3" xfId="54029" xr:uid="{00000000-0005-0000-0000-00000DD20000}"/>
    <cellStyle name="Percent 3 3 2 4" xfId="54030" xr:uid="{00000000-0005-0000-0000-00000ED20000}"/>
    <cellStyle name="Percent 3 3 2 5" xfId="54031" xr:uid="{00000000-0005-0000-0000-00000FD20000}"/>
    <cellStyle name="Percent 3 3 2 6" xfId="54032" xr:uid="{00000000-0005-0000-0000-000010D20000}"/>
    <cellStyle name="Percent 3 3 3" xfId="49497" xr:uid="{00000000-0005-0000-0000-000011D20000}"/>
    <cellStyle name="Percent 3 3 3 2" xfId="54033" xr:uid="{00000000-0005-0000-0000-000012D20000}"/>
    <cellStyle name="Percent 3 3 3 3" xfId="54034" xr:uid="{00000000-0005-0000-0000-000013D20000}"/>
    <cellStyle name="Percent 3 3 3 4" xfId="54035" xr:uid="{00000000-0005-0000-0000-000014D20000}"/>
    <cellStyle name="Percent 3 3 4" xfId="49498" xr:uid="{00000000-0005-0000-0000-000015D20000}"/>
    <cellStyle name="Percent 3 3 5" xfId="54036" xr:uid="{00000000-0005-0000-0000-000016D20000}"/>
    <cellStyle name="Percent 3 3 6" xfId="54037" xr:uid="{00000000-0005-0000-0000-000017D20000}"/>
    <cellStyle name="Percent 3 4" xfId="49499" xr:uid="{00000000-0005-0000-0000-000018D20000}"/>
    <cellStyle name="Percent 3 4 2" xfId="49500" xr:uid="{00000000-0005-0000-0000-000019D20000}"/>
    <cellStyle name="Percent 3 4 3" xfId="54038" xr:uid="{00000000-0005-0000-0000-00001AD20000}"/>
    <cellStyle name="Percent 3 4 4" xfId="54039" xr:uid="{00000000-0005-0000-0000-00001BD20000}"/>
    <cellStyle name="Percent 3 5" xfId="49501" xr:uid="{00000000-0005-0000-0000-00001CD20000}"/>
    <cellStyle name="Percent 3 5 2" xfId="54040" xr:uid="{00000000-0005-0000-0000-00001DD20000}"/>
    <cellStyle name="Percent 3 5 3" xfId="54041" xr:uid="{00000000-0005-0000-0000-00001ED20000}"/>
    <cellStyle name="Percent 3 5 4" xfId="54042" xr:uid="{00000000-0005-0000-0000-00001FD20000}"/>
    <cellStyle name="Percent 3 6" xfId="49502" xr:uid="{00000000-0005-0000-0000-000020D20000}"/>
    <cellStyle name="Percent 3 6 2" xfId="54043" xr:uid="{00000000-0005-0000-0000-000021D20000}"/>
    <cellStyle name="Percent 3 6 3" xfId="54044" xr:uid="{00000000-0005-0000-0000-000022D20000}"/>
    <cellStyle name="Percent 3 6 4" xfId="54045" xr:uid="{00000000-0005-0000-0000-000023D20000}"/>
    <cellStyle name="Percent 3 7" xfId="49503" xr:uid="{00000000-0005-0000-0000-000024D20000}"/>
    <cellStyle name="Percent 3 7 2" xfId="54046" xr:uid="{00000000-0005-0000-0000-000025D20000}"/>
    <cellStyle name="Percent 3 7 3" xfId="54047" xr:uid="{00000000-0005-0000-0000-000026D20000}"/>
    <cellStyle name="Percent 3 8" xfId="49482" xr:uid="{00000000-0005-0000-0000-000027D20000}"/>
    <cellStyle name="Percent 30" xfId="258" xr:uid="{00000000-0005-0000-0000-000028D20000}"/>
    <cellStyle name="Percent 30 2" xfId="49505" xr:uid="{00000000-0005-0000-0000-000029D20000}"/>
    <cellStyle name="Percent 30 2 2" xfId="49506" xr:uid="{00000000-0005-0000-0000-00002AD20000}"/>
    <cellStyle name="Percent 30 2 2 2" xfId="54048" xr:uid="{00000000-0005-0000-0000-00002BD20000}"/>
    <cellStyle name="Percent 30 2 2 3" xfId="54049" xr:uid="{00000000-0005-0000-0000-00002CD20000}"/>
    <cellStyle name="Percent 30 2 3" xfId="49507" xr:uid="{00000000-0005-0000-0000-00002DD20000}"/>
    <cellStyle name="Percent 30 3" xfId="49508" xr:uid="{00000000-0005-0000-0000-00002ED20000}"/>
    <cellStyle name="Percent 30 3 2" xfId="54050" xr:uid="{00000000-0005-0000-0000-00002FD20000}"/>
    <cellStyle name="Percent 30 3 3" xfId="54051" xr:uid="{00000000-0005-0000-0000-000030D20000}"/>
    <cellStyle name="Percent 30 3 4" xfId="54052" xr:uid="{00000000-0005-0000-0000-000031D20000}"/>
    <cellStyle name="Percent 30 4" xfId="49509" xr:uid="{00000000-0005-0000-0000-000032D20000}"/>
    <cellStyle name="Percent 30 4 2" xfId="54053" xr:uid="{00000000-0005-0000-0000-000033D20000}"/>
    <cellStyle name="Percent 30 4 3" xfId="54054" xr:uid="{00000000-0005-0000-0000-000034D20000}"/>
    <cellStyle name="Percent 30 5" xfId="49504" xr:uid="{00000000-0005-0000-0000-000035D20000}"/>
    <cellStyle name="Percent 31" xfId="249" xr:uid="{00000000-0005-0000-0000-000036D20000}"/>
    <cellStyle name="Percent 31 2" xfId="49511" xr:uid="{00000000-0005-0000-0000-000037D20000}"/>
    <cellStyle name="Percent 31 2 2" xfId="54055" xr:uid="{00000000-0005-0000-0000-000038D20000}"/>
    <cellStyle name="Percent 31 2 2 2" xfId="54056" xr:uid="{00000000-0005-0000-0000-000039D20000}"/>
    <cellStyle name="Percent 31 3" xfId="49512" xr:uid="{00000000-0005-0000-0000-00003AD20000}"/>
    <cellStyle name="Percent 31 3 2" xfId="54057" xr:uid="{00000000-0005-0000-0000-00003BD20000}"/>
    <cellStyle name="Percent 31 3 3" xfId="54058" xr:uid="{00000000-0005-0000-0000-00003CD20000}"/>
    <cellStyle name="Percent 31 3 4" xfId="54059" xr:uid="{00000000-0005-0000-0000-00003DD20000}"/>
    <cellStyle name="Percent 31 4" xfId="49513" xr:uid="{00000000-0005-0000-0000-00003ED20000}"/>
    <cellStyle name="Percent 31 4 2" xfId="54060" xr:uid="{00000000-0005-0000-0000-00003FD20000}"/>
    <cellStyle name="Percent 31 4 3" xfId="54061" xr:uid="{00000000-0005-0000-0000-000040D20000}"/>
    <cellStyle name="Percent 31 5" xfId="49510" xr:uid="{00000000-0005-0000-0000-000041D20000}"/>
    <cellStyle name="Percent 32" xfId="240" xr:uid="{00000000-0005-0000-0000-000042D20000}"/>
    <cellStyle name="Percent 32 2" xfId="49515" xr:uid="{00000000-0005-0000-0000-000043D20000}"/>
    <cellStyle name="Percent 32 2 2" xfId="49516" xr:uid="{00000000-0005-0000-0000-000044D20000}"/>
    <cellStyle name="Percent 32 2 2 2" xfId="54062" xr:uid="{00000000-0005-0000-0000-000045D20000}"/>
    <cellStyle name="Percent 32 2 2 3" xfId="54063" xr:uid="{00000000-0005-0000-0000-000046D20000}"/>
    <cellStyle name="Percent 32 2 2 4" xfId="54064" xr:uid="{00000000-0005-0000-0000-000047D20000}"/>
    <cellStyle name="Percent 32 2 3" xfId="49517" xr:uid="{00000000-0005-0000-0000-000048D20000}"/>
    <cellStyle name="Percent 32 2 3 2" xfId="54065" xr:uid="{00000000-0005-0000-0000-000049D20000}"/>
    <cellStyle name="Percent 32 2 3 3" xfId="54066" xr:uid="{00000000-0005-0000-0000-00004AD20000}"/>
    <cellStyle name="Percent 32 2 3 4" xfId="54067" xr:uid="{00000000-0005-0000-0000-00004BD20000}"/>
    <cellStyle name="Percent 32 2 4" xfId="54068" xr:uid="{00000000-0005-0000-0000-00004CD20000}"/>
    <cellStyle name="Percent 32 2 4 2" xfId="54069" xr:uid="{00000000-0005-0000-0000-00004DD20000}"/>
    <cellStyle name="Percent 32 2 5" xfId="54070" xr:uid="{00000000-0005-0000-0000-00004ED20000}"/>
    <cellStyle name="Percent 32 2 6" xfId="54071" xr:uid="{00000000-0005-0000-0000-00004FD20000}"/>
    <cellStyle name="Percent 32 2 7" xfId="54072" xr:uid="{00000000-0005-0000-0000-000050D20000}"/>
    <cellStyle name="Percent 32 3" xfId="49518" xr:uid="{00000000-0005-0000-0000-000051D20000}"/>
    <cellStyle name="Percent 32 3 2" xfId="54073" xr:uid="{00000000-0005-0000-0000-000052D20000}"/>
    <cellStyle name="Percent 32 3 3" xfId="54074" xr:uid="{00000000-0005-0000-0000-000053D20000}"/>
    <cellStyle name="Percent 32 3 4" xfId="54075" xr:uid="{00000000-0005-0000-0000-000054D20000}"/>
    <cellStyle name="Percent 32 4" xfId="49519" xr:uid="{00000000-0005-0000-0000-000055D20000}"/>
    <cellStyle name="Percent 32 4 2" xfId="54076" xr:uid="{00000000-0005-0000-0000-000056D20000}"/>
    <cellStyle name="Percent 32 4 3" xfId="54077" xr:uid="{00000000-0005-0000-0000-000057D20000}"/>
    <cellStyle name="Percent 32 4 4" xfId="54078" xr:uid="{00000000-0005-0000-0000-000058D20000}"/>
    <cellStyle name="Percent 32 5" xfId="49520" xr:uid="{00000000-0005-0000-0000-000059D20000}"/>
    <cellStyle name="Percent 32 5 2" xfId="54079" xr:uid="{00000000-0005-0000-0000-00005AD20000}"/>
    <cellStyle name="Percent 32 5 3" xfId="54080" xr:uid="{00000000-0005-0000-0000-00005BD20000}"/>
    <cellStyle name="Percent 32 6" xfId="54081" xr:uid="{00000000-0005-0000-0000-00005CD20000}"/>
    <cellStyle name="Percent 32 6 2" xfId="54082" xr:uid="{00000000-0005-0000-0000-00005DD20000}"/>
    <cellStyle name="Percent 32 7" xfId="49514" xr:uid="{00000000-0005-0000-0000-00005ED20000}"/>
    <cellStyle name="Percent 33" xfId="248" xr:uid="{00000000-0005-0000-0000-00005FD20000}"/>
    <cellStyle name="Percent 33 2" xfId="49522" xr:uid="{00000000-0005-0000-0000-000060D20000}"/>
    <cellStyle name="Percent 33 2 2" xfId="49523" xr:uid="{00000000-0005-0000-0000-000061D20000}"/>
    <cellStyle name="Percent 33 2 2 2" xfId="54083" xr:uid="{00000000-0005-0000-0000-000062D20000}"/>
    <cellStyle name="Percent 33 2 2 3" xfId="54084" xr:uid="{00000000-0005-0000-0000-000063D20000}"/>
    <cellStyle name="Percent 33 2 2 4" xfId="54085" xr:uid="{00000000-0005-0000-0000-000064D20000}"/>
    <cellStyle name="Percent 33 2 3" xfId="49524" xr:uid="{00000000-0005-0000-0000-000065D20000}"/>
    <cellStyle name="Percent 33 2 3 2" xfId="54086" xr:uid="{00000000-0005-0000-0000-000066D20000}"/>
    <cellStyle name="Percent 33 2 3 3" xfId="54087" xr:uid="{00000000-0005-0000-0000-000067D20000}"/>
    <cellStyle name="Percent 33 2 3 4" xfId="54088" xr:uid="{00000000-0005-0000-0000-000068D20000}"/>
    <cellStyle name="Percent 33 2 4" xfId="54089" xr:uid="{00000000-0005-0000-0000-000069D20000}"/>
    <cellStyle name="Percent 33 2 4 2" xfId="54090" xr:uid="{00000000-0005-0000-0000-00006AD20000}"/>
    <cellStyle name="Percent 33 2 5" xfId="54091" xr:uid="{00000000-0005-0000-0000-00006BD20000}"/>
    <cellStyle name="Percent 33 2 6" xfId="54092" xr:uid="{00000000-0005-0000-0000-00006CD20000}"/>
    <cellStyle name="Percent 33 2 7" xfId="54093" xr:uid="{00000000-0005-0000-0000-00006DD20000}"/>
    <cellStyle name="Percent 33 3" xfId="49525" xr:uid="{00000000-0005-0000-0000-00006ED20000}"/>
    <cellStyle name="Percent 33 3 2" xfId="54094" xr:uid="{00000000-0005-0000-0000-00006FD20000}"/>
    <cellStyle name="Percent 33 3 3" xfId="54095" xr:uid="{00000000-0005-0000-0000-000070D20000}"/>
    <cellStyle name="Percent 33 3 4" xfId="54096" xr:uid="{00000000-0005-0000-0000-000071D20000}"/>
    <cellStyle name="Percent 33 4" xfId="49526" xr:uid="{00000000-0005-0000-0000-000072D20000}"/>
    <cellStyle name="Percent 33 4 2" xfId="54097" xr:uid="{00000000-0005-0000-0000-000073D20000}"/>
    <cellStyle name="Percent 33 4 3" xfId="54098" xr:uid="{00000000-0005-0000-0000-000074D20000}"/>
    <cellStyle name="Percent 33 4 4" xfId="54099" xr:uid="{00000000-0005-0000-0000-000075D20000}"/>
    <cellStyle name="Percent 33 5" xfId="49527" xr:uid="{00000000-0005-0000-0000-000076D20000}"/>
    <cellStyle name="Percent 33 5 2" xfId="54100" xr:uid="{00000000-0005-0000-0000-000077D20000}"/>
    <cellStyle name="Percent 33 5 3" xfId="54101" xr:uid="{00000000-0005-0000-0000-000078D20000}"/>
    <cellStyle name="Percent 33 6" xfId="54102" xr:uid="{00000000-0005-0000-0000-000079D20000}"/>
    <cellStyle name="Percent 33 6 2" xfId="54103" xr:uid="{00000000-0005-0000-0000-00007AD20000}"/>
    <cellStyle name="Percent 33 7" xfId="49521" xr:uid="{00000000-0005-0000-0000-00007BD20000}"/>
    <cellStyle name="Percent 34" xfId="241" xr:uid="{00000000-0005-0000-0000-00007CD20000}"/>
    <cellStyle name="Percent 34 2" xfId="49529" xr:uid="{00000000-0005-0000-0000-00007DD20000}"/>
    <cellStyle name="Percent 34 2 2" xfId="49530" xr:uid="{00000000-0005-0000-0000-00007ED20000}"/>
    <cellStyle name="Percent 34 2 2 2" xfId="54104" xr:uid="{00000000-0005-0000-0000-00007FD20000}"/>
    <cellStyle name="Percent 34 2 2 3" xfId="54105" xr:uid="{00000000-0005-0000-0000-000080D20000}"/>
    <cellStyle name="Percent 34 2 2 4" xfId="54106" xr:uid="{00000000-0005-0000-0000-000081D20000}"/>
    <cellStyle name="Percent 34 2 3" xfId="49531" xr:uid="{00000000-0005-0000-0000-000082D20000}"/>
    <cellStyle name="Percent 34 2 3 2" xfId="54107" xr:uid="{00000000-0005-0000-0000-000083D20000}"/>
    <cellStyle name="Percent 34 2 3 3" xfId="54108" xr:uid="{00000000-0005-0000-0000-000084D20000}"/>
    <cellStyle name="Percent 34 2 3 4" xfId="54109" xr:uid="{00000000-0005-0000-0000-000085D20000}"/>
    <cellStyle name="Percent 34 2 4" xfId="54110" xr:uid="{00000000-0005-0000-0000-000086D20000}"/>
    <cellStyle name="Percent 34 2 4 2" xfId="54111" xr:uid="{00000000-0005-0000-0000-000087D20000}"/>
    <cellStyle name="Percent 34 2 5" xfId="54112" xr:uid="{00000000-0005-0000-0000-000088D20000}"/>
    <cellStyle name="Percent 34 2 6" xfId="54113" xr:uid="{00000000-0005-0000-0000-000089D20000}"/>
    <cellStyle name="Percent 34 2 7" xfId="54114" xr:uid="{00000000-0005-0000-0000-00008AD20000}"/>
    <cellStyle name="Percent 34 3" xfId="49532" xr:uid="{00000000-0005-0000-0000-00008BD20000}"/>
    <cellStyle name="Percent 34 3 2" xfId="54115" xr:uid="{00000000-0005-0000-0000-00008CD20000}"/>
    <cellStyle name="Percent 34 3 3" xfId="54116" xr:uid="{00000000-0005-0000-0000-00008DD20000}"/>
    <cellStyle name="Percent 34 3 4" xfId="54117" xr:uid="{00000000-0005-0000-0000-00008ED20000}"/>
    <cellStyle name="Percent 34 4" xfId="49533" xr:uid="{00000000-0005-0000-0000-00008FD20000}"/>
    <cellStyle name="Percent 34 4 2" xfId="54118" xr:uid="{00000000-0005-0000-0000-000090D20000}"/>
    <cellStyle name="Percent 34 4 3" xfId="54119" xr:uid="{00000000-0005-0000-0000-000091D20000}"/>
    <cellStyle name="Percent 34 4 4" xfId="54120" xr:uid="{00000000-0005-0000-0000-000092D20000}"/>
    <cellStyle name="Percent 34 5" xfId="49534" xr:uid="{00000000-0005-0000-0000-000093D20000}"/>
    <cellStyle name="Percent 34 5 2" xfId="54121" xr:uid="{00000000-0005-0000-0000-000094D20000}"/>
    <cellStyle name="Percent 34 5 3" xfId="54122" xr:uid="{00000000-0005-0000-0000-000095D20000}"/>
    <cellStyle name="Percent 34 6" xfId="54123" xr:uid="{00000000-0005-0000-0000-000096D20000}"/>
    <cellStyle name="Percent 34 6 2" xfId="54124" xr:uid="{00000000-0005-0000-0000-000097D20000}"/>
    <cellStyle name="Percent 34 7" xfId="49528" xr:uid="{00000000-0005-0000-0000-000098D20000}"/>
    <cellStyle name="Percent 35" xfId="245" xr:uid="{00000000-0005-0000-0000-000099D20000}"/>
    <cellStyle name="Percent 35 10" xfId="49536" xr:uid="{00000000-0005-0000-0000-00009AD20000}"/>
    <cellStyle name="Percent 35 10 2" xfId="54125" xr:uid="{00000000-0005-0000-0000-00009BD20000}"/>
    <cellStyle name="Percent 35 10 2 2" xfId="54126" xr:uid="{00000000-0005-0000-0000-00009CD20000}"/>
    <cellStyle name="Percent 35 10 3" xfId="54127" xr:uid="{00000000-0005-0000-0000-00009DD20000}"/>
    <cellStyle name="Percent 35 10 4" xfId="54128" xr:uid="{00000000-0005-0000-0000-00009ED20000}"/>
    <cellStyle name="Percent 35 11" xfId="49537" xr:uid="{00000000-0005-0000-0000-00009FD20000}"/>
    <cellStyle name="Percent 35 11 2" xfId="54129" xr:uid="{00000000-0005-0000-0000-0000A0D20000}"/>
    <cellStyle name="Percent 35 11 3" xfId="54130" xr:uid="{00000000-0005-0000-0000-0000A1D20000}"/>
    <cellStyle name="Percent 35 12" xfId="54131" xr:uid="{00000000-0005-0000-0000-0000A2D20000}"/>
    <cellStyle name="Percent 35 12 2" xfId="54132" xr:uid="{00000000-0005-0000-0000-0000A3D20000}"/>
    <cellStyle name="Percent 35 13" xfId="54133" xr:uid="{00000000-0005-0000-0000-0000A4D20000}"/>
    <cellStyle name="Percent 35 14" xfId="49535" xr:uid="{00000000-0005-0000-0000-0000A5D20000}"/>
    <cellStyle name="Percent 35 2" xfId="49538" xr:uid="{00000000-0005-0000-0000-0000A6D20000}"/>
    <cellStyle name="Percent 35 2 2" xfId="49539" xr:uid="{00000000-0005-0000-0000-0000A7D20000}"/>
    <cellStyle name="Percent 35 2 2 2" xfId="54134" xr:uid="{00000000-0005-0000-0000-0000A8D20000}"/>
    <cellStyle name="Percent 35 2 2 2 2" xfId="54135" xr:uid="{00000000-0005-0000-0000-0000A9D20000}"/>
    <cellStyle name="Percent 35 2 2 3" xfId="54136" xr:uid="{00000000-0005-0000-0000-0000AAD20000}"/>
    <cellStyle name="Percent 35 2 2 4" xfId="54137" xr:uid="{00000000-0005-0000-0000-0000ABD20000}"/>
    <cellStyle name="Percent 35 2 2 5" xfId="54138" xr:uid="{00000000-0005-0000-0000-0000ACD20000}"/>
    <cellStyle name="Percent 35 2 3" xfId="49540" xr:uid="{00000000-0005-0000-0000-0000ADD20000}"/>
    <cellStyle name="Percent 35 2 3 2" xfId="54139" xr:uid="{00000000-0005-0000-0000-0000AED20000}"/>
    <cellStyle name="Percent 35 2 3 3" xfId="54140" xr:uid="{00000000-0005-0000-0000-0000AFD20000}"/>
    <cellStyle name="Percent 35 2 3 4" xfId="54141" xr:uid="{00000000-0005-0000-0000-0000B0D20000}"/>
    <cellStyle name="Percent 35 2 4" xfId="54142" xr:uid="{00000000-0005-0000-0000-0000B1D20000}"/>
    <cellStyle name="Percent 35 2 5" xfId="54143" xr:uid="{00000000-0005-0000-0000-0000B2D20000}"/>
    <cellStyle name="Percent 35 2 6" xfId="54144" xr:uid="{00000000-0005-0000-0000-0000B3D20000}"/>
    <cellStyle name="Percent 35 3" xfId="49541" xr:uid="{00000000-0005-0000-0000-0000B4D20000}"/>
    <cellStyle name="Percent 35 3 2" xfId="49542" xr:uid="{00000000-0005-0000-0000-0000B5D20000}"/>
    <cellStyle name="Percent 35 3 2 2" xfId="54145" xr:uid="{00000000-0005-0000-0000-0000B6D20000}"/>
    <cellStyle name="Percent 35 3 2 2 2" xfId="54146" xr:uid="{00000000-0005-0000-0000-0000B7D20000}"/>
    <cellStyle name="Percent 35 3 2 3" xfId="54147" xr:uid="{00000000-0005-0000-0000-0000B8D20000}"/>
    <cellStyle name="Percent 35 3 2 4" xfId="54148" xr:uid="{00000000-0005-0000-0000-0000B9D20000}"/>
    <cellStyle name="Percent 35 3 2 5" xfId="54149" xr:uid="{00000000-0005-0000-0000-0000BAD20000}"/>
    <cellStyle name="Percent 35 3 3" xfId="49543" xr:uid="{00000000-0005-0000-0000-0000BBD20000}"/>
    <cellStyle name="Percent 35 3 3 2" xfId="54150" xr:uid="{00000000-0005-0000-0000-0000BCD20000}"/>
    <cellStyle name="Percent 35 3 3 3" xfId="54151" xr:uid="{00000000-0005-0000-0000-0000BDD20000}"/>
    <cellStyle name="Percent 35 3 3 4" xfId="54152" xr:uid="{00000000-0005-0000-0000-0000BED20000}"/>
    <cellStyle name="Percent 35 3 4" xfId="54153" xr:uid="{00000000-0005-0000-0000-0000BFD20000}"/>
    <cellStyle name="Percent 35 3 5" xfId="54154" xr:uid="{00000000-0005-0000-0000-0000C0D20000}"/>
    <cellStyle name="Percent 35 3 6" xfId="54155" xr:uid="{00000000-0005-0000-0000-0000C1D20000}"/>
    <cellStyle name="Percent 35 4" xfId="49544" xr:uid="{00000000-0005-0000-0000-0000C2D20000}"/>
    <cellStyle name="Percent 35 4 2" xfId="49545" xr:uid="{00000000-0005-0000-0000-0000C3D20000}"/>
    <cellStyle name="Percent 35 4 2 2" xfId="54156" xr:uid="{00000000-0005-0000-0000-0000C4D20000}"/>
    <cellStyle name="Percent 35 4 2 2 2" xfId="54157" xr:uid="{00000000-0005-0000-0000-0000C5D20000}"/>
    <cellStyle name="Percent 35 4 2 3" xfId="54158" xr:uid="{00000000-0005-0000-0000-0000C6D20000}"/>
    <cellStyle name="Percent 35 4 2 4" xfId="54159" xr:uid="{00000000-0005-0000-0000-0000C7D20000}"/>
    <cellStyle name="Percent 35 4 2 5" xfId="54160" xr:uid="{00000000-0005-0000-0000-0000C8D20000}"/>
    <cellStyle name="Percent 35 4 3" xfId="49546" xr:uid="{00000000-0005-0000-0000-0000C9D20000}"/>
    <cellStyle name="Percent 35 4 3 2" xfId="54161" xr:uid="{00000000-0005-0000-0000-0000CAD20000}"/>
    <cellStyle name="Percent 35 4 3 3" xfId="54162" xr:uid="{00000000-0005-0000-0000-0000CBD20000}"/>
    <cellStyle name="Percent 35 4 3 4" xfId="54163" xr:uid="{00000000-0005-0000-0000-0000CCD20000}"/>
    <cellStyle name="Percent 35 4 4" xfId="54164" xr:uid="{00000000-0005-0000-0000-0000CDD20000}"/>
    <cellStyle name="Percent 35 4 5" xfId="54165" xr:uid="{00000000-0005-0000-0000-0000CED20000}"/>
    <cellStyle name="Percent 35 4 6" xfId="54166" xr:uid="{00000000-0005-0000-0000-0000CFD20000}"/>
    <cellStyle name="Percent 35 5" xfId="49547" xr:uid="{00000000-0005-0000-0000-0000D0D20000}"/>
    <cellStyle name="Percent 35 5 2" xfId="49548" xr:uid="{00000000-0005-0000-0000-0000D1D20000}"/>
    <cellStyle name="Percent 35 5 2 2" xfId="49549" xr:uid="{00000000-0005-0000-0000-0000D2D20000}"/>
    <cellStyle name="Percent 35 5 2 2 2" xfId="54167" xr:uid="{00000000-0005-0000-0000-0000D3D20000}"/>
    <cellStyle name="Percent 35 5 2 2 3" xfId="54168" xr:uid="{00000000-0005-0000-0000-0000D4D20000}"/>
    <cellStyle name="Percent 35 5 2 2 4" xfId="54169" xr:uid="{00000000-0005-0000-0000-0000D5D20000}"/>
    <cellStyle name="Percent 35 5 2 3" xfId="49550" xr:uid="{00000000-0005-0000-0000-0000D6D20000}"/>
    <cellStyle name="Percent 35 5 2 3 2" xfId="54170" xr:uid="{00000000-0005-0000-0000-0000D7D20000}"/>
    <cellStyle name="Percent 35 5 2 3 3" xfId="54171" xr:uid="{00000000-0005-0000-0000-0000D8D20000}"/>
    <cellStyle name="Percent 35 5 2 3 4" xfId="54172" xr:uid="{00000000-0005-0000-0000-0000D9D20000}"/>
    <cellStyle name="Percent 35 5 2 4" xfId="54173" xr:uid="{00000000-0005-0000-0000-0000DAD20000}"/>
    <cellStyle name="Percent 35 5 2 4 2" xfId="54174" xr:uid="{00000000-0005-0000-0000-0000DBD20000}"/>
    <cellStyle name="Percent 35 5 2 5" xfId="54175" xr:uid="{00000000-0005-0000-0000-0000DCD20000}"/>
    <cellStyle name="Percent 35 5 2 6" xfId="54176" xr:uid="{00000000-0005-0000-0000-0000DDD20000}"/>
    <cellStyle name="Percent 35 5 2 7" xfId="54177" xr:uid="{00000000-0005-0000-0000-0000DED20000}"/>
    <cellStyle name="Percent 35 5 3" xfId="49551" xr:uid="{00000000-0005-0000-0000-0000DFD20000}"/>
    <cellStyle name="Percent 35 5 3 2" xfId="54178" xr:uid="{00000000-0005-0000-0000-0000E0D20000}"/>
    <cellStyle name="Percent 35 5 3 3" xfId="54179" xr:uid="{00000000-0005-0000-0000-0000E1D20000}"/>
    <cellStyle name="Percent 35 5 3 4" xfId="54180" xr:uid="{00000000-0005-0000-0000-0000E2D20000}"/>
    <cellStyle name="Percent 35 5 4" xfId="49552" xr:uid="{00000000-0005-0000-0000-0000E3D20000}"/>
    <cellStyle name="Percent 35 5 4 2" xfId="54181" xr:uid="{00000000-0005-0000-0000-0000E4D20000}"/>
    <cellStyle name="Percent 35 5 4 3" xfId="54182" xr:uid="{00000000-0005-0000-0000-0000E5D20000}"/>
    <cellStyle name="Percent 35 5 4 4" xfId="54183" xr:uid="{00000000-0005-0000-0000-0000E6D20000}"/>
    <cellStyle name="Percent 35 5 5" xfId="54184" xr:uid="{00000000-0005-0000-0000-0000E7D20000}"/>
    <cellStyle name="Percent 35 5 5 2" xfId="54185" xr:uid="{00000000-0005-0000-0000-0000E8D20000}"/>
    <cellStyle name="Percent 35 5 6" xfId="54186" xr:uid="{00000000-0005-0000-0000-0000E9D20000}"/>
    <cellStyle name="Percent 35 5 7" xfId="54187" xr:uid="{00000000-0005-0000-0000-0000EAD20000}"/>
    <cellStyle name="Percent 35 5 8" xfId="54188" xr:uid="{00000000-0005-0000-0000-0000EBD20000}"/>
    <cellStyle name="Percent 35 6" xfId="49553" xr:uid="{00000000-0005-0000-0000-0000ECD20000}"/>
    <cellStyle name="Percent 35 6 2" xfId="54189" xr:uid="{00000000-0005-0000-0000-0000EDD20000}"/>
    <cellStyle name="Percent 35 6 2 2" xfId="54190" xr:uid="{00000000-0005-0000-0000-0000EED20000}"/>
    <cellStyle name="Percent 35 6 3" xfId="54191" xr:uid="{00000000-0005-0000-0000-0000EFD20000}"/>
    <cellStyle name="Percent 35 6 4" xfId="54192" xr:uid="{00000000-0005-0000-0000-0000F0D20000}"/>
    <cellStyle name="Percent 35 6 5" xfId="54193" xr:uid="{00000000-0005-0000-0000-0000F1D20000}"/>
    <cellStyle name="Percent 35 7" xfId="49554" xr:uid="{00000000-0005-0000-0000-0000F2D20000}"/>
    <cellStyle name="Percent 35 7 2" xfId="54194" xr:uid="{00000000-0005-0000-0000-0000F3D20000}"/>
    <cellStyle name="Percent 35 7 2 2" xfId="54195" xr:uid="{00000000-0005-0000-0000-0000F4D20000}"/>
    <cellStyle name="Percent 35 7 2 2 2" xfId="54196" xr:uid="{00000000-0005-0000-0000-0000F5D20000}"/>
    <cellStyle name="Percent 35 7 2 3" xfId="54197" xr:uid="{00000000-0005-0000-0000-0000F6D20000}"/>
    <cellStyle name="Percent 35 7 2 4" xfId="54198" xr:uid="{00000000-0005-0000-0000-0000F7D20000}"/>
    <cellStyle name="Percent 35 7 2 5" xfId="54199" xr:uid="{00000000-0005-0000-0000-0000F8D20000}"/>
    <cellStyle name="Percent 35 7 3" xfId="54200" xr:uid="{00000000-0005-0000-0000-0000F9D20000}"/>
    <cellStyle name="Percent 35 7 3 2" xfId="54201" xr:uid="{00000000-0005-0000-0000-0000FAD20000}"/>
    <cellStyle name="Percent 35 7 4" xfId="54202" xr:uid="{00000000-0005-0000-0000-0000FBD20000}"/>
    <cellStyle name="Percent 35 7 5" xfId="54203" xr:uid="{00000000-0005-0000-0000-0000FCD20000}"/>
    <cellStyle name="Percent 35 7 6" xfId="54204" xr:uid="{00000000-0005-0000-0000-0000FDD20000}"/>
    <cellStyle name="Percent 35 8" xfId="49555" xr:uid="{00000000-0005-0000-0000-0000FED20000}"/>
    <cellStyle name="Percent 35 8 2" xfId="54205" xr:uid="{00000000-0005-0000-0000-0000FFD20000}"/>
    <cellStyle name="Percent 35 8 2 2" xfId="54206" xr:uid="{00000000-0005-0000-0000-000000D30000}"/>
    <cellStyle name="Percent 35 8 2 2 2" xfId="54207" xr:uid="{00000000-0005-0000-0000-000001D30000}"/>
    <cellStyle name="Percent 35 8 2 3" xfId="54208" xr:uid="{00000000-0005-0000-0000-000002D30000}"/>
    <cellStyle name="Percent 35 8 3" xfId="54209" xr:uid="{00000000-0005-0000-0000-000003D30000}"/>
    <cellStyle name="Percent 35 8 3 2" xfId="54210" xr:uid="{00000000-0005-0000-0000-000004D30000}"/>
    <cellStyle name="Percent 35 8 3 2 2" xfId="54211" xr:uid="{00000000-0005-0000-0000-000005D30000}"/>
    <cellStyle name="Percent 35 8 3 3" xfId="54212" xr:uid="{00000000-0005-0000-0000-000006D30000}"/>
    <cellStyle name="Percent 35 8 4" xfId="54213" xr:uid="{00000000-0005-0000-0000-000007D30000}"/>
    <cellStyle name="Percent 35 8 4 2" xfId="54214" xr:uid="{00000000-0005-0000-0000-000008D30000}"/>
    <cellStyle name="Percent 35 8 5" xfId="54215" xr:uid="{00000000-0005-0000-0000-000009D30000}"/>
    <cellStyle name="Percent 35 8 6" xfId="54216" xr:uid="{00000000-0005-0000-0000-00000AD30000}"/>
    <cellStyle name="Percent 35 8 7" xfId="54217" xr:uid="{00000000-0005-0000-0000-00000BD30000}"/>
    <cellStyle name="Percent 35 9" xfId="49556" xr:uid="{00000000-0005-0000-0000-00000CD30000}"/>
    <cellStyle name="Percent 35 9 2" xfId="54218" xr:uid="{00000000-0005-0000-0000-00000DD30000}"/>
    <cellStyle name="Percent 35 9 2 2" xfId="54219" xr:uid="{00000000-0005-0000-0000-00000ED30000}"/>
    <cellStyle name="Percent 35 9 2 3" xfId="54220" xr:uid="{00000000-0005-0000-0000-00000FD30000}"/>
    <cellStyle name="Percent 35 9 3" xfId="54221" xr:uid="{00000000-0005-0000-0000-000010D30000}"/>
    <cellStyle name="Percent 35 9 4" xfId="54222" xr:uid="{00000000-0005-0000-0000-000011D30000}"/>
    <cellStyle name="Percent 35 9 5" xfId="54223" xr:uid="{00000000-0005-0000-0000-000012D30000}"/>
    <cellStyle name="Percent 36" xfId="242" xr:uid="{00000000-0005-0000-0000-000013D30000}"/>
    <cellStyle name="Percent 36 2" xfId="49558" xr:uid="{00000000-0005-0000-0000-000014D30000}"/>
    <cellStyle name="Percent 36 2 2" xfId="49559" xr:uid="{00000000-0005-0000-0000-000015D30000}"/>
    <cellStyle name="Percent 36 2 2 2" xfId="49560" xr:uid="{00000000-0005-0000-0000-000016D30000}"/>
    <cellStyle name="Percent 36 2 2 2 2" xfId="54224" xr:uid="{00000000-0005-0000-0000-000017D30000}"/>
    <cellStyle name="Percent 36 2 2 2 3" xfId="54225" xr:uid="{00000000-0005-0000-0000-000018D30000}"/>
    <cellStyle name="Percent 36 2 2 2 4" xfId="54226" xr:uid="{00000000-0005-0000-0000-000019D30000}"/>
    <cellStyle name="Percent 36 2 2 3" xfId="49561" xr:uid="{00000000-0005-0000-0000-00001AD30000}"/>
    <cellStyle name="Percent 36 2 2 3 2" xfId="54227" xr:uid="{00000000-0005-0000-0000-00001BD30000}"/>
    <cellStyle name="Percent 36 2 2 3 3" xfId="54228" xr:uid="{00000000-0005-0000-0000-00001CD30000}"/>
    <cellStyle name="Percent 36 2 2 3 4" xfId="54229" xr:uid="{00000000-0005-0000-0000-00001DD30000}"/>
    <cellStyle name="Percent 36 2 2 4" xfId="54230" xr:uid="{00000000-0005-0000-0000-00001ED30000}"/>
    <cellStyle name="Percent 36 2 2 4 2" xfId="54231" xr:uid="{00000000-0005-0000-0000-00001FD30000}"/>
    <cellStyle name="Percent 36 2 2 5" xfId="54232" xr:uid="{00000000-0005-0000-0000-000020D30000}"/>
    <cellStyle name="Percent 36 2 2 6" xfId="54233" xr:uid="{00000000-0005-0000-0000-000021D30000}"/>
    <cellStyle name="Percent 36 2 2 7" xfId="54234" xr:uid="{00000000-0005-0000-0000-000022D30000}"/>
    <cellStyle name="Percent 36 2 3" xfId="49562" xr:uid="{00000000-0005-0000-0000-000023D30000}"/>
    <cellStyle name="Percent 36 2 3 2" xfId="54235" xr:uid="{00000000-0005-0000-0000-000024D30000}"/>
    <cellStyle name="Percent 36 2 3 3" xfId="54236" xr:uid="{00000000-0005-0000-0000-000025D30000}"/>
    <cellStyle name="Percent 36 2 3 4" xfId="54237" xr:uid="{00000000-0005-0000-0000-000026D30000}"/>
    <cellStyle name="Percent 36 2 4" xfId="49563" xr:uid="{00000000-0005-0000-0000-000027D30000}"/>
    <cellStyle name="Percent 36 2 4 2" xfId="54238" xr:uid="{00000000-0005-0000-0000-000028D30000}"/>
    <cellStyle name="Percent 36 2 4 3" xfId="54239" xr:uid="{00000000-0005-0000-0000-000029D30000}"/>
    <cellStyle name="Percent 36 2 4 4" xfId="54240" xr:uid="{00000000-0005-0000-0000-00002AD30000}"/>
    <cellStyle name="Percent 36 2 5" xfId="54241" xr:uid="{00000000-0005-0000-0000-00002BD30000}"/>
    <cellStyle name="Percent 36 2 5 2" xfId="54242" xr:uid="{00000000-0005-0000-0000-00002CD30000}"/>
    <cellStyle name="Percent 36 2 6" xfId="54243" xr:uid="{00000000-0005-0000-0000-00002DD30000}"/>
    <cellStyle name="Percent 36 2 7" xfId="54244" xr:uid="{00000000-0005-0000-0000-00002ED30000}"/>
    <cellStyle name="Percent 36 2 8" xfId="54245" xr:uid="{00000000-0005-0000-0000-00002FD30000}"/>
    <cellStyle name="Percent 36 3" xfId="49564" xr:uid="{00000000-0005-0000-0000-000030D30000}"/>
    <cellStyle name="Percent 36 3 2" xfId="54246" xr:uid="{00000000-0005-0000-0000-000031D30000}"/>
    <cellStyle name="Percent 36 3 2 2" xfId="54247" xr:uid="{00000000-0005-0000-0000-000032D30000}"/>
    <cellStyle name="Percent 36 3 2 2 2" xfId="54248" xr:uid="{00000000-0005-0000-0000-000033D30000}"/>
    <cellStyle name="Percent 36 3 2 3" xfId="54249" xr:uid="{00000000-0005-0000-0000-000034D30000}"/>
    <cellStyle name="Percent 36 3 3" xfId="54250" xr:uid="{00000000-0005-0000-0000-000035D30000}"/>
    <cellStyle name="Percent 36 3 3 2" xfId="54251" xr:uid="{00000000-0005-0000-0000-000036D30000}"/>
    <cellStyle name="Percent 36 3 3 2 2" xfId="54252" xr:uid="{00000000-0005-0000-0000-000037D30000}"/>
    <cellStyle name="Percent 36 3 3 3" xfId="54253" xr:uid="{00000000-0005-0000-0000-000038D30000}"/>
    <cellStyle name="Percent 36 3 4" xfId="54254" xr:uid="{00000000-0005-0000-0000-000039D30000}"/>
    <cellStyle name="Percent 36 3 4 2" xfId="54255" xr:uid="{00000000-0005-0000-0000-00003AD30000}"/>
    <cellStyle name="Percent 36 3 5" xfId="54256" xr:uid="{00000000-0005-0000-0000-00003BD30000}"/>
    <cellStyle name="Percent 36 3 6" xfId="54257" xr:uid="{00000000-0005-0000-0000-00003CD30000}"/>
    <cellStyle name="Percent 36 3 7" xfId="54258" xr:uid="{00000000-0005-0000-0000-00003DD30000}"/>
    <cellStyle name="Percent 36 4" xfId="49565" xr:uid="{00000000-0005-0000-0000-00003ED30000}"/>
    <cellStyle name="Percent 36 4 2" xfId="49566" xr:uid="{00000000-0005-0000-0000-00003FD30000}"/>
    <cellStyle name="Percent 36 4 2 2" xfId="54259" xr:uid="{00000000-0005-0000-0000-000040D30000}"/>
    <cellStyle name="Percent 36 4 2 3" xfId="54260" xr:uid="{00000000-0005-0000-0000-000041D30000}"/>
    <cellStyle name="Percent 36 4 2 4" xfId="54261" xr:uid="{00000000-0005-0000-0000-000042D30000}"/>
    <cellStyle name="Percent 36 4 3" xfId="49567" xr:uid="{00000000-0005-0000-0000-000043D30000}"/>
    <cellStyle name="Percent 36 4 3 2" xfId="54262" xr:uid="{00000000-0005-0000-0000-000044D30000}"/>
    <cellStyle name="Percent 36 4 3 3" xfId="54263" xr:uid="{00000000-0005-0000-0000-000045D30000}"/>
    <cellStyle name="Percent 36 4 3 4" xfId="54264" xr:uid="{00000000-0005-0000-0000-000046D30000}"/>
    <cellStyle name="Percent 36 4 4" xfId="54265" xr:uid="{00000000-0005-0000-0000-000047D30000}"/>
    <cellStyle name="Percent 36 4 4 2" xfId="54266" xr:uid="{00000000-0005-0000-0000-000048D30000}"/>
    <cellStyle name="Percent 36 4 5" xfId="54267" xr:uid="{00000000-0005-0000-0000-000049D30000}"/>
    <cellStyle name="Percent 36 4 6" xfId="54268" xr:uid="{00000000-0005-0000-0000-00004AD30000}"/>
    <cellStyle name="Percent 36 4 7" xfId="54269" xr:uid="{00000000-0005-0000-0000-00004BD30000}"/>
    <cellStyle name="Percent 36 5" xfId="49568" xr:uid="{00000000-0005-0000-0000-00004CD30000}"/>
    <cellStyle name="Percent 36 5 2" xfId="54270" xr:uid="{00000000-0005-0000-0000-00004DD30000}"/>
    <cellStyle name="Percent 36 5 2 2" xfId="54271" xr:uid="{00000000-0005-0000-0000-00004ED30000}"/>
    <cellStyle name="Percent 36 5 3" xfId="54272" xr:uid="{00000000-0005-0000-0000-00004FD30000}"/>
    <cellStyle name="Percent 36 5 4" xfId="54273" xr:uid="{00000000-0005-0000-0000-000050D30000}"/>
    <cellStyle name="Percent 36 6" xfId="49569" xr:uid="{00000000-0005-0000-0000-000051D30000}"/>
    <cellStyle name="Percent 36 6 2" xfId="54274" xr:uid="{00000000-0005-0000-0000-000052D30000}"/>
    <cellStyle name="Percent 36 6 3" xfId="54275" xr:uid="{00000000-0005-0000-0000-000053D30000}"/>
    <cellStyle name="Percent 36 7" xfId="54276" xr:uid="{00000000-0005-0000-0000-000054D30000}"/>
    <cellStyle name="Percent 36 7 2" xfId="54277" xr:uid="{00000000-0005-0000-0000-000055D30000}"/>
    <cellStyle name="Percent 36 8" xfId="49557" xr:uid="{00000000-0005-0000-0000-000056D30000}"/>
    <cellStyle name="Percent 37" xfId="253" xr:uid="{00000000-0005-0000-0000-000057D30000}"/>
    <cellStyle name="Percent 37 2" xfId="49571" xr:uid="{00000000-0005-0000-0000-000058D30000}"/>
    <cellStyle name="Percent 37 2 2" xfId="49572" xr:uid="{00000000-0005-0000-0000-000059D30000}"/>
    <cellStyle name="Percent 37 2 2 2" xfId="49573" xr:uid="{00000000-0005-0000-0000-00005AD30000}"/>
    <cellStyle name="Percent 37 2 2 2 2" xfId="54278" xr:uid="{00000000-0005-0000-0000-00005BD30000}"/>
    <cellStyle name="Percent 37 2 2 2 3" xfId="54279" xr:uid="{00000000-0005-0000-0000-00005CD30000}"/>
    <cellStyle name="Percent 37 2 2 2 4" xfId="54280" xr:uid="{00000000-0005-0000-0000-00005DD30000}"/>
    <cellStyle name="Percent 37 2 2 3" xfId="49574" xr:uid="{00000000-0005-0000-0000-00005ED30000}"/>
    <cellStyle name="Percent 37 2 2 3 2" xfId="54281" xr:uid="{00000000-0005-0000-0000-00005FD30000}"/>
    <cellStyle name="Percent 37 2 2 3 3" xfId="54282" xr:uid="{00000000-0005-0000-0000-000060D30000}"/>
    <cellStyle name="Percent 37 2 2 3 4" xfId="54283" xr:uid="{00000000-0005-0000-0000-000061D30000}"/>
    <cellStyle name="Percent 37 2 2 4" xfId="54284" xr:uid="{00000000-0005-0000-0000-000062D30000}"/>
    <cellStyle name="Percent 37 2 2 4 2" xfId="54285" xr:uid="{00000000-0005-0000-0000-000063D30000}"/>
    <cellStyle name="Percent 37 2 2 5" xfId="54286" xr:uid="{00000000-0005-0000-0000-000064D30000}"/>
    <cellStyle name="Percent 37 2 2 6" xfId="54287" xr:uid="{00000000-0005-0000-0000-000065D30000}"/>
    <cellStyle name="Percent 37 2 2 7" xfId="54288" xr:uid="{00000000-0005-0000-0000-000066D30000}"/>
    <cellStyle name="Percent 37 2 3" xfId="49575" xr:uid="{00000000-0005-0000-0000-000067D30000}"/>
    <cellStyle name="Percent 37 2 3 2" xfId="54289" xr:uid="{00000000-0005-0000-0000-000068D30000}"/>
    <cellStyle name="Percent 37 2 3 3" xfId="54290" xr:uid="{00000000-0005-0000-0000-000069D30000}"/>
    <cellStyle name="Percent 37 2 3 4" xfId="54291" xr:uid="{00000000-0005-0000-0000-00006AD30000}"/>
    <cellStyle name="Percent 37 2 4" xfId="49576" xr:uid="{00000000-0005-0000-0000-00006BD30000}"/>
    <cellStyle name="Percent 37 2 4 2" xfId="54292" xr:uid="{00000000-0005-0000-0000-00006CD30000}"/>
    <cellStyle name="Percent 37 2 4 3" xfId="54293" xr:uid="{00000000-0005-0000-0000-00006DD30000}"/>
    <cellStyle name="Percent 37 2 4 4" xfId="54294" xr:uid="{00000000-0005-0000-0000-00006ED30000}"/>
    <cellStyle name="Percent 37 2 5" xfId="54295" xr:uid="{00000000-0005-0000-0000-00006FD30000}"/>
    <cellStyle name="Percent 37 2 5 2" xfId="54296" xr:uid="{00000000-0005-0000-0000-000070D30000}"/>
    <cellStyle name="Percent 37 2 6" xfId="54297" xr:uid="{00000000-0005-0000-0000-000071D30000}"/>
    <cellStyle name="Percent 37 2 7" xfId="54298" xr:uid="{00000000-0005-0000-0000-000072D30000}"/>
    <cellStyle name="Percent 37 2 8" xfId="54299" xr:uid="{00000000-0005-0000-0000-000073D30000}"/>
    <cellStyle name="Percent 37 3" xfId="49577" xr:uid="{00000000-0005-0000-0000-000074D30000}"/>
    <cellStyle name="Percent 37 3 2" xfId="54300" xr:uid="{00000000-0005-0000-0000-000075D30000}"/>
    <cellStyle name="Percent 37 3 2 2" xfId="54301" xr:uid="{00000000-0005-0000-0000-000076D30000}"/>
    <cellStyle name="Percent 37 3 2 2 2" xfId="54302" xr:uid="{00000000-0005-0000-0000-000077D30000}"/>
    <cellStyle name="Percent 37 3 2 3" xfId="54303" xr:uid="{00000000-0005-0000-0000-000078D30000}"/>
    <cellStyle name="Percent 37 3 3" xfId="54304" xr:uid="{00000000-0005-0000-0000-000079D30000}"/>
    <cellStyle name="Percent 37 3 3 2" xfId="54305" xr:uid="{00000000-0005-0000-0000-00007AD30000}"/>
    <cellStyle name="Percent 37 3 3 2 2" xfId="54306" xr:uid="{00000000-0005-0000-0000-00007BD30000}"/>
    <cellStyle name="Percent 37 3 3 3" xfId="54307" xr:uid="{00000000-0005-0000-0000-00007CD30000}"/>
    <cellStyle name="Percent 37 3 4" xfId="54308" xr:uid="{00000000-0005-0000-0000-00007DD30000}"/>
    <cellStyle name="Percent 37 3 4 2" xfId="54309" xr:uid="{00000000-0005-0000-0000-00007ED30000}"/>
    <cellStyle name="Percent 37 3 5" xfId="54310" xr:uid="{00000000-0005-0000-0000-00007FD30000}"/>
    <cellStyle name="Percent 37 3 6" xfId="54311" xr:uid="{00000000-0005-0000-0000-000080D30000}"/>
    <cellStyle name="Percent 37 3 7" xfId="54312" xr:uid="{00000000-0005-0000-0000-000081D30000}"/>
    <cellStyle name="Percent 37 4" xfId="49578" xr:uid="{00000000-0005-0000-0000-000082D30000}"/>
    <cellStyle name="Percent 37 4 2" xfId="49579" xr:uid="{00000000-0005-0000-0000-000083D30000}"/>
    <cellStyle name="Percent 37 4 2 2" xfId="54313" xr:uid="{00000000-0005-0000-0000-000084D30000}"/>
    <cellStyle name="Percent 37 4 2 3" xfId="54314" xr:uid="{00000000-0005-0000-0000-000085D30000}"/>
    <cellStyle name="Percent 37 4 2 4" xfId="54315" xr:uid="{00000000-0005-0000-0000-000086D30000}"/>
    <cellStyle name="Percent 37 4 3" xfId="49580" xr:uid="{00000000-0005-0000-0000-000087D30000}"/>
    <cellStyle name="Percent 37 4 3 2" xfId="54316" xr:uid="{00000000-0005-0000-0000-000088D30000}"/>
    <cellStyle name="Percent 37 4 3 3" xfId="54317" xr:uid="{00000000-0005-0000-0000-000089D30000}"/>
    <cellStyle name="Percent 37 4 3 4" xfId="54318" xr:uid="{00000000-0005-0000-0000-00008AD30000}"/>
    <cellStyle name="Percent 37 4 4" xfId="54319" xr:uid="{00000000-0005-0000-0000-00008BD30000}"/>
    <cellStyle name="Percent 37 4 4 2" xfId="54320" xr:uid="{00000000-0005-0000-0000-00008CD30000}"/>
    <cellStyle name="Percent 37 4 5" xfId="54321" xr:uid="{00000000-0005-0000-0000-00008DD30000}"/>
    <cellStyle name="Percent 37 4 6" xfId="54322" xr:uid="{00000000-0005-0000-0000-00008ED30000}"/>
    <cellStyle name="Percent 37 4 7" xfId="54323" xr:uid="{00000000-0005-0000-0000-00008FD30000}"/>
    <cellStyle name="Percent 37 5" xfId="49581" xr:uid="{00000000-0005-0000-0000-000090D30000}"/>
    <cellStyle name="Percent 37 5 2" xfId="54324" xr:uid="{00000000-0005-0000-0000-000091D30000}"/>
    <cellStyle name="Percent 37 5 2 2" xfId="54325" xr:uid="{00000000-0005-0000-0000-000092D30000}"/>
    <cellStyle name="Percent 37 5 3" xfId="54326" xr:uid="{00000000-0005-0000-0000-000093D30000}"/>
    <cellStyle name="Percent 37 5 4" xfId="54327" xr:uid="{00000000-0005-0000-0000-000094D30000}"/>
    <cellStyle name="Percent 37 6" xfId="49582" xr:uid="{00000000-0005-0000-0000-000095D30000}"/>
    <cellStyle name="Percent 37 6 2" xfId="54328" xr:uid="{00000000-0005-0000-0000-000096D30000}"/>
    <cellStyle name="Percent 37 6 3" xfId="54329" xr:uid="{00000000-0005-0000-0000-000097D30000}"/>
    <cellStyle name="Percent 37 7" xfId="54330" xr:uid="{00000000-0005-0000-0000-000098D30000}"/>
    <cellStyle name="Percent 37 7 2" xfId="54331" xr:uid="{00000000-0005-0000-0000-000099D30000}"/>
    <cellStyle name="Percent 37 8" xfId="49570" xr:uid="{00000000-0005-0000-0000-00009AD30000}"/>
    <cellStyle name="Percent 38" xfId="237" xr:uid="{00000000-0005-0000-0000-00009BD30000}"/>
    <cellStyle name="Percent 38 2" xfId="49584" xr:uid="{00000000-0005-0000-0000-00009CD30000}"/>
    <cellStyle name="Percent 38 2 2" xfId="54332" xr:uid="{00000000-0005-0000-0000-00009DD30000}"/>
    <cellStyle name="Percent 38 2 2 2" xfId="54333" xr:uid="{00000000-0005-0000-0000-00009ED30000}"/>
    <cellStyle name="Percent 38 2 3" xfId="54334" xr:uid="{00000000-0005-0000-0000-00009FD30000}"/>
    <cellStyle name="Percent 38 2 4" xfId="54335" xr:uid="{00000000-0005-0000-0000-0000A0D30000}"/>
    <cellStyle name="Percent 38 2 5" xfId="54336" xr:uid="{00000000-0005-0000-0000-0000A1D30000}"/>
    <cellStyle name="Percent 38 3" xfId="49585" xr:uid="{00000000-0005-0000-0000-0000A2D30000}"/>
    <cellStyle name="Percent 38 3 2" xfId="54337" xr:uid="{00000000-0005-0000-0000-0000A3D30000}"/>
    <cellStyle name="Percent 38 3 2 2" xfId="54338" xr:uid="{00000000-0005-0000-0000-0000A4D30000}"/>
    <cellStyle name="Percent 38 3 2 2 2" xfId="54339" xr:uid="{00000000-0005-0000-0000-0000A5D30000}"/>
    <cellStyle name="Percent 38 3 2 3" xfId="54340" xr:uid="{00000000-0005-0000-0000-0000A6D30000}"/>
    <cellStyle name="Percent 38 3 3" xfId="54341" xr:uid="{00000000-0005-0000-0000-0000A7D30000}"/>
    <cellStyle name="Percent 38 3 3 2" xfId="54342" xr:uid="{00000000-0005-0000-0000-0000A8D30000}"/>
    <cellStyle name="Percent 38 3 4" xfId="54343" xr:uid="{00000000-0005-0000-0000-0000A9D30000}"/>
    <cellStyle name="Percent 38 3 5" xfId="54344" xr:uid="{00000000-0005-0000-0000-0000AAD30000}"/>
    <cellStyle name="Percent 38 3 6" xfId="54345" xr:uid="{00000000-0005-0000-0000-0000ABD30000}"/>
    <cellStyle name="Percent 38 4" xfId="49586" xr:uid="{00000000-0005-0000-0000-0000ACD30000}"/>
    <cellStyle name="Percent 38 4 2" xfId="54346" xr:uid="{00000000-0005-0000-0000-0000ADD30000}"/>
    <cellStyle name="Percent 38 4 3" xfId="54347" xr:uid="{00000000-0005-0000-0000-0000AED30000}"/>
    <cellStyle name="Percent 38 5" xfId="49587" xr:uid="{00000000-0005-0000-0000-0000AFD30000}"/>
    <cellStyle name="Percent 38 6" xfId="54348" xr:uid="{00000000-0005-0000-0000-0000B0D30000}"/>
    <cellStyle name="Percent 38 7" xfId="54349" xr:uid="{00000000-0005-0000-0000-0000B1D30000}"/>
    <cellStyle name="Percent 38 8" xfId="49583" xr:uid="{00000000-0005-0000-0000-0000B2D30000}"/>
    <cellStyle name="Percent 39" xfId="243" xr:uid="{00000000-0005-0000-0000-0000B3D30000}"/>
    <cellStyle name="Percent 39 2" xfId="49589" xr:uid="{00000000-0005-0000-0000-0000B4D30000}"/>
    <cellStyle name="Percent 39 2 2" xfId="54350" xr:uid="{00000000-0005-0000-0000-0000B5D30000}"/>
    <cellStyle name="Percent 39 2 2 2" xfId="54351" xr:uid="{00000000-0005-0000-0000-0000B6D30000}"/>
    <cellStyle name="Percent 39 2 3" xfId="54352" xr:uid="{00000000-0005-0000-0000-0000B7D30000}"/>
    <cellStyle name="Percent 39 2 4" xfId="54353" xr:uid="{00000000-0005-0000-0000-0000B8D30000}"/>
    <cellStyle name="Percent 39 2 5" xfId="54354" xr:uid="{00000000-0005-0000-0000-0000B9D30000}"/>
    <cellStyle name="Percent 39 3" xfId="49590" xr:uid="{00000000-0005-0000-0000-0000BAD30000}"/>
    <cellStyle name="Percent 39 3 2" xfId="54355" xr:uid="{00000000-0005-0000-0000-0000BBD30000}"/>
    <cellStyle name="Percent 39 3 2 2" xfId="54356" xr:uid="{00000000-0005-0000-0000-0000BCD30000}"/>
    <cellStyle name="Percent 39 3 2 2 2" xfId="54357" xr:uid="{00000000-0005-0000-0000-0000BDD30000}"/>
    <cellStyle name="Percent 39 3 2 3" xfId="54358" xr:uid="{00000000-0005-0000-0000-0000BED30000}"/>
    <cellStyle name="Percent 39 3 3" xfId="54359" xr:uid="{00000000-0005-0000-0000-0000BFD30000}"/>
    <cellStyle name="Percent 39 3 3 2" xfId="54360" xr:uid="{00000000-0005-0000-0000-0000C0D30000}"/>
    <cellStyle name="Percent 39 3 4" xfId="54361" xr:uid="{00000000-0005-0000-0000-0000C1D30000}"/>
    <cellStyle name="Percent 39 3 5" xfId="54362" xr:uid="{00000000-0005-0000-0000-0000C2D30000}"/>
    <cellStyle name="Percent 39 3 6" xfId="54363" xr:uid="{00000000-0005-0000-0000-0000C3D30000}"/>
    <cellStyle name="Percent 39 4" xfId="49591" xr:uid="{00000000-0005-0000-0000-0000C4D30000}"/>
    <cellStyle name="Percent 39 4 2" xfId="54364" xr:uid="{00000000-0005-0000-0000-0000C5D30000}"/>
    <cellStyle name="Percent 39 4 3" xfId="54365" xr:uid="{00000000-0005-0000-0000-0000C6D30000}"/>
    <cellStyle name="Percent 39 5" xfId="49592" xr:uid="{00000000-0005-0000-0000-0000C7D30000}"/>
    <cellStyle name="Percent 39 6" xfId="54366" xr:uid="{00000000-0005-0000-0000-0000C8D30000}"/>
    <cellStyle name="Percent 39 7" xfId="54367" xr:uid="{00000000-0005-0000-0000-0000C9D30000}"/>
    <cellStyle name="Percent 39 8" xfId="49588" xr:uid="{00000000-0005-0000-0000-0000CAD30000}"/>
    <cellStyle name="Percent 4" xfId="121" xr:uid="{00000000-0005-0000-0000-0000CBD30000}"/>
    <cellStyle name="Percent 4 10" xfId="60404" xr:uid="{00000000-0005-0000-0000-0000CCD30000}"/>
    <cellStyle name="Percent 4 2" xfId="49594" xr:uid="{00000000-0005-0000-0000-0000CDD30000}"/>
    <cellStyle name="Percent 4 2 2" xfId="49595" xr:uid="{00000000-0005-0000-0000-0000CED30000}"/>
    <cellStyle name="Percent 4 2 2 2" xfId="49596" xr:uid="{00000000-0005-0000-0000-0000CFD30000}"/>
    <cellStyle name="Percent 4 2 2 2 2" xfId="54368" xr:uid="{00000000-0005-0000-0000-0000D0D30000}"/>
    <cellStyle name="Percent 4 2 2 2 3" xfId="54369" xr:uid="{00000000-0005-0000-0000-0000D1D30000}"/>
    <cellStyle name="Percent 4 2 2 2 4" xfId="54370" xr:uid="{00000000-0005-0000-0000-0000D2D30000}"/>
    <cellStyle name="Percent 4 2 2 3" xfId="49597" xr:uid="{00000000-0005-0000-0000-0000D3D30000}"/>
    <cellStyle name="Percent 4 2 2 3 2" xfId="54371" xr:uid="{00000000-0005-0000-0000-0000D4D30000}"/>
    <cellStyle name="Percent 4 2 2 3 3" xfId="54372" xr:uid="{00000000-0005-0000-0000-0000D5D30000}"/>
    <cellStyle name="Percent 4 2 2 3 4" xfId="54373" xr:uid="{00000000-0005-0000-0000-0000D6D30000}"/>
    <cellStyle name="Percent 4 2 2 4" xfId="49598" xr:uid="{00000000-0005-0000-0000-0000D7D30000}"/>
    <cellStyle name="Percent 4 2 2 4 2" xfId="54374" xr:uid="{00000000-0005-0000-0000-0000D8D30000}"/>
    <cellStyle name="Percent 4 2 2 4 3" xfId="54375" xr:uid="{00000000-0005-0000-0000-0000D9D30000}"/>
    <cellStyle name="Percent 4 2 2 5" xfId="49599" xr:uid="{00000000-0005-0000-0000-0000DAD30000}"/>
    <cellStyle name="Percent 4 2 2 5 2" xfId="54376" xr:uid="{00000000-0005-0000-0000-0000DBD30000}"/>
    <cellStyle name="Percent 4 2 2 5 3" xfId="54377" xr:uid="{00000000-0005-0000-0000-0000DCD30000}"/>
    <cellStyle name="Percent 4 2 3" xfId="49600" xr:uid="{00000000-0005-0000-0000-0000DDD30000}"/>
    <cellStyle name="Percent 4 2 3 2" xfId="49601" xr:uid="{00000000-0005-0000-0000-0000DED30000}"/>
    <cellStyle name="Percent 4 2 3 2 2" xfId="54378" xr:uid="{00000000-0005-0000-0000-0000DFD30000}"/>
    <cellStyle name="Percent 4 2 3 2 3" xfId="54379" xr:uid="{00000000-0005-0000-0000-0000E0D30000}"/>
    <cellStyle name="Percent 4 2 3 2 4" xfId="54380" xr:uid="{00000000-0005-0000-0000-0000E1D30000}"/>
    <cellStyle name="Percent 4 2 3 3" xfId="49602" xr:uid="{00000000-0005-0000-0000-0000E2D30000}"/>
    <cellStyle name="Percent 4 2 3 3 2" xfId="54381" xr:uid="{00000000-0005-0000-0000-0000E3D30000}"/>
    <cellStyle name="Percent 4 2 3 3 3" xfId="54382" xr:uid="{00000000-0005-0000-0000-0000E4D30000}"/>
    <cellStyle name="Percent 4 2 3 3 4" xfId="54383" xr:uid="{00000000-0005-0000-0000-0000E5D30000}"/>
    <cellStyle name="Percent 4 2 3 4" xfId="54384" xr:uid="{00000000-0005-0000-0000-0000E6D30000}"/>
    <cellStyle name="Percent 4 2 3 4 2" xfId="54385" xr:uid="{00000000-0005-0000-0000-0000E7D30000}"/>
    <cellStyle name="Percent 4 2 3 5" xfId="54386" xr:uid="{00000000-0005-0000-0000-0000E8D30000}"/>
    <cellStyle name="Percent 4 2 3 5 2" xfId="54387" xr:uid="{00000000-0005-0000-0000-0000E9D30000}"/>
    <cellStyle name="Percent 4 2 4" xfId="49603" xr:uid="{00000000-0005-0000-0000-0000EAD30000}"/>
    <cellStyle name="Percent 4 2 4 2" xfId="54388" xr:uid="{00000000-0005-0000-0000-0000EBD30000}"/>
    <cellStyle name="Percent 4 2 4 3" xfId="54389" xr:uid="{00000000-0005-0000-0000-0000ECD30000}"/>
    <cellStyle name="Percent 4 2 4 4" xfId="54390" xr:uid="{00000000-0005-0000-0000-0000EDD30000}"/>
    <cellStyle name="Percent 4 2 5" xfId="49604" xr:uid="{00000000-0005-0000-0000-0000EED30000}"/>
    <cellStyle name="Percent 4 2 5 2" xfId="54391" xr:uid="{00000000-0005-0000-0000-0000EFD30000}"/>
    <cellStyle name="Percent 4 2 5 3" xfId="54392" xr:uid="{00000000-0005-0000-0000-0000F0D30000}"/>
    <cellStyle name="Percent 4 2 5 4" xfId="54393" xr:uid="{00000000-0005-0000-0000-0000F1D30000}"/>
    <cellStyle name="Percent 4 2 6" xfId="49605" xr:uid="{00000000-0005-0000-0000-0000F2D30000}"/>
    <cellStyle name="Percent 4 2 6 2" xfId="54394" xr:uid="{00000000-0005-0000-0000-0000F3D30000}"/>
    <cellStyle name="Percent 4 2 6 3" xfId="54395" xr:uid="{00000000-0005-0000-0000-0000F4D30000}"/>
    <cellStyle name="Percent 4 2 7" xfId="54396" xr:uid="{00000000-0005-0000-0000-0000F5D30000}"/>
    <cellStyle name="Percent 4 2 7 2" xfId="54397" xr:uid="{00000000-0005-0000-0000-0000F6D30000}"/>
    <cellStyle name="Percent 4 3" xfId="49606" xr:uid="{00000000-0005-0000-0000-0000F7D30000}"/>
    <cellStyle name="Percent 4 3 2" xfId="49607" xr:uid="{00000000-0005-0000-0000-0000F8D30000}"/>
    <cellStyle name="Percent 4 3 2 2" xfId="54398" xr:uid="{00000000-0005-0000-0000-0000F9D30000}"/>
    <cellStyle name="Percent 4 3 2 3" xfId="54399" xr:uid="{00000000-0005-0000-0000-0000FAD30000}"/>
    <cellStyle name="Percent 4 3 3" xfId="54400" xr:uid="{00000000-0005-0000-0000-0000FBD30000}"/>
    <cellStyle name="Percent 4 3 4" xfId="54401" xr:uid="{00000000-0005-0000-0000-0000FCD30000}"/>
    <cellStyle name="Percent 4 3 5" xfId="54402" xr:uid="{00000000-0005-0000-0000-0000FDD30000}"/>
    <cellStyle name="Percent 4 3 6" xfId="54403" xr:uid="{00000000-0005-0000-0000-0000FED30000}"/>
    <cellStyle name="Percent 4 4" xfId="49608" xr:uid="{00000000-0005-0000-0000-0000FFD30000}"/>
    <cellStyle name="Percent 4 4 2" xfId="49609" xr:uid="{00000000-0005-0000-0000-000000D40000}"/>
    <cellStyle name="Percent 4 4 3" xfId="54404" xr:uid="{00000000-0005-0000-0000-000001D40000}"/>
    <cellStyle name="Percent 4 4 4" xfId="54405" xr:uid="{00000000-0005-0000-0000-000002D40000}"/>
    <cellStyle name="Percent 4 5" xfId="49610" xr:uid="{00000000-0005-0000-0000-000003D40000}"/>
    <cellStyle name="Percent 4 5 2" xfId="54406" xr:uid="{00000000-0005-0000-0000-000004D40000}"/>
    <cellStyle name="Percent 4 5 3" xfId="54407" xr:uid="{00000000-0005-0000-0000-000005D40000}"/>
    <cellStyle name="Percent 4 6" xfId="54408" xr:uid="{00000000-0005-0000-0000-000006D40000}"/>
    <cellStyle name="Percent 4 6 2" xfId="54409" xr:uid="{00000000-0005-0000-0000-000007D40000}"/>
    <cellStyle name="Percent 4 7" xfId="49593" xr:uid="{00000000-0005-0000-0000-000008D40000}"/>
    <cellStyle name="Percent 4 8" xfId="60405" xr:uid="{00000000-0005-0000-0000-000009D40000}"/>
    <cellStyle name="Percent 4 9" xfId="60406" xr:uid="{00000000-0005-0000-0000-00000AD40000}"/>
    <cellStyle name="Percent 40" xfId="256" xr:uid="{00000000-0005-0000-0000-00000BD40000}"/>
    <cellStyle name="Percent 40 2" xfId="49612" xr:uid="{00000000-0005-0000-0000-00000CD40000}"/>
    <cellStyle name="Percent 40 2 2" xfId="54410" xr:uid="{00000000-0005-0000-0000-00000DD40000}"/>
    <cellStyle name="Percent 40 2 2 2" xfId="54411" xr:uid="{00000000-0005-0000-0000-00000ED40000}"/>
    <cellStyle name="Percent 40 2 3" xfId="54412" xr:uid="{00000000-0005-0000-0000-00000FD40000}"/>
    <cellStyle name="Percent 40 2 4" xfId="54413" xr:uid="{00000000-0005-0000-0000-000010D40000}"/>
    <cellStyle name="Percent 40 2 5" xfId="54414" xr:uid="{00000000-0005-0000-0000-000011D40000}"/>
    <cellStyle name="Percent 40 3" xfId="49613" xr:uid="{00000000-0005-0000-0000-000012D40000}"/>
    <cellStyle name="Percent 40 3 2" xfId="54415" xr:uid="{00000000-0005-0000-0000-000013D40000}"/>
    <cellStyle name="Percent 40 3 2 2" xfId="54416" xr:uid="{00000000-0005-0000-0000-000014D40000}"/>
    <cellStyle name="Percent 40 3 2 2 2" xfId="54417" xr:uid="{00000000-0005-0000-0000-000015D40000}"/>
    <cellStyle name="Percent 40 3 2 3" xfId="54418" xr:uid="{00000000-0005-0000-0000-000016D40000}"/>
    <cellStyle name="Percent 40 3 3" xfId="54419" xr:uid="{00000000-0005-0000-0000-000017D40000}"/>
    <cellStyle name="Percent 40 3 3 2" xfId="54420" xr:uid="{00000000-0005-0000-0000-000018D40000}"/>
    <cellStyle name="Percent 40 3 4" xfId="54421" xr:uid="{00000000-0005-0000-0000-000019D40000}"/>
    <cellStyle name="Percent 40 3 5" xfId="54422" xr:uid="{00000000-0005-0000-0000-00001AD40000}"/>
    <cellStyle name="Percent 40 3 6" xfId="54423" xr:uid="{00000000-0005-0000-0000-00001BD40000}"/>
    <cellStyle name="Percent 40 4" xfId="49614" xr:uid="{00000000-0005-0000-0000-00001CD40000}"/>
    <cellStyle name="Percent 40 4 2" xfId="54424" xr:uid="{00000000-0005-0000-0000-00001DD40000}"/>
    <cellStyle name="Percent 40 4 3" xfId="54425" xr:uid="{00000000-0005-0000-0000-00001ED40000}"/>
    <cellStyle name="Percent 40 5" xfId="49615" xr:uid="{00000000-0005-0000-0000-00001FD40000}"/>
    <cellStyle name="Percent 40 6" xfId="54426" xr:uid="{00000000-0005-0000-0000-000020D40000}"/>
    <cellStyle name="Percent 40 7" xfId="54427" xr:uid="{00000000-0005-0000-0000-000021D40000}"/>
    <cellStyle name="Percent 40 8" xfId="49611" xr:uid="{00000000-0005-0000-0000-000022D40000}"/>
    <cellStyle name="Percent 41" xfId="246" xr:uid="{00000000-0005-0000-0000-000023D40000}"/>
    <cellStyle name="Percent 41 2" xfId="49617" xr:uid="{00000000-0005-0000-0000-000024D40000}"/>
    <cellStyle name="Percent 41 2 2" xfId="54428" xr:uid="{00000000-0005-0000-0000-000025D40000}"/>
    <cellStyle name="Percent 41 2 2 2" xfId="54429" xr:uid="{00000000-0005-0000-0000-000026D40000}"/>
    <cellStyle name="Percent 41 2 3" xfId="54430" xr:uid="{00000000-0005-0000-0000-000027D40000}"/>
    <cellStyle name="Percent 41 2 4" xfId="54431" xr:uid="{00000000-0005-0000-0000-000028D40000}"/>
    <cellStyle name="Percent 41 2 5" xfId="54432" xr:uid="{00000000-0005-0000-0000-000029D40000}"/>
    <cellStyle name="Percent 41 3" xfId="49618" xr:uid="{00000000-0005-0000-0000-00002AD40000}"/>
    <cellStyle name="Percent 41 3 2" xfId="54433" xr:uid="{00000000-0005-0000-0000-00002BD40000}"/>
    <cellStyle name="Percent 41 3 2 2" xfId="54434" xr:uid="{00000000-0005-0000-0000-00002CD40000}"/>
    <cellStyle name="Percent 41 3 2 2 2" xfId="54435" xr:uid="{00000000-0005-0000-0000-00002DD40000}"/>
    <cellStyle name="Percent 41 3 2 3" xfId="54436" xr:uid="{00000000-0005-0000-0000-00002ED40000}"/>
    <cellStyle name="Percent 41 3 3" xfId="54437" xr:uid="{00000000-0005-0000-0000-00002FD40000}"/>
    <cellStyle name="Percent 41 3 3 2" xfId="54438" xr:uid="{00000000-0005-0000-0000-000030D40000}"/>
    <cellStyle name="Percent 41 3 4" xfId="54439" xr:uid="{00000000-0005-0000-0000-000031D40000}"/>
    <cellStyle name="Percent 41 3 5" xfId="54440" xr:uid="{00000000-0005-0000-0000-000032D40000}"/>
    <cellStyle name="Percent 41 3 6" xfId="54441" xr:uid="{00000000-0005-0000-0000-000033D40000}"/>
    <cellStyle name="Percent 41 4" xfId="49619" xr:uid="{00000000-0005-0000-0000-000034D40000}"/>
    <cellStyle name="Percent 41 4 2" xfId="54442" xr:uid="{00000000-0005-0000-0000-000035D40000}"/>
    <cellStyle name="Percent 41 4 3" xfId="54443" xr:uid="{00000000-0005-0000-0000-000036D40000}"/>
    <cellStyle name="Percent 41 5" xfId="49620" xr:uid="{00000000-0005-0000-0000-000037D40000}"/>
    <cellStyle name="Percent 41 6" xfId="54444" xr:uid="{00000000-0005-0000-0000-000038D40000}"/>
    <cellStyle name="Percent 41 7" xfId="54445" xr:uid="{00000000-0005-0000-0000-000039D40000}"/>
    <cellStyle name="Percent 41 8" xfId="49616" xr:uid="{00000000-0005-0000-0000-00003AD40000}"/>
    <cellStyle name="Percent 42" xfId="251" xr:uid="{00000000-0005-0000-0000-00003BD40000}"/>
    <cellStyle name="Percent 42 2" xfId="49622" xr:uid="{00000000-0005-0000-0000-00003CD40000}"/>
    <cellStyle name="Percent 42 2 2" xfId="54446" xr:uid="{00000000-0005-0000-0000-00003DD40000}"/>
    <cellStyle name="Percent 42 2 2 2" xfId="54447" xr:uid="{00000000-0005-0000-0000-00003ED40000}"/>
    <cellStyle name="Percent 42 2 3" xfId="54448" xr:uid="{00000000-0005-0000-0000-00003FD40000}"/>
    <cellStyle name="Percent 42 2 4" xfId="54449" xr:uid="{00000000-0005-0000-0000-000040D40000}"/>
    <cellStyle name="Percent 42 2 5" xfId="54450" xr:uid="{00000000-0005-0000-0000-000041D40000}"/>
    <cellStyle name="Percent 42 3" xfId="49623" xr:uid="{00000000-0005-0000-0000-000042D40000}"/>
    <cellStyle name="Percent 42 3 2" xfId="54451" xr:uid="{00000000-0005-0000-0000-000043D40000}"/>
    <cellStyle name="Percent 42 3 2 2" xfId="54452" xr:uid="{00000000-0005-0000-0000-000044D40000}"/>
    <cellStyle name="Percent 42 3 2 2 2" xfId="54453" xr:uid="{00000000-0005-0000-0000-000045D40000}"/>
    <cellStyle name="Percent 42 3 2 3" xfId="54454" xr:uid="{00000000-0005-0000-0000-000046D40000}"/>
    <cellStyle name="Percent 42 3 3" xfId="54455" xr:uid="{00000000-0005-0000-0000-000047D40000}"/>
    <cellStyle name="Percent 42 3 3 2" xfId="54456" xr:uid="{00000000-0005-0000-0000-000048D40000}"/>
    <cellStyle name="Percent 42 3 4" xfId="54457" xr:uid="{00000000-0005-0000-0000-000049D40000}"/>
    <cellStyle name="Percent 42 3 5" xfId="54458" xr:uid="{00000000-0005-0000-0000-00004AD40000}"/>
    <cellStyle name="Percent 42 3 6" xfId="54459" xr:uid="{00000000-0005-0000-0000-00004BD40000}"/>
    <cellStyle name="Percent 42 4" xfId="49624" xr:uid="{00000000-0005-0000-0000-00004CD40000}"/>
    <cellStyle name="Percent 42 4 2" xfId="54460" xr:uid="{00000000-0005-0000-0000-00004DD40000}"/>
    <cellStyle name="Percent 42 4 3" xfId="54461" xr:uid="{00000000-0005-0000-0000-00004ED40000}"/>
    <cellStyle name="Percent 42 5" xfId="49625" xr:uid="{00000000-0005-0000-0000-00004FD40000}"/>
    <cellStyle name="Percent 42 6" xfId="54462" xr:uid="{00000000-0005-0000-0000-000050D40000}"/>
    <cellStyle name="Percent 42 7" xfId="54463" xr:uid="{00000000-0005-0000-0000-000051D40000}"/>
    <cellStyle name="Percent 42 8" xfId="49621" xr:uid="{00000000-0005-0000-0000-000052D40000}"/>
    <cellStyle name="Percent 43" xfId="255" xr:uid="{00000000-0005-0000-0000-000053D40000}"/>
    <cellStyle name="Percent 43 2" xfId="49627" xr:uid="{00000000-0005-0000-0000-000054D40000}"/>
    <cellStyle name="Percent 43 2 2" xfId="54464" xr:uid="{00000000-0005-0000-0000-000055D40000}"/>
    <cellStyle name="Percent 43 2 2 2" xfId="54465" xr:uid="{00000000-0005-0000-0000-000056D40000}"/>
    <cellStyle name="Percent 43 2 3" xfId="54466" xr:uid="{00000000-0005-0000-0000-000057D40000}"/>
    <cellStyle name="Percent 43 2 4" xfId="54467" xr:uid="{00000000-0005-0000-0000-000058D40000}"/>
    <cellStyle name="Percent 43 2 5" xfId="54468" xr:uid="{00000000-0005-0000-0000-000059D40000}"/>
    <cellStyle name="Percent 43 3" xfId="49628" xr:uid="{00000000-0005-0000-0000-00005AD40000}"/>
    <cellStyle name="Percent 43 3 2" xfId="54469" xr:uid="{00000000-0005-0000-0000-00005BD40000}"/>
    <cellStyle name="Percent 43 3 2 2" xfId="54470" xr:uid="{00000000-0005-0000-0000-00005CD40000}"/>
    <cellStyle name="Percent 43 3 2 2 2" xfId="54471" xr:uid="{00000000-0005-0000-0000-00005DD40000}"/>
    <cellStyle name="Percent 43 3 2 3" xfId="54472" xr:uid="{00000000-0005-0000-0000-00005ED40000}"/>
    <cellStyle name="Percent 43 3 3" xfId="54473" xr:uid="{00000000-0005-0000-0000-00005FD40000}"/>
    <cellStyle name="Percent 43 3 3 2" xfId="54474" xr:uid="{00000000-0005-0000-0000-000060D40000}"/>
    <cellStyle name="Percent 43 3 4" xfId="54475" xr:uid="{00000000-0005-0000-0000-000061D40000}"/>
    <cellStyle name="Percent 43 3 5" xfId="54476" xr:uid="{00000000-0005-0000-0000-000062D40000}"/>
    <cellStyle name="Percent 43 3 6" xfId="54477" xr:uid="{00000000-0005-0000-0000-000063D40000}"/>
    <cellStyle name="Percent 43 4" xfId="54478" xr:uid="{00000000-0005-0000-0000-000064D40000}"/>
    <cellStyle name="Percent 43 4 2" xfId="54479" xr:uid="{00000000-0005-0000-0000-000065D40000}"/>
    <cellStyle name="Percent 43 5" xfId="54480" xr:uid="{00000000-0005-0000-0000-000066D40000}"/>
    <cellStyle name="Percent 43 6" xfId="54481" xr:uid="{00000000-0005-0000-0000-000067D40000}"/>
    <cellStyle name="Percent 43 7" xfId="54482" xr:uid="{00000000-0005-0000-0000-000068D40000}"/>
    <cellStyle name="Percent 43 8" xfId="49626" xr:uid="{00000000-0005-0000-0000-000069D40000}"/>
    <cellStyle name="Percent 44" xfId="267" xr:uid="{00000000-0005-0000-0000-00006AD40000}"/>
    <cellStyle name="Percent 44 2" xfId="49630" xr:uid="{00000000-0005-0000-0000-00006BD40000}"/>
    <cellStyle name="Percent 44 2 2" xfId="54483" xr:uid="{00000000-0005-0000-0000-00006CD40000}"/>
    <cellStyle name="Percent 44 2 2 2" xfId="54484" xr:uid="{00000000-0005-0000-0000-00006DD40000}"/>
    <cellStyle name="Percent 44 2 3" xfId="54485" xr:uid="{00000000-0005-0000-0000-00006ED40000}"/>
    <cellStyle name="Percent 44 2 4" xfId="54486" xr:uid="{00000000-0005-0000-0000-00006FD40000}"/>
    <cellStyle name="Percent 44 2 5" xfId="54487" xr:uid="{00000000-0005-0000-0000-000070D40000}"/>
    <cellStyle name="Percent 44 2 6" xfId="54488" xr:uid="{00000000-0005-0000-0000-000071D40000}"/>
    <cellStyle name="Percent 44 2 7" xfId="54489" xr:uid="{00000000-0005-0000-0000-000072D40000}"/>
    <cellStyle name="Percent 44 3" xfId="49631" xr:uid="{00000000-0005-0000-0000-000073D40000}"/>
    <cellStyle name="Percent 44 3 2" xfId="54490" xr:uid="{00000000-0005-0000-0000-000074D40000}"/>
    <cellStyle name="Percent 44 3 2 2" xfId="54491" xr:uid="{00000000-0005-0000-0000-000075D40000}"/>
    <cellStyle name="Percent 44 3 2 2 2" xfId="54492" xr:uid="{00000000-0005-0000-0000-000076D40000}"/>
    <cellStyle name="Percent 44 3 2 3" xfId="54493" xr:uid="{00000000-0005-0000-0000-000077D40000}"/>
    <cellStyle name="Percent 44 3 3" xfId="54494" xr:uid="{00000000-0005-0000-0000-000078D40000}"/>
    <cellStyle name="Percent 44 3 3 2" xfId="54495" xr:uid="{00000000-0005-0000-0000-000079D40000}"/>
    <cellStyle name="Percent 44 3 4" xfId="54496" xr:uid="{00000000-0005-0000-0000-00007AD40000}"/>
    <cellStyle name="Percent 44 3 5" xfId="54497" xr:uid="{00000000-0005-0000-0000-00007BD40000}"/>
    <cellStyle name="Percent 44 3 6" xfId="54498" xr:uid="{00000000-0005-0000-0000-00007CD40000}"/>
    <cellStyle name="Percent 44 4" xfId="54499" xr:uid="{00000000-0005-0000-0000-00007DD40000}"/>
    <cellStyle name="Percent 44 4 2" xfId="54500" xr:uid="{00000000-0005-0000-0000-00007ED40000}"/>
    <cellStyle name="Percent 44 5" xfId="54501" xr:uid="{00000000-0005-0000-0000-00007FD40000}"/>
    <cellStyle name="Percent 44 6" xfId="54502" xr:uid="{00000000-0005-0000-0000-000080D40000}"/>
    <cellStyle name="Percent 44 7" xfId="54503" xr:uid="{00000000-0005-0000-0000-000081D40000}"/>
    <cellStyle name="Percent 44 8" xfId="49629" xr:uid="{00000000-0005-0000-0000-000082D40000}"/>
    <cellStyle name="Percent 45" xfId="269" xr:uid="{00000000-0005-0000-0000-000083D40000}"/>
    <cellStyle name="Percent 45 2" xfId="49633" xr:uid="{00000000-0005-0000-0000-000084D40000}"/>
    <cellStyle name="Percent 45 2 2" xfId="54504" xr:uid="{00000000-0005-0000-0000-000085D40000}"/>
    <cellStyle name="Percent 45 2 2 2" xfId="54505" xr:uid="{00000000-0005-0000-0000-000086D40000}"/>
    <cellStyle name="Percent 45 2 3" xfId="54506" xr:uid="{00000000-0005-0000-0000-000087D40000}"/>
    <cellStyle name="Percent 45 2 4" xfId="54507" xr:uid="{00000000-0005-0000-0000-000088D40000}"/>
    <cellStyle name="Percent 45 2 5" xfId="54508" xr:uid="{00000000-0005-0000-0000-000089D40000}"/>
    <cellStyle name="Percent 45 3" xfId="49634" xr:uid="{00000000-0005-0000-0000-00008AD40000}"/>
    <cellStyle name="Percent 45 3 2" xfId="54509" xr:uid="{00000000-0005-0000-0000-00008BD40000}"/>
    <cellStyle name="Percent 45 3 2 2" xfId="54510" xr:uid="{00000000-0005-0000-0000-00008CD40000}"/>
    <cellStyle name="Percent 45 3 2 2 2" xfId="54511" xr:uid="{00000000-0005-0000-0000-00008DD40000}"/>
    <cellStyle name="Percent 45 3 2 3" xfId="54512" xr:uid="{00000000-0005-0000-0000-00008ED40000}"/>
    <cellStyle name="Percent 45 3 3" xfId="54513" xr:uid="{00000000-0005-0000-0000-00008FD40000}"/>
    <cellStyle name="Percent 45 3 3 2" xfId="54514" xr:uid="{00000000-0005-0000-0000-000090D40000}"/>
    <cellStyle name="Percent 45 3 4" xfId="54515" xr:uid="{00000000-0005-0000-0000-000091D40000}"/>
    <cellStyle name="Percent 45 3 5" xfId="54516" xr:uid="{00000000-0005-0000-0000-000092D40000}"/>
    <cellStyle name="Percent 45 3 6" xfId="54517" xr:uid="{00000000-0005-0000-0000-000093D40000}"/>
    <cellStyle name="Percent 45 4" xfId="54518" xr:uid="{00000000-0005-0000-0000-000094D40000}"/>
    <cellStyle name="Percent 45 4 2" xfId="54519" xr:uid="{00000000-0005-0000-0000-000095D40000}"/>
    <cellStyle name="Percent 45 5" xfId="54520" xr:uid="{00000000-0005-0000-0000-000096D40000}"/>
    <cellStyle name="Percent 45 6" xfId="54521" xr:uid="{00000000-0005-0000-0000-000097D40000}"/>
    <cellStyle name="Percent 45 7" xfId="54522" xr:uid="{00000000-0005-0000-0000-000098D40000}"/>
    <cellStyle name="Percent 45 8" xfId="49632" xr:uid="{00000000-0005-0000-0000-000099D40000}"/>
    <cellStyle name="Percent 46" xfId="247" xr:uid="{00000000-0005-0000-0000-00009AD40000}"/>
    <cellStyle name="Percent 46 2" xfId="49636" xr:uid="{00000000-0005-0000-0000-00009BD40000}"/>
    <cellStyle name="Percent 46 2 2" xfId="49637" xr:uid="{00000000-0005-0000-0000-00009CD40000}"/>
    <cellStyle name="Percent 46 2 2 2" xfId="54523" xr:uid="{00000000-0005-0000-0000-00009DD40000}"/>
    <cellStyle name="Percent 46 2 2 3" xfId="54524" xr:uid="{00000000-0005-0000-0000-00009ED40000}"/>
    <cellStyle name="Percent 46 2 2 4" xfId="54525" xr:uid="{00000000-0005-0000-0000-00009FD40000}"/>
    <cellStyle name="Percent 46 2 3" xfId="49638" xr:uid="{00000000-0005-0000-0000-0000A0D40000}"/>
    <cellStyle name="Percent 46 2 3 2" xfId="54526" xr:uid="{00000000-0005-0000-0000-0000A1D40000}"/>
    <cellStyle name="Percent 46 2 3 3" xfId="54527" xr:uid="{00000000-0005-0000-0000-0000A2D40000}"/>
    <cellStyle name="Percent 46 2 3 4" xfId="54528" xr:uid="{00000000-0005-0000-0000-0000A3D40000}"/>
    <cellStyle name="Percent 46 2 4" xfId="49639" xr:uid="{00000000-0005-0000-0000-0000A4D40000}"/>
    <cellStyle name="Percent 46 2 4 2" xfId="54529" xr:uid="{00000000-0005-0000-0000-0000A5D40000}"/>
    <cellStyle name="Percent 46 2 4 3" xfId="54530" xr:uid="{00000000-0005-0000-0000-0000A6D40000}"/>
    <cellStyle name="Percent 46 2 5" xfId="49640" xr:uid="{00000000-0005-0000-0000-0000A7D40000}"/>
    <cellStyle name="Percent 46 2 6" xfId="54531" xr:uid="{00000000-0005-0000-0000-0000A8D40000}"/>
    <cellStyle name="Percent 46 2 7" xfId="54532" xr:uid="{00000000-0005-0000-0000-0000A9D40000}"/>
    <cellStyle name="Percent 46 3" xfId="49641" xr:uid="{00000000-0005-0000-0000-0000AAD40000}"/>
    <cellStyle name="Percent 46 3 2" xfId="49642" xr:uid="{00000000-0005-0000-0000-0000ABD40000}"/>
    <cellStyle name="Percent 46 3 2 2" xfId="54533" xr:uid="{00000000-0005-0000-0000-0000ACD40000}"/>
    <cellStyle name="Percent 46 3 3" xfId="49643" xr:uid="{00000000-0005-0000-0000-0000ADD40000}"/>
    <cellStyle name="Percent 46 3 3 2" xfId="54534" xr:uid="{00000000-0005-0000-0000-0000AED40000}"/>
    <cellStyle name="Percent 46 3 4" xfId="54535" xr:uid="{00000000-0005-0000-0000-0000AFD40000}"/>
    <cellStyle name="Percent 46 3 5" xfId="54536" xr:uid="{00000000-0005-0000-0000-0000B0D40000}"/>
    <cellStyle name="Percent 46 4" xfId="49644" xr:uid="{00000000-0005-0000-0000-0000B1D40000}"/>
    <cellStyle name="Percent 46 4 2" xfId="54537" xr:uid="{00000000-0005-0000-0000-0000B2D40000}"/>
    <cellStyle name="Percent 46 4 3" xfId="54538" xr:uid="{00000000-0005-0000-0000-0000B3D40000}"/>
    <cellStyle name="Percent 46 4 4" xfId="54539" xr:uid="{00000000-0005-0000-0000-0000B4D40000}"/>
    <cellStyle name="Percent 46 5" xfId="49645" xr:uid="{00000000-0005-0000-0000-0000B5D40000}"/>
    <cellStyle name="Percent 46 5 2" xfId="54540" xr:uid="{00000000-0005-0000-0000-0000B6D40000}"/>
    <cellStyle name="Percent 46 5 3" xfId="54541" xr:uid="{00000000-0005-0000-0000-0000B7D40000}"/>
    <cellStyle name="Percent 46 6" xfId="49646" xr:uid="{00000000-0005-0000-0000-0000B8D40000}"/>
    <cellStyle name="Percent 46 7" xfId="54542" xr:uid="{00000000-0005-0000-0000-0000B9D40000}"/>
    <cellStyle name="Percent 46 8" xfId="54543" xr:uid="{00000000-0005-0000-0000-0000BAD40000}"/>
    <cellStyle name="Percent 46 9" xfId="49635" xr:uid="{00000000-0005-0000-0000-0000BBD40000}"/>
    <cellStyle name="Percent 47" xfId="272" xr:uid="{00000000-0005-0000-0000-0000BCD40000}"/>
    <cellStyle name="Percent 47 2" xfId="49648" xr:uid="{00000000-0005-0000-0000-0000BDD40000}"/>
    <cellStyle name="Percent 47 2 2" xfId="49649" xr:uid="{00000000-0005-0000-0000-0000BED40000}"/>
    <cellStyle name="Percent 47 2 2 2" xfId="54544" xr:uid="{00000000-0005-0000-0000-0000BFD40000}"/>
    <cellStyle name="Percent 47 2 2 3" xfId="54545" xr:uid="{00000000-0005-0000-0000-0000C0D40000}"/>
    <cellStyle name="Percent 47 2 2 4" xfId="54546" xr:uid="{00000000-0005-0000-0000-0000C1D40000}"/>
    <cellStyle name="Percent 47 2 3" xfId="49650" xr:uid="{00000000-0005-0000-0000-0000C2D40000}"/>
    <cellStyle name="Percent 47 2 3 2" xfId="54547" xr:uid="{00000000-0005-0000-0000-0000C3D40000}"/>
    <cellStyle name="Percent 47 2 3 3" xfId="54548" xr:uid="{00000000-0005-0000-0000-0000C4D40000}"/>
    <cellStyle name="Percent 47 2 3 4" xfId="54549" xr:uid="{00000000-0005-0000-0000-0000C5D40000}"/>
    <cellStyle name="Percent 47 2 4" xfId="49651" xr:uid="{00000000-0005-0000-0000-0000C6D40000}"/>
    <cellStyle name="Percent 47 2 4 2" xfId="54550" xr:uid="{00000000-0005-0000-0000-0000C7D40000}"/>
    <cellStyle name="Percent 47 2 4 3" xfId="54551" xr:uid="{00000000-0005-0000-0000-0000C8D40000}"/>
    <cellStyle name="Percent 47 2 5" xfId="49652" xr:uid="{00000000-0005-0000-0000-0000C9D40000}"/>
    <cellStyle name="Percent 47 2 6" xfId="54552" xr:uid="{00000000-0005-0000-0000-0000CAD40000}"/>
    <cellStyle name="Percent 47 2 7" xfId="54553" xr:uid="{00000000-0005-0000-0000-0000CBD40000}"/>
    <cellStyle name="Percent 47 3" xfId="49653" xr:uid="{00000000-0005-0000-0000-0000CCD40000}"/>
    <cellStyle name="Percent 47 3 2" xfId="49654" xr:uid="{00000000-0005-0000-0000-0000CDD40000}"/>
    <cellStyle name="Percent 47 3 2 2" xfId="54554" xr:uid="{00000000-0005-0000-0000-0000CED40000}"/>
    <cellStyle name="Percent 47 3 3" xfId="49655" xr:uid="{00000000-0005-0000-0000-0000CFD40000}"/>
    <cellStyle name="Percent 47 3 3 2" xfId="54555" xr:uid="{00000000-0005-0000-0000-0000D0D40000}"/>
    <cellStyle name="Percent 47 3 4" xfId="54556" xr:uid="{00000000-0005-0000-0000-0000D1D40000}"/>
    <cellStyle name="Percent 47 3 5" xfId="54557" xr:uid="{00000000-0005-0000-0000-0000D2D40000}"/>
    <cellStyle name="Percent 47 4" xfId="49656" xr:uid="{00000000-0005-0000-0000-0000D3D40000}"/>
    <cellStyle name="Percent 47 4 2" xfId="54558" xr:uid="{00000000-0005-0000-0000-0000D4D40000}"/>
    <cellStyle name="Percent 47 4 3" xfId="54559" xr:uid="{00000000-0005-0000-0000-0000D5D40000}"/>
    <cellStyle name="Percent 47 4 4" xfId="54560" xr:uid="{00000000-0005-0000-0000-0000D6D40000}"/>
    <cellStyle name="Percent 47 5" xfId="49657" xr:uid="{00000000-0005-0000-0000-0000D7D40000}"/>
    <cellStyle name="Percent 47 5 2" xfId="54561" xr:uid="{00000000-0005-0000-0000-0000D8D40000}"/>
    <cellStyle name="Percent 47 5 3" xfId="54562" xr:uid="{00000000-0005-0000-0000-0000D9D40000}"/>
    <cellStyle name="Percent 47 6" xfId="49658" xr:uid="{00000000-0005-0000-0000-0000DAD40000}"/>
    <cellStyle name="Percent 47 7" xfId="54563" xr:uid="{00000000-0005-0000-0000-0000DBD40000}"/>
    <cellStyle name="Percent 47 8" xfId="54564" xr:uid="{00000000-0005-0000-0000-0000DCD40000}"/>
    <cellStyle name="Percent 47 9" xfId="49647" xr:uid="{00000000-0005-0000-0000-0000DDD40000}"/>
    <cellStyle name="Percent 48" xfId="244" xr:uid="{00000000-0005-0000-0000-0000DED40000}"/>
    <cellStyle name="Percent 48 2" xfId="49660" xr:uid="{00000000-0005-0000-0000-0000DFD40000}"/>
    <cellStyle name="Percent 48 2 2" xfId="49661" xr:uid="{00000000-0005-0000-0000-0000E0D40000}"/>
    <cellStyle name="Percent 48 2 2 2" xfId="54565" xr:uid="{00000000-0005-0000-0000-0000E1D40000}"/>
    <cellStyle name="Percent 48 2 2 3" xfId="54566" xr:uid="{00000000-0005-0000-0000-0000E2D40000}"/>
    <cellStyle name="Percent 48 2 2 4" xfId="54567" xr:uid="{00000000-0005-0000-0000-0000E3D40000}"/>
    <cellStyle name="Percent 48 2 3" xfId="49662" xr:uid="{00000000-0005-0000-0000-0000E4D40000}"/>
    <cellStyle name="Percent 48 2 3 2" xfId="54568" xr:uid="{00000000-0005-0000-0000-0000E5D40000}"/>
    <cellStyle name="Percent 48 2 3 3" xfId="54569" xr:uid="{00000000-0005-0000-0000-0000E6D40000}"/>
    <cellStyle name="Percent 48 2 3 4" xfId="54570" xr:uid="{00000000-0005-0000-0000-0000E7D40000}"/>
    <cellStyle name="Percent 48 2 4" xfId="49663" xr:uid="{00000000-0005-0000-0000-0000E8D40000}"/>
    <cellStyle name="Percent 48 2 4 2" xfId="54571" xr:uid="{00000000-0005-0000-0000-0000E9D40000}"/>
    <cellStyle name="Percent 48 2 4 3" xfId="54572" xr:uid="{00000000-0005-0000-0000-0000EAD40000}"/>
    <cellStyle name="Percent 48 2 5" xfId="49664" xr:uid="{00000000-0005-0000-0000-0000EBD40000}"/>
    <cellStyle name="Percent 48 2 6" xfId="54573" xr:uid="{00000000-0005-0000-0000-0000ECD40000}"/>
    <cellStyle name="Percent 48 2 7" xfId="54574" xr:uid="{00000000-0005-0000-0000-0000EDD40000}"/>
    <cellStyle name="Percent 48 3" xfId="49665" xr:uid="{00000000-0005-0000-0000-0000EED40000}"/>
    <cellStyle name="Percent 48 3 2" xfId="49666" xr:uid="{00000000-0005-0000-0000-0000EFD40000}"/>
    <cellStyle name="Percent 48 3 2 2" xfId="54575" xr:uid="{00000000-0005-0000-0000-0000F0D40000}"/>
    <cellStyle name="Percent 48 3 3" xfId="49667" xr:uid="{00000000-0005-0000-0000-0000F1D40000}"/>
    <cellStyle name="Percent 48 3 3 2" xfId="54576" xr:uid="{00000000-0005-0000-0000-0000F2D40000}"/>
    <cellStyle name="Percent 48 3 4" xfId="54577" xr:uid="{00000000-0005-0000-0000-0000F3D40000}"/>
    <cellStyle name="Percent 48 3 5" xfId="54578" xr:uid="{00000000-0005-0000-0000-0000F4D40000}"/>
    <cellStyle name="Percent 48 4" xfId="49668" xr:uid="{00000000-0005-0000-0000-0000F5D40000}"/>
    <cellStyle name="Percent 48 4 2" xfId="54579" xr:uid="{00000000-0005-0000-0000-0000F6D40000}"/>
    <cellStyle name="Percent 48 4 3" xfId="54580" xr:uid="{00000000-0005-0000-0000-0000F7D40000}"/>
    <cellStyle name="Percent 48 4 4" xfId="54581" xr:uid="{00000000-0005-0000-0000-0000F8D40000}"/>
    <cellStyle name="Percent 48 5" xfId="49669" xr:uid="{00000000-0005-0000-0000-0000F9D40000}"/>
    <cellStyle name="Percent 48 5 2" xfId="54582" xr:uid="{00000000-0005-0000-0000-0000FAD40000}"/>
    <cellStyle name="Percent 48 5 3" xfId="54583" xr:uid="{00000000-0005-0000-0000-0000FBD40000}"/>
    <cellStyle name="Percent 48 6" xfId="49670" xr:uid="{00000000-0005-0000-0000-0000FCD40000}"/>
    <cellStyle name="Percent 48 7" xfId="54584" xr:uid="{00000000-0005-0000-0000-0000FDD40000}"/>
    <cellStyle name="Percent 48 8" xfId="54585" xr:uid="{00000000-0005-0000-0000-0000FED40000}"/>
    <cellStyle name="Percent 48 9" xfId="49659" xr:uid="{00000000-0005-0000-0000-0000FFD40000}"/>
    <cellStyle name="Percent 49" xfId="250" xr:uid="{00000000-0005-0000-0000-000000D50000}"/>
    <cellStyle name="Percent 49 2" xfId="49672" xr:uid="{00000000-0005-0000-0000-000001D50000}"/>
    <cellStyle name="Percent 49 2 2" xfId="49673" xr:uid="{00000000-0005-0000-0000-000002D50000}"/>
    <cellStyle name="Percent 49 2 2 2" xfId="54586" xr:uid="{00000000-0005-0000-0000-000003D50000}"/>
    <cellStyle name="Percent 49 2 2 3" xfId="54587" xr:uid="{00000000-0005-0000-0000-000004D50000}"/>
    <cellStyle name="Percent 49 2 2 4" xfId="54588" xr:uid="{00000000-0005-0000-0000-000005D50000}"/>
    <cellStyle name="Percent 49 2 3" xfId="49674" xr:uid="{00000000-0005-0000-0000-000006D50000}"/>
    <cellStyle name="Percent 49 2 3 2" xfId="54589" xr:uid="{00000000-0005-0000-0000-000007D50000}"/>
    <cellStyle name="Percent 49 2 3 3" xfId="54590" xr:uid="{00000000-0005-0000-0000-000008D50000}"/>
    <cellStyle name="Percent 49 2 3 4" xfId="54591" xr:uid="{00000000-0005-0000-0000-000009D50000}"/>
    <cellStyle name="Percent 49 2 4" xfId="49675" xr:uid="{00000000-0005-0000-0000-00000AD50000}"/>
    <cellStyle name="Percent 49 2 4 2" xfId="54592" xr:uid="{00000000-0005-0000-0000-00000BD50000}"/>
    <cellStyle name="Percent 49 2 4 3" xfId="54593" xr:uid="{00000000-0005-0000-0000-00000CD50000}"/>
    <cellStyle name="Percent 49 2 5" xfId="49676" xr:uid="{00000000-0005-0000-0000-00000DD50000}"/>
    <cellStyle name="Percent 49 2 6" xfId="54594" xr:uid="{00000000-0005-0000-0000-00000ED50000}"/>
    <cellStyle name="Percent 49 2 7" xfId="54595" xr:uid="{00000000-0005-0000-0000-00000FD50000}"/>
    <cellStyle name="Percent 49 3" xfId="49677" xr:uid="{00000000-0005-0000-0000-000010D50000}"/>
    <cellStyle name="Percent 49 3 2" xfId="54596" xr:uid="{00000000-0005-0000-0000-000011D50000}"/>
    <cellStyle name="Percent 49 3 3" xfId="54597" xr:uid="{00000000-0005-0000-0000-000012D50000}"/>
    <cellStyle name="Percent 49 3 4" xfId="54598" xr:uid="{00000000-0005-0000-0000-000013D50000}"/>
    <cellStyle name="Percent 49 3 5" xfId="54599" xr:uid="{00000000-0005-0000-0000-000014D50000}"/>
    <cellStyle name="Percent 49 3 6" xfId="54600" xr:uid="{00000000-0005-0000-0000-000015D50000}"/>
    <cellStyle name="Percent 49 4" xfId="49678" xr:uid="{00000000-0005-0000-0000-000016D50000}"/>
    <cellStyle name="Percent 49 4 2" xfId="54601" xr:uid="{00000000-0005-0000-0000-000017D50000}"/>
    <cellStyle name="Percent 49 4 3" xfId="54602" xr:uid="{00000000-0005-0000-0000-000018D50000}"/>
    <cellStyle name="Percent 49 4 4" xfId="54603" xr:uid="{00000000-0005-0000-0000-000019D50000}"/>
    <cellStyle name="Percent 49 5" xfId="49679" xr:uid="{00000000-0005-0000-0000-00001AD50000}"/>
    <cellStyle name="Percent 49 5 2" xfId="54604" xr:uid="{00000000-0005-0000-0000-00001BD50000}"/>
    <cellStyle name="Percent 49 5 3" xfId="54605" xr:uid="{00000000-0005-0000-0000-00001CD50000}"/>
    <cellStyle name="Percent 49 6" xfId="49680" xr:uid="{00000000-0005-0000-0000-00001DD50000}"/>
    <cellStyle name="Percent 49 7" xfId="54606" xr:uid="{00000000-0005-0000-0000-00001ED50000}"/>
    <cellStyle name="Percent 49 8" xfId="54607" xr:uid="{00000000-0005-0000-0000-00001FD50000}"/>
    <cellStyle name="Percent 49 9" xfId="49671" xr:uid="{00000000-0005-0000-0000-000020D50000}"/>
    <cellStyle name="Percent 5" xfId="122" xr:uid="{00000000-0005-0000-0000-000021D50000}"/>
    <cellStyle name="Percent 5 10" xfId="60407" xr:uid="{00000000-0005-0000-0000-000022D50000}"/>
    <cellStyle name="Percent 5 2" xfId="123" xr:uid="{00000000-0005-0000-0000-000023D50000}"/>
    <cellStyle name="Percent 5 2 2" xfId="49683" xr:uid="{00000000-0005-0000-0000-000024D50000}"/>
    <cellStyle name="Percent 5 2 2 2" xfId="49684" xr:uid="{00000000-0005-0000-0000-000025D50000}"/>
    <cellStyle name="Percent 5 2 2 2 2" xfId="54608" xr:uid="{00000000-0005-0000-0000-000026D50000}"/>
    <cellStyle name="Percent 5 2 2 2 3" xfId="54609" xr:uid="{00000000-0005-0000-0000-000027D50000}"/>
    <cellStyle name="Percent 5 2 2 2 4" xfId="54610" xr:uid="{00000000-0005-0000-0000-000028D50000}"/>
    <cellStyle name="Percent 5 2 2 3" xfId="49685" xr:uid="{00000000-0005-0000-0000-000029D50000}"/>
    <cellStyle name="Percent 5 2 2 3 2" xfId="54611" xr:uid="{00000000-0005-0000-0000-00002AD50000}"/>
    <cellStyle name="Percent 5 2 2 3 3" xfId="54612" xr:uid="{00000000-0005-0000-0000-00002BD50000}"/>
    <cellStyle name="Percent 5 2 2 3 4" xfId="54613" xr:uid="{00000000-0005-0000-0000-00002CD50000}"/>
    <cellStyle name="Percent 5 2 2 4" xfId="49686" xr:uid="{00000000-0005-0000-0000-00002DD50000}"/>
    <cellStyle name="Percent 5 2 2 4 2" xfId="54614" xr:uid="{00000000-0005-0000-0000-00002ED50000}"/>
    <cellStyle name="Percent 5 2 2 4 3" xfId="54615" xr:uid="{00000000-0005-0000-0000-00002FD50000}"/>
    <cellStyle name="Percent 5 2 2 5" xfId="49687" xr:uid="{00000000-0005-0000-0000-000030D50000}"/>
    <cellStyle name="Percent 5 2 2 5 2" xfId="54616" xr:uid="{00000000-0005-0000-0000-000031D50000}"/>
    <cellStyle name="Percent 5 2 2 5 3" xfId="54617" xr:uid="{00000000-0005-0000-0000-000032D50000}"/>
    <cellStyle name="Percent 5 2 3" xfId="49688" xr:uid="{00000000-0005-0000-0000-000033D50000}"/>
    <cellStyle name="Percent 5 2 3 2" xfId="49689" xr:uid="{00000000-0005-0000-0000-000034D50000}"/>
    <cellStyle name="Percent 5 2 3 2 2" xfId="54618" xr:uid="{00000000-0005-0000-0000-000035D50000}"/>
    <cellStyle name="Percent 5 2 3 2 3" xfId="54619" xr:uid="{00000000-0005-0000-0000-000036D50000}"/>
    <cellStyle name="Percent 5 2 3 2 4" xfId="54620" xr:uid="{00000000-0005-0000-0000-000037D50000}"/>
    <cellStyle name="Percent 5 2 3 3" xfId="49690" xr:uid="{00000000-0005-0000-0000-000038D50000}"/>
    <cellStyle name="Percent 5 2 3 3 2" xfId="54621" xr:uid="{00000000-0005-0000-0000-000039D50000}"/>
    <cellStyle name="Percent 5 2 3 3 3" xfId="54622" xr:uid="{00000000-0005-0000-0000-00003AD50000}"/>
    <cellStyle name="Percent 5 2 3 3 4" xfId="54623" xr:uid="{00000000-0005-0000-0000-00003BD50000}"/>
    <cellStyle name="Percent 5 2 3 4" xfId="54624" xr:uid="{00000000-0005-0000-0000-00003CD50000}"/>
    <cellStyle name="Percent 5 2 3 4 2" xfId="54625" xr:uid="{00000000-0005-0000-0000-00003DD50000}"/>
    <cellStyle name="Percent 5 2 3 5" xfId="54626" xr:uid="{00000000-0005-0000-0000-00003ED50000}"/>
    <cellStyle name="Percent 5 2 3 5 2" xfId="54627" xr:uid="{00000000-0005-0000-0000-00003FD50000}"/>
    <cellStyle name="Percent 5 2 4" xfId="49691" xr:uid="{00000000-0005-0000-0000-000040D50000}"/>
    <cellStyle name="Percent 5 2 4 2" xfId="54628" xr:uid="{00000000-0005-0000-0000-000041D50000}"/>
    <cellStyle name="Percent 5 2 4 3" xfId="54629" xr:uid="{00000000-0005-0000-0000-000042D50000}"/>
    <cellStyle name="Percent 5 2 4 4" xfId="54630" xr:uid="{00000000-0005-0000-0000-000043D50000}"/>
    <cellStyle name="Percent 5 2 5" xfId="49692" xr:uid="{00000000-0005-0000-0000-000044D50000}"/>
    <cellStyle name="Percent 5 2 5 2" xfId="54631" xr:uid="{00000000-0005-0000-0000-000045D50000}"/>
    <cellStyle name="Percent 5 2 5 3" xfId="54632" xr:uid="{00000000-0005-0000-0000-000046D50000}"/>
    <cellStyle name="Percent 5 2 5 4" xfId="54633" xr:uid="{00000000-0005-0000-0000-000047D50000}"/>
    <cellStyle name="Percent 5 2 6" xfId="49693" xr:uid="{00000000-0005-0000-0000-000048D50000}"/>
    <cellStyle name="Percent 5 2 6 2" xfId="54634" xr:uid="{00000000-0005-0000-0000-000049D50000}"/>
    <cellStyle name="Percent 5 2 6 3" xfId="54635" xr:uid="{00000000-0005-0000-0000-00004AD50000}"/>
    <cellStyle name="Percent 5 2 7" xfId="54636" xr:uid="{00000000-0005-0000-0000-00004BD50000}"/>
    <cellStyle name="Percent 5 2 7 2" xfId="54637" xr:uid="{00000000-0005-0000-0000-00004CD50000}"/>
    <cellStyle name="Percent 5 2 8" xfId="49682" xr:uid="{00000000-0005-0000-0000-00004DD50000}"/>
    <cellStyle name="Percent 5 3" xfId="124" xr:uid="{00000000-0005-0000-0000-00004ED50000}"/>
    <cellStyle name="Percent 5 3 2" xfId="49695" xr:uid="{00000000-0005-0000-0000-00004FD50000}"/>
    <cellStyle name="Percent 5 3 3" xfId="54638" xr:uid="{00000000-0005-0000-0000-000050D50000}"/>
    <cellStyle name="Percent 5 3 4" xfId="54639" xr:uid="{00000000-0005-0000-0000-000051D50000}"/>
    <cellStyle name="Percent 5 3 5" xfId="54640" xr:uid="{00000000-0005-0000-0000-000052D50000}"/>
    <cellStyle name="Percent 5 3 6" xfId="49694" xr:uid="{00000000-0005-0000-0000-000053D50000}"/>
    <cellStyle name="Percent 5 4" xfId="49696" xr:uid="{00000000-0005-0000-0000-000054D50000}"/>
    <cellStyle name="Percent 5 4 2" xfId="49697" xr:uid="{00000000-0005-0000-0000-000055D50000}"/>
    <cellStyle name="Percent 5 4 3" xfId="54641" xr:uid="{00000000-0005-0000-0000-000056D50000}"/>
    <cellStyle name="Percent 5 4 4" xfId="54642" xr:uid="{00000000-0005-0000-0000-000057D50000}"/>
    <cellStyle name="Percent 5 5" xfId="49698" xr:uid="{00000000-0005-0000-0000-000058D50000}"/>
    <cellStyle name="Percent 5 5 2" xfId="54643" xr:uid="{00000000-0005-0000-0000-000059D50000}"/>
    <cellStyle name="Percent 5 5 3" xfId="54644" xr:uid="{00000000-0005-0000-0000-00005AD50000}"/>
    <cellStyle name="Percent 5 6" xfId="54645" xr:uid="{00000000-0005-0000-0000-00005BD50000}"/>
    <cellStyle name="Percent 5 6 2" xfId="54646" xr:uid="{00000000-0005-0000-0000-00005CD50000}"/>
    <cellStyle name="Percent 5 7" xfId="49681" xr:uid="{00000000-0005-0000-0000-00005DD50000}"/>
    <cellStyle name="Percent 5 8" xfId="60408" xr:uid="{00000000-0005-0000-0000-00005ED50000}"/>
    <cellStyle name="Percent 5 9" xfId="60409" xr:uid="{00000000-0005-0000-0000-00005FD50000}"/>
    <cellStyle name="Percent 50" xfId="287" xr:uid="{00000000-0005-0000-0000-000060D50000}"/>
    <cellStyle name="Percent 50 2" xfId="49700" xr:uid="{00000000-0005-0000-0000-000061D50000}"/>
    <cellStyle name="Percent 50 2 2" xfId="49701" xr:uid="{00000000-0005-0000-0000-000062D50000}"/>
    <cellStyle name="Percent 50 2 2 2" xfId="54647" xr:uid="{00000000-0005-0000-0000-000063D50000}"/>
    <cellStyle name="Percent 50 2 2 3" xfId="54648" xr:uid="{00000000-0005-0000-0000-000064D50000}"/>
    <cellStyle name="Percent 50 2 2 4" xfId="54649" xr:uid="{00000000-0005-0000-0000-000065D50000}"/>
    <cellStyle name="Percent 50 2 3" xfId="49702" xr:uid="{00000000-0005-0000-0000-000066D50000}"/>
    <cellStyle name="Percent 50 2 3 2" xfId="54650" xr:uid="{00000000-0005-0000-0000-000067D50000}"/>
    <cellStyle name="Percent 50 2 3 3" xfId="54651" xr:uid="{00000000-0005-0000-0000-000068D50000}"/>
    <cellStyle name="Percent 50 2 3 4" xfId="54652" xr:uid="{00000000-0005-0000-0000-000069D50000}"/>
    <cellStyle name="Percent 50 2 4" xfId="49703" xr:uid="{00000000-0005-0000-0000-00006AD50000}"/>
    <cellStyle name="Percent 50 2 4 2" xfId="54653" xr:uid="{00000000-0005-0000-0000-00006BD50000}"/>
    <cellStyle name="Percent 50 2 4 3" xfId="54654" xr:uid="{00000000-0005-0000-0000-00006CD50000}"/>
    <cellStyle name="Percent 50 2 5" xfId="49704" xr:uid="{00000000-0005-0000-0000-00006DD50000}"/>
    <cellStyle name="Percent 50 2 6" xfId="54655" xr:uid="{00000000-0005-0000-0000-00006ED50000}"/>
    <cellStyle name="Percent 50 2 7" xfId="54656" xr:uid="{00000000-0005-0000-0000-00006FD50000}"/>
    <cellStyle name="Percent 50 3" xfId="49705" xr:uid="{00000000-0005-0000-0000-000070D50000}"/>
    <cellStyle name="Percent 50 3 2" xfId="54657" xr:uid="{00000000-0005-0000-0000-000071D50000}"/>
    <cellStyle name="Percent 50 3 3" xfId="54658" xr:uid="{00000000-0005-0000-0000-000072D50000}"/>
    <cellStyle name="Percent 50 3 4" xfId="54659" xr:uid="{00000000-0005-0000-0000-000073D50000}"/>
    <cellStyle name="Percent 50 3 5" xfId="54660" xr:uid="{00000000-0005-0000-0000-000074D50000}"/>
    <cellStyle name="Percent 50 3 6" xfId="54661" xr:uid="{00000000-0005-0000-0000-000075D50000}"/>
    <cellStyle name="Percent 50 4" xfId="49706" xr:uid="{00000000-0005-0000-0000-000076D50000}"/>
    <cellStyle name="Percent 50 4 2" xfId="54662" xr:uid="{00000000-0005-0000-0000-000077D50000}"/>
    <cellStyle name="Percent 50 4 3" xfId="54663" xr:uid="{00000000-0005-0000-0000-000078D50000}"/>
    <cellStyle name="Percent 50 4 4" xfId="54664" xr:uid="{00000000-0005-0000-0000-000079D50000}"/>
    <cellStyle name="Percent 50 5" xfId="49707" xr:uid="{00000000-0005-0000-0000-00007AD50000}"/>
    <cellStyle name="Percent 50 5 2" xfId="54665" xr:uid="{00000000-0005-0000-0000-00007BD50000}"/>
    <cellStyle name="Percent 50 5 3" xfId="54666" xr:uid="{00000000-0005-0000-0000-00007CD50000}"/>
    <cellStyle name="Percent 50 6" xfId="49708" xr:uid="{00000000-0005-0000-0000-00007DD50000}"/>
    <cellStyle name="Percent 50 7" xfId="54667" xr:uid="{00000000-0005-0000-0000-00007ED50000}"/>
    <cellStyle name="Percent 50 8" xfId="54668" xr:uid="{00000000-0005-0000-0000-00007FD50000}"/>
    <cellStyle name="Percent 50 9" xfId="49699" xr:uid="{00000000-0005-0000-0000-000080D50000}"/>
    <cellStyle name="Percent 51" xfId="265" xr:uid="{00000000-0005-0000-0000-000081D50000}"/>
    <cellStyle name="Percent 51 2" xfId="49710" xr:uid="{00000000-0005-0000-0000-000082D50000}"/>
    <cellStyle name="Percent 51 2 2" xfId="49711" xr:uid="{00000000-0005-0000-0000-000083D50000}"/>
    <cellStyle name="Percent 51 2 2 2" xfId="54669" xr:uid="{00000000-0005-0000-0000-000084D50000}"/>
    <cellStyle name="Percent 51 2 2 3" xfId="54670" xr:uid="{00000000-0005-0000-0000-000085D50000}"/>
    <cellStyle name="Percent 51 2 2 4" xfId="54671" xr:uid="{00000000-0005-0000-0000-000086D50000}"/>
    <cellStyle name="Percent 51 2 3" xfId="49712" xr:uid="{00000000-0005-0000-0000-000087D50000}"/>
    <cellStyle name="Percent 51 2 3 2" xfId="54672" xr:uid="{00000000-0005-0000-0000-000088D50000}"/>
    <cellStyle name="Percent 51 2 3 3" xfId="54673" xr:uid="{00000000-0005-0000-0000-000089D50000}"/>
    <cellStyle name="Percent 51 2 3 4" xfId="54674" xr:uid="{00000000-0005-0000-0000-00008AD50000}"/>
    <cellStyle name="Percent 51 2 4" xfId="54675" xr:uid="{00000000-0005-0000-0000-00008BD50000}"/>
    <cellStyle name="Percent 51 2 4 2" xfId="54676" xr:uid="{00000000-0005-0000-0000-00008CD50000}"/>
    <cellStyle name="Percent 51 2 5" xfId="54677" xr:uid="{00000000-0005-0000-0000-00008DD50000}"/>
    <cellStyle name="Percent 51 2 6" xfId="54678" xr:uid="{00000000-0005-0000-0000-00008ED50000}"/>
    <cellStyle name="Percent 51 2 7" xfId="54679" xr:uid="{00000000-0005-0000-0000-00008FD50000}"/>
    <cellStyle name="Percent 51 3" xfId="49713" xr:uid="{00000000-0005-0000-0000-000090D50000}"/>
    <cellStyle name="Percent 51 3 2" xfId="54680" xr:uid="{00000000-0005-0000-0000-000091D50000}"/>
    <cellStyle name="Percent 51 3 3" xfId="54681" xr:uid="{00000000-0005-0000-0000-000092D50000}"/>
    <cellStyle name="Percent 51 3 4" xfId="54682" xr:uid="{00000000-0005-0000-0000-000093D50000}"/>
    <cellStyle name="Percent 51 3 5" xfId="54683" xr:uid="{00000000-0005-0000-0000-000094D50000}"/>
    <cellStyle name="Percent 51 3 6" xfId="54684" xr:uid="{00000000-0005-0000-0000-000095D50000}"/>
    <cellStyle name="Percent 51 4" xfId="49714" xr:uid="{00000000-0005-0000-0000-000096D50000}"/>
    <cellStyle name="Percent 51 4 2" xfId="54685" xr:uid="{00000000-0005-0000-0000-000097D50000}"/>
    <cellStyle name="Percent 51 4 3" xfId="54686" xr:uid="{00000000-0005-0000-0000-000098D50000}"/>
    <cellStyle name="Percent 51 4 4" xfId="54687" xr:uid="{00000000-0005-0000-0000-000099D50000}"/>
    <cellStyle name="Percent 51 5" xfId="54688" xr:uid="{00000000-0005-0000-0000-00009AD50000}"/>
    <cellStyle name="Percent 51 5 2" xfId="54689" xr:uid="{00000000-0005-0000-0000-00009BD50000}"/>
    <cellStyle name="Percent 51 6" xfId="54690" xr:uid="{00000000-0005-0000-0000-00009CD50000}"/>
    <cellStyle name="Percent 51 7" xfId="54691" xr:uid="{00000000-0005-0000-0000-00009DD50000}"/>
    <cellStyle name="Percent 51 8" xfId="54692" xr:uid="{00000000-0005-0000-0000-00009ED50000}"/>
    <cellStyle name="Percent 51 9" xfId="49709" xr:uid="{00000000-0005-0000-0000-00009FD50000}"/>
    <cellStyle name="Percent 52" xfId="49715" xr:uid="{00000000-0005-0000-0000-0000A0D50000}"/>
    <cellStyle name="Percent 52 2" xfId="49716" xr:uid="{00000000-0005-0000-0000-0000A1D50000}"/>
    <cellStyle name="Percent 52 2 2" xfId="49717" xr:uid="{00000000-0005-0000-0000-0000A2D50000}"/>
    <cellStyle name="Percent 52 2 2 2" xfId="54693" xr:uid="{00000000-0005-0000-0000-0000A3D50000}"/>
    <cellStyle name="Percent 52 2 2 3" xfId="54694" xr:uid="{00000000-0005-0000-0000-0000A4D50000}"/>
    <cellStyle name="Percent 52 2 2 4" xfId="54695" xr:uid="{00000000-0005-0000-0000-0000A5D50000}"/>
    <cellStyle name="Percent 52 2 3" xfId="49718" xr:uid="{00000000-0005-0000-0000-0000A6D50000}"/>
    <cellStyle name="Percent 52 2 3 2" xfId="54696" xr:uid="{00000000-0005-0000-0000-0000A7D50000}"/>
    <cellStyle name="Percent 52 2 3 3" xfId="54697" xr:uid="{00000000-0005-0000-0000-0000A8D50000}"/>
    <cellStyle name="Percent 52 2 3 4" xfId="54698" xr:uid="{00000000-0005-0000-0000-0000A9D50000}"/>
    <cellStyle name="Percent 52 2 4" xfId="54699" xr:uid="{00000000-0005-0000-0000-0000AAD50000}"/>
    <cellStyle name="Percent 52 2 4 2" xfId="54700" xr:uid="{00000000-0005-0000-0000-0000ABD50000}"/>
    <cellStyle name="Percent 52 2 5" xfId="54701" xr:uid="{00000000-0005-0000-0000-0000ACD50000}"/>
    <cellStyle name="Percent 52 2 6" xfId="54702" xr:uid="{00000000-0005-0000-0000-0000ADD50000}"/>
    <cellStyle name="Percent 52 2 7" xfId="54703" xr:uid="{00000000-0005-0000-0000-0000AED50000}"/>
    <cellStyle name="Percent 52 3" xfId="49719" xr:uid="{00000000-0005-0000-0000-0000AFD50000}"/>
    <cellStyle name="Percent 52 3 2" xfId="54704" xr:uid="{00000000-0005-0000-0000-0000B0D50000}"/>
    <cellStyle name="Percent 52 3 3" xfId="54705" xr:uid="{00000000-0005-0000-0000-0000B1D50000}"/>
    <cellStyle name="Percent 52 3 4" xfId="54706" xr:uid="{00000000-0005-0000-0000-0000B2D50000}"/>
    <cellStyle name="Percent 52 3 5" xfId="54707" xr:uid="{00000000-0005-0000-0000-0000B3D50000}"/>
    <cellStyle name="Percent 52 3 6" xfId="54708" xr:uid="{00000000-0005-0000-0000-0000B4D50000}"/>
    <cellStyle name="Percent 52 4" xfId="49720" xr:uid="{00000000-0005-0000-0000-0000B5D50000}"/>
    <cellStyle name="Percent 52 4 2" xfId="54709" xr:uid="{00000000-0005-0000-0000-0000B6D50000}"/>
    <cellStyle name="Percent 52 4 3" xfId="54710" xr:uid="{00000000-0005-0000-0000-0000B7D50000}"/>
    <cellStyle name="Percent 52 4 4" xfId="54711" xr:uid="{00000000-0005-0000-0000-0000B8D50000}"/>
    <cellStyle name="Percent 52 5" xfId="49721" xr:uid="{00000000-0005-0000-0000-0000B9D50000}"/>
    <cellStyle name="Percent 52 5 2" xfId="54712" xr:uid="{00000000-0005-0000-0000-0000BAD50000}"/>
    <cellStyle name="Percent 52 5 3" xfId="54713" xr:uid="{00000000-0005-0000-0000-0000BBD50000}"/>
    <cellStyle name="Percent 52 6" xfId="49722" xr:uid="{00000000-0005-0000-0000-0000BCD50000}"/>
    <cellStyle name="Percent 52 7" xfId="54714" xr:uid="{00000000-0005-0000-0000-0000BDD50000}"/>
    <cellStyle name="Percent 52 8" xfId="54715" xr:uid="{00000000-0005-0000-0000-0000BED50000}"/>
    <cellStyle name="Percent 53" xfId="49723" xr:uid="{00000000-0005-0000-0000-0000BFD50000}"/>
    <cellStyle name="Percent 53 2" xfId="49724" xr:uid="{00000000-0005-0000-0000-0000C0D50000}"/>
    <cellStyle name="Percent 53 2 2" xfId="49725" xr:uid="{00000000-0005-0000-0000-0000C1D50000}"/>
    <cellStyle name="Percent 53 2 2 2" xfId="54716" xr:uid="{00000000-0005-0000-0000-0000C2D50000}"/>
    <cellStyle name="Percent 53 2 2 3" xfId="54717" xr:uid="{00000000-0005-0000-0000-0000C3D50000}"/>
    <cellStyle name="Percent 53 2 2 4" xfId="54718" xr:uid="{00000000-0005-0000-0000-0000C4D50000}"/>
    <cellStyle name="Percent 53 2 3" xfId="49726" xr:uid="{00000000-0005-0000-0000-0000C5D50000}"/>
    <cellStyle name="Percent 53 2 3 2" xfId="54719" xr:uid="{00000000-0005-0000-0000-0000C6D50000}"/>
    <cellStyle name="Percent 53 2 3 3" xfId="54720" xr:uid="{00000000-0005-0000-0000-0000C7D50000}"/>
    <cellStyle name="Percent 53 2 3 4" xfId="54721" xr:uid="{00000000-0005-0000-0000-0000C8D50000}"/>
    <cellStyle name="Percent 53 2 4" xfId="54722" xr:uid="{00000000-0005-0000-0000-0000C9D50000}"/>
    <cellStyle name="Percent 53 2 4 2" xfId="54723" xr:uid="{00000000-0005-0000-0000-0000CAD50000}"/>
    <cellStyle name="Percent 53 2 5" xfId="54724" xr:uid="{00000000-0005-0000-0000-0000CBD50000}"/>
    <cellStyle name="Percent 53 2 6" xfId="54725" xr:uid="{00000000-0005-0000-0000-0000CCD50000}"/>
    <cellStyle name="Percent 53 2 7" xfId="54726" xr:uid="{00000000-0005-0000-0000-0000CDD50000}"/>
    <cellStyle name="Percent 53 3" xfId="49727" xr:uid="{00000000-0005-0000-0000-0000CED50000}"/>
    <cellStyle name="Percent 53 3 2" xfId="54727" xr:uid="{00000000-0005-0000-0000-0000CFD50000}"/>
    <cellStyle name="Percent 53 3 3" xfId="54728" xr:uid="{00000000-0005-0000-0000-0000D0D50000}"/>
    <cellStyle name="Percent 53 3 4" xfId="54729" xr:uid="{00000000-0005-0000-0000-0000D1D50000}"/>
    <cellStyle name="Percent 53 3 5" xfId="54730" xr:uid="{00000000-0005-0000-0000-0000D2D50000}"/>
    <cellStyle name="Percent 53 3 6" xfId="54731" xr:uid="{00000000-0005-0000-0000-0000D3D50000}"/>
    <cellStyle name="Percent 53 4" xfId="49728" xr:uid="{00000000-0005-0000-0000-0000D4D50000}"/>
    <cellStyle name="Percent 53 4 2" xfId="54732" xr:uid="{00000000-0005-0000-0000-0000D5D50000}"/>
    <cellStyle name="Percent 53 4 3" xfId="54733" xr:uid="{00000000-0005-0000-0000-0000D6D50000}"/>
    <cellStyle name="Percent 53 4 4" xfId="54734" xr:uid="{00000000-0005-0000-0000-0000D7D50000}"/>
    <cellStyle name="Percent 53 5" xfId="49729" xr:uid="{00000000-0005-0000-0000-0000D8D50000}"/>
    <cellStyle name="Percent 53 5 2" xfId="54735" xr:uid="{00000000-0005-0000-0000-0000D9D50000}"/>
    <cellStyle name="Percent 53 5 3" xfId="54736" xr:uid="{00000000-0005-0000-0000-0000DAD50000}"/>
    <cellStyle name="Percent 53 6" xfId="49730" xr:uid="{00000000-0005-0000-0000-0000DBD50000}"/>
    <cellStyle name="Percent 53 7" xfId="54737" xr:uid="{00000000-0005-0000-0000-0000DCD50000}"/>
    <cellStyle name="Percent 53 8" xfId="54738" xr:uid="{00000000-0005-0000-0000-0000DDD50000}"/>
    <cellStyle name="Percent 54" xfId="49731" xr:uid="{00000000-0005-0000-0000-0000DED50000}"/>
    <cellStyle name="Percent 54 2" xfId="49732" xr:uid="{00000000-0005-0000-0000-0000DFD50000}"/>
    <cellStyle name="Percent 54 2 2" xfId="49733" xr:uid="{00000000-0005-0000-0000-0000E0D50000}"/>
    <cellStyle name="Percent 54 2 2 2" xfId="54739" xr:uid="{00000000-0005-0000-0000-0000E1D50000}"/>
    <cellStyle name="Percent 54 2 2 3" xfId="54740" xr:uid="{00000000-0005-0000-0000-0000E2D50000}"/>
    <cellStyle name="Percent 54 2 2 4" xfId="54741" xr:uid="{00000000-0005-0000-0000-0000E3D50000}"/>
    <cellStyle name="Percent 54 2 3" xfId="49734" xr:uid="{00000000-0005-0000-0000-0000E4D50000}"/>
    <cellStyle name="Percent 54 2 3 2" xfId="54742" xr:uid="{00000000-0005-0000-0000-0000E5D50000}"/>
    <cellStyle name="Percent 54 2 3 3" xfId="54743" xr:uid="{00000000-0005-0000-0000-0000E6D50000}"/>
    <cellStyle name="Percent 54 2 3 4" xfId="54744" xr:uid="{00000000-0005-0000-0000-0000E7D50000}"/>
    <cellStyle name="Percent 54 2 4" xfId="54745" xr:uid="{00000000-0005-0000-0000-0000E8D50000}"/>
    <cellStyle name="Percent 54 2 4 2" xfId="54746" xr:uid="{00000000-0005-0000-0000-0000E9D50000}"/>
    <cellStyle name="Percent 54 2 5" xfId="54747" xr:uid="{00000000-0005-0000-0000-0000EAD50000}"/>
    <cellStyle name="Percent 54 2 6" xfId="54748" xr:uid="{00000000-0005-0000-0000-0000EBD50000}"/>
    <cellStyle name="Percent 54 2 7" xfId="54749" xr:uid="{00000000-0005-0000-0000-0000ECD50000}"/>
    <cellStyle name="Percent 54 3" xfId="49735" xr:uid="{00000000-0005-0000-0000-0000EDD50000}"/>
    <cellStyle name="Percent 54 3 2" xfId="54750" xr:uid="{00000000-0005-0000-0000-0000EED50000}"/>
    <cellStyle name="Percent 54 3 3" xfId="54751" xr:uid="{00000000-0005-0000-0000-0000EFD50000}"/>
    <cellStyle name="Percent 54 3 4" xfId="54752" xr:uid="{00000000-0005-0000-0000-0000F0D50000}"/>
    <cellStyle name="Percent 54 4" xfId="49736" xr:uid="{00000000-0005-0000-0000-0000F1D50000}"/>
    <cellStyle name="Percent 54 4 2" xfId="54753" xr:uid="{00000000-0005-0000-0000-0000F2D50000}"/>
    <cellStyle name="Percent 54 4 3" xfId="54754" xr:uid="{00000000-0005-0000-0000-0000F3D50000}"/>
    <cellStyle name="Percent 54 4 4" xfId="54755" xr:uid="{00000000-0005-0000-0000-0000F4D50000}"/>
    <cellStyle name="Percent 54 5" xfId="49737" xr:uid="{00000000-0005-0000-0000-0000F5D50000}"/>
    <cellStyle name="Percent 54 5 2" xfId="54756" xr:uid="{00000000-0005-0000-0000-0000F6D50000}"/>
    <cellStyle name="Percent 54 5 3" xfId="54757" xr:uid="{00000000-0005-0000-0000-0000F7D50000}"/>
    <cellStyle name="Percent 54 6" xfId="49738" xr:uid="{00000000-0005-0000-0000-0000F8D50000}"/>
    <cellStyle name="Percent 54 7" xfId="54758" xr:uid="{00000000-0005-0000-0000-0000F9D50000}"/>
    <cellStyle name="Percent 54 8" xfId="54759" xr:uid="{00000000-0005-0000-0000-0000FAD50000}"/>
    <cellStyle name="Percent 55" xfId="49739" xr:uid="{00000000-0005-0000-0000-0000FBD50000}"/>
    <cellStyle name="Percent 55 2" xfId="49740" xr:uid="{00000000-0005-0000-0000-0000FCD50000}"/>
    <cellStyle name="Percent 55 2 2" xfId="49741" xr:uid="{00000000-0005-0000-0000-0000FDD50000}"/>
    <cellStyle name="Percent 55 2 2 2" xfId="54760" xr:uid="{00000000-0005-0000-0000-0000FED50000}"/>
    <cellStyle name="Percent 55 2 2 3" xfId="54761" xr:uid="{00000000-0005-0000-0000-0000FFD50000}"/>
    <cellStyle name="Percent 55 2 2 4" xfId="54762" xr:uid="{00000000-0005-0000-0000-000000D60000}"/>
    <cellStyle name="Percent 55 2 3" xfId="49742" xr:uid="{00000000-0005-0000-0000-000001D60000}"/>
    <cellStyle name="Percent 55 2 3 2" xfId="54763" xr:uid="{00000000-0005-0000-0000-000002D60000}"/>
    <cellStyle name="Percent 55 2 3 3" xfId="54764" xr:uid="{00000000-0005-0000-0000-000003D60000}"/>
    <cellStyle name="Percent 55 2 3 4" xfId="54765" xr:uid="{00000000-0005-0000-0000-000004D60000}"/>
    <cellStyle name="Percent 55 2 4" xfId="54766" xr:uid="{00000000-0005-0000-0000-000005D60000}"/>
    <cellStyle name="Percent 55 2 4 2" xfId="54767" xr:uid="{00000000-0005-0000-0000-000006D60000}"/>
    <cellStyle name="Percent 55 2 5" xfId="54768" xr:uid="{00000000-0005-0000-0000-000007D60000}"/>
    <cellStyle name="Percent 55 2 6" xfId="54769" xr:uid="{00000000-0005-0000-0000-000008D60000}"/>
    <cellStyle name="Percent 55 2 7" xfId="54770" xr:uid="{00000000-0005-0000-0000-000009D60000}"/>
    <cellStyle name="Percent 55 3" xfId="49743" xr:uid="{00000000-0005-0000-0000-00000AD60000}"/>
    <cellStyle name="Percent 55 3 2" xfId="54771" xr:uid="{00000000-0005-0000-0000-00000BD60000}"/>
    <cellStyle name="Percent 55 3 3" xfId="54772" xr:uid="{00000000-0005-0000-0000-00000CD60000}"/>
    <cellStyle name="Percent 55 3 4" xfId="54773" xr:uid="{00000000-0005-0000-0000-00000DD60000}"/>
    <cellStyle name="Percent 55 4" xfId="49744" xr:uid="{00000000-0005-0000-0000-00000ED60000}"/>
    <cellStyle name="Percent 55 4 2" xfId="54774" xr:uid="{00000000-0005-0000-0000-00000FD60000}"/>
    <cellStyle name="Percent 55 4 3" xfId="54775" xr:uid="{00000000-0005-0000-0000-000010D60000}"/>
    <cellStyle name="Percent 55 4 4" xfId="54776" xr:uid="{00000000-0005-0000-0000-000011D60000}"/>
    <cellStyle name="Percent 55 5" xfId="54777" xr:uid="{00000000-0005-0000-0000-000012D60000}"/>
    <cellStyle name="Percent 55 5 2" xfId="54778" xr:uid="{00000000-0005-0000-0000-000013D60000}"/>
    <cellStyle name="Percent 55 6" xfId="54779" xr:uid="{00000000-0005-0000-0000-000014D60000}"/>
    <cellStyle name="Percent 55 7" xfId="54780" xr:uid="{00000000-0005-0000-0000-000015D60000}"/>
    <cellStyle name="Percent 55 8" xfId="54781" xr:uid="{00000000-0005-0000-0000-000016D60000}"/>
    <cellStyle name="Percent 56" xfId="49745" xr:uid="{00000000-0005-0000-0000-000017D60000}"/>
    <cellStyle name="Percent 56 2" xfId="49746" xr:uid="{00000000-0005-0000-0000-000018D60000}"/>
    <cellStyle name="Percent 56 2 2" xfId="49747" xr:uid="{00000000-0005-0000-0000-000019D60000}"/>
    <cellStyle name="Percent 56 2 2 2" xfId="54782" xr:uid="{00000000-0005-0000-0000-00001AD60000}"/>
    <cellStyle name="Percent 56 2 2 3" xfId="54783" xr:uid="{00000000-0005-0000-0000-00001BD60000}"/>
    <cellStyle name="Percent 56 2 2 4" xfId="54784" xr:uid="{00000000-0005-0000-0000-00001CD60000}"/>
    <cellStyle name="Percent 56 2 3" xfId="49748" xr:uid="{00000000-0005-0000-0000-00001DD60000}"/>
    <cellStyle name="Percent 56 2 3 2" xfId="54785" xr:uid="{00000000-0005-0000-0000-00001ED60000}"/>
    <cellStyle name="Percent 56 2 3 3" xfId="54786" xr:uid="{00000000-0005-0000-0000-00001FD60000}"/>
    <cellStyle name="Percent 56 2 3 4" xfId="54787" xr:uid="{00000000-0005-0000-0000-000020D60000}"/>
    <cellStyle name="Percent 56 2 4" xfId="54788" xr:uid="{00000000-0005-0000-0000-000021D60000}"/>
    <cellStyle name="Percent 56 2 4 2" xfId="54789" xr:uid="{00000000-0005-0000-0000-000022D60000}"/>
    <cellStyle name="Percent 56 2 5" xfId="54790" xr:uid="{00000000-0005-0000-0000-000023D60000}"/>
    <cellStyle name="Percent 56 2 6" xfId="54791" xr:uid="{00000000-0005-0000-0000-000024D60000}"/>
    <cellStyle name="Percent 56 2 7" xfId="54792" xr:uid="{00000000-0005-0000-0000-000025D60000}"/>
    <cellStyle name="Percent 56 3" xfId="49749" xr:uid="{00000000-0005-0000-0000-000026D60000}"/>
    <cellStyle name="Percent 56 3 2" xfId="54793" xr:uid="{00000000-0005-0000-0000-000027D60000}"/>
    <cellStyle name="Percent 56 3 3" xfId="54794" xr:uid="{00000000-0005-0000-0000-000028D60000}"/>
    <cellStyle name="Percent 56 3 4" xfId="54795" xr:uid="{00000000-0005-0000-0000-000029D60000}"/>
    <cellStyle name="Percent 56 4" xfId="49750" xr:uid="{00000000-0005-0000-0000-00002AD60000}"/>
    <cellStyle name="Percent 56 4 2" xfId="54796" xr:uid="{00000000-0005-0000-0000-00002BD60000}"/>
    <cellStyle name="Percent 56 4 3" xfId="54797" xr:uid="{00000000-0005-0000-0000-00002CD60000}"/>
    <cellStyle name="Percent 56 4 4" xfId="54798" xr:uid="{00000000-0005-0000-0000-00002DD60000}"/>
    <cellStyle name="Percent 56 5" xfId="49751" xr:uid="{00000000-0005-0000-0000-00002ED60000}"/>
    <cellStyle name="Percent 56 5 2" xfId="54799" xr:uid="{00000000-0005-0000-0000-00002FD60000}"/>
    <cellStyle name="Percent 56 5 3" xfId="54800" xr:uid="{00000000-0005-0000-0000-000030D60000}"/>
    <cellStyle name="Percent 56 6" xfId="49752" xr:uid="{00000000-0005-0000-0000-000031D60000}"/>
    <cellStyle name="Percent 56 7" xfId="54801" xr:uid="{00000000-0005-0000-0000-000032D60000}"/>
    <cellStyle name="Percent 56 8" xfId="54802" xr:uid="{00000000-0005-0000-0000-000033D60000}"/>
    <cellStyle name="Percent 57" xfId="49753" xr:uid="{00000000-0005-0000-0000-000034D60000}"/>
    <cellStyle name="Percent 57 2" xfId="49754" xr:uid="{00000000-0005-0000-0000-000035D60000}"/>
    <cellStyle name="Percent 57 2 2" xfId="49755" xr:uid="{00000000-0005-0000-0000-000036D60000}"/>
    <cellStyle name="Percent 57 2 2 2" xfId="54803" xr:uid="{00000000-0005-0000-0000-000037D60000}"/>
    <cellStyle name="Percent 57 2 2 3" xfId="54804" xr:uid="{00000000-0005-0000-0000-000038D60000}"/>
    <cellStyle name="Percent 57 2 2 4" xfId="54805" xr:uid="{00000000-0005-0000-0000-000039D60000}"/>
    <cellStyle name="Percent 57 2 3" xfId="49756" xr:uid="{00000000-0005-0000-0000-00003AD60000}"/>
    <cellStyle name="Percent 57 2 3 2" xfId="54806" xr:uid="{00000000-0005-0000-0000-00003BD60000}"/>
    <cellStyle name="Percent 57 2 3 3" xfId="54807" xr:uid="{00000000-0005-0000-0000-00003CD60000}"/>
    <cellStyle name="Percent 57 2 3 4" xfId="54808" xr:uid="{00000000-0005-0000-0000-00003DD60000}"/>
    <cellStyle name="Percent 57 2 4" xfId="54809" xr:uid="{00000000-0005-0000-0000-00003ED60000}"/>
    <cellStyle name="Percent 57 2 4 2" xfId="54810" xr:uid="{00000000-0005-0000-0000-00003FD60000}"/>
    <cellStyle name="Percent 57 2 5" xfId="54811" xr:uid="{00000000-0005-0000-0000-000040D60000}"/>
    <cellStyle name="Percent 57 2 6" xfId="54812" xr:uid="{00000000-0005-0000-0000-000041D60000}"/>
    <cellStyle name="Percent 57 2 7" xfId="54813" xr:uid="{00000000-0005-0000-0000-000042D60000}"/>
    <cellStyle name="Percent 57 3" xfId="49757" xr:uid="{00000000-0005-0000-0000-000043D60000}"/>
    <cellStyle name="Percent 57 3 2" xfId="54814" xr:uid="{00000000-0005-0000-0000-000044D60000}"/>
    <cellStyle name="Percent 57 3 3" xfId="54815" xr:uid="{00000000-0005-0000-0000-000045D60000}"/>
    <cellStyle name="Percent 57 3 4" xfId="54816" xr:uid="{00000000-0005-0000-0000-000046D60000}"/>
    <cellStyle name="Percent 57 4" xfId="49758" xr:uid="{00000000-0005-0000-0000-000047D60000}"/>
    <cellStyle name="Percent 57 4 2" xfId="54817" xr:uid="{00000000-0005-0000-0000-000048D60000}"/>
    <cellStyle name="Percent 57 4 3" xfId="54818" xr:uid="{00000000-0005-0000-0000-000049D60000}"/>
    <cellStyle name="Percent 57 4 4" xfId="54819" xr:uid="{00000000-0005-0000-0000-00004AD60000}"/>
    <cellStyle name="Percent 57 5" xfId="54820" xr:uid="{00000000-0005-0000-0000-00004BD60000}"/>
    <cellStyle name="Percent 57 5 2" xfId="54821" xr:uid="{00000000-0005-0000-0000-00004CD60000}"/>
    <cellStyle name="Percent 57 6" xfId="54822" xr:uid="{00000000-0005-0000-0000-00004DD60000}"/>
    <cellStyle name="Percent 57 7" xfId="54823" xr:uid="{00000000-0005-0000-0000-00004ED60000}"/>
    <cellStyle name="Percent 57 8" xfId="54824" xr:uid="{00000000-0005-0000-0000-00004FD60000}"/>
    <cellStyle name="Percent 58" xfId="49759" xr:uid="{00000000-0005-0000-0000-000050D60000}"/>
    <cellStyle name="Percent 58 2" xfId="49760" xr:uid="{00000000-0005-0000-0000-000051D60000}"/>
    <cellStyle name="Percent 58 2 2" xfId="49761" xr:uid="{00000000-0005-0000-0000-000052D60000}"/>
    <cellStyle name="Percent 58 2 2 2" xfId="54825" xr:uid="{00000000-0005-0000-0000-000053D60000}"/>
    <cellStyle name="Percent 58 2 2 3" xfId="54826" xr:uid="{00000000-0005-0000-0000-000054D60000}"/>
    <cellStyle name="Percent 58 2 2 4" xfId="54827" xr:uid="{00000000-0005-0000-0000-000055D60000}"/>
    <cellStyle name="Percent 58 2 3" xfId="49762" xr:uid="{00000000-0005-0000-0000-000056D60000}"/>
    <cellStyle name="Percent 58 2 3 2" xfId="54828" xr:uid="{00000000-0005-0000-0000-000057D60000}"/>
    <cellStyle name="Percent 58 2 3 3" xfId="54829" xr:uid="{00000000-0005-0000-0000-000058D60000}"/>
    <cellStyle name="Percent 58 2 3 4" xfId="54830" xr:uid="{00000000-0005-0000-0000-000059D60000}"/>
    <cellStyle name="Percent 58 2 4" xfId="54831" xr:uid="{00000000-0005-0000-0000-00005AD60000}"/>
    <cellStyle name="Percent 58 2 4 2" xfId="54832" xr:uid="{00000000-0005-0000-0000-00005BD60000}"/>
    <cellStyle name="Percent 58 2 5" xfId="54833" xr:uid="{00000000-0005-0000-0000-00005CD60000}"/>
    <cellStyle name="Percent 58 2 6" xfId="54834" xr:uid="{00000000-0005-0000-0000-00005DD60000}"/>
    <cellStyle name="Percent 58 2 7" xfId="54835" xr:uid="{00000000-0005-0000-0000-00005ED60000}"/>
    <cellStyle name="Percent 58 3" xfId="49763" xr:uid="{00000000-0005-0000-0000-00005FD60000}"/>
    <cellStyle name="Percent 58 3 2" xfId="54836" xr:uid="{00000000-0005-0000-0000-000060D60000}"/>
    <cellStyle name="Percent 58 3 3" xfId="54837" xr:uid="{00000000-0005-0000-0000-000061D60000}"/>
    <cellStyle name="Percent 58 3 4" xfId="54838" xr:uid="{00000000-0005-0000-0000-000062D60000}"/>
    <cellStyle name="Percent 58 4" xfId="49764" xr:uid="{00000000-0005-0000-0000-000063D60000}"/>
    <cellStyle name="Percent 58 4 2" xfId="54839" xr:uid="{00000000-0005-0000-0000-000064D60000}"/>
    <cellStyle name="Percent 58 4 3" xfId="54840" xr:uid="{00000000-0005-0000-0000-000065D60000}"/>
    <cellStyle name="Percent 58 4 4" xfId="54841" xr:uid="{00000000-0005-0000-0000-000066D60000}"/>
    <cellStyle name="Percent 58 5" xfId="54842" xr:uid="{00000000-0005-0000-0000-000067D60000}"/>
    <cellStyle name="Percent 58 5 2" xfId="54843" xr:uid="{00000000-0005-0000-0000-000068D60000}"/>
    <cellStyle name="Percent 58 6" xfId="54844" xr:uid="{00000000-0005-0000-0000-000069D60000}"/>
    <cellStyle name="Percent 58 7" xfId="54845" xr:uid="{00000000-0005-0000-0000-00006AD60000}"/>
    <cellStyle name="Percent 58 8" xfId="54846" xr:uid="{00000000-0005-0000-0000-00006BD60000}"/>
    <cellStyle name="Percent 59" xfId="49765" xr:uid="{00000000-0005-0000-0000-00006CD60000}"/>
    <cellStyle name="Percent 59 2" xfId="49766" xr:uid="{00000000-0005-0000-0000-00006DD60000}"/>
    <cellStyle name="Percent 59 2 2" xfId="49767" xr:uid="{00000000-0005-0000-0000-00006ED60000}"/>
    <cellStyle name="Percent 59 2 2 2" xfId="54847" xr:uid="{00000000-0005-0000-0000-00006FD60000}"/>
    <cellStyle name="Percent 59 2 2 3" xfId="54848" xr:uid="{00000000-0005-0000-0000-000070D60000}"/>
    <cellStyle name="Percent 59 2 2 4" xfId="54849" xr:uid="{00000000-0005-0000-0000-000071D60000}"/>
    <cellStyle name="Percent 59 2 3" xfId="49768" xr:uid="{00000000-0005-0000-0000-000072D60000}"/>
    <cellStyle name="Percent 59 2 3 2" xfId="54850" xr:uid="{00000000-0005-0000-0000-000073D60000}"/>
    <cellStyle name="Percent 59 2 3 3" xfId="54851" xr:uid="{00000000-0005-0000-0000-000074D60000}"/>
    <cellStyle name="Percent 59 2 3 4" xfId="54852" xr:uid="{00000000-0005-0000-0000-000075D60000}"/>
    <cellStyle name="Percent 59 2 4" xfId="54853" xr:uid="{00000000-0005-0000-0000-000076D60000}"/>
    <cellStyle name="Percent 59 2 4 2" xfId="54854" xr:uid="{00000000-0005-0000-0000-000077D60000}"/>
    <cellStyle name="Percent 59 2 5" xfId="54855" xr:uid="{00000000-0005-0000-0000-000078D60000}"/>
    <cellStyle name="Percent 59 2 6" xfId="54856" xr:uid="{00000000-0005-0000-0000-000079D60000}"/>
    <cellStyle name="Percent 59 2 7" xfId="54857" xr:uid="{00000000-0005-0000-0000-00007AD60000}"/>
    <cellStyle name="Percent 59 3" xfId="49769" xr:uid="{00000000-0005-0000-0000-00007BD60000}"/>
    <cellStyle name="Percent 59 3 2" xfId="54858" xr:uid="{00000000-0005-0000-0000-00007CD60000}"/>
    <cellStyle name="Percent 59 3 3" xfId="54859" xr:uid="{00000000-0005-0000-0000-00007DD60000}"/>
    <cellStyle name="Percent 59 3 4" xfId="54860" xr:uid="{00000000-0005-0000-0000-00007ED60000}"/>
    <cellStyle name="Percent 59 4" xfId="49770" xr:uid="{00000000-0005-0000-0000-00007FD60000}"/>
    <cellStyle name="Percent 59 4 2" xfId="54861" xr:uid="{00000000-0005-0000-0000-000080D60000}"/>
    <cellStyle name="Percent 59 4 3" xfId="54862" xr:uid="{00000000-0005-0000-0000-000081D60000}"/>
    <cellStyle name="Percent 59 4 4" xfId="54863" xr:uid="{00000000-0005-0000-0000-000082D60000}"/>
    <cellStyle name="Percent 59 5" xfId="54864" xr:uid="{00000000-0005-0000-0000-000083D60000}"/>
    <cellStyle name="Percent 59 5 2" xfId="54865" xr:uid="{00000000-0005-0000-0000-000084D60000}"/>
    <cellStyle name="Percent 59 6" xfId="54866" xr:uid="{00000000-0005-0000-0000-000085D60000}"/>
    <cellStyle name="Percent 59 7" xfId="54867" xr:uid="{00000000-0005-0000-0000-000086D60000}"/>
    <cellStyle name="Percent 59 8" xfId="54868" xr:uid="{00000000-0005-0000-0000-000087D60000}"/>
    <cellStyle name="Percent 6" xfId="125" xr:uid="{00000000-0005-0000-0000-000088D60000}"/>
    <cellStyle name="Percent 6 10" xfId="60410" xr:uid="{00000000-0005-0000-0000-000089D60000}"/>
    <cellStyle name="Percent 6 2" xfId="177" xr:uid="{00000000-0005-0000-0000-00008AD60000}"/>
    <cellStyle name="Percent 6 2 2" xfId="49773" xr:uid="{00000000-0005-0000-0000-00008BD60000}"/>
    <cellStyle name="Percent 6 2 2 2" xfId="49774" xr:uid="{00000000-0005-0000-0000-00008CD60000}"/>
    <cellStyle name="Percent 6 2 2 2 2" xfId="54869" xr:uid="{00000000-0005-0000-0000-00008DD60000}"/>
    <cellStyle name="Percent 6 2 2 2 3" xfId="54870" xr:uid="{00000000-0005-0000-0000-00008ED60000}"/>
    <cellStyle name="Percent 6 2 2 2 4" xfId="54871" xr:uid="{00000000-0005-0000-0000-00008FD60000}"/>
    <cellStyle name="Percent 6 2 2 3" xfId="49775" xr:uid="{00000000-0005-0000-0000-000090D60000}"/>
    <cellStyle name="Percent 6 2 2 3 2" xfId="54872" xr:uid="{00000000-0005-0000-0000-000091D60000}"/>
    <cellStyle name="Percent 6 2 2 3 3" xfId="54873" xr:uid="{00000000-0005-0000-0000-000092D60000}"/>
    <cellStyle name="Percent 6 2 2 3 4" xfId="54874" xr:uid="{00000000-0005-0000-0000-000093D60000}"/>
    <cellStyle name="Percent 6 2 2 4" xfId="49776" xr:uid="{00000000-0005-0000-0000-000094D60000}"/>
    <cellStyle name="Percent 6 2 2 4 2" xfId="54875" xr:uid="{00000000-0005-0000-0000-000095D60000}"/>
    <cellStyle name="Percent 6 2 2 4 3" xfId="54876" xr:uid="{00000000-0005-0000-0000-000096D60000}"/>
    <cellStyle name="Percent 6 2 2 5" xfId="49777" xr:uid="{00000000-0005-0000-0000-000097D60000}"/>
    <cellStyle name="Percent 6 2 2 5 2" xfId="54877" xr:uid="{00000000-0005-0000-0000-000098D60000}"/>
    <cellStyle name="Percent 6 2 2 5 3" xfId="54878" xr:uid="{00000000-0005-0000-0000-000099D60000}"/>
    <cellStyle name="Percent 6 2 3" xfId="49778" xr:uid="{00000000-0005-0000-0000-00009AD60000}"/>
    <cellStyle name="Percent 6 2 3 2" xfId="49779" xr:uid="{00000000-0005-0000-0000-00009BD60000}"/>
    <cellStyle name="Percent 6 2 3 2 2" xfId="54879" xr:uid="{00000000-0005-0000-0000-00009CD60000}"/>
    <cellStyle name="Percent 6 2 3 2 3" xfId="54880" xr:uid="{00000000-0005-0000-0000-00009DD60000}"/>
    <cellStyle name="Percent 6 2 3 2 4" xfId="54881" xr:uid="{00000000-0005-0000-0000-00009ED60000}"/>
    <cellStyle name="Percent 6 2 3 3" xfId="49780" xr:uid="{00000000-0005-0000-0000-00009FD60000}"/>
    <cellStyle name="Percent 6 2 3 3 2" xfId="54882" xr:uid="{00000000-0005-0000-0000-0000A0D60000}"/>
    <cellStyle name="Percent 6 2 3 3 3" xfId="54883" xr:uid="{00000000-0005-0000-0000-0000A1D60000}"/>
    <cellStyle name="Percent 6 2 3 3 4" xfId="54884" xr:uid="{00000000-0005-0000-0000-0000A2D60000}"/>
    <cellStyle name="Percent 6 2 3 4" xfId="54885" xr:uid="{00000000-0005-0000-0000-0000A3D60000}"/>
    <cellStyle name="Percent 6 2 3 4 2" xfId="54886" xr:uid="{00000000-0005-0000-0000-0000A4D60000}"/>
    <cellStyle name="Percent 6 2 3 5" xfId="54887" xr:uid="{00000000-0005-0000-0000-0000A5D60000}"/>
    <cellStyle name="Percent 6 2 3 5 2" xfId="54888" xr:uid="{00000000-0005-0000-0000-0000A6D60000}"/>
    <cellStyle name="Percent 6 2 4" xfId="49781" xr:uid="{00000000-0005-0000-0000-0000A7D60000}"/>
    <cellStyle name="Percent 6 2 4 2" xfId="54889" xr:uid="{00000000-0005-0000-0000-0000A8D60000}"/>
    <cellStyle name="Percent 6 2 4 3" xfId="54890" xr:uid="{00000000-0005-0000-0000-0000A9D60000}"/>
    <cellStyle name="Percent 6 2 4 4" xfId="54891" xr:uid="{00000000-0005-0000-0000-0000AAD60000}"/>
    <cellStyle name="Percent 6 2 5" xfId="49782" xr:uid="{00000000-0005-0000-0000-0000ABD60000}"/>
    <cellStyle name="Percent 6 2 5 2" xfId="54892" xr:uid="{00000000-0005-0000-0000-0000ACD60000}"/>
    <cellStyle name="Percent 6 2 5 3" xfId="54893" xr:uid="{00000000-0005-0000-0000-0000ADD60000}"/>
    <cellStyle name="Percent 6 2 5 4" xfId="54894" xr:uid="{00000000-0005-0000-0000-0000AED60000}"/>
    <cellStyle name="Percent 6 2 6" xfId="49783" xr:uid="{00000000-0005-0000-0000-0000AFD60000}"/>
    <cellStyle name="Percent 6 2 6 2" xfId="54895" xr:uid="{00000000-0005-0000-0000-0000B0D60000}"/>
    <cellStyle name="Percent 6 2 6 3" xfId="54896" xr:uid="{00000000-0005-0000-0000-0000B1D60000}"/>
    <cellStyle name="Percent 6 2 7" xfId="54897" xr:uid="{00000000-0005-0000-0000-0000B2D60000}"/>
    <cellStyle name="Percent 6 2 7 2" xfId="54898" xr:uid="{00000000-0005-0000-0000-0000B3D60000}"/>
    <cellStyle name="Percent 6 2 8" xfId="49772" xr:uid="{00000000-0005-0000-0000-0000B4D60000}"/>
    <cellStyle name="Percent 6 2 9" xfId="233" xr:uid="{00000000-0005-0000-0000-0000B5D60000}"/>
    <cellStyle name="Percent 6 3" xfId="294" xr:uid="{00000000-0005-0000-0000-0000B6D60000}"/>
    <cellStyle name="Percent 6 3 2" xfId="49785" xr:uid="{00000000-0005-0000-0000-0000B7D60000}"/>
    <cellStyle name="Percent 6 3 3" xfId="54899" xr:uid="{00000000-0005-0000-0000-0000B8D60000}"/>
    <cellStyle name="Percent 6 3 4" xfId="54900" xr:uid="{00000000-0005-0000-0000-0000B9D60000}"/>
    <cellStyle name="Percent 6 3 5" xfId="54901" xr:uid="{00000000-0005-0000-0000-0000BAD60000}"/>
    <cellStyle name="Percent 6 3 6" xfId="49784" xr:uid="{00000000-0005-0000-0000-0000BBD60000}"/>
    <cellStyle name="Percent 6 4" xfId="49786" xr:uid="{00000000-0005-0000-0000-0000BCD60000}"/>
    <cellStyle name="Percent 6 4 2" xfId="49787" xr:uid="{00000000-0005-0000-0000-0000BDD60000}"/>
    <cellStyle name="Percent 6 4 3" xfId="54902" xr:uid="{00000000-0005-0000-0000-0000BED60000}"/>
    <cellStyle name="Percent 6 4 4" xfId="54903" xr:uid="{00000000-0005-0000-0000-0000BFD60000}"/>
    <cellStyle name="Percent 6 5" xfId="49788" xr:uid="{00000000-0005-0000-0000-0000C0D60000}"/>
    <cellStyle name="Percent 6 5 2" xfId="54904" xr:uid="{00000000-0005-0000-0000-0000C1D60000}"/>
    <cellStyle name="Percent 6 5 3" xfId="54905" xr:uid="{00000000-0005-0000-0000-0000C2D60000}"/>
    <cellStyle name="Percent 6 6" xfId="54906" xr:uid="{00000000-0005-0000-0000-0000C3D60000}"/>
    <cellStyle name="Percent 6 6 2" xfId="54907" xr:uid="{00000000-0005-0000-0000-0000C4D60000}"/>
    <cellStyle name="Percent 6 7" xfId="49771" xr:uid="{00000000-0005-0000-0000-0000C5D60000}"/>
    <cellStyle name="Percent 6 8" xfId="213" xr:uid="{00000000-0005-0000-0000-0000C6D60000}"/>
    <cellStyle name="Percent 6 9" xfId="60411" xr:uid="{00000000-0005-0000-0000-0000C7D60000}"/>
    <cellStyle name="Percent 60" xfId="49789" xr:uid="{00000000-0005-0000-0000-0000C8D60000}"/>
    <cellStyle name="Percent 60 2" xfId="49790" xr:uid="{00000000-0005-0000-0000-0000C9D60000}"/>
    <cellStyle name="Percent 60 2 2" xfId="49791" xr:uid="{00000000-0005-0000-0000-0000CAD60000}"/>
    <cellStyle name="Percent 60 2 2 2" xfId="54908" xr:uid="{00000000-0005-0000-0000-0000CBD60000}"/>
    <cellStyle name="Percent 60 2 2 3" xfId="54909" xr:uid="{00000000-0005-0000-0000-0000CCD60000}"/>
    <cellStyle name="Percent 60 2 2 4" xfId="54910" xr:uid="{00000000-0005-0000-0000-0000CDD60000}"/>
    <cellStyle name="Percent 60 2 3" xfId="49792" xr:uid="{00000000-0005-0000-0000-0000CED60000}"/>
    <cellStyle name="Percent 60 2 3 2" xfId="54911" xr:uid="{00000000-0005-0000-0000-0000CFD60000}"/>
    <cellStyle name="Percent 60 2 3 3" xfId="54912" xr:uid="{00000000-0005-0000-0000-0000D0D60000}"/>
    <cellStyle name="Percent 60 2 3 4" xfId="54913" xr:uid="{00000000-0005-0000-0000-0000D1D60000}"/>
    <cellStyle name="Percent 60 2 4" xfId="54914" xr:uid="{00000000-0005-0000-0000-0000D2D60000}"/>
    <cellStyle name="Percent 60 2 4 2" xfId="54915" xr:uid="{00000000-0005-0000-0000-0000D3D60000}"/>
    <cellStyle name="Percent 60 2 5" xfId="54916" xr:uid="{00000000-0005-0000-0000-0000D4D60000}"/>
    <cellStyle name="Percent 60 2 6" xfId="54917" xr:uid="{00000000-0005-0000-0000-0000D5D60000}"/>
    <cellStyle name="Percent 60 2 7" xfId="54918" xr:uid="{00000000-0005-0000-0000-0000D6D60000}"/>
    <cellStyle name="Percent 60 3" xfId="49793" xr:uid="{00000000-0005-0000-0000-0000D7D60000}"/>
    <cellStyle name="Percent 60 3 2" xfId="54919" xr:uid="{00000000-0005-0000-0000-0000D8D60000}"/>
    <cellStyle name="Percent 60 3 3" xfId="54920" xr:uid="{00000000-0005-0000-0000-0000D9D60000}"/>
    <cellStyle name="Percent 60 3 4" xfId="54921" xr:uid="{00000000-0005-0000-0000-0000DAD60000}"/>
    <cellStyle name="Percent 60 4" xfId="49794" xr:uid="{00000000-0005-0000-0000-0000DBD60000}"/>
    <cellStyle name="Percent 60 4 2" xfId="54922" xr:uid="{00000000-0005-0000-0000-0000DCD60000}"/>
    <cellStyle name="Percent 60 4 3" xfId="54923" xr:uid="{00000000-0005-0000-0000-0000DDD60000}"/>
    <cellStyle name="Percent 60 4 4" xfId="54924" xr:uid="{00000000-0005-0000-0000-0000DED60000}"/>
    <cellStyle name="Percent 60 5" xfId="54925" xr:uid="{00000000-0005-0000-0000-0000DFD60000}"/>
    <cellStyle name="Percent 60 5 2" xfId="54926" xr:uid="{00000000-0005-0000-0000-0000E0D60000}"/>
    <cellStyle name="Percent 60 6" xfId="54927" xr:uid="{00000000-0005-0000-0000-0000E1D60000}"/>
    <cellStyle name="Percent 60 7" xfId="54928" xr:uid="{00000000-0005-0000-0000-0000E2D60000}"/>
    <cellStyle name="Percent 60 8" xfId="54929" xr:uid="{00000000-0005-0000-0000-0000E3D60000}"/>
    <cellStyle name="Percent 61" xfId="49795" xr:uid="{00000000-0005-0000-0000-0000E4D60000}"/>
    <cellStyle name="Percent 61 2" xfId="49796" xr:uid="{00000000-0005-0000-0000-0000E5D60000}"/>
    <cellStyle name="Percent 61 2 2" xfId="49797" xr:uid="{00000000-0005-0000-0000-0000E6D60000}"/>
    <cellStyle name="Percent 61 2 2 2" xfId="54930" xr:uid="{00000000-0005-0000-0000-0000E7D60000}"/>
    <cellStyle name="Percent 61 2 2 3" xfId="54931" xr:uid="{00000000-0005-0000-0000-0000E8D60000}"/>
    <cellStyle name="Percent 61 2 2 4" xfId="54932" xr:uid="{00000000-0005-0000-0000-0000E9D60000}"/>
    <cellStyle name="Percent 61 2 3" xfId="49798" xr:uid="{00000000-0005-0000-0000-0000EAD60000}"/>
    <cellStyle name="Percent 61 2 3 2" xfId="54933" xr:uid="{00000000-0005-0000-0000-0000EBD60000}"/>
    <cellStyle name="Percent 61 2 3 3" xfId="54934" xr:uid="{00000000-0005-0000-0000-0000ECD60000}"/>
    <cellStyle name="Percent 61 2 3 4" xfId="54935" xr:uid="{00000000-0005-0000-0000-0000EDD60000}"/>
    <cellStyle name="Percent 61 2 4" xfId="54936" xr:uid="{00000000-0005-0000-0000-0000EED60000}"/>
    <cellStyle name="Percent 61 2 4 2" xfId="54937" xr:uid="{00000000-0005-0000-0000-0000EFD60000}"/>
    <cellStyle name="Percent 61 2 5" xfId="54938" xr:uid="{00000000-0005-0000-0000-0000F0D60000}"/>
    <cellStyle name="Percent 61 2 6" xfId="54939" xr:uid="{00000000-0005-0000-0000-0000F1D60000}"/>
    <cellStyle name="Percent 61 2 7" xfId="54940" xr:uid="{00000000-0005-0000-0000-0000F2D60000}"/>
    <cellStyle name="Percent 61 3" xfId="49799" xr:uid="{00000000-0005-0000-0000-0000F3D60000}"/>
    <cellStyle name="Percent 61 3 2" xfId="54941" xr:uid="{00000000-0005-0000-0000-0000F4D60000}"/>
    <cellStyle name="Percent 61 3 3" xfId="54942" xr:uid="{00000000-0005-0000-0000-0000F5D60000}"/>
    <cellStyle name="Percent 61 3 4" xfId="54943" xr:uid="{00000000-0005-0000-0000-0000F6D60000}"/>
    <cellStyle name="Percent 61 4" xfId="49800" xr:uid="{00000000-0005-0000-0000-0000F7D60000}"/>
    <cellStyle name="Percent 61 4 2" xfId="54944" xr:uid="{00000000-0005-0000-0000-0000F8D60000}"/>
    <cellStyle name="Percent 61 4 3" xfId="54945" xr:uid="{00000000-0005-0000-0000-0000F9D60000}"/>
    <cellStyle name="Percent 61 4 4" xfId="54946" xr:uid="{00000000-0005-0000-0000-0000FAD60000}"/>
    <cellStyle name="Percent 61 5" xfId="54947" xr:uid="{00000000-0005-0000-0000-0000FBD60000}"/>
    <cellStyle name="Percent 61 5 2" xfId="54948" xr:uid="{00000000-0005-0000-0000-0000FCD60000}"/>
    <cellStyle name="Percent 61 6" xfId="54949" xr:uid="{00000000-0005-0000-0000-0000FDD60000}"/>
    <cellStyle name="Percent 61 7" xfId="54950" xr:uid="{00000000-0005-0000-0000-0000FED60000}"/>
    <cellStyle name="Percent 61 8" xfId="54951" xr:uid="{00000000-0005-0000-0000-0000FFD60000}"/>
    <cellStyle name="Percent 62" xfId="49801" xr:uid="{00000000-0005-0000-0000-000000D70000}"/>
    <cellStyle name="Percent 62 2" xfId="49802" xr:uid="{00000000-0005-0000-0000-000001D70000}"/>
    <cellStyle name="Percent 62 2 2" xfId="49803" xr:uid="{00000000-0005-0000-0000-000002D70000}"/>
    <cellStyle name="Percent 62 2 2 2" xfId="54952" xr:uid="{00000000-0005-0000-0000-000003D70000}"/>
    <cellStyle name="Percent 62 2 2 3" xfId="54953" xr:uid="{00000000-0005-0000-0000-000004D70000}"/>
    <cellStyle name="Percent 62 2 2 4" xfId="54954" xr:uid="{00000000-0005-0000-0000-000005D70000}"/>
    <cellStyle name="Percent 62 2 3" xfId="49804" xr:uid="{00000000-0005-0000-0000-000006D70000}"/>
    <cellStyle name="Percent 62 2 3 2" xfId="54955" xr:uid="{00000000-0005-0000-0000-000007D70000}"/>
    <cellStyle name="Percent 62 2 3 3" xfId="54956" xr:uid="{00000000-0005-0000-0000-000008D70000}"/>
    <cellStyle name="Percent 62 2 3 4" xfId="54957" xr:uid="{00000000-0005-0000-0000-000009D70000}"/>
    <cellStyle name="Percent 62 2 4" xfId="54958" xr:uid="{00000000-0005-0000-0000-00000AD70000}"/>
    <cellStyle name="Percent 62 2 4 2" xfId="54959" xr:uid="{00000000-0005-0000-0000-00000BD70000}"/>
    <cellStyle name="Percent 62 2 5" xfId="54960" xr:uid="{00000000-0005-0000-0000-00000CD70000}"/>
    <cellStyle name="Percent 62 2 6" xfId="54961" xr:uid="{00000000-0005-0000-0000-00000DD70000}"/>
    <cellStyle name="Percent 62 2 7" xfId="54962" xr:uid="{00000000-0005-0000-0000-00000ED70000}"/>
    <cellStyle name="Percent 62 3" xfId="49805" xr:uid="{00000000-0005-0000-0000-00000FD70000}"/>
    <cellStyle name="Percent 62 3 2" xfId="54963" xr:uid="{00000000-0005-0000-0000-000010D70000}"/>
    <cellStyle name="Percent 62 3 3" xfId="54964" xr:uid="{00000000-0005-0000-0000-000011D70000}"/>
    <cellStyle name="Percent 62 3 4" xfId="54965" xr:uid="{00000000-0005-0000-0000-000012D70000}"/>
    <cellStyle name="Percent 62 4" xfId="49806" xr:uid="{00000000-0005-0000-0000-000013D70000}"/>
    <cellStyle name="Percent 62 4 2" xfId="54966" xr:uid="{00000000-0005-0000-0000-000014D70000}"/>
    <cellStyle name="Percent 62 4 3" xfId="54967" xr:uid="{00000000-0005-0000-0000-000015D70000}"/>
    <cellStyle name="Percent 62 4 4" xfId="54968" xr:uid="{00000000-0005-0000-0000-000016D70000}"/>
    <cellStyle name="Percent 62 5" xfId="54969" xr:uid="{00000000-0005-0000-0000-000017D70000}"/>
    <cellStyle name="Percent 62 5 2" xfId="54970" xr:uid="{00000000-0005-0000-0000-000018D70000}"/>
    <cellStyle name="Percent 62 6" xfId="54971" xr:uid="{00000000-0005-0000-0000-000019D70000}"/>
    <cellStyle name="Percent 62 7" xfId="54972" xr:uid="{00000000-0005-0000-0000-00001AD70000}"/>
    <cellStyle name="Percent 62 8" xfId="54973" xr:uid="{00000000-0005-0000-0000-00001BD70000}"/>
    <cellStyle name="Percent 63" xfId="49807" xr:uid="{00000000-0005-0000-0000-00001CD70000}"/>
    <cellStyle name="Percent 63 2" xfId="49808" xr:uid="{00000000-0005-0000-0000-00001DD70000}"/>
    <cellStyle name="Percent 63 2 2" xfId="49809" xr:uid="{00000000-0005-0000-0000-00001ED70000}"/>
    <cellStyle name="Percent 63 2 2 2" xfId="54974" xr:uid="{00000000-0005-0000-0000-00001FD70000}"/>
    <cellStyle name="Percent 63 2 2 3" xfId="54975" xr:uid="{00000000-0005-0000-0000-000020D70000}"/>
    <cellStyle name="Percent 63 2 2 4" xfId="54976" xr:uid="{00000000-0005-0000-0000-000021D70000}"/>
    <cellStyle name="Percent 63 2 3" xfId="49810" xr:uid="{00000000-0005-0000-0000-000022D70000}"/>
    <cellStyle name="Percent 63 2 3 2" xfId="54977" xr:uid="{00000000-0005-0000-0000-000023D70000}"/>
    <cellStyle name="Percent 63 2 3 3" xfId="54978" xr:uid="{00000000-0005-0000-0000-000024D70000}"/>
    <cellStyle name="Percent 63 2 3 4" xfId="54979" xr:uid="{00000000-0005-0000-0000-000025D70000}"/>
    <cellStyle name="Percent 63 2 4" xfId="54980" xr:uid="{00000000-0005-0000-0000-000026D70000}"/>
    <cellStyle name="Percent 63 2 4 2" xfId="54981" xr:uid="{00000000-0005-0000-0000-000027D70000}"/>
    <cellStyle name="Percent 63 2 5" xfId="54982" xr:uid="{00000000-0005-0000-0000-000028D70000}"/>
    <cellStyle name="Percent 63 2 6" xfId="54983" xr:uid="{00000000-0005-0000-0000-000029D70000}"/>
    <cellStyle name="Percent 63 2 7" xfId="54984" xr:uid="{00000000-0005-0000-0000-00002AD70000}"/>
    <cellStyle name="Percent 63 3" xfId="49811" xr:uid="{00000000-0005-0000-0000-00002BD70000}"/>
    <cellStyle name="Percent 63 3 2" xfId="54985" xr:uid="{00000000-0005-0000-0000-00002CD70000}"/>
    <cellStyle name="Percent 63 3 3" xfId="54986" xr:uid="{00000000-0005-0000-0000-00002DD70000}"/>
    <cellStyle name="Percent 63 3 4" xfId="54987" xr:uid="{00000000-0005-0000-0000-00002ED70000}"/>
    <cellStyle name="Percent 63 4" xfId="49812" xr:uid="{00000000-0005-0000-0000-00002FD70000}"/>
    <cellStyle name="Percent 63 4 2" xfId="54988" xr:uid="{00000000-0005-0000-0000-000030D70000}"/>
    <cellStyle name="Percent 63 4 3" xfId="54989" xr:uid="{00000000-0005-0000-0000-000031D70000}"/>
    <cellStyle name="Percent 63 4 4" xfId="54990" xr:uid="{00000000-0005-0000-0000-000032D70000}"/>
    <cellStyle name="Percent 63 5" xfId="54991" xr:uid="{00000000-0005-0000-0000-000033D70000}"/>
    <cellStyle name="Percent 63 5 2" xfId="54992" xr:uid="{00000000-0005-0000-0000-000034D70000}"/>
    <cellStyle name="Percent 63 6" xfId="54993" xr:uid="{00000000-0005-0000-0000-000035D70000}"/>
    <cellStyle name="Percent 63 7" xfId="54994" xr:uid="{00000000-0005-0000-0000-000036D70000}"/>
    <cellStyle name="Percent 63 8" xfId="54995" xr:uid="{00000000-0005-0000-0000-000037D70000}"/>
    <cellStyle name="Percent 64" xfId="49813" xr:uid="{00000000-0005-0000-0000-000038D70000}"/>
    <cellStyle name="Percent 64 2" xfId="49814" xr:uid="{00000000-0005-0000-0000-000039D70000}"/>
    <cellStyle name="Percent 64 2 2" xfId="49815" xr:uid="{00000000-0005-0000-0000-00003AD70000}"/>
    <cellStyle name="Percent 64 2 2 2" xfId="54996" xr:uid="{00000000-0005-0000-0000-00003BD70000}"/>
    <cellStyle name="Percent 64 2 2 3" xfId="54997" xr:uid="{00000000-0005-0000-0000-00003CD70000}"/>
    <cellStyle name="Percent 64 2 2 4" xfId="54998" xr:uid="{00000000-0005-0000-0000-00003DD70000}"/>
    <cellStyle name="Percent 64 2 3" xfId="49816" xr:uid="{00000000-0005-0000-0000-00003ED70000}"/>
    <cellStyle name="Percent 64 2 3 2" xfId="54999" xr:uid="{00000000-0005-0000-0000-00003FD70000}"/>
    <cellStyle name="Percent 64 2 3 3" xfId="55000" xr:uid="{00000000-0005-0000-0000-000040D70000}"/>
    <cellStyle name="Percent 64 2 3 4" xfId="55001" xr:uid="{00000000-0005-0000-0000-000041D70000}"/>
    <cellStyle name="Percent 64 2 4" xfId="55002" xr:uid="{00000000-0005-0000-0000-000042D70000}"/>
    <cellStyle name="Percent 64 2 4 2" xfId="55003" xr:uid="{00000000-0005-0000-0000-000043D70000}"/>
    <cellStyle name="Percent 64 2 5" xfId="55004" xr:uid="{00000000-0005-0000-0000-000044D70000}"/>
    <cellStyle name="Percent 64 2 6" xfId="55005" xr:uid="{00000000-0005-0000-0000-000045D70000}"/>
    <cellStyle name="Percent 64 2 7" xfId="55006" xr:uid="{00000000-0005-0000-0000-000046D70000}"/>
    <cellStyle name="Percent 64 3" xfId="49817" xr:uid="{00000000-0005-0000-0000-000047D70000}"/>
    <cellStyle name="Percent 64 3 2" xfId="55007" xr:uid="{00000000-0005-0000-0000-000048D70000}"/>
    <cellStyle name="Percent 64 3 3" xfId="55008" xr:uid="{00000000-0005-0000-0000-000049D70000}"/>
    <cellStyle name="Percent 64 3 4" xfId="55009" xr:uid="{00000000-0005-0000-0000-00004AD70000}"/>
    <cellStyle name="Percent 64 4" xfId="49818" xr:uid="{00000000-0005-0000-0000-00004BD70000}"/>
    <cellStyle name="Percent 64 4 2" xfId="55010" xr:uid="{00000000-0005-0000-0000-00004CD70000}"/>
    <cellStyle name="Percent 64 4 3" xfId="55011" xr:uid="{00000000-0005-0000-0000-00004DD70000}"/>
    <cellStyle name="Percent 64 4 4" xfId="55012" xr:uid="{00000000-0005-0000-0000-00004ED70000}"/>
    <cellStyle name="Percent 64 5" xfId="55013" xr:uid="{00000000-0005-0000-0000-00004FD70000}"/>
    <cellStyle name="Percent 64 5 2" xfId="55014" xr:uid="{00000000-0005-0000-0000-000050D70000}"/>
    <cellStyle name="Percent 64 6" xfId="55015" xr:uid="{00000000-0005-0000-0000-000051D70000}"/>
    <cellStyle name="Percent 64 7" xfId="55016" xr:uid="{00000000-0005-0000-0000-000052D70000}"/>
    <cellStyle name="Percent 64 8" xfId="55017" xr:uid="{00000000-0005-0000-0000-000053D70000}"/>
    <cellStyle name="Percent 65" xfId="49819" xr:uid="{00000000-0005-0000-0000-000054D70000}"/>
    <cellStyle name="Percent 65 2" xfId="49820" xr:uid="{00000000-0005-0000-0000-000055D70000}"/>
    <cellStyle name="Percent 65 2 2" xfId="49821" xr:uid="{00000000-0005-0000-0000-000056D70000}"/>
    <cellStyle name="Percent 65 2 2 2" xfId="55018" xr:uid="{00000000-0005-0000-0000-000057D70000}"/>
    <cellStyle name="Percent 65 2 2 3" xfId="55019" xr:uid="{00000000-0005-0000-0000-000058D70000}"/>
    <cellStyle name="Percent 65 2 2 4" xfId="55020" xr:uid="{00000000-0005-0000-0000-000059D70000}"/>
    <cellStyle name="Percent 65 2 3" xfId="49822" xr:uid="{00000000-0005-0000-0000-00005AD70000}"/>
    <cellStyle name="Percent 65 2 3 2" xfId="55021" xr:uid="{00000000-0005-0000-0000-00005BD70000}"/>
    <cellStyle name="Percent 65 2 3 3" xfId="55022" xr:uid="{00000000-0005-0000-0000-00005CD70000}"/>
    <cellStyle name="Percent 65 2 3 4" xfId="55023" xr:uid="{00000000-0005-0000-0000-00005DD70000}"/>
    <cellStyle name="Percent 65 2 4" xfId="55024" xr:uid="{00000000-0005-0000-0000-00005ED70000}"/>
    <cellStyle name="Percent 65 2 4 2" xfId="55025" xr:uid="{00000000-0005-0000-0000-00005FD70000}"/>
    <cellStyle name="Percent 65 2 5" xfId="55026" xr:uid="{00000000-0005-0000-0000-000060D70000}"/>
    <cellStyle name="Percent 65 2 6" xfId="55027" xr:uid="{00000000-0005-0000-0000-000061D70000}"/>
    <cellStyle name="Percent 65 2 7" xfId="55028" xr:uid="{00000000-0005-0000-0000-000062D70000}"/>
    <cellStyle name="Percent 65 3" xfId="49823" xr:uid="{00000000-0005-0000-0000-000063D70000}"/>
    <cellStyle name="Percent 65 3 2" xfId="55029" xr:uid="{00000000-0005-0000-0000-000064D70000}"/>
    <cellStyle name="Percent 65 3 3" xfId="55030" xr:uid="{00000000-0005-0000-0000-000065D70000}"/>
    <cellStyle name="Percent 65 3 4" xfId="55031" xr:uid="{00000000-0005-0000-0000-000066D70000}"/>
    <cellStyle name="Percent 65 4" xfId="49824" xr:uid="{00000000-0005-0000-0000-000067D70000}"/>
    <cellStyle name="Percent 65 4 2" xfId="55032" xr:uid="{00000000-0005-0000-0000-000068D70000}"/>
    <cellStyle name="Percent 65 4 3" xfId="55033" xr:uid="{00000000-0005-0000-0000-000069D70000}"/>
    <cellStyle name="Percent 65 4 4" xfId="55034" xr:uid="{00000000-0005-0000-0000-00006AD70000}"/>
    <cellStyle name="Percent 65 5" xfId="55035" xr:uid="{00000000-0005-0000-0000-00006BD70000}"/>
    <cellStyle name="Percent 65 5 2" xfId="55036" xr:uid="{00000000-0005-0000-0000-00006CD70000}"/>
    <cellStyle name="Percent 65 6" xfId="55037" xr:uid="{00000000-0005-0000-0000-00006DD70000}"/>
    <cellStyle name="Percent 65 7" xfId="55038" xr:uid="{00000000-0005-0000-0000-00006ED70000}"/>
    <cellStyle name="Percent 65 8" xfId="55039" xr:uid="{00000000-0005-0000-0000-00006FD70000}"/>
    <cellStyle name="Percent 66" xfId="49825" xr:uid="{00000000-0005-0000-0000-000070D70000}"/>
    <cellStyle name="Percent 66 2" xfId="49826" xr:uid="{00000000-0005-0000-0000-000071D70000}"/>
    <cellStyle name="Percent 66 2 2" xfId="49827" xr:uid="{00000000-0005-0000-0000-000072D70000}"/>
    <cellStyle name="Percent 66 2 2 2" xfId="55040" xr:uid="{00000000-0005-0000-0000-000073D70000}"/>
    <cellStyle name="Percent 66 2 2 3" xfId="55041" xr:uid="{00000000-0005-0000-0000-000074D70000}"/>
    <cellStyle name="Percent 66 2 2 4" xfId="55042" xr:uid="{00000000-0005-0000-0000-000075D70000}"/>
    <cellStyle name="Percent 66 2 3" xfId="49828" xr:uid="{00000000-0005-0000-0000-000076D70000}"/>
    <cellStyle name="Percent 66 2 3 2" xfId="55043" xr:uid="{00000000-0005-0000-0000-000077D70000}"/>
    <cellStyle name="Percent 66 2 3 3" xfId="55044" xr:uid="{00000000-0005-0000-0000-000078D70000}"/>
    <cellStyle name="Percent 66 2 3 4" xfId="55045" xr:uid="{00000000-0005-0000-0000-000079D70000}"/>
    <cellStyle name="Percent 66 2 4" xfId="55046" xr:uid="{00000000-0005-0000-0000-00007AD70000}"/>
    <cellStyle name="Percent 66 2 4 2" xfId="55047" xr:uid="{00000000-0005-0000-0000-00007BD70000}"/>
    <cellStyle name="Percent 66 2 5" xfId="55048" xr:uid="{00000000-0005-0000-0000-00007CD70000}"/>
    <cellStyle name="Percent 66 2 6" xfId="55049" xr:uid="{00000000-0005-0000-0000-00007DD70000}"/>
    <cellStyle name="Percent 66 2 7" xfId="55050" xr:uid="{00000000-0005-0000-0000-00007ED70000}"/>
    <cellStyle name="Percent 66 3" xfId="49829" xr:uid="{00000000-0005-0000-0000-00007FD70000}"/>
    <cellStyle name="Percent 66 3 2" xfId="55051" xr:uid="{00000000-0005-0000-0000-000080D70000}"/>
    <cellStyle name="Percent 66 3 3" xfId="55052" xr:uid="{00000000-0005-0000-0000-000081D70000}"/>
    <cellStyle name="Percent 66 3 4" xfId="55053" xr:uid="{00000000-0005-0000-0000-000082D70000}"/>
    <cellStyle name="Percent 66 4" xfId="49830" xr:uid="{00000000-0005-0000-0000-000083D70000}"/>
    <cellStyle name="Percent 66 4 2" xfId="55054" xr:uid="{00000000-0005-0000-0000-000084D70000}"/>
    <cellStyle name="Percent 66 4 3" xfId="55055" xr:uid="{00000000-0005-0000-0000-000085D70000}"/>
    <cellStyle name="Percent 66 4 4" xfId="55056" xr:uid="{00000000-0005-0000-0000-000086D70000}"/>
    <cellStyle name="Percent 66 5" xfId="55057" xr:uid="{00000000-0005-0000-0000-000087D70000}"/>
    <cellStyle name="Percent 66 5 2" xfId="55058" xr:uid="{00000000-0005-0000-0000-000088D70000}"/>
    <cellStyle name="Percent 66 6" xfId="55059" xr:uid="{00000000-0005-0000-0000-000089D70000}"/>
    <cellStyle name="Percent 66 7" xfId="55060" xr:uid="{00000000-0005-0000-0000-00008AD70000}"/>
    <cellStyle name="Percent 66 8" xfId="55061" xr:uid="{00000000-0005-0000-0000-00008BD70000}"/>
    <cellStyle name="Percent 67" xfId="49831" xr:uid="{00000000-0005-0000-0000-00008CD70000}"/>
    <cellStyle name="Percent 67 2" xfId="49832" xr:uid="{00000000-0005-0000-0000-00008DD70000}"/>
    <cellStyle name="Percent 67 2 2" xfId="49833" xr:uid="{00000000-0005-0000-0000-00008ED70000}"/>
    <cellStyle name="Percent 67 2 2 2" xfId="55062" xr:uid="{00000000-0005-0000-0000-00008FD70000}"/>
    <cellStyle name="Percent 67 2 2 3" xfId="55063" xr:uid="{00000000-0005-0000-0000-000090D70000}"/>
    <cellStyle name="Percent 67 2 2 4" xfId="55064" xr:uid="{00000000-0005-0000-0000-000091D70000}"/>
    <cellStyle name="Percent 67 2 3" xfId="49834" xr:uid="{00000000-0005-0000-0000-000092D70000}"/>
    <cellStyle name="Percent 67 2 3 2" xfId="55065" xr:uid="{00000000-0005-0000-0000-000093D70000}"/>
    <cellStyle name="Percent 67 2 3 3" xfId="55066" xr:uid="{00000000-0005-0000-0000-000094D70000}"/>
    <cellStyle name="Percent 67 2 3 4" xfId="55067" xr:uid="{00000000-0005-0000-0000-000095D70000}"/>
    <cellStyle name="Percent 67 2 4" xfId="55068" xr:uid="{00000000-0005-0000-0000-000096D70000}"/>
    <cellStyle name="Percent 67 2 4 2" xfId="55069" xr:uid="{00000000-0005-0000-0000-000097D70000}"/>
    <cellStyle name="Percent 67 2 5" xfId="55070" xr:uid="{00000000-0005-0000-0000-000098D70000}"/>
    <cellStyle name="Percent 67 2 6" xfId="55071" xr:uid="{00000000-0005-0000-0000-000099D70000}"/>
    <cellStyle name="Percent 67 2 7" xfId="55072" xr:uid="{00000000-0005-0000-0000-00009AD70000}"/>
    <cellStyle name="Percent 67 3" xfId="49835" xr:uid="{00000000-0005-0000-0000-00009BD70000}"/>
    <cellStyle name="Percent 67 3 2" xfId="55073" xr:uid="{00000000-0005-0000-0000-00009CD70000}"/>
    <cellStyle name="Percent 67 3 3" xfId="55074" xr:uid="{00000000-0005-0000-0000-00009DD70000}"/>
    <cellStyle name="Percent 67 3 4" xfId="55075" xr:uid="{00000000-0005-0000-0000-00009ED70000}"/>
    <cellStyle name="Percent 67 4" xfId="49836" xr:uid="{00000000-0005-0000-0000-00009FD70000}"/>
    <cellStyle name="Percent 67 4 2" xfId="55076" xr:uid="{00000000-0005-0000-0000-0000A0D70000}"/>
    <cellStyle name="Percent 67 4 3" xfId="55077" xr:uid="{00000000-0005-0000-0000-0000A1D70000}"/>
    <cellStyle name="Percent 67 4 4" xfId="55078" xr:uid="{00000000-0005-0000-0000-0000A2D70000}"/>
    <cellStyle name="Percent 67 5" xfId="55079" xr:uid="{00000000-0005-0000-0000-0000A3D70000}"/>
    <cellStyle name="Percent 67 5 2" xfId="55080" xr:uid="{00000000-0005-0000-0000-0000A4D70000}"/>
    <cellStyle name="Percent 67 6" xfId="55081" xr:uid="{00000000-0005-0000-0000-0000A5D70000}"/>
    <cellStyle name="Percent 67 7" xfId="55082" xr:uid="{00000000-0005-0000-0000-0000A6D70000}"/>
    <cellStyle name="Percent 67 8" xfId="55083" xr:uid="{00000000-0005-0000-0000-0000A7D70000}"/>
    <cellStyle name="Percent 68" xfId="49837" xr:uid="{00000000-0005-0000-0000-0000A8D70000}"/>
    <cellStyle name="Percent 68 2" xfId="49838" xr:uid="{00000000-0005-0000-0000-0000A9D70000}"/>
    <cellStyle name="Percent 68 2 2" xfId="49839" xr:uid="{00000000-0005-0000-0000-0000AAD70000}"/>
    <cellStyle name="Percent 68 2 2 2" xfId="55084" xr:uid="{00000000-0005-0000-0000-0000ABD70000}"/>
    <cellStyle name="Percent 68 2 2 3" xfId="55085" xr:uid="{00000000-0005-0000-0000-0000ACD70000}"/>
    <cellStyle name="Percent 68 2 2 4" xfId="55086" xr:uid="{00000000-0005-0000-0000-0000ADD70000}"/>
    <cellStyle name="Percent 68 2 3" xfId="49840" xr:uid="{00000000-0005-0000-0000-0000AED70000}"/>
    <cellStyle name="Percent 68 2 3 2" xfId="55087" xr:uid="{00000000-0005-0000-0000-0000AFD70000}"/>
    <cellStyle name="Percent 68 2 3 3" xfId="55088" xr:uid="{00000000-0005-0000-0000-0000B0D70000}"/>
    <cellStyle name="Percent 68 2 3 4" xfId="55089" xr:uid="{00000000-0005-0000-0000-0000B1D70000}"/>
    <cellStyle name="Percent 68 2 4" xfId="55090" xr:uid="{00000000-0005-0000-0000-0000B2D70000}"/>
    <cellStyle name="Percent 68 2 4 2" xfId="55091" xr:uid="{00000000-0005-0000-0000-0000B3D70000}"/>
    <cellStyle name="Percent 68 2 5" xfId="55092" xr:uid="{00000000-0005-0000-0000-0000B4D70000}"/>
    <cellStyle name="Percent 68 2 6" xfId="55093" xr:uid="{00000000-0005-0000-0000-0000B5D70000}"/>
    <cellStyle name="Percent 68 2 7" xfId="55094" xr:uid="{00000000-0005-0000-0000-0000B6D70000}"/>
    <cellStyle name="Percent 68 3" xfId="49841" xr:uid="{00000000-0005-0000-0000-0000B7D70000}"/>
    <cellStyle name="Percent 68 3 2" xfId="55095" xr:uid="{00000000-0005-0000-0000-0000B8D70000}"/>
    <cellStyle name="Percent 68 3 3" xfId="55096" xr:uid="{00000000-0005-0000-0000-0000B9D70000}"/>
    <cellStyle name="Percent 68 3 4" xfId="55097" xr:uid="{00000000-0005-0000-0000-0000BAD70000}"/>
    <cellStyle name="Percent 68 4" xfId="49842" xr:uid="{00000000-0005-0000-0000-0000BBD70000}"/>
    <cellStyle name="Percent 68 4 2" xfId="55098" xr:uid="{00000000-0005-0000-0000-0000BCD70000}"/>
    <cellStyle name="Percent 68 4 3" xfId="55099" xr:uid="{00000000-0005-0000-0000-0000BDD70000}"/>
    <cellStyle name="Percent 68 4 4" xfId="55100" xr:uid="{00000000-0005-0000-0000-0000BED70000}"/>
    <cellStyle name="Percent 68 5" xfId="55101" xr:uid="{00000000-0005-0000-0000-0000BFD70000}"/>
    <cellStyle name="Percent 68 5 2" xfId="55102" xr:uid="{00000000-0005-0000-0000-0000C0D70000}"/>
    <cellStyle name="Percent 68 6" xfId="55103" xr:uid="{00000000-0005-0000-0000-0000C1D70000}"/>
    <cellStyle name="Percent 68 7" xfId="55104" xr:uid="{00000000-0005-0000-0000-0000C2D70000}"/>
    <cellStyle name="Percent 68 8" xfId="55105" xr:uid="{00000000-0005-0000-0000-0000C3D70000}"/>
    <cellStyle name="Percent 69" xfId="49843" xr:uid="{00000000-0005-0000-0000-0000C4D70000}"/>
    <cellStyle name="Percent 69 2" xfId="49844" xr:uid="{00000000-0005-0000-0000-0000C5D70000}"/>
    <cellStyle name="Percent 69 2 2" xfId="49845" xr:uid="{00000000-0005-0000-0000-0000C6D70000}"/>
    <cellStyle name="Percent 69 2 2 2" xfId="55106" xr:uid="{00000000-0005-0000-0000-0000C7D70000}"/>
    <cellStyle name="Percent 69 2 2 3" xfId="55107" xr:uid="{00000000-0005-0000-0000-0000C8D70000}"/>
    <cellStyle name="Percent 69 2 2 4" xfId="55108" xr:uid="{00000000-0005-0000-0000-0000C9D70000}"/>
    <cellStyle name="Percent 69 2 3" xfId="49846" xr:uid="{00000000-0005-0000-0000-0000CAD70000}"/>
    <cellStyle name="Percent 69 2 3 2" xfId="55109" xr:uid="{00000000-0005-0000-0000-0000CBD70000}"/>
    <cellStyle name="Percent 69 2 3 3" xfId="55110" xr:uid="{00000000-0005-0000-0000-0000CCD70000}"/>
    <cellStyle name="Percent 69 2 3 4" xfId="55111" xr:uid="{00000000-0005-0000-0000-0000CDD70000}"/>
    <cellStyle name="Percent 69 2 4" xfId="55112" xr:uid="{00000000-0005-0000-0000-0000CED70000}"/>
    <cellStyle name="Percent 69 2 4 2" xfId="55113" xr:uid="{00000000-0005-0000-0000-0000CFD70000}"/>
    <cellStyle name="Percent 69 2 5" xfId="55114" xr:uid="{00000000-0005-0000-0000-0000D0D70000}"/>
    <cellStyle name="Percent 69 2 6" xfId="55115" xr:uid="{00000000-0005-0000-0000-0000D1D70000}"/>
    <cellStyle name="Percent 69 2 7" xfId="55116" xr:uid="{00000000-0005-0000-0000-0000D2D70000}"/>
    <cellStyle name="Percent 69 3" xfId="49847" xr:uid="{00000000-0005-0000-0000-0000D3D70000}"/>
    <cellStyle name="Percent 69 3 2" xfId="55117" xr:uid="{00000000-0005-0000-0000-0000D4D70000}"/>
    <cellStyle name="Percent 69 3 3" xfId="55118" xr:uid="{00000000-0005-0000-0000-0000D5D70000}"/>
    <cellStyle name="Percent 69 3 4" xfId="55119" xr:uid="{00000000-0005-0000-0000-0000D6D70000}"/>
    <cellStyle name="Percent 69 4" xfId="49848" xr:uid="{00000000-0005-0000-0000-0000D7D70000}"/>
    <cellStyle name="Percent 69 4 2" xfId="55120" xr:uid="{00000000-0005-0000-0000-0000D8D70000}"/>
    <cellStyle name="Percent 69 4 3" xfId="55121" xr:uid="{00000000-0005-0000-0000-0000D9D70000}"/>
    <cellStyle name="Percent 69 4 4" xfId="55122" xr:uid="{00000000-0005-0000-0000-0000DAD70000}"/>
    <cellStyle name="Percent 69 5" xfId="55123" xr:uid="{00000000-0005-0000-0000-0000DBD70000}"/>
    <cellStyle name="Percent 69 5 2" xfId="55124" xr:uid="{00000000-0005-0000-0000-0000DCD70000}"/>
    <cellStyle name="Percent 69 6" xfId="55125" xr:uid="{00000000-0005-0000-0000-0000DDD70000}"/>
    <cellStyle name="Percent 69 7" xfId="55126" xr:uid="{00000000-0005-0000-0000-0000DED70000}"/>
    <cellStyle name="Percent 69 8" xfId="55127" xr:uid="{00000000-0005-0000-0000-0000DFD70000}"/>
    <cellStyle name="Percent 7" xfId="126" xr:uid="{00000000-0005-0000-0000-0000E0D70000}"/>
    <cellStyle name="Percent 7 2" xfId="178" xr:uid="{00000000-0005-0000-0000-0000E1D70000}"/>
    <cellStyle name="Percent 7 2 2" xfId="49851" xr:uid="{00000000-0005-0000-0000-0000E2D70000}"/>
    <cellStyle name="Percent 7 2 2 2" xfId="49852" xr:uid="{00000000-0005-0000-0000-0000E3D70000}"/>
    <cellStyle name="Percent 7 2 2 2 2" xfId="55128" xr:uid="{00000000-0005-0000-0000-0000E4D70000}"/>
    <cellStyle name="Percent 7 2 2 2 3" xfId="55129" xr:uid="{00000000-0005-0000-0000-0000E5D70000}"/>
    <cellStyle name="Percent 7 2 2 2 4" xfId="55130" xr:uid="{00000000-0005-0000-0000-0000E6D70000}"/>
    <cellStyle name="Percent 7 2 2 3" xfId="49853" xr:uid="{00000000-0005-0000-0000-0000E7D70000}"/>
    <cellStyle name="Percent 7 2 2 3 2" xfId="55131" xr:uid="{00000000-0005-0000-0000-0000E8D70000}"/>
    <cellStyle name="Percent 7 2 2 3 3" xfId="55132" xr:uid="{00000000-0005-0000-0000-0000E9D70000}"/>
    <cellStyle name="Percent 7 2 2 3 4" xfId="55133" xr:uid="{00000000-0005-0000-0000-0000EAD70000}"/>
    <cellStyle name="Percent 7 2 2 4" xfId="55134" xr:uid="{00000000-0005-0000-0000-0000EBD70000}"/>
    <cellStyle name="Percent 7 2 2 4 2" xfId="55135" xr:uid="{00000000-0005-0000-0000-0000ECD70000}"/>
    <cellStyle name="Percent 7 2 2 5" xfId="55136" xr:uid="{00000000-0005-0000-0000-0000EDD70000}"/>
    <cellStyle name="Percent 7 2 2 5 2" xfId="55137" xr:uid="{00000000-0005-0000-0000-0000EED70000}"/>
    <cellStyle name="Percent 7 2 3" xfId="49854" xr:uid="{00000000-0005-0000-0000-0000EFD70000}"/>
    <cellStyle name="Percent 7 2 3 2" xfId="49855" xr:uid="{00000000-0005-0000-0000-0000F0D70000}"/>
    <cellStyle name="Percent 7 2 3 2 2" xfId="55138" xr:uid="{00000000-0005-0000-0000-0000F1D70000}"/>
    <cellStyle name="Percent 7 2 3 2 3" xfId="55139" xr:uid="{00000000-0005-0000-0000-0000F2D70000}"/>
    <cellStyle name="Percent 7 2 3 2 4" xfId="55140" xr:uid="{00000000-0005-0000-0000-0000F3D70000}"/>
    <cellStyle name="Percent 7 2 3 3" xfId="49856" xr:uid="{00000000-0005-0000-0000-0000F4D70000}"/>
    <cellStyle name="Percent 7 2 3 3 2" xfId="55141" xr:uid="{00000000-0005-0000-0000-0000F5D70000}"/>
    <cellStyle name="Percent 7 2 3 3 3" xfId="55142" xr:uid="{00000000-0005-0000-0000-0000F6D70000}"/>
    <cellStyle name="Percent 7 2 3 3 4" xfId="55143" xr:uid="{00000000-0005-0000-0000-0000F7D70000}"/>
    <cellStyle name="Percent 7 2 3 4" xfId="55144" xr:uid="{00000000-0005-0000-0000-0000F8D70000}"/>
    <cellStyle name="Percent 7 2 3 4 2" xfId="55145" xr:uid="{00000000-0005-0000-0000-0000F9D70000}"/>
    <cellStyle name="Percent 7 2 3 5" xfId="55146" xr:uid="{00000000-0005-0000-0000-0000FAD70000}"/>
    <cellStyle name="Percent 7 2 3 5 2" xfId="55147" xr:uid="{00000000-0005-0000-0000-0000FBD70000}"/>
    <cellStyle name="Percent 7 2 4" xfId="49857" xr:uid="{00000000-0005-0000-0000-0000FCD70000}"/>
    <cellStyle name="Percent 7 2 4 2" xfId="55148" xr:uid="{00000000-0005-0000-0000-0000FDD70000}"/>
    <cellStyle name="Percent 7 2 4 3" xfId="55149" xr:uid="{00000000-0005-0000-0000-0000FED70000}"/>
    <cellStyle name="Percent 7 2 4 4" xfId="55150" xr:uid="{00000000-0005-0000-0000-0000FFD70000}"/>
    <cellStyle name="Percent 7 2 5" xfId="49858" xr:uid="{00000000-0005-0000-0000-000000D80000}"/>
    <cellStyle name="Percent 7 2 5 2" xfId="55151" xr:uid="{00000000-0005-0000-0000-000001D80000}"/>
    <cellStyle name="Percent 7 2 5 3" xfId="55152" xr:uid="{00000000-0005-0000-0000-000002D80000}"/>
    <cellStyle name="Percent 7 2 5 4" xfId="55153" xr:uid="{00000000-0005-0000-0000-000003D80000}"/>
    <cellStyle name="Percent 7 2 6" xfId="49859" xr:uid="{00000000-0005-0000-0000-000004D80000}"/>
    <cellStyle name="Percent 7 2 6 2" xfId="55154" xr:uid="{00000000-0005-0000-0000-000005D80000}"/>
    <cellStyle name="Percent 7 2 6 3" xfId="55155" xr:uid="{00000000-0005-0000-0000-000006D80000}"/>
    <cellStyle name="Percent 7 2 7" xfId="55156" xr:uid="{00000000-0005-0000-0000-000007D80000}"/>
    <cellStyle name="Percent 7 2 7 2" xfId="55157" xr:uid="{00000000-0005-0000-0000-000008D80000}"/>
    <cellStyle name="Percent 7 2 8" xfId="49850" xr:uid="{00000000-0005-0000-0000-000009D80000}"/>
    <cellStyle name="Percent 7 2 9" xfId="234" xr:uid="{00000000-0005-0000-0000-00000AD80000}"/>
    <cellStyle name="Percent 7 3" xfId="295" xr:uid="{00000000-0005-0000-0000-00000BD80000}"/>
    <cellStyle name="Percent 7 3 2" xfId="55158" xr:uid="{00000000-0005-0000-0000-00000CD80000}"/>
    <cellStyle name="Percent 7 3 3" xfId="55159" xr:uid="{00000000-0005-0000-0000-00000DD80000}"/>
    <cellStyle name="Percent 7 3 4" xfId="55160" xr:uid="{00000000-0005-0000-0000-00000ED80000}"/>
    <cellStyle name="Percent 7 3 5" xfId="55161" xr:uid="{00000000-0005-0000-0000-00000FD80000}"/>
    <cellStyle name="Percent 7 3 6" xfId="55162" xr:uid="{00000000-0005-0000-0000-000010D80000}"/>
    <cellStyle name="Percent 7 3 7" xfId="49860" xr:uid="{00000000-0005-0000-0000-000011D80000}"/>
    <cellStyle name="Percent 7 4" xfId="49861" xr:uid="{00000000-0005-0000-0000-000012D80000}"/>
    <cellStyle name="Percent 7 4 2" xfId="55163" xr:uid="{00000000-0005-0000-0000-000013D80000}"/>
    <cellStyle name="Percent 7 4 3" xfId="55164" xr:uid="{00000000-0005-0000-0000-000014D80000}"/>
    <cellStyle name="Percent 7 4 4" xfId="55165" xr:uid="{00000000-0005-0000-0000-000015D80000}"/>
    <cellStyle name="Percent 7 5" xfId="49862" xr:uid="{00000000-0005-0000-0000-000016D80000}"/>
    <cellStyle name="Percent 7 5 2" xfId="55166" xr:uid="{00000000-0005-0000-0000-000017D80000}"/>
    <cellStyle name="Percent 7 5 3" xfId="55167" xr:uid="{00000000-0005-0000-0000-000018D80000}"/>
    <cellStyle name="Percent 7 6" xfId="55168" xr:uid="{00000000-0005-0000-0000-000019D80000}"/>
    <cellStyle name="Percent 7 6 2" xfId="55169" xr:uid="{00000000-0005-0000-0000-00001AD80000}"/>
    <cellStyle name="Percent 7 7" xfId="49849" xr:uid="{00000000-0005-0000-0000-00001BD80000}"/>
    <cellStyle name="Percent 7 8" xfId="214" xr:uid="{00000000-0005-0000-0000-00001CD80000}"/>
    <cellStyle name="Percent 70" xfId="49863" xr:uid="{00000000-0005-0000-0000-00001DD80000}"/>
    <cellStyle name="Percent 70 2" xfId="49864" xr:uid="{00000000-0005-0000-0000-00001ED80000}"/>
    <cellStyle name="Percent 70 2 2" xfId="49865" xr:uid="{00000000-0005-0000-0000-00001FD80000}"/>
    <cellStyle name="Percent 70 2 2 2" xfId="55170" xr:uid="{00000000-0005-0000-0000-000020D80000}"/>
    <cellStyle name="Percent 70 2 2 3" xfId="55171" xr:uid="{00000000-0005-0000-0000-000021D80000}"/>
    <cellStyle name="Percent 70 2 2 4" xfId="55172" xr:uid="{00000000-0005-0000-0000-000022D80000}"/>
    <cellStyle name="Percent 70 2 3" xfId="49866" xr:uid="{00000000-0005-0000-0000-000023D80000}"/>
    <cellStyle name="Percent 70 2 3 2" xfId="55173" xr:uid="{00000000-0005-0000-0000-000024D80000}"/>
    <cellStyle name="Percent 70 2 3 3" xfId="55174" xr:uid="{00000000-0005-0000-0000-000025D80000}"/>
    <cellStyle name="Percent 70 2 3 4" xfId="55175" xr:uid="{00000000-0005-0000-0000-000026D80000}"/>
    <cellStyle name="Percent 70 2 4" xfId="55176" xr:uid="{00000000-0005-0000-0000-000027D80000}"/>
    <cellStyle name="Percent 70 2 4 2" xfId="55177" xr:uid="{00000000-0005-0000-0000-000028D80000}"/>
    <cellStyle name="Percent 70 2 5" xfId="55178" xr:uid="{00000000-0005-0000-0000-000029D80000}"/>
    <cellStyle name="Percent 70 2 6" xfId="55179" xr:uid="{00000000-0005-0000-0000-00002AD80000}"/>
    <cellStyle name="Percent 70 2 7" xfId="55180" xr:uid="{00000000-0005-0000-0000-00002BD80000}"/>
    <cellStyle name="Percent 70 3" xfId="49867" xr:uid="{00000000-0005-0000-0000-00002CD80000}"/>
    <cellStyle name="Percent 70 3 2" xfId="55181" xr:uid="{00000000-0005-0000-0000-00002DD80000}"/>
    <cellStyle name="Percent 70 3 3" xfId="55182" xr:uid="{00000000-0005-0000-0000-00002ED80000}"/>
    <cellStyle name="Percent 70 3 4" xfId="55183" xr:uid="{00000000-0005-0000-0000-00002FD80000}"/>
    <cellStyle name="Percent 70 4" xfId="49868" xr:uid="{00000000-0005-0000-0000-000030D80000}"/>
    <cellStyle name="Percent 70 4 2" xfId="55184" xr:uid="{00000000-0005-0000-0000-000031D80000}"/>
    <cellStyle name="Percent 70 4 3" xfId="55185" xr:uid="{00000000-0005-0000-0000-000032D80000}"/>
    <cellStyle name="Percent 70 4 4" xfId="55186" xr:uid="{00000000-0005-0000-0000-000033D80000}"/>
    <cellStyle name="Percent 70 5" xfId="55187" xr:uid="{00000000-0005-0000-0000-000034D80000}"/>
    <cellStyle name="Percent 70 5 2" xfId="55188" xr:uid="{00000000-0005-0000-0000-000035D80000}"/>
    <cellStyle name="Percent 70 6" xfId="55189" xr:uid="{00000000-0005-0000-0000-000036D80000}"/>
    <cellStyle name="Percent 70 7" xfId="55190" xr:uid="{00000000-0005-0000-0000-000037D80000}"/>
    <cellStyle name="Percent 70 8" xfId="55191" xr:uid="{00000000-0005-0000-0000-000038D80000}"/>
    <cellStyle name="Percent 71" xfId="49869" xr:uid="{00000000-0005-0000-0000-000039D80000}"/>
    <cellStyle name="Percent 71 2" xfId="49870" xr:uid="{00000000-0005-0000-0000-00003AD80000}"/>
    <cellStyle name="Percent 71 2 2" xfId="49871" xr:uid="{00000000-0005-0000-0000-00003BD80000}"/>
    <cellStyle name="Percent 71 2 2 2" xfId="55192" xr:uid="{00000000-0005-0000-0000-00003CD80000}"/>
    <cellStyle name="Percent 71 2 2 3" xfId="55193" xr:uid="{00000000-0005-0000-0000-00003DD80000}"/>
    <cellStyle name="Percent 71 2 2 4" xfId="55194" xr:uid="{00000000-0005-0000-0000-00003ED80000}"/>
    <cellStyle name="Percent 71 2 3" xfId="49872" xr:uid="{00000000-0005-0000-0000-00003FD80000}"/>
    <cellStyle name="Percent 71 2 3 2" xfId="55195" xr:uid="{00000000-0005-0000-0000-000040D80000}"/>
    <cellStyle name="Percent 71 2 3 3" xfId="55196" xr:uid="{00000000-0005-0000-0000-000041D80000}"/>
    <cellStyle name="Percent 71 2 3 4" xfId="55197" xr:uid="{00000000-0005-0000-0000-000042D80000}"/>
    <cellStyle name="Percent 71 2 4" xfId="55198" xr:uid="{00000000-0005-0000-0000-000043D80000}"/>
    <cellStyle name="Percent 71 2 4 2" xfId="55199" xr:uid="{00000000-0005-0000-0000-000044D80000}"/>
    <cellStyle name="Percent 71 2 5" xfId="55200" xr:uid="{00000000-0005-0000-0000-000045D80000}"/>
    <cellStyle name="Percent 71 2 6" xfId="55201" xr:uid="{00000000-0005-0000-0000-000046D80000}"/>
    <cellStyle name="Percent 71 2 7" xfId="55202" xr:uid="{00000000-0005-0000-0000-000047D80000}"/>
    <cellStyle name="Percent 71 3" xfId="49873" xr:uid="{00000000-0005-0000-0000-000048D80000}"/>
    <cellStyle name="Percent 71 3 2" xfId="55203" xr:uid="{00000000-0005-0000-0000-000049D80000}"/>
    <cellStyle name="Percent 71 3 3" xfId="55204" xr:uid="{00000000-0005-0000-0000-00004AD80000}"/>
    <cellStyle name="Percent 71 3 4" xfId="55205" xr:uid="{00000000-0005-0000-0000-00004BD80000}"/>
    <cellStyle name="Percent 71 4" xfId="49874" xr:uid="{00000000-0005-0000-0000-00004CD80000}"/>
    <cellStyle name="Percent 71 4 2" xfId="55206" xr:uid="{00000000-0005-0000-0000-00004DD80000}"/>
    <cellStyle name="Percent 71 4 3" xfId="55207" xr:uid="{00000000-0005-0000-0000-00004ED80000}"/>
    <cellStyle name="Percent 71 4 4" xfId="55208" xr:uid="{00000000-0005-0000-0000-00004FD80000}"/>
    <cellStyle name="Percent 71 5" xfId="55209" xr:uid="{00000000-0005-0000-0000-000050D80000}"/>
    <cellStyle name="Percent 71 5 2" xfId="55210" xr:uid="{00000000-0005-0000-0000-000051D80000}"/>
    <cellStyle name="Percent 71 6" xfId="55211" xr:uid="{00000000-0005-0000-0000-000052D80000}"/>
    <cellStyle name="Percent 71 7" xfId="55212" xr:uid="{00000000-0005-0000-0000-000053D80000}"/>
    <cellStyle name="Percent 71 8" xfId="55213" xr:uid="{00000000-0005-0000-0000-000054D80000}"/>
    <cellStyle name="Percent 72" xfId="49875" xr:uid="{00000000-0005-0000-0000-000055D80000}"/>
    <cellStyle name="Percent 72 2" xfId="49876" xr:uid="{00000000-0005-0000-0000-000056D80000}"/>
    <cellStyle name="Percent 72 2 2" xfId="49877" xr:uid="{00000000-0005-0000-0000-000057D80000}"/>
    <cellStyle name="Percent 72 2 2 2" xfId="55214" xr:uid="{00000000-0005-0000-0000-000058D80000}"/>
    <cellStyle name="Percent 72 2 2 3" xfId="55215" xr:uid="{00000000-0005-0000-0000-000059D80000}"/>
    <cellStyle name="Percent 72 2 2 4" xfId="55216" xr:uid="{00000000-0005-0000-0000-00005AD80000}"/>
    <cellStyle name="Percent 72 2 3" xfId="49878" xr:uid="{00000000-0005-0000-0000-00005BD80000}"/>
    <cellStyle name="Percent 72 2 3 2" xfId="55217" xr:uid="{00000000-0005-0000-0000-00005CD80000}"/>
    <cellStyle name="Percent 72 2 3 3" xfId="55218" xr:uid="{00000000-0005-0000-0000-00005DD80000}"/>
    <cellStyle name="Percent 72 2 3 4" xfId="55219" xr:uid="{00000000-0005-0000-0000-00005ED80000}"/>
    <cellStyle name="Percent 72 2 4" xfId="55220" xr:uid="{00000000-0005-0000-0000-00005FD80000}"/>
    <cellStyle name="Percent 72 2 4 2" xfId="55221" xr:uid="{00000000-0005-0000-0000-000060D80000}"/>
    <cellStyle name="Percent 72 2 5" xfId="55222" xr:uid="{00000000-0005-0000-0000-000061D80000}"/>
    <cellStyle name="Percent 72 2 6" xfId="55223" xr:uid="{00000000-0005-0000-0000-000062D80000}"/>
    <cellStyle name="Percent 72 2 7" xfId="55224" xr:uid="{00000000-0005-0000-0000-000063D80000}"/>
    <cellStyle name="Percent 72 3" xfId="49879" xr:uid="{00000000-0005-0000-0000-000064D80000}"/>
    <cellStyle name="Percent 72 3 2" xfId="55225" xr:uid="{00000000-0005-0000-0000-000065D80000}"/>
    <cellStyle name="Percent 72 3 3" xfId="55226" xr:uid="{00000000-0005-0000-0000-000066D80000}"/>
    <cellStyle name="Percent 72 3 4" xfId="55227" xr:uid="{00000000-0005-0000-0000-000067D80000}"/>
    <cellStyle name="Percent 72 4" xfId="49880" xr:uid="{00000000-0005-0000-0000-000068D80000}"/>
    <cellStyle name="Percent 72 4 2" xfId="55228" xr:uid="{00000000-0005-0000-0000-000069D80000}"/>
    <cellStyle name="Percent 72 4 3" xfId="55229" xr:uid="{00000000-0005-0000-0000-00006AD80000}"/>
    <cellStyle name="Percent 72 4 4" xfId="55230" xr:uid="{00000000-0005-0000-0000-00006BD80000}"/>
    <cellStyle name="Percent 72 5" xfId="55231" xr:uid="{00000000-0005-0000-0000-00006CD80000}"/>
    <cellStyle name="Percent 72 5 2" xfId="55232" xr:uid="{00000000-0005-0000-0000-00006DD80000}"/>
    <cellStyle name="Percent 72 6" xfId="55233" xr:uid="{00000000-0005-0000-0000-00006ED80000}"/>
    <cellStyle name="Percent 72 7" xfId="55234" xr:uid="{00000000-0005-0000-0000-00006FD80000}"/>
    <cellStyle name="Percent 72 8" xfId="55235" xr:uid="{00000000-0005-0000-0000-000070D80000}"/>
    <cellStyle name="Percent 73" xfId="49881" xr:uid="{00000000-0005-0000-0000-000071D80000}"/>
    <cellStyle name="Percent 73 2" xfId="49882" xr:uid="{00000000-0005-0000-0000-000072D80000}"/>
    <cellStyle name="Percent 73 2 2" xfId="49883" xr:uid="{00000000-0005-0000-0000-000073D80000}"/>
    <cellStyle name="Percent 73 2 2 2" xfId="55236" xr:uid="{00000000-0005-0000-0000-000074D80000}"/>
    <cellStyle name="Percent 73 2 2 3" xfId="55237" xr:uid="{00000000-0005-0000-0000-000075D80000}"/>
    <cellStyle name="Percent 73 2 2 4" xfId="55238" xr:uid="{00000000-0005-0000-0000-000076D80000}"/>
    <cellStyle name="Percent 73 2 3" xfId="49884" xr:uid="{00000000-0005-0000-0000-000077D80000}"/>
    <cellStyle name="Percent 73 2 3 2" xfId="55239" xr:uid="{00000000-0005-0000-0000-000078D80000}"/>
    <cellStyle name="Percent 73 2 3 3" xfId="55240" xr:uid="{00000000-0005-0000-0000-000079D80000}"/>
    <cellStyle name="Percent 73 2 3 4" xfId="55241" xr:uid="{00000000-0005-0000-0000-00007AD80000}"/>
    <cellStyle name="Percent 73 2 4" xfId="55242" xr:uid="{00000000-0005-0000-0000-00007BD80000}"/>
    <cellStyle name="Percent 73 2 4 2" xfId="55243" xr:uid="{00000000-0005-0000-0000-00007CD80000}"/>
    <cellStyle name="Percent 73 2 5" xfId="55244" xr:uid="{00000000-0005-0000-0000-00007DD80000}"/>
    <cellStyle name="Percent 73 2 6" xfId="55245" xr:uid="{00000000-0005-0000-0000-00007ED80000}"/>
    <cellStyle name="Percent 73 2 7" xfId="55246" xr:uid="{00000000-0005-0000-0000-00007FD80000}"/>
    <cellStyle name="Percent 73 3" xfId="49885" xr:uid="{00000000-0005-0000-0000-000080D80000}"/>
    <cellStyle name="Percent 73 3 2" xfId="55247" xr:uid="{00000000-0005-0000-0000-000081D80000}"/>
    <cellStyle name="Percent 73 3 3" xfId="55248" xr:uid="{00000000-0005-0000-0000-000082D80000}"/>
    <cellStyle name="Percent 73 3 4" xfId="55249" xr:uid="{00000000-0005-0000-0000-000083D80000}"/>
    <cellStyle name="Percent 73 4" xfId="49886" xr:uid="{00000000-0005-0000-0000-000084D80000}"/>
    <cellStyle name="Percent 73 4 2" xfId="55250" xr:uid="{00000000-0005-0000-0000-000085D80000}"/>
    <cellStyle name="Percent 73 4 3" xfId="55251" xr:uid="{00000000-0005-0000-0000-000086D80000}"/>
    <cellStyle name="Percent 73 4 4" xfId="55252" xr:uid="{00000000-0005-0000-0000-000087D80000}"/>
    <cellStyle name="Percent 73 5" xfId="55253" xr:uid="{00000000-0005-0000-0000-000088D80000}"/>
    <cellStyle name="Percent 73 5 2" xfId="55254" xr:uid="{00000000-0005-0000-0000-000089D80000}"/>
    <cellStyle name="Percent 73 6" xfId="55255" xr:uid="{00000000-0005-0000-0000-00008AD80000}"/>
    <cellStyle name="Percent 73 7" xfId="55256" xr:uid="{00000000-0005-0000-0000-00008BD80000}"/>
    <cellStyle name="Percent 73 8" xfId="55257" xr:uid="{00000000-0005-0000-0000-00008CD80000}"/>
    <cellStyle name="Percent 74" xfId="49887" xr:uid="{00000000-0005-0000-0000-00008DD80000}"/>
    <cellStyle name="Percent 74 2" xfId="49888" xr:uid="{00000000-0005-0000-0000-00008ED80000}"/>
    <cellStyle name="Percent 74 2 2" xfId="49889" xr:uid="{00000000-0005-0000-0000-00008FD80000}"/>
    <cellStyle name="Percent 74 2 2 2" xfId="55258" xr:uid="{00000000-0005-0000-0000-000090D80000}"/>
    <cellStyle name="Percent 74 2 2 3" xfId="55259" xr:uid="{00000000-0005-0000-0000-000091D80000}"/>
    <cellStyle name="Percent 74 2 2 4" xfId="55260" xr:uid="{00000000-0005-0000-0000-000092D80000}"/>
    <cellStyle name="Percent 74 2 3" xfId="49890" xr:uid="{00000000-0005-0000-0000-000093D80000}"/>
    <cellStyle name="Percent 74 2 3 2" xfId="55261" xr:uid="{00000000-0005-0000-0000-000094D80000}"/>
    <cellStyle name="Percent 74 2 3 3" xfId="55262" xr:uid="{00000000-0005-0000-0000-000095D80000}"/>
    <cellStyle name="Percent 74 2 3 4" xfId="55263" xr:uid="{00000000-0005-0000-0000-000096D80000}"/>
    <cellStyle name="Percent 74 2 4" xfId="55264" xr:uid="{00000000-0005-0000-0000-000097D80000}"/>
    <cellStyle name="Percent 74 2 4 2" xfId="55265" xr:uid="{00000000-0005-0000-0000-000098D80000}"/>
    <cellStyle name="Percent 74 2 5" xfId="55266" xr:uid="{00000000-0005-0000-0000-000099D80000}"/>
    <cellStyle name="Percent 74 2 6" xfId="55267" xr:uid="{00000000-0005-0000-0000-00009AD80000}"/>
    <cellStyle name="Percent 74 2 7" xfId="55268" xr:uid="{00000000-0005-0000-0000-00009BD80000}"/>
    <cellStyle name="Percent 74 3" xfId="49891" xr:uid="{00000000-0005-0000-0000-00009CD80000}"/>
    <cellStyle name="Percent 74 3 2" xfId="55269" xr:uid="{00000000-0005-0000-0000-00009DD80000}"/>
    <cellStyle name="Percent 74 3 3" xfId="55270" xr:uid="{00000000-0005-0000-0000-00009ED80000}"/>
    <cellStyle name="Percent 74 3 4" xfId="55271" xr:uid="{00000000-0005-0000-0000-00009FD80000}"/>
    <cellStyle name="Percent 74 4" xfId="49892" xr:uid="{00000000-0005-0000-0000-0000A0D80000}"/>
    <cellStyle name="Percent 74 4 2" xfId="55272" xr:uid="{00000000-0005-0000-0000-0000A1D80000}"/>
    <cellStyle name="Percent 74 4 3" xfId="55273" xr:uid="{00000000-0005-0000-0000-0000A2D80000}"/>
    <cellStyle name="Percent 74 4 4" xfId="55274" xr:uid="{00000000-0005-0000-0000-0000A3D80000}"/>
    <cellStyle name="Percent 74 5" xfId="55275" xr:uid="{00000000-0005-0000-0000-0000A4D80000}"/>
    <cellStyle name="Percent 74 5 2" xfId="55276" xr:uid="{00000000-0005-0000-0000-0000A5D80000}"/>
    <cellStyle name="Percent 74 6" xfId="55277" xr:uid="{00000000-0005-0000-0000-0000A6D80000}"/>
    <cellStyle name="Percent 74 7" xfId="55278" xr:uid="{00000000-0005-0000-0000-0000A7D80000}"/>
    <cellStyle name="Percent 74 8" xfId="55279" xr:uid="{00000000-0005-0000-0000-0000A8D80000}"/>
    <cellStyle name="Percent 75" xfId="49893" xr:uid="{00000000-0005-0000-0000-0000A9D80000}"/>
    <cellStyle name="Percent 75 2" xfId="49894" xr:uid="{00000000-0005-0000-0000-0000AAD80000}"/>
    <cellStyle name="Percent 75 2 2" xfId="49895" xr:uid="{00000000-0005-0000-0000-0000ABD80000}"/>
    <cellStyle name="Percent 75 2 2 2" xfId="55280" xr:uid="{00000000-0005-0000-0000-0000ACD80000}"/>
    <cellStyle name="Percent 75 2 2 3" xfId="55281" xr:uid="{00000000-0005-0000-0000-0000ADD80000}"/>
    <cellStyle name="Percent 75 2 2 4" xfId="55282" xr:uid="{00000000-0005-0000-0000-0000AED80000}"/>
    <cellStyle name="Percent 75 2 3" xfId="49896" xr:uid="{00000000-0005-0000-0000-0000AFD80000}"/>
    <cellStyle name="Percent 75 2 3 2" xfId="55283" xr:uid="{00000000-0005-0000-0000-0000B0D80000}"/>
    <cellStyle name="Percent 75 2 3 3" xfId="55284" xr:uid="{00000000-0005-0000-0000-0000B1D80000}"/>
    <cellStyle name="Percent 75 2 3 4" xfId="55285" xr:uid="{00000000-0005-0000-0000-0000B2D80000}"/>
    <cellStyle name="Percent 75 2 4" xfId="55286" xr:uid="{00000000-0005-0000-0000-0000B3D80000}"/>
    <cellStyle name="Percent 75 2 4 2" xfId="55287" xr:uid="{00000000-0005-0000-0000-0000B4D80000}"/>
    <cellStyle name="Percent 75 2 5" xfId="55288" xr:uid="{00000000-0005-0000-0000-0000B5D80000}"/>
    <cellStyle name="Percent 75 2 6" xfId="55289" xr:uid="{00000000-0005-0000-0000-0000B6D80000}"/>
    <cellStyle name="Percent 75 2 7" xfId="55290" xr:uid="{00000000-0005-0000-0000-0000B7D80000}"/>
    <cellStyle name="Percent 75 3" xfId="49897" xr:uid="{00000000-0005-0000-0000-0000B8D80000}"/>
    <cellStyle name="Percent 75 3 2" xfId="55291" xr:uid="{00000000-0005-0000-0000-0000B9D80000}"/>
    <cellStyle name="Percent 75 3 3" xfId="55292" xr:uid="{00000000-0005-0000-0000-0000BAD80000}"/>
    <cellStyle name="Percent 75 3 4" xfId="55293" xr:uid="{00000000-0005-0000-0000-0000BBD80000}"/>
    <cellStyle name="Percent 75 4" xfId="49898" xr:uid="{00000000-0005-0000-0000-0000BCD80000}"/>
    <cellStyle name="Percent 75 4 2" xfId="55294" xr:uid="{00000000-0005-0000-0000-0000BDD80000}"/>
    <cellStyle name="Percent 75 4 3" xfId="55295" xr:uid="{00000000-0005-0000-0000-0000BED80000}"/>
    <cellStyle name="Percent 75 4 4" xfId="55296" xr:uid="{00000000-0005-0000-0000-0000BFD80000}"/>
    <cellStyle name="Percent 75 5" xfId="55297" xr:uid="{00000000-0005-0000-0000-0000C0D80000}"/>
    <cellStyle name="Percent 75 5 2" xfId="55298" xr:uid="{00000000-0005-0000-0000-0000C1D80000}"/>
    <cellStyle name="Percent 75 6" xfId="55299" xr:uid="{00000000-0005-0000-0000-0000C2D80000}"/>
    <cellStyle name="Percent 75 7" xfId="55300" xr:uid="{00000000-0005-0000-0000-0000C3D80000}"/>
    <cellStyle name="Percent 75 8" xfId="55301" xr:uid="{00000000-0005-0000-0000-0000C4D80000}"/>
    <cellStyle name="Percent 76" xfId="49899" xr:uid="{00000000-0005-0000-0000-0000C5D80000}"/>
    <cellStyle name="Percent 76 2" xfId="49900" xr:uid="{00000000-0005-0000-0000-0000C6D80000}"/>
    <cellStyle name="Percent 76 2 2" xfId="49901" xr:uid="{00000000-0005-0000-0000-0000C7D80000}"/>
    <cellStyle name="Percent 76 2 2 2" xfId="55302" xr:uid="{00000000-0005-0000-0000-0000C8D80000}"/>
    <cellStyle name="Percent 76 2 2 3" xfId="55303" xr:uid="{00000000-0005-0000-0000-0000C9D80000}"/>
    <cellStyle name="Percent 76 2 2 4" xfId="55304" xr:uid="{00000000-0005-0000-0000-0000CAD80000}"/>
    <cellStyle name="Percent 76 2 3" xfId="49902" xr:uid="{00000000-0005-0000-0000-0000CBD80000}"/>
    <cellStyle name="Percent 76 2 3 2" xfId="55305" xr:uid="{00000000-0005-0000-0000-0000CCD80000}"/>
    <cellStyle name="Percent 76 2 3 3" xfId="55306" xr:uid="{00000000-0005-0000-0000-0000CDD80000}"/>
    <cellStyle name="Percent 76 2 3 4" xfId="55307" xr:uid="{00000000-0005-0000-0000-0000CED80000}"/>
    <cellStyle name="Percent 76 2 4" xfId="55308" xr:uid="{00000000-0005-0000-0000-0000CFD80000}"/>
    <cellStyle name="Percent 76 2 4 2" xfId="55309" xr:uid="{00000000-0005-0000-0000-0000D0D80000}"/>
    <cellStyle name="Percent 76 2 5" xfId="55310" xr:uid="{00000000-0005-0000-0000-0000D1D80000}"/>
    <cellStyle name="Percent 76 2 6" xfId="55311" xr:uid="{00000000-0005-0000-0000-0000D2D80000}"/>
    <cellStyle name="Percent 76 2 7" xfId="55312" xr:uid="{00000000-0005-0000-0000-0000D3D80000}"/>
    <cellStyle name="Percent 76 3" xfId="49903" xr:uid="{00000000-0005-0000-0000-0000D4D80000}"/>
    <cellStyle name="Percent 76 3 2" xfId="55313" xr:uid="{00000000-0005-0000-0000-0000D5D80000}"/>
    <cellStyle name="Percent 76 3 3" xfId="55314" xr:uid="{00000000-0005-0000-0000-0000D6D80000}"/>
    <cellStyle name="Percent 76 3 4" xfId="55315" xr:uid="{00000000-0005-0000-0000-0000D7D80000}"/>
    <cellStyle name="Percent 76 4" xfId="49904" xr:uid="{00000000-0005-0000-0000-0000D8D80000}"/>
    <cellStyle name="Percent 76 4 2" xfId="55316" xr:uid="{00000000-0005-0000-0000-0000D9D80000}"/>
    <cellStyle name="Percent 76 4 3" xfId="55317" xr:uid="{00000000-0005-0000-0000-0000DAD80000}"/>
    <cellStyle name="Percent 76 4 4" xfId="55318" xr:uid="{00000000-0005-0000-0000-0000DBD80000}"/>
    <cellStyle name="Percent 76 5" xfId="55319" xr:uid="{00000000-0005-0000-0000-0000DCD80000}"/>
    <cellStyle name="Percent 76 5 2" xfId="55320" xr:uid="{00000000-0005-0000-0000-0000DDD80000}"/>
    <cellStyle name="Percent 76 6" xfId="55321" xr:uid="{00000000-0005-0000-0000-0000DED80000}"/>
    <cellStyle name="Percent 76 7" xfId="55322" xr:uid="{00000000-0005-0000-0000-0000DFD80000}"/>
    <cellStyle name="Percent 76 8" xfId="55323" xr:uid="{00000000-0005-0000-0000-0000E0D80000}"/>
    <cellStyle name="Percent 77" xfId="49905" xr:uid="{00000000-0005-0000-0000-0000E1D80000}"/>
    <cellStyle name="Percent 77 2" xfId="49906" xr:uid="{00000000-0005-0000-0000-0000E2D80000}"/>
    <cellStyle name="Percent 77 2 2" xfId="49907" xr:uid="{00000000-0005-0000-0000-0000E3D80000}"/>
    <cellStyle name="Percent 77 2 2 2" xfId="55324" xr:uid="{00000000-0005-0000-0000-0000E4D80000}"/>
    <cellStyle name="Percent 77 2 2 3" xfId="55325" xr:uid="{00000000-0005-0000-0000-0000E5D80000}"/>
    <cellStyle name="Percent 77 2 2 4" xfId="55326" xr:uid="{00000000-0005-0000-0000-0000E6D80000}"/>
    <cellStyle name="Percent 77 2 3" xfId="49908" xr:uid="{00000000-0005-0000-0000-0000E7D80000}"/>
    <cellStyle name="Percent 77 2 3 2" xfId="55327" xr:uid="{00000000-0005-0000-0000-0000E8D80000}"/>
    <cellStyle name="Percent 77 2 3 3" xfId="55328" xr:uid="{00000000-0005-0000-0000-0000E9D80000}"/>
    <cellStyle name="Percent 77 2 3 4" xfId="55329" xr:uid="{00000000-0005-0000-0000-0000EAD80000}"/>
    <cellStyle name="Percent 77 2 4" xfId="55330" xr:uid="{00000000-0005-0000-0000-0000EBD80000}"/>
    <cellStyle name="Percent 77 2 4 2" xfId="55331" xr:uid="{00000000-0005-0000-0000-0000ECD80000}"/>
    <cellStyle name="Percent 77 2 5" xfId="55332" xr:uid="{00000000-0005-0000-0000-0000EDD80000}"/>
    <cellStyle name="Percent 77 2 6" xfId="55333" xr:uid="{00000000-0005-0000-0000-0000EED80000}"/>
    <cellStyle name="Percent 77 2 7" xfId="55334" xr:uid="{00000000-0005-0000-0000-0000EFD80000}"/>
    <cellStyle name="Percent 77 3" xfId="49909" xr:uid="{00000000-0005-0000-0000-0000F0D80000}"/>
    <cellStyle name="Percent 77 3 2" xfId="55335" xr:uid="{00000000-0005-0000-0000-0000F1D80000}"/>
    <cellStyle name="Percent 77 3 3" xfId="55336" xr:uid="{00000000-0005-0000-0000-0000F2D80000}"/>
    <cellStyle name="Percent 77 3 4" xfId="55337" xr:uid="{00000000-0005-0000-0000-0000F3D80000}"/>
    <cellStyle name="Percent 77 4" xfId="49910" xr:uid="{00000000-0005-0000-0000-0000F4D80000}"/>
    <cellStyle name="Percent 77 4 2" xfId="55338" xr:uid="{00000000-0005-0000-0000-0000F5D80000}"/>
    <cellStyle name="Percent 77 4 3" xfId="55339" xr:uid="{00000000-0005-0000-0000-0000F6D80000}"/>
    <cellStyle name="Percent 77 4 4" xfId="55340" xr:uid="{00000000-0005-0000-0000-0000F7D80000}"/>
    <cellStyle name="Percent 77 5" xfId="55341" xr:uid="{00000000-0005-0000-0000-0000F8D80000}"/>
    <cellStyle name="Percent 77 5 2" xfId="55342" xr:uid="{00000000-0005-0000-0000-0000F9D80000}"/>
    <cellStyle name="Percent 77 6" xfId="55343" xr:uid="{00000000-0005-0000-0000-0000FAD80000}"/>
    <cellStyle name="Percent 77 7" xfId="55344" xr:uid="{00000000-0005-0000-0000-0000FBD80000}"/>
    <cellStyle name="Percent 77 8" xfId="55345" xr:uid="{00000000-0005-0000-0000-0000FCD80000}"/>
    <cellStyle name="Percent 78" xfId="49911" xr:uid="{00000000-0005-0000-0000-0000FDD80000}"/>
    <cellStyle name="Percent 78 2" xfId="49912" xr:uid="{00000000-0005-0000-0000-0000FED80000}"/>
    <cellStyle name="Percent 78 2 2" xfId="49913" xr:uid="{00000000-0005-0000-0000-0000FFD80000}"/>
    <cellStyle name="Percent 78 2 2 2" xfId="55346" xr:uid="{00000000-0005-0000-0000-000000D90000}"/>
    <cellStyle name="Percent 78 2 2 3" xfId="55347" xr:uid="{00000000-0005-0000-0000-000001D90000}"/>
    <cellStyle name="Percent 78 2 2 4" xfId="55348" xr:uid="{00000000-0005-0000-0000-000002D90000}"/>
    <cellStyle name="Percent 78 2 3" xfId="49914" xr:uid="{00000000-0005-0000-0000-000003D90000}"/>
    <cellStyle name="Percent 78 2 3 2" xfId="55349" xr:uid="{00000000-0005-0000-0000-000004D90000}"/>
    <cellStyle name="Percent 78 2 3 3" xfId="55350" xr:uid="{00000000-0005-0000-0000-000005D90000}"/>
    <cellStyle name="Percent 78 2 3 4" xfId="55351" xr:uid="{00000000-0005-0000-0000-000006D90000}"/>
    <cellStyle name="Percent 78 2 4" xfId="55352" xr:uid="{00000000-0005-0000-0000-000007D90000}"/>
    <cellStyle name="Percent 78 2 4 2" xfId="55353" xr:uid="{00000000-0005-0000-0000-000008D90000}"/>
    <cellStyle name="Percent 78 2 5" xfId="55354" xr:uid="{00000000-0005-0000-0000-000009D90000}"/>
    <cellStyle name="Percent 78 2 6" xfId="55355" xr:uid="{00000000-0005-0000-0000-00000AD90000}"/>
    <cellStyle name="Percent 78 2 7" xfId="55356" xr:uid="{00000000-0005-0000-0000-00000BD90000}"/>
    <cellStyle name="Percent 78 3" xfId="49915" xr:uid="{00000000-0005-0000-0000-00000CD90000}"/>
    <cellStyle name="Percent 78 3 2" xfId="55357" xr:uid="{00000000-0005-0000-0000-00000DD90000}"/>
    <cellStyle name="Percent 78 3 3" xfId="55358" xr:uid="{00000000-0005-0000-0000-00000ED90000}"/>
    <cellStyle name="Percent 78 3 4" xfId="55359" xr:uid="{00000000-0005-0000-0000-00000FD90000}"/>
    <cellStyle name="Percent 78 4" xfId="49916" xr:uid="{00000000-0005-0000-0000-000010D90000}"/>
    <cellStyle name="Percent 78 4 2" xfId="55360" xr:uid="{00000000-0005-0000-0000-000011D90000}"/>
    <cellStyle name="Percent 78 4 3" xfId="55361" xr:uid="{00000000-0005-0000-0000-000012D90000}"/>
    <cellStyle name="Percent 78 4 4" xfId="55362" xr:uid="{00000000-0005-0000-0000-000013D90000}"/>
    <cellStyle name="Percent 78 5" xfId="55363" xr:uid="{00000000-0005-0000-0000-000014D90000}"/>
    <cellStyle name="Percent 78 5 2" xfId="55364" xr:uid="{00000000-0005-0000-0000-000015D90000}"/>
    <cellStyle name="Percent 78 6" xfId="55365" xr:uid="{00000000-0005-0000-0000-000016D90000}"/>
    <cellStyle name="Percent 78 7" xfId="55366" xr:uid="{00000000-0005-0000-0000-000017D90000}"/>
    <cellStyle name="Percent 78 8" xfId="55367" xr:uid="{00000000-0005-0000-0000-000018D90000}"/>
    <cellStyle name="Percent 79" xfId="49917" xr:uid="{00000000-0005-0000-0000-000019D90000}"/>
    <cellStyle name="Percent 79 2" xfId="49918" xr:uid="{00000000-0005-0000-0000-00001AD90000}"/>
    <cellStyle name="Percent 79 2 2" xfId="49919" xr:uid="{00000000-0005-0000-0000-00001BD90000}"/>
    <cellStyle name="Percent 79 2 2 2" xfId="55368" xr:uid="{00000000-0005-0000-0000-00001CD90000}"/>
    <cellStyle name="Percent 79 2 2 3" xfId="55369" xr:uid="{00000000-0005-0000-0000-00001DD90000}"/>
    <cellStyle name="Percent 79 2 2 4" xfId="55370" xr:uid="{00000000-0005-0000-0000-00001ED90000}"/>
    <cellStyle name="Percent 79 2 3" xfId="49920" xr:uid="{00000000-0005-0000-0000-00001FD90000}"/>
    <cellStyle name="Percent 79 2 3 2" xfId="55371" xr:uid="{00000000-0005-0000-0000-000020D90000}"/>
    <cellStyle name="Percent 79 2 3 3" xfId="55372" xr:uid="{00000000-0005-0000-0000-000021D90000}"/>
    <cellStyle name="Percent 79 2 3 4" xfId="55373" xr:uid="{00000000-0005-0000-0000-000022D90000}"/>
    <cellStyle name="Percent 79 2 4" xfId="55374" xr:uid="{00000000-0005-0000-0000-000023D90000}"/>
    <cellStyle name="Percent 79 2 4 2" xfId="55375" xr:uid="{00000000-0005-0000-0000-000024D90000}"/>
    <cellStyle name="Percent 79 2 5" xfId="55376" xr:uid="{00000000-0005-0000-0000-000025D90000}"/>
    <cellStyle name="Percent 79 2 6" xfId="55377" xr:uid="{00000000-0005-0000-0000-000026D90000}"/>
    <cellStyle name="Percent 79 2 7" xfId="55378" xr:uid="{00000000-0005-0000-0000-000027D90000}"/>
    <cellStyle name="Percent 79 3" xfId="49921" xr:uid="{00000000-0005-0000-0000-000028D90000}"/>
    <cellStyle name="Percent 79 3 2" xfId="55379" xr:uid="{00000000-0005-0000-0000-000029D90000}"/>
    <cellStyle name="Percent 79 3 3" xfId="55380" xr:uid="{00000000-0005-0000-0000-00002AD90000}"/>
    <cellStyle name="Percent 79 3 4" xfId="55381" xr:uid="{00000000-0005-0000-0000-00002BD90000}"/>
    <cellStyle name="Percent 79 4" xfId="49922" xr:uid="{00000000-0005-0000-0000-00002CD90000}"/>
    <cellStyle name="Percent 79 4 2" xfId="55382" xr:uid="{00000000-0005-0000-0000-00002DD90000}"/>
    <cellStyle name="Percent 79 4 3" xfId="55383" xr:uid="{00000000-0005-0000-0000-00002ED90000}"/>
    <cellStyle name="Percent 79 4 4" xfId="55384" xr:uid="{00000000-0005-0000-0000-00002FD90000}"/>
    <cellStyle name="Percent 79 5" xfId="55385" xr:uid="{00000000-0005-0000-0000-000030D90000}"/>
    <cellStyle name="Percent 79 5 2" xfId="55386" xr:uid="{00000000-0005-0000-0000-000031D90000}"/>
    <cellStyle name="Percent 79 6" xfId="55387" xr:uid="{00000000-0005-0000-0000-000032D90000}"/>
    <cellStyle name="Percent 79 7" xfId="55388" xr:uid="{00000000-0005-0000-0000-000033D90000}"/>
    <cellStyle name="Percent 79 8" xfId="55389" xr:uid="{00000000-0005-0000-0000-000034D90000}"/>
    <cellStyle name="Percent 8" xfId="127" xr:uid="{00000000-0005-0000-0000-000035D90000}"/>
    <cellStyle name="Percent 8 2" xfId="179" xr:uid="{00000000-0005-0000-0000-000036D90000}"/>
    <cellStyle name="Percent 8 2 2" xfId="49925" xr:uid="{00000000-0005-0000-0000-000037D90000}"/>
    <cellStyle name="Percent 8 2 2 2" xfId="49926" xr:uid="{00000000-0005-0000-0000-000038D90000}"/>
    <cellStyle name="Percent 8 2 2 2 2" xfId="55390" xr:uid="{00000000-0005-0000-0000-000039D90000}"/>
    <cellStyle name="Percent 8 2 2 2 3" xfId="55391" xr:uid="{00000000-0005-0000-0000-00003AD90000}"/>
    <cellStyle name="Percent 8 2 2 2 4" xfId="55392" xr:uid="{00000000-0005-0000-0000-00003BD90000}"/>
    <cellStyle name="Percent 8 2 2 3" xfId="49927" xr:uid="{00000000-0005-0000-0000-00003CD90000}"/>
    <cellStyle name="Percent 8 2 2 3 2" xfId="55393" xr:uid="{00000000-0005-0000-0000-00003DD90000}"/>
    <cellStyle name="Percent 8 2 2 3 3" xfId="55394" xr:uid="{00000000-0005-0000-0000-00003ED90000}"/>
    <cellStyle name="Percent 8 2 2 3 4" xfId="55395" xr:uid="{00000000-0005-0000-0000-00003FD90000}"/>
    <cellStyle name="Percent 8 2 2 4" xfId="55396" xr:uid="{00000000-0005-0000-0000-000040D90000}"/>
    <cellStyle name="Percent 8 2 2 4 2" xfId="55397" xr:uid="{00000000-0005-0000-0000-000041D90000}"/>
    <cellStyle name="Percent 8 2 2 5" xfId="55398" xr:uid="{00000000-0005-0000-0000-000042D90000}"/>
    <cellStyle name="Percent 8 2 2 5 2" xfId="55399" xr:uid="{00000000-0005-0000-0000-000043D90000}"/>
    <cellStyle name="Percent 8 2 3" xfId="49928" xr:uid="{00000000-0005-0000-0000-000044D90000}"/>
    <cellStyle name="Percent 8 2 3 2" xfId="49929" xr:uid="{00000000-0005-0000-0000-000045D90000}"/>
    <cellStyle name="Percent 8 2 3 2 2" xfId="55400" xr:uid="{00000000-0005-0000-0000-000046D90000}"/>
    <cellStyle name="Percent 8 2 3 2 3" xfId="55401" xr:uid="{00000000-0005-0000-0000-000047D90000}"/>
    <cellStyle name="Percent 8 2 3 2 4" xfId="55402" xr:uid="{00000000-0005-0000-0000-000048D90000}"/>
    <cellStyle name="Percent 8 2 3 3" xfId="49930" xr:uid="{00000000-0005-0000-0000-000049D90000}"/>
    <cellStyle name="Percent 8 2 3 3 2" xfId="55403" xr:uid="{00000000-0005-0000-0000-00004AD90000}"/>
    <cellStyle name="Percent 8 2 3 3 3" xfId="55404" xr:uid="{00000000-0005-0000-0000-00004BD90000}"/>
    <cellStyle name="Percent 8 2 3 3 4" xfId="55405" xr:uid="{00000000-0005-0000-0000-00004CD90000}"/>
    <cellStyle name="Percent 8 2 3 4" xfId="55406" xr:uid="{00000000-0005-0000-0000-00004DD90000}"/>
    <cellStyle name="Percent 8 2 3 4 2" xfId="55407" xr:uid="{00000000-0005-0000-0000-00004ED90000}"/>
    <cellStyle name="Percent 8 2 3 5" xfId="55408" xr:uid="{00000000-0005-0000-0000-00004FD90000}"/>
    <cellStyle name="Percent 8 2 3 5 2" xfId="55409" xr:uid="{00000000-0005-0000-0000-000050D90000}"/>
    <cellStyle name="Percent 8 2 4" xfId="49931" xr:uid="{00000000-0005-0000-0000-000051D90000}"/>
    <cellStyle name="Percent 8 2 4 2" xfId="55410" xr:uid="{00000000-0005-0000-0000-000052D90000}"/>
    <cellStyle name="Percent 8 2 4 3" xfId="55411" xr:uid="{00000000-0005-0000-0000-000053D90000}"/>
    <cellStyle name="Percent 8 2 4 4" xfId="55412" xr:uid="{00000000-0005-0000-0000-000054D90000}"/>
    <cellStyle name="Percent 8 2 5" xfId="49932" xr:uid="{00000000-0005-0000-0000-000055D90000}"/>
    <cellStyle name="Percent 8 2 5 2" xfId="55413" xr:uid="{00000000-0005-0000-0000-000056D90000}"/>
    <cellStyle name="Percent 8 2 5 3" xfId="55414" xr:uid="{00000000-0005-0000-0000-000057D90000}"/>
    <cellStyle name="Percent 8 2 5 4" xfId="55415" xr:uid="{00000000-0005-0000-0000-000058D90000}"/>
    <cellStyle name="Percent 8 2 6" xfId="49933" xr:uid="{00000000-0005-0000-0000-000059D90000}"/>
    <cellStyle name="Percent 8 2 6 2" xfId="55416" xr:uid="{00000000-0005-0000-0000-00005AD90000}"/>
    <cellStyle name="Percent 8 2 6 3" xfId="55417" xr:uid="{00000000-0005-0000-0000-00005BD90000}"/>
    <cellStyle name="Percent 8 2 7" xfId="55418" xr:uid="{00000000-0005-0000-0000-00005CD90000}"/>
    <cellStyle name="Percent 8 2 7 2" xfId="55419" xr:uid="{00000000-0005-0000-0000-00005DD90000}"/>
    <cellStyle name="Percent 8 2 8" xfId="49924" xr:uid="{00000000-0005-0000-0000-00005ED90000}"/>
    <cellStyle name="Percent 8 2 9" xfId="235" xr:uid="{00000000-0005-0000-0000-00005FD90000}"/>
    <cellStyle name="Percent 8 3" xfId="296" xr:uid="{00000000-0005-0000-0000-000060D90000}"/>
    <cellStyle name="Percent 8 3 2" xfId="55420" xr:uid="{00000000-0005-0000-0000-000061D90000}"/>
    <cellStyle name="Percent 8 3 3" xfId="55421" xr:uid="{00000000-0005-0000-0000-000062D90000}"/>
    <cellStyle name="Percent 8 3 4" xfId="55422" xr:uid="{00000000-0005-0000-0000-000063D90000}"/>
    <cellStyle name="Percent 8 3 5" xfId="55423" xr:uid="{00000000-0005-0000-0000-000064D90000}"/>
    <cellStyle name="Percent 8 3 6" xfId="55424" xr:uid="{00000000-0005-0000-0000-000065D90000}"/>
    <cellStyle name="Percent 8 3 7" xfId="49934" xr:uid="{00000000-0005-0000-0000-000066D90000}"/>
    <cellStyle name="Percent 8 4" xfId="49935" xr:uid="{00000000-0005-0000-0000-000067D90000}"/>
    <cellStyle name="Percent 8 4 2" xfId="55425" xr:uid="{00000000-0005-0000-0000-000068D90000}"/>
    <cellStyle name="Percent 8 4 3" xfId="55426" xr:uid="{00000000-0005-0000-0000-000069D90000}"/>
    <cellStyle name="Percent 8 4 4" xfId="55427" xr:uid="{00000000-0005-0000-0000-00006AD90000}"/>
    <cellStyle name="Percent 8 5" xfId="49936" xr:uid="{00000000-0005-0000-0000-00006BD90000}"/>
    <cellStyle name="Percent 8 5 2" xfId="55428" xr:uid="{00000000-0005-0000-0000-00006CD90000}"/>
    <cellStyle name="Percent 8 5 3" xfId="55429" xr:uid="{00000000-0005-0000-0000-00006DD90000}"/>
    <cellStyle name="Percent 8 6" xfId="55430" xr:uid="{00000000-0005-0000-0000-00006ED90000}"/>
    <cellStyle name="Percent 8 6 2" xfId="55431" xr:uid="{00000000-0005-0000-0000-00006FD90000}"/>
    <cellStyle name="Percent 8 7" xfId="49923" xr:uid="{00000000-0005-0000-0000-000070D90000}"/>
    <cellStyle name="Percent 8 8" xfId="215" xr:uid="{00000000-0005-0000-0000-000071D90000}"/>
    <cellStyle name="Percent 80" xfId="49937" xr:uid="{00000000-0005-0000-0000-000072D90000}"/>
    <cellStyle name="Percent 80 2" xfId="49938" xr:uid="{00000000-0005-0000-0000-000073D90000}"/>
    <cellStyle name="Percent 80 2 2" xfId="49939" xr:uid="{00000000-0005-0000-0000-000074D90000}"/>
    <cellStyle name="Percent 80 2 2 2" xfId="55432" xr:uid="{00000000-0005-0000-0000-000075D90000}"/>
    <cellStyle name="Percent 80 2 2 3" xfId="55433" xr:uid="{00000000-0005-0000-0000-000076D90000}"/>
    <cellStyle name="Percent 80 2 2 4" xfId="55434" xr:uid="{00000000-0005-0000-0000-000077D90000}"/>
    <cellStyle name="Percent 80 2 3" xfId="49940" xr:uid="{00000000-0005-0000-0000-000078D90000}"/>
    <cellStyle name="Percent 80 2 3 2" xfId="55435" xr:uid="{00000000-0005-0000-0000-000079D90000}"/>
    <cellStyle name="Percent 80 2 3 3" xfId="55436" xr:uid="{00000000-0005-0000-0000-00007AD90000}"/>
    <cellStyle name="Percent 80 2 3 4" xfId="55437" xr:uid="{00000000-0005-0000-0000-00007BD90000}"/>
    <cellStyle name="Percent 80 2 4" xfId="55438" xr:uid="{00000000-0005-0000-0000-00007CD90000}"/>
    <cellStyle name="Percent 80 2 4 2" xfId="55439" xr:uid="{00000000-0005-0000-0000-00007DD90000}"/>
    <cellStyle name="Percent 80 2 5" xfId="55440" xr:uid="{00000000-0005-0000-0000-00007ED90000}"/>
    <cellStyle name="Percent 80 2 6" xfId="55441" xr:uid="{00000000-0005-0000-0000-00007FD90000}"/>
    <cellStyle name="Percent 80 2 7" xfId="55442" xr:uid="{00000000-0005-0000-0000-000080D90000}"/>
    <cellStyle name="Percent 80 3" xfId="49941" xr:uid="{00000000-0005-0000-0000-000081D90000}"/>
    <cellStyle name="Percent 80 3 2" xfId="55443" xr:uid="{00000000-0005-0000-0000-000082D90000}"/>
    <cellStyle name="Percent 80 3 3" xfId="55444" xr:uid="{00000000-0005-0000-0000-000083D90000}"/>
    <cellStyle name="Percent 80 3 4" xfId="55445" xr:uid="{00000000-0005-0000-0000-000084D90000}"/>
    <cellStyle name="Percent 80 4" xfId="49942" xr:uid="{00000000-0005-0000-0000-000085D90000}"/>
    <cellStyle name="Percent 80 4 2" xfId="55446" xr:uid="{00000000-0005-0000-0000-000086D90000}"/>
    <cellStyle name="Percent 80 4 3" xfId="55447" xr:uid="{00000000-0005-0000-0000-000087D90000}"/>
    <cellStyle name="Percent 80 4 4" xfId="55448" xr:uid="{00000000-0005-0000-0000-000088D90000}"/>
    <cellStyle name="Percent 80 5" xfId="55449" xr:uid="{00000000-0005-0000-0000-000089D90000}"/>
    <cellStyle name="Percent 80 5 2" xfId="55450" xr:uid="{00000000-0005-0000-0000-00008AD90000}"/>
    <cellStyle name="Percent 80 6" xfId="55451" xr:uid="{00000000-0005-0000-0000-00008BD90000}"/>
    <cellStyle name="Percent 80 7" xfId="55452" xr:uid="{00000000-0005-0000-0000-00008CD90000}"/>
    <cellStyle name="Percent 80 8" xfId="55453" xr:uid="{00000000-0005-0000-0000-00008DD90000}"/>
    <cellStyle name="Percent 81" xfId="49943" xr:uid="{00000000-0005-0000-0000-00008ED90000}"/>
    <cellStyle name="Percent 81 2" xfId="49944" xr:uid="{00000000-0005-0000-0000-00008FD90000}"/>
    <cellStyle name="Percent 81 2 2" xfId="49945" xr:uid="{00000000-0005-0000-0000-000090D90000}"/>
    <cellStyle name="Percent 81 2 2 2" xfId="55454" xr:uid="{00000000-0005-0000-0000-000091D90000}"/>
    <cellStyle name="Percent 81 2 2 3" xfId="55455" xr:uid="{00000000-0005-0000-0000-000092D90000}"/>
    <cellStyle name="Percent 81 2 2 4" xfId="55456" xr:uid="{00000000-0005-0000-0000-000093D90000}"/>
    <cellStyle name="Percent 81 2 3" xfId="49946" xr:uid="{00000000-0005-0000-0000-000094D90000}"/>
    <cellStyle name="Percent 81 2 3 2" xfId="55457" xr:uid="{00000000-0005-0000-0000-000095D90000}"/>
    <cellStyle name="Percent 81 2 3 3" xfId="55458" xr:uid="{00000000-0005-0000-0000-000096D90000}"/>
    <cellStyle name="Percent 81 2 3 4" xfId="55459" xr:uid="{00000000-0005-0000-0000-000097D90000}"/>
    <cellStyle name="Percent 81 2 4" xfId="55460" xr:uid="{00000000-0005-0000-0000-000098D90000}"/>
    <cellStyle name="Percent 81 2 4 2" xfId="55461" xr:uid="{00000000-0005-0000-0000-000099D90000}"/>
    <cellStyle name="Percent 81 2 5" xfId="55462" xr:uid="{00000000-0005-0000-0000-00009AD90000}"/>
    <cellStyle name="Percent 81 2 6" xfId="55463" xr:uid="{00000000-0005-0000-0000-00009BD90000}"/>
    <cellStyle name="Percent 81 2 7" xfId="55464" xr:uid="{00000000-0005-0000-0000-00009CD90000}"/>
    <cellStyle name="Percent 81 3" xfId="49947" xr:uid="{00000000-0005-0000-0000-00009DD90000}"/>
    <cellStyle name="Percent 81 3 2" xfId="55465" xr:uid="{00000000-0005-0000-0000-00009ED90000}"/>
    <cellStyle name="Percent 81 3 3" xfId="55466" xr:uid="{00000000-0005-0000-0000-00009FD90000}"/>
    <cellStyle name="Percent 81 3 4" xfId="55467" xr:uid="{00000000-0005-0000-0000-0000A0D90000}"/>
    <cellStyle name="Percent 81 4" xfId="49948" xr:uid="{00000000-0005-0000-0000-0000A1D90000}"/>
    <cellStyle name="Percent 81 4 2" xfId="55468" xr:uid="{00000000-0005-0000-0000-0000A2D90000}"/>
    <cellStyle name="Percent 81 4 3" xfId="55469" xr:uid="{00000000-0005-0000-0000-0000A3D90000}"/>
    <cellStyle name="Percent 81 4 4" xfId="55470" xr:uid="{00000000-0005-0000-0000-0000A4D90000}"/>
    <cellStyle name="Percent 81 5" xfId="55471" xr:uid="{00000000-0005-0000-0000-0000A5D90000}"/>
    <cellStyle name="Percent 81 5 2" xfId="55472" xr:uid="{00000000-0005-0000-0000-0000A6D90000}"/>
    <cellStyle name="Percent 81 6" xfId="55473" xr:uid="{00000000-0005-0000-0000-0000A7D90000}"/>
    <cellStyle name="Percent 81 7" xfId="55474" xr:uid="{00000000-0005-0000-0000-0000A8D90000}"/>
    <cellStyle name="Percent 81 8" xfId="55475" xr:uid="{00000000-0005-0000-0000-0000A9D90000}"/>
    <cellStyle name="Percent 82" xfId="49949" xr:uid="{00000000-0005-0000-0000-0000AAD90000}"/>
    <cellStyle name="Percent 82 2" xfId="49950" xr:uid="{00000000-0005-0000-0000-0000ABD90000}"/>
    <cellStyle name="Percent 82 2 2" xfId="49951" xr:uid="{00000000-0005-0000-0000-0000ACD90000}"/>
    <cellStyle name="Percent 82 2 2 2" xfId="55476" xr:uid="{00000000-0005-0000-0000-0000ADD90000}"/>
    <cellStyle name="Percent 82 2 2 3" xfId="55477" xr:uid="{00000000-0005-0000-0000-0000AED90000}"/>
    <cellStyle name="Percent 82 2 2 4" xfId="55478" xr:uid="{00000000-0005-0000-0000-0000AFD90000}"/>
    <cellStyle name="Percent 82 2 3" xfId="49952" xr:uid="{00000000-0005-0000-0000-0000B0D90000}"/>
    <cellStyle name="Percent 82 2 3 2" xfId="55479" xr:uid="{00000000-0005-0000-0000-0000B1D90000}"/>
    <cellStyle name="Percent 82 2 3 3" xfId="55480" xr:uid="{00000000-0005-0000-0000-0000B2D90000}"/>
    <cellStyle name="Percent 82 2 3 4" xfId="55481" xr:uid="{00000000-0005-0000-0000-0000B3D90000}"/>
    <cellStyle name="Percent 82 2 4" xfId="55482" xr:uid="{00000000-0005-0000-0000-0000B4D90000}"/>
    <cellStyle name="Percent 82 2 4 2" xfId="55483" xr:uid="{00000000-0005-0000-0000-0000B5D90000}"/>
    <cellStyle name="Percent 82 2 5" xfId="55484" xr:uid="{00000000-0005-0000-0000-0000B6D90000}"/>
    <cellStyle name="Percent 82 2 6" xfId="55485" xr:uid="{00000000-0005-0000-0000-0000B7D90000}"/>
    <cellStyle name="Percent 82 2 7" xfId="55486" xr:uid="{00000000-0005-0000-0000-0000B8D90000}"/>
    <cellStyle name="Percent 82 3" xfId="49953" xr:uid="{00000000-0005-0000-0000-0000B9D90000}"/>
    <cellStyle name="Percent 82 3 2" xfId="55487" xr:uid="{00000000-0005-0000-0000-0000BAD90000}"/>
    <cellStyle name="Percent 82 3 3" xfId="55488" xr:uid="{00000000-0005-0000-0000-0000BBD90000}"/>
    <cellStyle name="Percent 82 3 4" xfId="55489" xr:uid="{00000000-0005-0000-0000-0000BCD90000}"/>
    <cellStyle name="Percent 82 4" xfId="49954" xr:uid="{00000000-0005-0000-0000-0000BDD90000}"/>
    <cellStyle name="Percent 82 4 2" xfId="55490" xr:uid="{00000000-0005-0000-0000-0000BED90000}"/>
    <cellStyle name="Percent 82 4 3" xfId="55491" xr:uid="{00000000-0005-0000-0000-0000BFD90000}"/>
    <cellStyle name="Percent 82 4 4" xfId="55492" xr:uid="{00000000-0005-0000-0000-0000C0D90000}"/>
    <cellStyle name="Percent 82 5" xfId="55493" xr:uid="{00000000-0005-0000-0000-0000C1D90000}"/>
    <cellStyle name="Percent 82 5 2" xfId="55494" xr:uid="{00000000-0005-0000-0000-0000C2D90000}"/>
    <cellStyle name="Percent 82 6" xfId="55495" xr:uid="{00000000-0005-0000-0000-0000C3D90000}"/>
    <cellStyle name="Percent 82 7" xfId="55496" xr:uid="{00000000-0005-0000-0000-0000C4D90000}"/>
    <cellStyle name="Percent 82 8" xfId="55497" xr:uid="{00000000-0005-0000-0000-0000C5D90000}"/>
    <cellStyle name="Percent 83" xfId="49955" xr:uid="{00000000-0005-0000-0000-0000C6D90000}"/>
    <cellStyle name="Percent 83 2" xfId="49956" xr:uid="{00000000-0005-0000-0000-0000C7D90000}"/>
    <cellStyle name="Percent 83 2 2" xfId="49957" xr:uid="{00000000-0005-0000-0000-0000C8D90000}"/>
    <cellStyle name="Percent 83 2 2 2" xfId="55498" xr:uid="{00000000-0005-0000-0000-0000C9D90000}"/>
    <cellStyle name="Percent 83 2 2 3" xfId="55499" xr:uid="{00000000-0005-0000-0000-0000CAD90000}"/>
    <cellStyle name="Percent 83 2 2 4" xfId="55500" xr:uid="{00000000-0005-0000-0000-0000CBD90000}"/>
    <cellStyle name="Percent 83 2 3" xfId="49958" xr:uid="{00000000-0005-0000-0000-0000CCD90000}"/>
    <cellStyle name="Percent 83 2 3 2" xfId="55501" xr:uid="{00000000-0005-0000-0000-0000CDD90000}"/>
    <cellStyle name="Percent 83 2 3 3" xfId="55502" xr:uid="{00000000-0005-0000-0000-0000CED90000}"/>
    <cellStyle name="Percent 83 2 3 4" xfId="55503" xr:uid="{00000000-0005-0000-0000-0000CFD90000}"/>
    <cellStyle name="Percent 83 2 4" xfId="55504" xr:uid="{00000000-0005-0000-0000-0000D0D90000}"/>
    <cellStyle name="Percent 83 2 4 2" xfId="55505" xr:uid="{00000000-0005-0000-0000-0000D1D90000}"/>
    <cellStyle name="Percent 83 2 5" xfId="55506" xr:uid="{00000000-0005-0000-0000-0000D2D90000}"/>
    <cellStyle name="Percent 83 2 6" xfId="55507" xr:uid="{00000000-0005-0000-0000-0000D3D90000}"/>
    <cellStyle name="Percent 83 2 7" xfId="55508" xr:uid="{00000000-0005-0000-0000-0000D4D90000}"/>
    <cellStyle name="Percent 83 3" xfId="49959" xr:uid="{00000000-0005-0000-0000-0000D5D90000}"/>
    <cellStyle name="Percent 83 3 2" xfId="55509" xr:uid="{00000000-0005-0000-0000-0000D6D90000}"/>
    <cellStyle name="Percent 83 3 3" xfId="55510" xr:uid="{00000000-0005-0000-0000-0000D7D90000}"/>
    <cellStyle name="Percent 83 3 4" xfId="55511" xr:uid="{00000000-0005-0000-0000-0000D8D90000}"/>
    <cellStyle name="Percent 83 4" xfId="49960" xr:uid="{00000000-0005-0000-0000-0000D9D90000}"/>
    <cellStyle name="Percent 83 4 2" xfId="55512" xr:uid="{00000000-0005-0000-0000-0000DAD90000}"/>
    <cellStyle name="Percent 83 4 3" xfId="55513" xr:uid="{00000000-0005-0000-0000-0000DBD90000}"/>
    <cellStyle name="Percent 83 4 4" xfId="55514" xr:uid="{00000000-0005-0000-0000-0000DCD90000}"/>
    <cellStyle name="Percent 83 5" xfId="55515" xr:uid="{00000000-0005-0000-0000-0000DDD90000}"/>
    <cellStyle name="Percent 83 5 2" xfId="55516" xr:uid="{00000000-0005-0000-0000-0000DED90000}"/>
    <cellStyle name="Percent 83 6" xfId="55517" xr:uid="{00000000-0005-0000-0000-0000DFD90000}"/>
    <cellStyle name="Percent 83 7" xfId="55518" xr:uid="{00000000-0005-0000-0000-0000E0D90000}"/>
    <cellStyle name="Percent 83 8" xfId="55519" xr:uid="{00000000-0005-0000-0000-0000E1D90000}"/>
    <cellStyle name="Percent 84" xfId="49961" xr:uid="{00000000-0005-0000-0000-0000E2D90000}"/>
    <cellStyle name="Percent 84 2" xfId="49962" xr:uid="{00000000-0005-0000-0000-0000E3D90000}"/>
    <cellStyle name="Percent 84 2 2" xfId="49963" xr:uid="{00000000-0005-0000-0000-0000E4D90000}"/>
    <cellStyle name="Percent 84 2 2 2" xfId="55520" xr:uid="{00000000-0005-0000-0000-0000E5D90000}"/>
    <cellStyle name="Percent 84 2 2 3" xfId="55521" xr:uid="{00000000-0005-0000-0000-0000E6D90000}"/>
    <cellStyle name="Percent 84 2 2 4" xfId="55522" xr:uid="{00000000-0005-0000-0000-0000E7D90000}"/>
    <cellStyle name="Percent 84 2 3" xfId="49964" xr:uid="{00000000-0005-0000-0000-0000E8D90000}"/>
    <cellStyle name="Percent 84 2 3 2" xfId="55523" xr:uid="{00000000-0005-0000-0000-0000E9D90000}"/>
    <cellStyle name="Percent 84 2 3 3" xfId="55524" xr:uid="{00000000-0005-0000-0000-0000EAD90000}"/>
    <cellStyle name="Percent 84 2 3 4" xfId="55525" xr:uid="{00000000-0005-0000-0000-0000EBD90000}"/>
    <cellStyle name="Percent 84 2 4" xfId="55526" xr:uid="{00000000-0005-0000-0000-0000ECD90000}"/>
    <cellStyle name="Percent 84 2 4 2" xfId="55527" xr:uid="{00000000-0005-0000-0000-0000EDD90000}"/>
    <cellStyle name="Percent 84 2 5" xfId="55528" xr:uid="{00000000-0005-0000-0000-0000EED90000}"/>
    <cellStyle name="Percent 84 2 6" xfId="55529" xr:uid="{00000000-0005-0000-0000-0000EFD90000}"/>
    <cellStyle name="Percent 84 2 7" xfId="55530" xr:uid="{00000000-0005-0000-0000-0000F0D90000}"/>
    <cellStyle name="Percent 84 3" xfId="49965" xr:uid="{00000000-0005-0000-0000-0000F1D90000}"/>
    <cellStyle name="Percent 84 3 2" xfId="55531" xr:uid="{00000000-0005-0000-0000-0000F2D90000}"/>
    <cellStyle name="Percent 84 3 3" xfId="55532" xr:uid="{00000000-0005-0000-0000-0000F3D90000}"/>
    <cellStyle name="Percent 84 3 4" xfId="55533" xr:uid="{00000000-0005-0000-0000-0000F4D90000}"/>
    <cellStyle name="Percent 84 4" xfId="49966" xr:uid="{00000000-0005-0000-0000-0000F5D90000}"/>
    <cellStyle name="Percent 84 4 2" xfId="55534" xr:uid="{00000000-0005-0000-0000-0000F6D90000}"/>
    <cellStyle name="Percent 84 4 3" xfId="55535" xr:uid="{00000000-0005-0000-0000-0000F7D90000}"/>
    <cellStyle name="Percent 84 4 4" xfId="55536" xr:uid="{00000000-0005-0000-0000-0000F8D90000}"/>
    <cellStyle name="Percent 84 5" xfId="55537" xr:uid="{00000000-0005-0000-0000-0000F9D90000}"/>
    <cellStyle name="Percent 84 5 2" xfId="55538" xr:uid="{00000000-0005-0000-0000-0000FAD90000}"/>
    <cellStyle name="Percent 84 6" xfId="55539" xr:uid="{00000000-0005-0000-0000-0000FBD90000}"/>
    <cellStyle name="Percent 84 7" xfId="55540" xr:uid="{00000000-0005-0000-0000-0000FCD90000}"/>
    <cellStyle name="Percent 84 8" xfId="55541" xr:uid="{00000000-0005-0000-0000-0000FDD90000}"/>
    <cellStyle name="Percent 85" xfId="49967" xr:uid="{00000000-0005-0000-0000-0000FED90000}"/>
    <cellStyle name="Percent 85 2" xfId="49968" xr:uid="{00000000-0005-0000-0000-0000FFD90000}"/>
    <cellStyle name="Percent 85 2 2" xfId="49969" xr:uid="{00000000-0005-0000-0000-000000DA0000}"/>
    <cellStyle name="Percent 85 2 2 2" xfId="55542" xr:uid="{00000000-0005-0000-0000-000001DA0000}"/>
    <cellStyle name="Percent 85 2 2 3" xfId="55543" xr:uid="{00000000-0005-0000-0000-000002DA0000}"/>
    <cellStyle name="Percent 85 2 2 4" xfId="55544" xr:uid="{00000000-0005-0000-0000-000003DA0000}"/>
    <cellStyle name="Percent 85 2 3" xfId="49970" xr:uid="{00000000-0005-0000-0000-000004DA0000}"/>
    <cellStyle name="Percent 85 2 3 2" xfId="55545" xr:uid="{00000000-0005-0000-0000-000005DA0000}"/>
    <cellStyle name="Percent 85 2 3 3" xfId="55546" xr:uid="{00000000-0005-0000-0000-000006DA0000}"/>
    <cellStyle name="Percent 85 2 3 4" xfId="55547" xr:uid="{00000000-0005-0000-0000-000007DA0000}"/>
    <cellStyle name="Percent 85 2 4" xfId="55548" xr:uid="{00000000-0005-0000-0000-000008DA0000}"/>
    <cellStyle name="Percent 85 2 4 2" xfId="55549" xr:uid="{00000000-0005-0000-0000-000009DA0000}"/>
    <cellStyle name="Percent 85 2 5" xfId="55550" xr:uid="{00000000-0005-0000-0000-00000ADA0000}"/>
    <cellStyle name="Percent 85 2 6" xfId="55551" xr:uid="{00000000-0005-0000-0000-00000BDA0000}"/>
    <cellStyle name="Percent 85 2 7" xfId="55552" xr:uid="{00000000-0005-0000-0000-00000CDA0000}"/>
    <cellStyle name="Percent 85 3" xfId="49971" xr:uid="{00000000-0005-0000-0000-00000DDA0000}"/>
    <cellStyle name="Percent 85 3 2" xfId="55553" xr:uid="{00000000-0005-0000-0000-00000EDA0000}"/>
    <cellStyle name="Percent 85 3 3" xfId="55554" xr:uid="{00000000-0005-0000-0000-00000FDA0000}"/>
    <cellStyle name="Percent 85 3 4" xfId="55555" xr:uid="{00000000-0005-0000-0000-000010DA0000}"/>
    <cellStyle name="Percent 85 4" xfId="49972" xr:uid="{00000000-0005-0000-0000-000011DA0000}"/>
    <cellStyle name="Percent 85 4 2" xfId="55556" xr:uid="{00000000-0005-0000-0000-000012DA0000}"/>
    <cellStyle name="Percent 85 4 3" xfId="55557" xr:uid="{00000000-0005-0000-0000-000013DA0000}"/>
    <cellStyle name="Percent 85 4 4" xfId="55558" xr:uid="{00000000-0005-0000-0000-000014DA0000}"/>
    <cellStyle name="Percent 85 5" xfId="55559" xr:uid="{00000000-0005-0000-0000-000015DA0000}"/>
    <cellStyle name="Percent 85 5 2" xfId="55560" xr:uid="{00000000-0005-0000-0000-000016DA0000}"/>
    <cellStyle name="Percent 85 6" xfId="55561" xr:uid="{00000000-0005-0000-0000-000017DA0000}"/>
    <cellStyle name="Percent 85 7" xfId="55562" xr:uid="{00000000-0005-0000-0000-000018DA0000}"/>
    <cellStyle name="Percent 85 8" xfId="55563" xr:uid="{00000000-0005-0000-0000-000019DA0000}"/>
    <cellStyle name="Percent 86" xfId="49973" xr:uid="{00000000-0005-0000-0000-00001ADA0000}"/>
    <cellStyle name="Percent 86 2" xfId="49974" xr:uid="{00000000-0005-0000-0000-00001BDA0000}"/>
    <cellStyle name="Percent 86 2 2" xfId="49975" xr:uid="{00000000-0005-0000-0000-00001CDA0000}"/>
    <cellStyle name="Percent 86 2 2 2" xfId="55564" xr:uid="{00000000-0005-0000-0000-00001DDA0000}"/>
    <cellStyle name="Percent 86 2 2 3" xfId="55565" xr:uid="{00000000-0005-0000-0000-00001EDA0000}"/>
    <cellStyle name="Percent 86 2 2 4" xfId="55566" xr:uid="{00000000-0005-0000-0000-00001FDA0000}"/>
    <cellStyle name="Percent 86 2 3" xfId="49976" xr:uid="{00000000-0005-0000-0000-000020DA0000}"/>
    <cellStyle name="Percent 86 2 3 2" xfId="55567" xr:uid="{00000000-0005-0000-0000-000021DA0000}"/>
    <cellStyle name="Percent 86 2 3 3" xfId="55568" xr:uid="{00000000-0005-0000-0000-000022DA0000}"/>
    <cellStyle name="Percent 86 2 3 4" xfId="55569" xr:uid="{00000000-0005-0000-0000-000023DA0000}"/>
    <cellStyle name="Percent 86 2 4" xfId="55570" xr:uid="{00000000-0005-0000-0000-000024DA0000}"/>
    <cellStyle name="Percent 86 2 4 2" xfId="55571" xr:uid="{00000000-0005-0000-0000-000025DA0000}"/>
    <cellStyle name="Percent 86 2 5" xfId="55572" xr:uid="{00000000-0005-0000-0000-000026DA0000}"/>
    <cellStyle name="Percent 86 2 6" xfId="55573" xr:uid="{00000000-0005-0000-0000-000027DA0000}"/>
    <cellStyle name="Percent 86 2 7" xfId="55574" xr:uid="{00000000-0005-0000-0000-000028DA0000}"/>
    <cellStyle name="Percent 86 3" xfId="49977" xr:uid="{00000000-0005-0000-0000-000029DA0000}"/>
    <cellStyle name="Percent 86 3 2" xfId="55575" xr:uid="{00000000-0005-0000-0000-00002ADA0000}"/>
    <cellStyle name="Percent 86 3 3" xfId="55576" xr:uid="{00000000-0005-0000-0000-00002BDA0000}"/>
    <cellStyle name="Percent 86 3 4" xfId="55577" xr:uid="{00000000-0005-0000-0000-00002CDA0000}"/>
    <cellStyle name="Percent 86 4" xfId="49978" xr:uid="{00000000-0005-0000-0000-00002DDA0000}"/>
    <cellStyle name="Percent 86 4 2" xfId="55578" xr:uid="{00000000-0005-0000-0000-00002EDA0000}"/>
    <cellStyle name="Percent 86 4 3" xfId="55579" xr:uid="{00000000-0005-0000-0000-00002FDA0000}"/>
    <cellStyle name="Percent 86 4 4" xfId="55580" xr:uid="{00000000-0005-0000-0000-000030DA0000}"/>
    <cellStyle name="Percent 86 5" xfId="55581" xr:uid="{00000000-0005-0000-0000-000031DA0000}"/>
    <cellStyle name="Percent 86 5 2" xfId="55582" xr:uid="{00000000-0005-0000-0000-000032DA0000}"/>
    <cellStyle name="Percent 86 6" xfId="55583" xr:uid="{00000000-0005-0000-0000-000033DA0000}"/>
    <cellStyle name="Percent 86 7" xfId="55584" xr:uid="{00000000-0005-0000-0000-000034DA0000}"/>
    <cellStyle name="Percent 86 8" xfId="55585" xr:uid="{00000000-0005-0000-0000-000035DA0000}"/>
    <cellStyle name="Percent 87" xfId="49979" xr:uid="{00000000-0005-0000-0000-000036DA0000}"/>
    <cellStyle name="Percent 87 2" xfId="49980" xr:uid="{00000000-0005-0000-0000-000037DA0000}"/>
    <cellStyle name="Percent 87 2 2" xfId="49981" xr:uid="{00000000-0005-0000-0000-000038DA0000}"/>
    <cellStyle name="Percent 87 2 2 2" xfId="55586" xr:uid="{00000000-0005-0000-0000-000039DA0000}"/>
    <cellStyle name="Percent 87 2 2 3" xfId="55587" xr:uid="{00000000-0005-0000-0000-00003ADA0000}"/>
    <cellStyle name="Percent 87 2 2 4" xfId="55588" xr:uid="{00000000-0005-0000-0000-00003BDA0000}"/>
    <cellStyle name="Percent 87 2 3" xfId="49982" xr:uid="{00000000-0005-0000-0000-00003CDA0000}"/>
    <cellStyle name="Percent 87 2 3 2" xfId="55589" xr:uid="{00000000-0005-0000-0000-00003DDA0000}"/>
    <cellStyle name="Percent 87 2 3 3" xfId="55590" xr:uid="{00000000-0005-0000-0000-00003EDA0000}"/>
    <cellStyle name="Percent 87 2 3 4" xfId="55591" xr:uid="{00000000-0005-0000-0000-00003FDA0000}"/>
    <cellStyle name="Percent 87 2 4" xfId="55592" xr:uid="{00000000-0005-0000-0000-000040DA0000}"/>
    <cellStyle name="Percent 87 2 4 2" xfId="55593" xr:uid="{00000000-0005-0000-0000-000041DA0000}"/>
    <cellStyle name="Percent 87 2 5" xfId="55594" xr:uid="{00000000-0005-0000-0000-000042DA0000}"/>
    <cellStyle name="Percent 87 2 6" xfId="55595" xr:uid="{00000000-0005-0000-0000-000043DA0000}"/>
    <cellStyle name="Percent 87 2 7" xfId="55596" xr:uid="{00000000-0005-0000-0000-000044DA0000}"/>
    <cellStyle name="Percent 87 3" xfId="49983" xr:uid="{00000000-0005-0000-0000-000045DA0000}"/>
    <cellStyle name="Percent 87 3 2" xfId="55597" xr:uid="{00000000-0005-0000-0000-000046DA0000}"/>
    <cellStyle name="Percent 87 3 3" xfId="55598" xr:uid="{00000000-0005-0000-0000-000047DA0000}"/>
    <cellStyle name="Percent 87 3 4" xfId="55599" xr:uid="{00000000-0005-0000-0000-000048DA0000}"/>
    <cellStyle name="Percent 87 4" xfId="49984" xr:uid="{00000000-0005-0000-0000-000049DA0000}"/>
    <cellStyle name="Percent 87 4 2" xfId="55600" xr:uid="{00000000-0005-0000-0000-00004ADA0000}"/>
    <cellStyle name="Percent 87 4 3" xfId="55601" xr:uid="{00000000-0005-0000-0000-00004BDA0000}"/>
    <cellStyle name="Percent 87 4 4" xfId="55602" xr:uid="{00000000-0005-0000-0000-00004CDA0000}"/>
    <cellStyle name="Percent 87 5" xfId="55603" xr:uid="{00000000-0005-0000-0000-00004DDA0000}"/>
    <cellStyle name="Percent 87 5 2" xfId="55604" xr:uid="{00000000-0005-0000-0000-00004EDA0000}"/>
    <cellStyle name="Percent 87 6" xfId="55605" xr:uid="{00000000-0005-0000-0000-00004FDA0000}"/>
    <cellStyle name="Percent 87 7" xfId="55606" xr:uid="{00000000-0005-0000-0000-000050DA0000}"/>
    <cellStyle name="Percent 87 8" xfId="55607" xr:uid="{00000000-0005-0000-0000-000051DA0000}"/>
    <cellStyle name="Percent 88" xfId="49985" xr:uid="{00000000-0005-0000-0000-000052DA0000}"/>
    <cellStyle name="Percent 88 2" xfId="49986" xr:uid="{00000000-0005-0000-0000-000053DA0000}"/>
    <cellStyle name="Percent 88 2 2" xfId="49987" xr:uid="{00000000-0005-0000-0000-000054DA0000}"/>
    <cellStyle name="Percent 88 2 2 2" xfId="55608" xr:uid="{00000000-0005-0000-0000-000055DA0000}"/>
    <cellStyle name="Percent 88 2 2 3" xfId="55609" xr:uid="{00000000-0005-0000-0000-000056DA0000}"/>
    <cellStyle name="Percent 88 2 2 4" xfId="55610" xr:uid="{00000000-0005-0000-0000-000057DA0000}"/>
    <cellStyle name="Percent 88 2 3" xfId="49988" xr:uid="{00000000-0005-0000-0000-000058DA0000}"/>
    <cellStyle name="Percent 88 2 3 2" xfId="55611" xr:uid="{00000000-0005-0000-0000-000059DA0000}"/>
    <cellStyle name="Percent 88 2 3 3" xfId="55612" xr:uid="{00000000-0005-0000-0000-00005ADA0000}"/>
    <cellStyle name="Percent 88 2 3 4" xfId="55613" xr:uid="{00000000-0005-0000-0000-00005BDA0000}"/>
    <cellStyle name="Percent 88 2 4" xfId="55614" xr:uid="{00000000-0005-0000-0000-00005CDA0000}"/>
    <cellStyle name="Percent 88 2 4 2" xfId="55615" xr:uid="{00000000-0005-0000-0000-00005DDA0000}"/>
    <cellStyle name="Percent 88 2 5" xfId="55616" xr:uid="{00000000-0005-0000-0000-00005EDA0000}"/>
    <cellStyle name="Percent 88 2 6" xfId="55617" xr:uid="{00000000-0005-0000-0000-00005FDA0000}"/>
    <cellStyle name="Percent 88 2 7" xfId="55618" xr:uid="{00000000-0005-0000-0000-000060DA0000}"/>
    <cellStyle name="Percent 88 3" xfId="49989" xr:uid="{00000000-0005-0000-0000-000061DA0000}"/>
    <cellStyle name="Percent 88 3 2" xfId="55619" xr:uid="{00000000-0005-0000-0000-000062DA0000}"/>
    <cellStyle name="Percent 88 3 3" xfId="55620" xr:uid="{00000000-0005-0000-0000-000063DA0000}"/>
    <cellStyle name="Percent 88 3 4" xfId="55621" xr:uid="{00000000-0005-0000-0000-000064DA0000}"/>
    <cellStyle name="Percent 88 4" xfId="49990" xr:uid="{00000000-0005-0000-0000-000065DA0000}"/>
    <cellStyle name="Percent 88 4 2" xfId="55622" xr:uid="{00000000-0005-0000-0000-000066DA0000}"/>
    <cellStyle name="Percent 88 4 3" xfId="55623" xr:uid="{00000000-0005-0000-0000-000067DA0000}"/>
    <cellStyle name="Percent 88 4 4" xfId="55624" xr:uid="{00000000-0005-0000-0000-000068DA0000}"/>
    <cellStyle name="Percent 88 5" xfId="55625" xr:uid="{00000000-0005-0000-0000-000069DA0000}"/>
    <cellStyle name="Percent 88 5 2" xfId="55626" xr:uid="{00000000-0005-0000-0000-00006ADA0000}"/>
    <cellStyle name="Percent 88 6" xfId="55627" xr:uid="{00000000-0005-0000-0000-00006BDA0000}"/>
    <cellStyle name="Percent 88 7" xfId="55628" xr:uid="{00000000-0005-0000-0000-00006CDA0000}"/>
    <cellStyle name="Percent 88 8" xfId="55629" xr:uid="{00000000-0005-0000-0000-00006DDA0000}"/>
    <cellStyle name="Percent 89" xfId="49991" xr:uid="{00000000-0005-0000-0000-00006EDA0000}"/>
    <cellStyle name="Percent 89 2" xfId="49992" xr:uid="{00000000-0005-0000-0000-00006FDA0000}"/>
    <cellStyle name="Percent 89 2 2" xfId="49993" xr:uid="{00000000-0005-0000-0000-000070DA0000}"/>
    <cellStyle name="Percent 89 2 2 2" xfId="55630" xr:uid="{00000000-0005-0000-0000-000071DA0000}"/>
    <cellStyle name="Percent 89 2 2 3" xfId="55631" xr:uid="{00000000-0005-0000-0000-000072DA0000}"/>
    <cellStyle name="Percent 89 2 2 4" xfId="55632" xr:uid="{00000000-0005-0000-0000-000073DA0000}"/>
    <cellStyle name="Percent 89 2 3" xfId="49994" xr:uid="{00000000-0005-0000-0000-000074DA0000}"/>
    <cellStyle name="Percent 89 2 3 2" xfId="55633" xr:uid="{00000000-0005-0000-0000-000075DA0000}"/>
    <cellStyle name="Percent 89 2 3 3" xfId="55634" xr:uid="{00000000-0005-0000-0000-000076DA0000}"/>
    <cellStyle name="Percent 89 2 3 4" xfId="55635" xr:uid="{00000000-0005-0000-0000-000077DA0000}"/>
    <cellStyle name="Percent 89 2 4" xfId="55636" xr:uid="{00000000-0005-0000-0000-000078DA0000}"/>
    <cellStyle name="Percent 89 2 4 2" xfId="55637" xr:uid="{00000000-0005-0000-0000-000079DA0000}"/>
    <cellStyle name="Percent 89 2 5" xfId="55638" xr:uid="{00000000-0005-0000-0000-00007ADA0000}"/>
    <cellStyle name="Percent 89 2 6" xfId="55639" xr:uid="{00000000-0005-0000-0000-00007BDA0000}"/>
    <cellStyle name="Percent 89 2 7" xfId="55640" xr:uid="{00000000-0005-0000-0000-00007CDA0000}"/>
    <cellStyle name="Percent 89 3" xfId="49995" xr:uid="{00000000-0005-0000-0000-00007DDA0000}"/>
    <cellStyle name="Percent 89 3 2" xfId="55641" xr:uid="{00000000-0005-0000-0000-00007EDA0000}"/>
    <cellStyle name="Percent 89 3 3" xfId="55642" xr:uid="{00000000-0005-0000-0000-00007FDA0000}"/>
    <cellStyle name="Percent 89 3 4" xfId="55643" xr:uid="{00000000-0005-0000-0000-000080DA0000}"/>
    <cellStyle name="Percent 89 4" xfId="49996" xr:uid="{00000000-0005-0000-0000-000081DA0000}"/>
    <cellStyle name="Percent 89 4 2" xfId="55644" xr:uid="{00000000-0005-0000-0000-000082DA0000}"/>
    <cellStyle name="Percent 89 4 3" xfId="55645" xr:uid="{00000000-0005-0000-0000-000083DA0000}"/>
    <cellStyle name="Percent 89 4 4" xfId="55646" xr:uid="{00000000-0005-0000-0000-000084DA0000}"/>
    <cellStyle name="Percent 89 5" xfId="55647" xr:uid="{00000000-0005-0000-0000-000085DA0000}"/>
    <cellStyle name="Percent 89 5 2" xfId="55648" xr:uid="{00000000-0005-0000-0000-000086DA0000}"/>
    <cellStyle name="Percent 89 6" xfId="55649" xr:uid="{00000000-0005-0000-0000-000087DA0000}"/>
    <cellStyle name="Percent 89 7" xfId="55650" xr:uid="{00000000-0005-0000-0000-000088DA0000}"/>
    <cellStyle name="Percent 89 8" xfId="55651" xr:uid="{00000000-0005-0000-0000-000089DA0000}"/>
    <cellStyle name="Percent 9" xfId="128" xr:uid="{00000000-0005-0000-0000-00008ADA0000}"/>
    <cellStyle name="Percent 9 2" xfId="180" xr:uid="{00000000-0005-0000-0000-00008BDA0000}"/>
    <cellStyle name="Percent 9 2 2" xfId="49999" xr:uid="{00000000-0005-0000-0000-00008CDA0000}"/>
    <cellStyle name="Percent 9 2 3" xfId="55652" xr:uid="{00000000-0005-0000-0000-00008DDA0000}"/>
    <cellStyle name="Percent 9 2 4" xfId="55653" xr:uid="{00000000-0005-0000-0000-00008EDA0000}"/>
    <cellStyle name="Percent 9 2 5" xfId="55654" xr:uid="{00000000-0005-0000-0000-00008FDA0000}"/>
    <cellStyle name="Percent 9 2 6" xfId="49998" xr:uid="{00000000-0005-0000-0000-000090DA0000}"/>
    <cellStyle name="Percent 9 2 7" xfId="236" xr:uid="{00000000-0005-0000-0000-000091DA0000}"/>
    <cellStyle name="Percent 9 3" xfId="297" xr:uid="{00000000-0005-0000-0000-000092DA0000}"/>
    <cellStyle name="Percent 9 3 2" xfId="55655" xr:uid="{00000000-0005-0000-0000-000093DA0000}"/>
    <cellStyle name="Percent 9 3 3" xfId="55656" xr:uid="{00000000-0005-0000-0000-000094DA0000}"/>
    <cellStyle name="Percent 9 3 4" xfId="55657" xr:uid="{00000000-0005-0000-0000-000095DA0000}"/>
    <cellStyle name="Percent 9 3 5" xfId="50000" xr:uid="{00000000-0005-0000-0000-000096DA0000}"/>
    <cellStyle name="Percent 9 4" xfId="50001" xr:uid="{00000000-0005-0000-0000-000097DA0000}"/>
    <cellStyle name="Percent 9 4 2" xfId="55658" xr:uid="{00000000-0005-0000-0000-000098DA0000}"/>
    <cellStyle name="Percent 9 4 3" xfId="55659" xr:uid="{00000000-0005-0000-0000-000099DA0000}"/>
    <cellStyle name="Percent 9 5" xfId="55660" xr:uid="{00000000-0005-0000-0000-00009ADA0000}"/>
    <cellStyle name="Percent 9 5 2" xfId="55661" xr:uid="{00000000-0005-0000-0000-00009BDA0000}"/>
    <cellStyle name="Percent 9 6" xfId="49997" xr:uid="{00000000-0005-0000-0000-00009CDA0000}"/>
    <cellStyle name="Percent 9 7" xfId="216" xr:uid="{00000000-0005-0000-0000-00009DDA0000}"/>
    <cellStyle name="Percent 90" xfId="50002" xr:uid="{00000000-0005-0000-0000-00009EDA0000}"/>
    <cellStyle name="Percent 90 2" xfId="50003" xr:uid="{00000000-0005-0000-0000-00009FDA0000}"/>
    <cellStyle name="Percent 90 2 2" xfId="50004" xr:uid="{00000000-0005-0000-0000-0000A0DA0000}"/>
    <cellStyle name="Percent 90 2 2 2" xfId="55662" xr:uid="{00000000-0005-0000-0000-0000A1DA0000}"/>
    <cellStyle name="Percent 90 2 2 3" xfId="55663" xr:uid="{00000000-0005-0000-0000-0000A2DA0000}"/>
    <cellStyle name="Percent 90 2 2 4" xfId="55664" xr:uid="{00000000-0005-0000-0000-0000A3DA0000}"/>
    <cellStyle name="Percent 90 2 3" xfId="50005" xr:uid="{00000000-0005-0000-0000-0000A4DA0000}"/>
    <cellStyle name="Percent 90 2 3 2" xfId="55665" xr:uid="{00000000-0005-0000-0000-0000A5DA0000}"/>
    <cellStyle name="Percent 90 2 3 3" xfId="55666" xr:uid="{00000000-0005-0000-0000-0000A6DA0000}"/>
    <cellStyle name="Percent 90 2 3 4" xfId="55667" xr:uid="{00000000-0005-0000-0000-0000A7DA0000}"/>
    <cellStyle name="Percent 90 2 4" xfId="55668" xr:uid="{00000000-0005-0000-0000-0000A8DA0000}"/>
    <cellStyle name="Percent 90 2 4 2" xfId="55669" xr:uid="{00000000-0005-0000-0000-0000A9DA0000}"/>
    <cellStyle name="Percent 90 2 5" xfId="55670" xr:uid="{00000000-0005-0000-0000-0000AADA0000}"/>
    <cellStyle name="Percent 90 2 6" xfId="55671" xr:uid="{00000000-0005-0000-0000-0000ABDA0000}"/>
    <cellStyle name="Percent 90 2 7" xfId="55672" xr:uid="{00000000-0005-0000-0000-0000ACDA0000}"/>
    <cellStyle name="Percent 90 3" xfId="50006" xr:uid="{00000000-0005-0000-0000-0000ADDA0000}"/>
    <cellStyle name="Percent 90 3 2" xfId="55673" xr:uid="{00000000-0005-0000-0000-0000AEDA0000}"/>
    <cellStyle name="Percent 90 3 3" xfId="55674" xr:uid="{00000000-0005-0000-0000-0000AFDA0000}"/>
    <cellStyle name="Percent 90 3 4" xfId="55675" xr:uid="{00000000-0005-0000-0000-0000B0DA0000}"/>
    <cellStyle name="Percent 90 4" xfId="50007" xr:uid="{00000000-0005-0000-0000-0000B1DA0000}"/>
    <cellStyle name="Percent 90 4 2" xfId="55676" xr:uid="{00000000-0005-0000-0000-0000B2DA0000}"/>
    <cellStyle name="Percent 90 4 3" xfId="55677" xr:uid="{00000000-0005-0000-0000-0000B3DA0000}"/>
    <cellStyle name="Percent 90 4 4" xfId="55678" xr:uid="{00000000-0005-0000-0000-0000B4DA0000}"/>
    <cellStyle name="Percent 90 5" xfId="55679" xr:uid="{00000000-0005-0000-0000-0000B5DA0000}"/>
    <cellStyle name="Percent 90 5 2" xfId="55680" xr:uid="{00000000-0005-0000-0000-0000B6DA0000}"/>
    <cellStyle name="Percent 90 6" xfId="55681" xr:uid="{00000000-0005-0000-0000-0000B7DA0000}"/>
    <cellStyle name="Percent 90 7" xfId="55682" xr:uid="{00000000-0005-0000-0000-0000B8DA0000}"/>
    <cellStyle name="Percent 90 8" xfId="55683" xr:uid="{00000000-0005-0000-0000-0000B9DA0000}"/>
    <cellStyle name="Percent 91" xfId="50008" xr:uid="{00000000-0005-0000-0000-0000BADA0000}"/>
    <cellStyle name="Percent 91 2" xfId="50009" xr:uid="{00000000-0005-0000-0000-0000BBDA0000}"/>
    <cellStyle name="Percent 91 2 2" xfId="50010" xr:uid="{00000000-0005-0000-0000-0000BCDA0000}"/>
    <cellStyle name="Percent 91 2 2 2" xfId="55684" xr:uid="{00000000-0005-0000-0000-0000BDDA0000}"/>
    <cellStyle name="Percent 91 2 2 3" xfId="55685" xr:uid="{00000000-0005-0000-0000-0000BEDA0000}"/>
    <cellStyle name="Percent 91 2 2 4" xfId="55686" xr:uid="{00000000-0005-0000-0000-0000BFDA0000}"/>
    <cellStyle name="Percent 91 2 3" xfId="50011" xr:uid="{00000000-0005-0000-0000-0000C0DA0000}"/>
    <cellStyle name="Percent 91 2 3 2" xfId="55687" xr:uid="{00000000-0005-0000-0000-0000C1DA0000}"/>
    <cellStyle name="Percent 91 2 3 3" xfId="55688" xr:uid="{00000000-0005-0000-0000-0000C2DA0000}"/>
    <cellStyle name="Percent 91 2 3 4" xfId="55689" xr:uid="{00000000-0005-0000-0000-0000C3DA0000}"/>
    <cellStyle name="Percent 91 2 4" xfId="55690" xr:uid="{00000000-0005-0000-0000-0000C4DA0000}"/>
    <cellStyle name="Percent 91 2 4 2" xfId="55691" xr:uid="{00000000-0005-0000-0000-0000C5DA0000}"/>
    <cellStyle name="Percent 91 2 5" xfId="55692" xr:uid="{00000000-0005-0000-0000-0000C6DA0000}"/>
    <cellStyle name="Percent 91 2 6" xfId="55693" xr:uid="{00000000-0005-0000-0000-0000C7DA0000}"/>
    <cellStyle name="Percent 91 2 7" xfId="55694" xr:uid="{00000000-0005-0000-0000-0000C8DA0000}"/>
    <cellStyle name="Percent 91 3" xfId="50012" xr:uid="{00000000-0005-0000-0000-0000C9DA0000}"/>
    <cellStyle name="Percent 91 3 2" xfId="55695" xr:uid="{00000000-0005-0000-0000-0000CADA0000}"/>
    <cellStyle name="Percent 91 3 3" xfId="55696" xr:uid="{00000000-0005-0000-0000-0000CBDA0000}"/>
    <cellStyle name="Percent 91 3 4" xfId="55697" xr:uid="{00000000-0005-0000-0000-0000CCDA0000}"/>
    <cellStyle name="Percent 91 4" xfId="50013" xr:uid="{00000000-0005-0000-0000-0000CDDA0000}"/>
    <cellStyle name="Percent 91 4 2" xfId="55698" xr:uid="{00000000-0005-0000-0000-0000CEDA0000}"/>
    <cellStyle name="Percent 91 4 3" xfId="55699" xr:uid="{00000000-0005-0000-0000-0000CFDA0000}"/>
    <cellStyle name="Percent 91 4 4" xfId="55700" xr:uid="{00000000-0005-0000-0000-0000D0DA0000}"/>
    <cellStyle name="Percent 91 5" xfId="55701" xr:uid="{00000000-0005-0000-0000-0000D1DA0000}"/>
    <cellStyle name="Percent 91 5 2" xfId="55702" xr:uid="{00000000-0005-0000-0000-0000D2DA0000}"/>
    <cellStyle name="Percent 91 6" xfId="55703" xr:uid="{00000000-0005-0000-0000-0000D3DA0000}"/>
    <cellStyle name="Percent 91 7" xfId="55704" xr:uid="{00000000-0005-0000-0000-0000D4DA0000}"/>
    <cellStyle name="Percent 91 8" xfId="55705" xr:uid="{00000000-0005-0000-0000-0000D5DA0000}"/>
    <cellStyle name="Percent 92" xfId="50014" xr:uid="{00000000-0005-0000-0000-0000D6DA0000}"/>
    <cellStyle name="Percent 92 2" xfId="50015" xr:uid="{00000000-0005-0000-0000-0000D7DA0000}"/>
    <cellStyle name="Percent 92 2 2" xfId="55706" xr:uid="{00000000-0005-0000-0000-0000D8DA0000}"/>
    <cellStyle name="Percent 92 2 2 2" xfId="55707" xr:uid="{00000000-0005-0000-0000-0000D9DA0000}"/>
    <cellStyle name="Percent 92 2 3" xfId="55708" xr:uid="{00000000-0005-0000-0000-0000DADA0000}"/>
    <cellStyle name="Percent 92 2 4" xfId="55709" xr:uid="{00000000-0005-0000-0000-0000DBDA0000}"/>
    <cellStyle name="Percent 92 2 5" xfId="55710" xr:uid="{00000000-0005-0000-0000-0000DCDA0000}"/>
    <cellStyle name="Percent 92 3" xfId="50016" xr:uid="{00000000-0005-0000-0000-0000DDDA0000}"/>
    <cellStyle name="Percent 92 3 2" xfId="55711" xr:uid="{00000000-0005-0000-0000-0000DEDA0000}"/>
    <cellStyle name="Percent 92 3 3" xfId="55712" xr:uid="{00000000-0005-0000-0000-0000DFDA0000}"/>
    <cellStyle name="Percent 92 3 4" xfId="55713" xr:uid="{00000000-0005-0000-0000-0000E0DA0000}"/>
    <cellStyle name="Percent 92 4" xfId="55714" xr:uid="{00000000-0005-0000-0000-0000E1DA0000}"/>
    <cellStyle name="Percent 92 5" xfId="55715" xr:uid="{00000000-0005-0000-0000-0000E2DA0000}"/>
    <cellStyle name="Percent 92 6" xfId="55716" xr:uid="{00000000-0005-0000-0000-0000E3DA0000}"/>
    <cellStyle name="Percent 93" xfId="50017" xr:uid="{00000000-0005-0000-0000-0000E4DA0000}"/>
    <cellStyle name="Percent 93 2" xfId="50018" xr:uid="{00000000-0005-0000-0000-0000E5DA0000}"/>
    <cellStyle name="Percent 93 2 2" xfId="55717" xr:uid="{00000000-0005-0000-0000-0000E6DA0000}"/>
    <cellStyle name="Percent 93 2 2 2" xfId="55718" xr:uid="{00000000-0005-0000-0000-0000E7DA0000}"/>
    <cellStyle name="Percent 93 2 3" xfId="55719" xr:uid="{00000000-0005-0000-0000-0000E8DA0000}"/>
    <cellStyle name="Percent 93 2 4" xfId="55720" xr:uid="{00000000-0005-0000-0000-0000E9DA0000}"/>
    <cellStyle name="Percent 93 2 5" xfId="55721" xr:uid="{00000000-0005-0000-0000-0000EADA0000}"/>
    <cellStyle name="Percent 93 3" xfId="50019" xr:uid="{00000000-0005-0000-0000-0000EBDA0000}"/>
    <cellStyle name="Percent 93 3 2" xfId="55722" xr:uid="{00000000-0005-0000-0000-0000ECDA0000}"/>
    <cellStyle name="Percent 93 3 3" xfId="55723" xr:uid="{00000000-0005-0000-0000-0000EDDA0000}"/>
    <cellStyle name="Percent 93 3 4" xfId="55724" xr:uid="{00000000-0005-0000-0000-0000EEDA0000}"/>
    <cellStyle name="Percent 93 4" xfId="55725" xr:uid="{00000000-0005-0000-0000-0000EFDA0000}"/>
    <cellStyle name="Percent 93 5" xfId="55726" xr:uid="{00000000-0005-0000-0000-0000F0DA0000}"/>
    <cellStyle name="Percent 93 6" xfId="55727" xr:uid="{00000000-0005-0000-0000-0000F1DA0000}"/>
    <cellStyle name="Percent 94" xfId="50020" xr:uid="{00000000-0005-0000-0000-0000F2DA0000}"/>
    <cellStyle name="Percent 94 2" xfId="50021" xr:uid="{00000000-0005-0000-0000-0000F3DA0000}"/>
    <cellStyle name="Percent 94 2 2" xfId="55728" xr:uid="{00000000-0005-0000-0000-0000F4DA0000}"/>
    <cellStyle name="Percent 94 2 2 2" xfId="55729" xr:uid="{00000000-0005-0000-0000-0000F5DA0000}"/>
    <cellStyle name="Percent 94 2 3" xfId="55730" xr:uid="{00000000-0005-0000-0000-0000F6DA0000}"/>
    <cellStyle name="Percent 94 2 4" xfId="55731" xr:uid="{00000000-0005-0000-0000-0000F7DA0000}"/>
    <cellStyle name="Percent 94 2 5" xfId="55732" xr:uid="{00000000-0005-0000-0000-0000F8DA0000}"/>
    <cellStyle name="Percent 94 3" xfId="50022" xr:uid="{00000000-0005-0000-0000-0000F9DA0000}"/>
    <cellStyle name="Percent 94 3 2" xfId="55733" xr:uid="{00000000-0005-0000-0000-0000FADA0000}"/>
    <cellStyle name="Percent 94 3 3" xfId="55734" xr:uid="{00000000-0005-0000-0000-0000FBDA0000}"/>
    <cellStyle name="Percent 94 3 4" xfId="55735" xr:uid="{00000000-0005-0000-0000-0000FCDA0000}"/>
    <cellStyle name="Percent 94 4" xfId="55736" xr:uid="{00000000-0005-0000-0000-0000FDDA0000}"/>
    <cellStyle name="Percent 94 5" xfId="55737" xr:uid="{00000000-0005-0000-0000-0000FEDA0000}"/>
    <cellStyle name="Percent 94 6" xfId="55738" xr:uid="{00000000-0005-0000-0000-0000FFDA0000}"/>
    <cellStyle name="Percent 95" xfId="50023" xr:uid="{00000000-0005-0000-0000-000000DB0000}"/>
    <cellStyle name="Percent 95 2" xfId="50024" xr:uid="{00000000-0005-0000-0000-000001DB0000}"/>
    <cellStyle name="Percent 95 2 2" xfId="55739" xr:uid="{00000000-0005-0000-0000-000002DB0000}"/>
    <cellStyle name="Percent 95 2 2 2" xfId="55740" xr:uid="{00000000-0005-0000-0000-000003DB0000}"/>
    <cellStyle name="Percent 95 2 3" xfId="55741" xr:uid="{00000000-0005-0000-0000-000004DB0000}"/>
    <cellStyle name="Percent 95 2 4" xfId="55742" xr:uid="{00000000-0005-0000-0000-000005DB0000}"/>
    <cellStyle name="Percent 95 2 5" xfId="55743" xr:uid="{00000000-0005-0000-0000-000006DB0000}"/>
    <cellStyle name="Percent 95 3" xfId="50025" xr:uid="{00000000-0005-0000-0000-000007DB0000}"/>
    <cellStyle name="Percent 95 3 2" xfId="55744" xr:uid="{00000000-0005-0000-0000-000008DB0000}"/>
    <cellStyle name="Percent 95 3 3" xfId="55745" xr:uid="{00000000-0005-0000-0000-000009DB0000}"/>
    <cellStyle name="Percent 95 3 4" xfId="55746" xr:uid="{00000000-0005-0000-0000-00000ADB0000}"/>
    <cellStyle name="Percent 95 4" xfId="55747" xr:uid="{00000000-0005-0000-0000-00000BDB0000}"/>
    <cellStyle name="Percent 95 5" xfId="55748" xr:uid="{00000000-0005-0000-0000-00000CDB0000}"/>
    <cellStyle name="Percent 95 6" xfId="55749" xr:uid="{00000000-0005-0000-0000-00000DDB0000}"/>
    <cellStyle name="Percent 96" xfId="50026" xr:uid="{00000000-0005-0000-0000-00000EDB0000}"/>
    <cellStyle name="Percent 96 2" xfId="50027" xr:uid="{00000000-0005-0000-0000-00000FDB0000}"/>
    <cellStyle name="Percent 96 2 2" xfId="55750" xr:uid="{00000000-0005-0000-0000-000010DB0000}"/>
    <cellStyle name="Percent 96 2 2 2" xfId="55751" xr:uid="{00000000-0005-0000-0000-000011DB0000}"/>
    <cellStyle name="Percent 96 2 3" xfId="55752" xr:uid="{00000000-0005-0000-0000-000012DB0000}"/>
    <cellStyle name="Percent 96 2 4" xfId="55753" xr:uid="{00000000-0005-0000-0000-000013DB0000}"/>
    <cellStyle name="Percent 96 2 5" xfId="55754" xr:uid="{00000000-0005-0000-0000-000014DB0000}"/>
    <cellStyle name="Percent 96 3" xfId="50028" xr:uid="{00000000-0005-0000-0000-000015DB0000}"/>
    <cellStyle name="Percent 96 3 2" xfId="55755" xr:uid="{00000000-0005-0000-0000-000016DB0000}"/>
    <cellStyle name="Percent 96 3 3" xfId="55756" xr:uid="{00000000-0005-0000-0000-000017DB0000}"/>
    <cellStyle name="Percent 96 3 4" xfId="55757" xr:uid="{00000000-0005-0000-0000-000018DB0000}"/>
    <cellStyle name="Percent 96 4" xfId="55758" xr:uid="{00000000-0005-0000-0000-000019DB0000}"/>
    <cellStyle name="Percent 96 5" xfId="55759" xr:uid="{00000000-0005-0000-0000-00001ADB0000}"/>
    <cellStyle name="Percent 96 6" xfId="55760" xr:uid="{00000000-0005-0000-0000-00001BDB0000}"/>
    <cellStyle name="Percent 97" xfId="50029" xr:uid="{00000000-0005-0000-0000-00001CDB0000}"/>
    <cellStyle name="Percent 97 2" xfId="50030" xr:uid="{00000000-0005-0000-0000-00001DDB0000}"/>
    <cellStyle name="Percent 97 2 2" xfId="55761" xr:uid="{00000000-0005-0000-0000-00001EDB0000}"/>
    <cellStyle name="Percent 97 2 2 2" xfId="55762" xr:uid="{00000000-0005-0000-0000-00001FDB0000}"/>
    <cellStyle name="Percent 97 2 3" xfId="55763" xr:uid="{00000000-0005-0000-0000-000020DB0000}"/>
    <cellStyle name="Percent 97 2 4" xfId="55764" xr:uid="{00000000-0005-0000-0000-000021DB0000}"/>
    <cellStyle name="Percent 97 2 5" xfId="55765" xr:uid="{00000000-0005-0000-0000-000022DB0000}"/>
    <cellStyle name="Percent 97 3" xfId="50031" xr:uid="{00000000-0005-0000-0000-000023DB0000}"/>
    <cellStyle name="Percent 97 3 2" xfId="55766" xr:uid="{00000000-0005-0000-0000-000024DB0000}"/>
    <cellStyle name="Percent 97 3 3" xfId="55767" xr:uid="{00000000-0005-0000-0000-000025DB0000}"/>
    <cellStyle name="Percent 97 3 4" xfId="55768" xr:uid="{00000000-0005-0000-0000-000026DB0000}"/>
    <cellStyle name="Percent 97 4" xfId="55769" xr:uid="{00000000-0005-0000-0000-000027DB0000}"/>
    <cellStyle name="Percent 97 5" xfId="55770" xr:uid="{00000000-0005-0000-0000-000028DB0000}"/>
    <cellStyle name="Percent 97 6" xfId="55771" xr:uid="{00000000-0005-0000-0000-000029DB0000}"/>
    <cellStyle name="Percent 98" xfId="50032" xr:uid="{00000000-0005-0000-0000-00002ADB0000}"/>
    <cellStyle name="Percent 98 2" xfId="50033" xr:uid="{00000000-0005-0000-0000-00002BDB0000}"/>
    <cellStyle name="Percent 98 2 2" xfId="55772" xr:uid="{00000000-0005-0000-0000-00002CDB0000}"/>
    <cellStyle name="Percent 98 2 2 2" xfId="55773" xr:uid="{00000000-0005-0000-0000-00002DDB0000}"/>
    <cellStyle name="Percent 98 2 3" xfId="55774" xr:uid="{00000000-0005-0000-0000-00002EDB0000}"/>
    <cellStyle name="Percent 98 2 4" xfId="55775" xr:uid="{00000000-0005-0000-0000-00002FDB0000}"/>
    <cellStyle name="Percent 98 2 5" xfId="55776" xr:uid="{00000000-0005-0000-0000-000030DB0000}"/>
    <cellStyle name="Percent 98 3" xfId="50034" xr:uid="{00000000-0005-0000-0000-000031DB0000}"/>
    <cellStyle name="Percent 98 3 2" xfId="55777" xr:uid="{00000000-0005-0000-0000-000032DB0000}"/>
    <cellStyle name="Percent 98 3 3" xfId="55778" xr:uid="{00000000-0005-0000-0000-000033DB0000}"/>
    <cellStyle name="Percent 98 3 4" xfId="55779" xr:uid="{00000000-0005-0000-0000-000034DB0000}"/>
    <cellStyle name="Percent 98 4" xfId="55780" xr:uid="{00000000-0005-0000-0000-000035DB0000}"/>
    <cellStyle name="Percent 98 5" xfId="55781" xr:uid="{00000000-0005-0000-0000-000036DB0000}"/>
    <cellStyle name="Percent 98 6" xfId="55782" xr:uid="{00000000-0005-0000-0000-000037DB0000}"/>
    <cellStyle name="Percent 99" xfId="50035" xr:uid="{00000000-0005-0000-0000-000038DB0000}"/>
    <cellStyle name="Percent 99 2" xfId="50036" xr:uid="{00000000-0005-0000-0000-000039DB0000}"/>
    <cellStyle name="Percent 99 2 2" xfId="55783" xr:uid="{00000000-0005-0000-0000-00003ADB0000}"/>
    <cellStyle name="Percent 99 2 2 2" xfId="55784" xr:uid="{00000000-0005-0000-0000-00003BDB0000}"/>
    <cellStyle name="Percent 99 2 3" xfId="55785" xr:uid="{00000000-0005-0000-0000-00003CDB0000}"/>
    <cellStyle name="Percent 99 2 4" xfId="55786" xr:uid="{00000000-0005-0000-0000-00003DDB0000}"/>
    <cellStyle name="Percent 99 2 5" xfId="55787" xr:uid="{00000000-0005-0000-0000-00003EDB0000}"/>
    <cellStyle name="Percent 99 3" xfId="50037" xr:uid="{00000000-0005-0000-0000-00003FDB0000}"/>
    <cellStyle name="Percent 99 3 2" xfId="55788" xr:uid="{00000000-0005-0000-0000-000040DB0000}"/>
    <cellStyle name="Percent 99 3 3" xfId="55789" xr:uid="{00000000-0005-0000-0000-000041DB0000}"/>
    <cellStyle name="Percent 99 3 4" xfId="55790" xr:uid="{00000000-0005-0000-0000-000042DB0000}"/>
    <cellStyle name="Percent 99 4" xfId="55791" xr:uid="{00000000-0005-0000-0000-000043DB0000}"/>
    <cellStyle name="Percent 99 5" xfId="55792" xr:uid="{00000000-0005-0000-0000-000044DB0000}"/>
    <cellStyle name="Percent 99 6" xfId="55793" xr:uid="{00000000-0005-0000-0000-000045DB0000}"/>
    <cellStyle name="Percentage" xfId="342" xr:uid="{00000000-0005-0000-0000-000046DB0000}"/>
    <cellStyle name="Percentage 2" xfId="50039" xr:uid="{00000000-0005-0000-0000-000047DB0000}"/>
    <cellStyle name="Percentage 3" xfId="50040" xr:uid="{00000000-0005-0000-0000-000048DB0000}"/>
    <cellStyle name="Percentage 4" xfId="50041" xr:uid="{00000000-0005-0000-0000-000049DB0000}"/>
    <cellStyle name="Percentage 5" xfId="50038" xr:uid="{00000000-0005-0000-0000-00004ADB0000}"/>
    <cellStyle name="percentformat" xfId="60412" xr:uid="{00000000-0005-0000-0000-00004BDB0000}"/>
    <cellStyle name="percentformat 10" xfId="60413" xr:uid="{00000000-0005-0000-0000-00004CDB0000}"/>
    <cellStyle name="percentformat 11" xfId="60414" xr:uid="{00000000-0005-0000-0000-00004DDB0000}"/>
    <cellStyle name="percentformat 12" xfId="60415" xr:uid="{00000000-0005-0000-0000-00004EDB0000}"/>
    <cellStyle name="percentformat 13" xfId="60416" xr:uid="{00000000-0005-0000-0000-00004FDB0000}"/>
    <cellStyle name="percentformat 14" xfId="60417" xr:uid="{00000000-0005-0000-0000-000050DB0000}"/>
    <cellStyle name="percentformat 2" xfId="60418" xr:uid="{00000000-0005-0000-0000-000051DB0000}"/>
    <cellStyle name="percentformat 2 10" xfId="60419" xr:uid="{00000000-0005-0000-0000-000052DB0000}"/>
    <cellStyle name="percentformat 2 2" xfId="60420" xr:uid="{00000000-0005-0000-0000-000053DB0000}"/>
    <cellStyle name="percentformat 2 3" xfId="60421" xr:uid="{00000000-0005-0000-0000-000054DB0000}"/>
    <cellStyle name="percentformat 2 4" xfId="60422" xr:uid="{00000000-0005-0000-0000-000055DB0000}"/>
    <cellStyle name="percentformat 2 5" xfId="60423" xr:uid="{00000000-0005-0000-0000-000056DB0000}"/>
    <cellStyle name="percentformat 2 6" xfId="60424" xr:uid="{00000000-0005-0000-0000-000057DB0000}"/>
    <cellStyle name="percentformat 2 7" xfId="60425" xr:uid="{00000000-0005-0000-0000-000058DB0000}"/>
    <cellStyle name="percentformat 2 8" xfId="60426" xr:uid="{00000000-0005-0000-0000-000059DB0000}"/>
    <cellStyle name="percentformat 2 9" xfId="60427" xr:uid="{00000000-0005-0000-0000-00005ADB0000}"/>
    <cellStyle name="percentformat 3" xfId="60428" xr:uid="{00000000-0005-0000-0000-00005BDB0000}"/>
    <cellStyle name="percentformat 3 10" xfId="60429" xr:uid="{00000000-0005-0000-0000-00005CDB0000}"/>
    <cellStyle name="percentformat 3 2" xfId="60430" xr:uid="{00000000-0005-0000-0000-00005DDB0000}"/>
    <cellStyle name="percentformat 3 3" xfId="60431" xr:uid="{00000000-0005-0000-0000-00005EDB0000}"/>
    <cellStyle name="percentformat 3 4" xfId="60432" xr:uid="{00000000-0005-0000-0000-00005FDB0000}"/>
    <cellStyle name="percentformat 3 5" xfId="60433" xr:uid="{00000000-0005-0000-0000-000060DB0000}"/>
    <cellStyle name="percentformat 3 6" xfId="60434" xr:uid="{00000000-0005-0000-0000-000061DB0000}"/>
    <cellStyle name="percentformat 3 7" xfId="60435" xr:uid="{00000000-0005-0000-0000-000062DB0000}"/>
    <cellStyle name="percentformat 3 8" xfId="60436" xr:uid="{00000000-0005-0000-0000-000063DB0000}"/>
    <cellStyle name="percentformat 3 9" xfId="60437" xr:uid="{00000000-0005-0000-0000-000064DB0000}"/>
    <cellStyle name="percentformat 4" xfId="60438" xr:uid="{00000000-0005-0000-0000-000065DB0000}"/>
    <cellStyle name="percentformat 4 10" xfId="60439" xr:uid="{00000000-0005-0000-0000-000066DB0000}"/>
    <cellStyle name="percentformat 4 2" xfId="60440" xr:uid="{00000000-0005-0000-0000-000067DB0000}"/>
    <cellStyle name="percentformat 4 3" xfId="60441" xr:uid="{00000000-0005-0000-0000-000068DB0000}"/>
    <cellStyle name="percentformat 4 4" xfId="60442" xr:uid="{00000000-0005-0000-0000-000069DB0000}"/>
    <cellStyle name="percentformat 4 5" xfId="60443" xr:uid="{00000000-0005-0000-0000-00006ADB0000}"/>
    <cellStyle name="percentformat 4 6" xfId="60444" xr:uid="{00000000-0005-0000-0000-00006BDB0000}"/>
    <cellStyle name="percentformat 4 7" xfId="60445" xr:uid="{00000000-0005-0000-0000-00006CDB0000}"/>
    <cellStyle name="percentformat 4 8" xfId="60446" xr:uid="{00000000-0005-0000-0000-00006DDB0000}"/>
    <cellStyle name="percentformat 4 9" xfId="60447" xr:uid="{00000000-0005-0000-0000-00006EDB0000}"/>
    <cellStyle name="percentformat 5" xfId="60448" xr:uid="{00000000-0005-0000-0000-00006FDB0000}"/>
    <cellStyle name="percentformat 5 10" xfId="60449" xr:uid="{00000000-0005-0000-0000-000070DB0000}"/>
    <cellStyle name="percentformat 5 2" xfId="60450" xr:uid="{00000000-0005-0000-0000-000071DB0000}"/>
    <cellStyle name="percentformat 5 3" xfId="60451" xr:uid="{00000000-0005-0000-0000-000072DB0000}"/>
    <cellStyle name="percentformat 5 4" xfId="60452" xr:uid="{00000000-0005-0000-0000-000073DB0000}"/>
    <cellStyle name="percentformat 5 5" xfId="60453" xr:uid="{00000000-0005-0000-0000-000074DB0000}"/>
    <cellStyle name="percentformat 5 6" xfId="60454" xr:uid="{00000000-0005-0000-0000-000075DB0000}"/>
    <cellStyle name="percentformat 5 7" xfId="60455" xr:uid="{00000000-0005-0000-0000-000076DB0000}"/>
    <cellStyle name="percentformat 5 8" xfId="60456" xr:uid="{00000000-0005-0000-0000-000077DB0000}"/>
    <cellStyle name="percentformat 5 9" xfId="60457" xr:uid="{00000000-0005-0000-0000-000078DB0000}"/>
    <cellStyle name="percentformat 6" xfId="60458" xr:uid="{00000000-0005-0000-0000-000079DB0000}"/>
    <cellStyle name="percentformat 7" xfId="60459" xr:uid="{00000000-0005-0000-0000-00007ADB0000}"/>
    <cellStyle name="percentformat 8" xfId="60460" xr:uid="{00000000-0005-0000-0000-00007BDB0000}"/>
    <cellStyle name="percentformat 9" xfId="60461" xr:uid="{00000000-0005-0000-0000-00007CDB0000}"/>
    <cellStyle name="Porcentagem 2" xfId="60462" xr:uid="{00000000-0005-0000-0000-00007DDB0000}"/>
    <cellStyle name="PSChar" xfId="37" xr:uid="{00000000-0005-0000-0000-00007EDB0000}"/>
    <cellStyle name="PSChar 2" xfId="50043" xr:uid="{00000000-0005-0000-0000-00007FDB0000}"/>
    <cellStyle name="PSChar 2 2" xfId="50044" xr:uid="{00000000-0005-0000-0000-000080DB0000}"/>
    <cellStyle name="PSChar 2 2 2" xfId="55794" xr:uid="{00000000-0005-0000-0000-000081DB0000}"/>
    <cellStyle name="PSChar 2 3" xfId="50045" xr:uid="{00000000-0005-0000-0000-000082DB0000}"/>
    <cellStyle name="PSChar 2 4" xfId="50046" xr:uid="{00000000-0005-0000-0000-000083DB0000}"/>
    <cellStyle name="PSChar 3" xfId="50047" xr:uid="{00000000-0005-0000-0000-000084DB0000}"/>
    <cellStyle name="PSChar 3 2" xfId="50048" xr:uid="{00000000-0005-0000-0000-000085DB0000}"/>
    <cellStyle name="PSChar 3 2 2" xfId="50049" xr:uid="{00000000-0005-0000-0000-000086DB0000}"/>
    <cellStyle name="PSChar 3 2 3" xfId="50050" xr:uid="{00000000-0005-0000-0000-000087DB0000}"/>
    <cellStyle name="PSChar 3 2 4" xfId="50051" xr:uid="{00000000-0005-0000-0000-000088DB0000}"/>
    <cellStyle name="PSChar 3 3" xfId="50052" xr:uid="{00000000-0005-0000-0000-000089DB0000}"/>
    <cellStyle name="PSChar 3 4" xfId="50053" xr:uid="{00000000-0005-0000-0000-00008ADB0000}"/>
    <cellStyle name="PSChar 3 5" xfId="50054" xr:uid="{00000000-0005-0000-0000-00008BDB0000}"/>
    <cellStyle name="PSChar 4" xfId="50055" xr:uid="{00000000-0005-0000-0000-00008CDB0000}"/>
    <cellStyle name="PSChar 4 2" xfId="50056" xr:uid="{00000000-0005-0000-0000-00008DDB0000}"/>
    <cellStyle name="PSChar 4 2 2" xfId="50057" xr:uid="{00000000-0005-0000-0000-00008EDB0000}"/>
    <cellStyle name="PSChar 4 2 3" xfId="50058" xr:uid="{00000000-0005-0000-0000-00008FDB0000}"/>
    <cellStyle name="PSChar 4 3" xfId="50059" xr:uid="{00000000-0005-0000-0000-000090DB0000}"/>
    <cellStyle name="PSChar 4 3 2" xfId="50060" xr:uid="{00000000-0005-0000-0000-000091DB0000}"/>
    <cellStyle name="PSChar 4 3 3" xfId="50061" xr:uid="{00000000-0005-0000-0000-000092DB0000}"/>
    <cellStyle name="PSChar 4 4" xfId="50062" xr:uid="{00000000-0005-0000-0000-000093DB0000}"/>
    <cellStyle name="PSChar 4 5" xfId="50063" xr:uid="{00000000-0005-0000-0000-000094DB0000}"/>
    <cellStyle name="PSChar 5" xfId="50064" xr:uid="{00000000-0005-0000-0000-000095DB0000}"/>
    <cellStyle name="PSChar 6" xfId="50065" xr:uid="{00000000-0005-0000-0000-000096DB0000}"/>
    <cellStyle name="PSChar 7" xfId="50066" xr:uid="{00000000-0005-0000-0000-000097DB0000}"/>
    <cellStyle name="PSChar 8" xfId="50042" xr:uid="{00000000-0005-0000-0000-000098DB0000}"/>
    <cellStyle name="PSDate" xfId="38" xr:uid="{00000000-0005-0000-0000-000099DB0000}"/>
    <cellStyle name="PSDate 2" xfId="50067" xr:uid="{00000000-0005-0000-0000-00009ADB0000}"/>
    <cellStyle name="PSDate 2 2" xfId="55795" xr:uid="{00000000-0005-0000-0000-00009BDB0000}"/>
    <cellStyle name="PSDate 2 3" xfId="55796" xr:uid="{00000000-0005-0000-0000-00009CDB0000}"/>
    <cellStyle name="PSDate 3" xfId="50068" xr:uid="{00000000-0005-0000-0000-00009DDB0000}"/>
    <cellStyle name="PSDate 3 2" xfId="50069" xr:uid="{00000000-0005-0000-0000-00009EDB0000}"/>
    <cellStyle name="PSDate 3 2 2" xfId="55797" xr:uid="{00000000-0005-0000-0000-00009FDB0000}"/>
    <cellStyle name="PSDate 3 3" xfId="55798" xr:uid="{00000000-0005-0000-0000-0000A0DB0000}"/>
    <cellStyle name="PSDate 4" xfId="50070" xr:uid="{00000000-0005-0000-0000-0000A1DB0000}"/>
    <cellStyle name="PSDate 4 2" xfId="50071" xr:uid="{00000000-0005-0000-0000-0000A2DB0000}"/>
    <cellStyle name="PSDate 4 3" xfId="50072" xr:uid="{00000000-0005-0000-0000-0000A3DB0000}"/>
    <cellStyle name="PSDate 5" xfId="55799" xr:uid="{00000000-0005-0000-0000-0000A4DB0000}"/>
    <cellStyle name="PSDec" xfId="39" xr:uid="{00000000-0005-0000-0000-0000A5DB0000}"/>
    <cellStyle name="PSDec 2" xfId="50073" xr:uid="{00000000-0005-0000-0000-0000A6DB0000}"/>
    <cellStyle name="PSDec 2 2" xfId="55800" xr:uid="{00000000-0005-0000-0000-0000A7DB0000}"/>
    <cellStyle name="PSDec 2 3" xfId="55801" xr:uid="{00000000-0005-0000-0000-0000A8DB0000}"/>
    <cellStyle name="PSDec 3" xfId="50074" xr:uid="{00000000-0005-0000-0000-0000A9DB0000}"/>
    <cellStyle name="PSDec 3 2" xfId="50075" xr:uid="{00000000-0005-0000-0000-0000AADB0000}"/>
    <cellStyle name="PSDec 3 2 2" xfId="55802" xr:uid="{00000000-0005-0000-0000-0000ABDB0000}"/>
    <cellStyle name="PSDec 3 3" xfId="55803" xr:uid="{00000000-0005-0000-0000-0000ACDB0000}"/>
    <cellStyle name="PSDec 4" xfId="50076" xr:uid="{00000000-0005-0000-0000-0000ADDB0000}"/>
    <cellStyle name="PSDec 4 2" xfId="50077" xr:uid="{00000000-0005-0000-0000-0000AEDB0000}"/>
    <cellStyle name="PSDec 4 3" xfId="50078" xr:uid="{00000000-0005-0000-0000-0000AFDB0000}"/>
    <cellStyle name="PSDec 5" xfId="55804" xr:uid="{00000000-0005-0000-0000-0000B0DB0000}"/>
    <cellStyle name="PSHeading" xfId="40" xr:uid="{00000000-0005-0000-0000-0000B1DB0000}"/>
    <cellStyle name="PSHeading 2" xfId="50080" xr:uid="{00000000-0005-0000-0000-0000B2DB0000}"/>
    <cellStyle name="PSHeading 2 2" xfId="50081" xr:uid="{00000000-0005-0000-0000-0000B3DB0000}"/>
    <cellStyle name="PSHeading 2 2 2" xfId="55805" xr:uid="{00000000-0005-0000-0000-0000B4DB0000}"/>
    <cellStyle name="PSHeading 2 3" xfId="50082" xr:uid="{00000000-0005-0000-0000-0000B5DB0000}"/>
    <cellStyle name="PSHeading 2 4" xfId="50083" xr:uid="{00000000-0005-0000-0000-0000B6DB0000}"/>
    <cellStyle name="PSHeading 3" xfId="50084" xr:uid="{00000000-0005-0000-0000-0000B7DB0000}"/>
    <cellStyle name="PSHeading 3 2" xfId="50085" xr:uid="{00000000-0005-0000-0000-0000B8DB0000}"/>
    <cellStyle name="PSHeading 3 2 2" xfId="50086" xr:uid="{00000000-0005-0000-0000-0000B9DB0000}"/>
    <cellStyle name="PSHeading 3 2 3" xfId="50087" xr:uid="{00000000-0005-0000-0000-0000BADB0000}"/>
    <cellStyle name="PSHeading 3 2 4" xfId="50088" xr:uid="{00000000-0005-0000-0000-0000BBDB0000}"/>
    <cellStyle name="PSHeading 3 3" xfId="50089" xr:uid="{00000000-0005-0000-0000-0000BCDB0000}"/>
    <cellStyle name="PSHeading 3 4" xfId="50090" xr:uid="{00000000-0005-0000-0000-0000BDDB0000}"/>
    <cellStyle name="PSHeading 3 5" xfId="50091" xr:uid="{00000000-0005-0000-0000-0000BEDB0000}"/>
    <cellStyle name="PSHeading 4" xfId="50092" xr:uid="{00000000-0005-0000-0000-0000BFDB0000}"/>
    <cellStyle name="PSHeading 4 2" xfId="50093" xr:uid="{00000000-0005-0000-0000-0000C0DB0000}"/>
    <cellStyle name="PSHeading 4 2 2" xfId="50094" xr:uid="{00000000-0005-0000-0000-0000C1DB0000}"/>
    <cellStyle name="PSHeading 4 2 3" xfId="50095" xr:uid="{00000000-0005-0000-0000-0000C2DB0000}"/>
    <cellStyle name="PSHeading 4 3" xfId="50096" xr:uid="{00000000-0005-0000-0000-0000C3DB0000}"/>
    <cellStyle name="PSHeading 4 3 2" xfId="50097" xr:uid="{00000000-0005-0000-0000-0000C4DB0000}"/>
    <cellStyle name="PSHeading 4 3 3" xfId="50098" xr:uid="{00000000-0005-0000-0000-0000C5DB0000}"/>
    <cellStyle name="PSHeading 4 4" xfId="50099" xr:uid="{00000000-0005-0000-0000-0000C6DB0000}"/>
    <cellStyle name="PSHeading 4 5" xfId="50100" xr:uid="{00000000-0005-0000-0000-0000C7DB0000}"/>
    <cellStyle name="PSHeading 5" xfId="50101" xr:uid="{00000000-0005-0000-0000-0000C8DB0000}"/>
    <cellStyle name="PSHeading 6" xfId="50102" xr:uid="{00000000-0005-0000-0000-0000C9DB0000}"/>
    <cellStyle name="PSHeading 7" xfId="50103" xr:uid="{00000000-0005-0000-0000-0000CADB0000}"/>
    <cellStyle name="PSHeading 8" xfId="50079" xr:uid="{00000000-0005-0000-0000-0000CBDB0000}"/>
    <cellStyle name="PSInt" xfId="41" xr:uid="{00000000-0005-0000-0000-0000CCDB0000}"/>
    <cellStyle name="PSInt 2" xfId="50104" xr:uid="{00000000-0005-0000-0000-0000CDDB0000}"/>
    <cellStyle name="PSInt 2 2" xfId="55806" xr:uid="{00000000-0005-0000-0000-0000CEDB0000}"/>
    <cellStyle name="PSInt 2 3" xfId="55807" xr:uid="{00000000-0005-0000-0000-0000CFDB0000}"/>
    <cellStyle name="PSInt 3" xfId="50105" xr:uid="{00000000-0005-0000-0000-0000D0DB0000}"/>
    <cellStyle name="PSInt 3 2" xfId="50106" xr:uid="{00000000-0005-0000-0000-0000D1DB0000}"/>
    <cellStyle name="PSInt 3 2 2" xfId="55808" xr:uid="{00000000-0005-0000-0000-0000D2DB0000}"/>
    <cellStyle name="PSInt 3 3" xfId="55809" xr:uid="{00000000-0005-0000-0000-0000D3DB0000}"/>
    <cellStyle name="PSInt 4" xfId="50107" xr:uid="{00000000-0005-0000-0000-0000D4DB0000}"/>
    <cellStyle name="PSInt 4 2" xfId="50108" xr:uid="{00000000-0005-0000-0000-0000D5DB0000}"/>
    <cellStyle name="PSInt 4 3" xfId="50109" xr:uid="{00000000-0005-0000-0000-0000D6DB0000}"/>
    <cellStyle name="PSInt 5" xfId="55810" xr:uid="{00000000-0005-0000-0000-0000D7DB0000}"/>
    <cellStyle name="PSSpacer" xfId="42" xr:uid="{00000000-0005-0000-0000-0000D8DB0000}"/>
    <cellStyle name="PSSpacer 2" xfId="50111" xr:uid="{00000000-0005-0000-0000-0000D9DB0000}"/>
    <cellStyle name="PSSpacer 2 2" xfId="50112" xr:uid="{00000000-0005-0000-0000-0000DADB0000}"/>
    <cellStyle name="PSSpacer 2 2 2" xfId="55811" xr:uid="{00000000-0005-0000-0000-0000DBDB0000}"/>
    <cellStyle name="PSSpacer 2 3" xfId="50113" xr:uid="{00000000-0005-0000-0000-0000DCDB0000}"/>
    <cellStyle name="PSSpacer 2 4" xfId="50114" xr:uid="{00000000-0005-0000-0000-0000DDDB0000}"/>
    <cellStyle name="PSSpacer 3" xfId="50115" xr:uid="{00000000-0005-0000-0000-0000DEDB0000}"/>
    <cellStyle name="PSSpacer 3 2" xfId="50116" xr:uid="{00000000-0005-0000-0000-0000DFDB0000}"/>
    <cellStyle name="PSSpacer 3 2 2" xfId="50117" xr:uid="{00000000-0005-0000-0000-0000E0DB0000}"/>
    <cellStyle name="PSSpacer 3 2 3" xfId="50118" xr:uid="{00000000-0005-0000-0000-0000E1DB0000}"/>
    <cellStyle name="PSSpacer 3 2 4" xfId="50119" xr:uid="{00000000-0005-0000-0000-0000E2DB0000}"/>
    <cellStyle name="PSSpacer 3 3" xfId="50120" xr:uid="{00000000-0005-0000-0000-0000E3DB0000}"/>
    <cellStyle name="PSSpacer 3 4" xfId="50121" xr:uid="{00000000-0005-0000-0000-0000E4DB0000}"/>
    <cellStyle name="PSSpacer 3 5" xfId="50122" xr:uid="{00000000-0005-0000-0000-0000E5DB0000}"/>
    <cellStyle name="PSSpacer 4" xfId="50123" xr:uid="{00000000-0005-0000-0000-0000E6DB0000}"/>
    <cellStyle name="PSSpacer 4 2" xfId="50124" xr:uid="{00000000-0005-0000-0000-0000E7DB0000}"/>
    <cellStyle name="PSSpacer 4 2 2" xfId="50125" xr:uid="{00000000-0005-0000-0000-0000E8DB0000}"/>
    <cellStyle name="PSSpacer 4 2 3" xfId="50126" xr:uid="{00000000-0005-0000-0000-0000E9DB0000}"/>
    <cellStyle name="PSSpacer 4 3" xfId="50127" xr:uid="{00000000-0005-0000-0000-0000EADB0000}"/>
    <cellStyle name="PSSpacer 4 3 2" xfId="50128" xr:uid="{00000000-0005-0000-0000-0000EBDB0000}"/>
    <cellStyle name="PSSpacer 4 3 3" xfId="50129" xr:uid="{00000000-0005-0000-0000-0000ECDB0000}"/>
    <cellStyle name="PSSpacer 4 4" xfId="50130" xr:uid="{00000000-0005-0000-0000-0000EDDB0000}"/>
    <cellStyle name="PSSpacer 4 5" xfId="50131" xr:uid="{00000000-0005-0000-0000-0000EEDB0000}"/>
    <cellStyle name="PSSpacer 5" xfId="50132" xr:uid="{00000000-0005-0000-0000-0000EFDB0000}"/>
    <cellStyle name="PSSpacer 6" xfId="50133" xr:uid="{00000000-0005-0000-0000-0000F0DB0000}"/>
    <cellStyle name="PSSpacer 7" xfId="50134" xr:uid="{00000000-0005-0000-0000-0000F1DB0000}"/>
    <cellStyle name="PSSpacer 8" xfId="50110" xr:uid="{00000000-0005-0000-0000-0000F2DB0000}"/>
    <cellStyle name="r" xfId="343" xr:uid="{00000000-0005-0000-0000-0000F3DB0000}"/>
    <cellStyle name="r 2" xfId="50136" xr:uid="{00000000-0005-0000-0000-0000F4DB0000}"/>
    <cellStyle name="r 2 2" xfId="50137" xr:uid="{00000000-0005-0000-0000-0000F5DB0000}"/>
    <cellStyle name="r 2 3" xfId="50138" xr:uid="{00000000-0005-0000-0000-0000F6DB0000}"/>
    <cellStyle name="r 2 4" xfId="50139" xr:uid="{00000000-0005-0000-0000-0000F7DB0000}"/>
    <cellStyle name="r 3" xfId="50140" xr:uid="{00000000-0005-0000-0000-0000F8DB0000}"/>
    <cellStyle name="r 3 2" xfId="50141" xr:uid="{00000000-0005-0000-0000-0000F9DB0000}"/>
    <cellStyle name="r 3 2 2" xfId="50142" xr:uid="{00000000-0005-0000-0000-0000FADB0000}"/>
    <cellStyle name="r 3 2 3" xfId="50143" xr:uid="{00000000-0005-0000-0000-0000FBDB0000}"/>
    <cellStyle name="r 3 2 4" xfId="50144" xr:uid="{00000000-0005-0000-0000-0000FCDB0000}"/>
    <cellStyle name="r 3 3" xfId="50145" xr:uid="{00000000-0005-0000-0000-0000FDDB0000}"/>
    <cellStyle name="r 3 4" xfId="50146" xr:uid="{00000000-0005-0000-0000-0000FEDB0000}"/>
    <cellStyle name="r 3 5" xfId="50147" xr:uid="{00000000-0005-0000-0000-0000FFDB0000}"/>
    <cellStyle name="r 4" xfId="50148" xr:uid="{00000000-0005-0000-0000-000000DC0000}"/>
    <cellStyle name="r 4 2" xfId="50149" xr:uid="{00000000-0005-0000-0000-000001DC0000}"/>
    <cellStyle name="r 4 3" xfId="50150" xr:uid="{00000000-0005-0000-0000-000002DC0000}"/>
    <cellStyle name="r 5" xfId="50151" xr:uid="{00000000-0005-0000-0000-000003DC0000}"/>
    <cellStyle name="r 5 2" xfId="50152" xr:uid="{00000000-0005-0000-0000-000004DC0000}"/>
    <cellStyle name="r 5 2 2" xfId="50153" xr:uid="{00000000-0005-0000-0000-000005DC0000}"/>
    <cellStyle name="r 5 2 3" xfId="50154" xr:uid="{00000000-0005-0000-0000-000006DC0000}"/>
    <cellStyle name="r 5 3" xfId="50155" xr:uid="{00000000-0005-0000-0000-000007DC0000}"/>
    <cellStyle name="r 5 3 2" xfId="50156" xr:uid="{00000000-0005-0000-0000-000008DC0000}"/>
    <cellStyle name="r 5 3 3" xfId="50157" xr:uid="{00000000-0005-0000-0000-000009DC0000}"/>
    <cellStyle name="r 5 4" xfId="50158" xr:uid="{00000000-0005-0000-0000-00000ADC0000}"/>
    <cellStyle name="r 5 5" xfId="50159" xr:uid="{00000000-0005-0000-0000-00000BDC0000}"/>
    <cellStyle name="r 6" xfId="50160" xr:uid="{00000000-0005-0000-0000-00000CDC0000}"/>
    <cellStyle name="r 7" xfId="50161" xr:uid="{00000000-0005-0000-0000-00000DDC0000}"/>
    <cellStyle name="r 8" xfId="50162" xr:uid="{00000000-0005-0000-0000-00000EDC0000}"/>
    <cellStyle name="r 9" xfId="50135" xr:uid="{00000000-0005-0000-0000-00000FDC0000}"/>
    <cellStyle name="Range Name" xfId="60463" xr:uid="{00000000-0005-0000-0000-000010DC0000}"/>
    <cellStyle name="Reports" xfId="60464" xr:uid="{00000000-0005-0000-0000-000011DC0000}"/>
    <cellStyle name="_x0005_ŠˆoO¤_x0005_²ˆo´_x0005_ÖˆoÄ_x0005_üˆoÔ_x0005_ †oä_x0005_´†oô_x0005_Ê†o_x0004__x0006_Ü†o_x0014__x0006_ð†o$_x0006__x001e_‰o4_x0006_8‰oD_x0006_`‰oT_x0006_„‰od_x0006_˜‰ot_x0006_¸‰o„_x0006_Ô‰o”_x0006_è‰o¤_x0006_" xfId="60465" xr:uid="{00000000-0005-0000-0000-000012DC0000}"/>
    <cellStyle name="Scenario" xfId="60466" xr:uid="{00000000-0005-0000-0000-000013DC0000}"/>
    <cellStyle name="Separador de milhares 2" xfId="60467" xr:uid="{00000000-0005-0000-0000-000014DC0000}"/>
    <cellStyle name="Separador de milhares_Age receivables" xfId="60468" xr:uid="{00000000-0005-0000-0000-000015DC0000}"/>
    <cellStyle name="Separator" xfId="60469" xr:uid="{00000000-0005-0000-0000-000016DC0000}"/>
    <cellStyle name="Separator 10" xfId="60470" xr:uid="{00000000-0005-0000-0000-000017DC0000}"/>
    <cellStyle name="Separator 11" xfId="60471" xr:uid="{00000000-0005-0000-0000-000018DC0000}"/>
    <cellStyle name="Separator 12" xfId="60472" xr:uid="{00000000-0005-0000-0000-000019DC0000}"/>
    <cellStyle name="Separator 13" xfId="60473" xr:uid="{00000000-0005-0000-0000-00001ADC0000}"/>
    <cellStyle name="Separator 14" xfId="60474" xr:uid="{00000000-0005-0000-0000-00001BDC0000}"/>
    <cellStyle name="Separator 2" xfId="60475" xr:uid="{00000000-0005-0000-0000-00001CDC0000}"/>
    <cellStyle name="Separator 2 10" xfId="60476" xr:uid="{00000000-0005-0000-0000-00001DDC0000}"/>
    <cellStyle name="Separator 2 2" xfId="60477" xr:uid="{00000000-0005-0000-0000-00001EDC0000}"/>
    <cellStyle name="Separator 2 3" xfId="60478" xr:uid="{00000000-0005-0000-0000-00001FDC0000}"/>
    <cellStyle name="Separator 2 4" xfId="60479" xr:uid="{00000000-0005-0000-0000-000020DC0000}"/>
    <cellStyle name="Separator 2 5" xfId="60480" xr:uid="{00000000-0005-0000-0000-000021DC0000}"/>
    <cellStyle name="Separator 2 6" xfId="60481" xr:uid="{00000000-0005-0000-0000-000022DC0000}"/>
    <cellStyle name="Separator 2 7" xfId="60482" xr:uid="{00000000-0005-0000-0000-000023DC0000}"/>
    <cellStyle name="Separator 2 8" xfId="60483" xr:uid="{00000000-0005-0000-0000-000024DC0000}"/>
    <cellStyle name="Separator 2 9" xfId="60484" xr:uid="{00000000-0005-0000-0000-000025DC0000}"/>
    <cellStyle name="Separator 3" xfId="60485" xr:uid="{00000000-0005-0000-0000-000026DC0000}"/>
    <cellStyle name="Separator 3 10" xfId="60486" xr:uid="{00000000-0005-0000-0000-000027DC0000}"/>
    <cellStyle name="Separator 3 2" xfId="60487" xr:uid="{00000000-0005-0000-0000-000028DC0000}"/>
    <cellStyle name="Separator 3 3" xfId="60488" xr:uid="{00000000-0005-0000-0000-000029DC0000}"/>
    <cellStyle name="Separator 3 4" xfId="60489" xr:uid="{00000000-0005-0000-0000-00002ADC0000}"/>
    <cellStyle name="Separator 3 5" xfId="60490" xr:uid="{00000000-0005-0000-0000-00002BDC0000}"/>
    <cellStyle name="Separator 3 6" xfId="60491" xr:uid="{00000000-0005-0000-0000-00002CDC0000}"/>
    <cellStyle name="Separator 3 7" xfId="60492" xr:uid="{00000000-0005-0000-0000-00002DDC0000}"/>
    <cellStyle name="Separator 3 8" xfId="60493" xr:uid="{00000000-0005-0000-0000-00002EDC0000}"/>
    <cellStyle name="Separator 3 9" xfId="60494" xr:uid="{00000000-0005-0000-0000-00002FDC0000}"/>
    <cellStyle name="Separator 4" xfId="60495" xr:uid="{00000000-0005-0000-0000-000030DC0000}"/>
    <cellStyle name="Separator 4 10" xfId="60496" xr:uid="{00000000-0005-0000-0000-000031DC0000}"/>
    <cellStyle name="Separator 4 2" xfId="60497" xr:uid="{00000000-0005-0000-0000-000032DC0000}"/>
    <cellStyle name="Separator 4 3" xfId="60498" xr:uid="{00000000-0005-0000-0000-000033DC0000}"/>
    <cellStyle name="Separator 4 4" xfId="60499" xr:uid="{00000000-0005-0000-0000-000034DC0000}"/>
    <cellStyle name="Separator 4 5" xfId="60500" xr:uid="{00000000-0005-0000-0000-000035DC0000}"/>
    <cellStyle name="Separator 4 6" xfId="60501" xr:uid="{00000000-0005-0000-0000-000036DC0000}"/>
    <cellStyle name="Separator 4 7" xfId="60502" xr:uid="{00000000-0005-0000-0000-000037DC0000}"/>
    <cellStyle name="Separator 4 8" xfId="60503" xr:uid="{00000000-0005-0000-0000-000038DC0000}"/>
    <cellStyle name="Separator 4 9" xfId="60504" xr:uid="{00000000-0005-0000-0000-000039DC0000}"/>
    <cellStyle name="Separator 5" xfId="60505" xr:uid="{00000000-0005-0000-0000-00003ADC0000}"/>
    <cellStyle name="Separator 5 10" xfId="60506" xr:uid="{00000000-0005-0000-0000-00003BDC0000}"/>
    <cellStyle name="Separator 5 2" xfId="60507" xr:uid="{00000000-0005-0000-0000-00003CDC0000}"/>
    <cellStyle name="Separator 5 3" xfId="60508" xr:uid="{00000000-0005-0000-0000-00003DDC0000}"/>
    <cellStyle name="Separator 5 4" xfId="60509" xr:uid="{00000000-0005-0000-0000-00003EDC0000}"/>
    <cellStyle name="Separator 5 5" xfId="60510" xr:uid="{00000000-0005-0000-0000-00003FDC0000}"/>
    <cellStyle name="Separator 5 6" xfId="60511" xr:uid="{00000000-0005-0000-0000-000040DC0000}"/>
    <cellStyle name="Separator 5 7" xfId="60512" xr:uid="{00000000-0005-0000-0000-000041DC0000}"/>
    <cellStyle name="Separator 5 8" xfId="60513" xr:uid="{00000000-0005-0000-0000-000042DC0000}"/>
    <cellStyle name="Separator 5 9" xfId="60514" xr:uid="{00000000-0005-0000-0000-000043DC0000}"/>
    <cellStyle name="Separator 6" xfId="60515" xr:uid="{00000000-0005-0000-0000-000044DC0000}"/>
    <cellStyle name="Separator 7" xfId="60516" xr:uid="{00000000-0005-0000-0000-000045DC0000}"/>
    <cellStyle name="Separator 8" xfId="60517" xr:uid="{00000000-0005-0000-0000-000046DC0000}"/>
    <cellStyle name="Separator 9" xfId="60518" xr:uid="{00000000-0005-0000-0000-000047DC0000}"/>
    <cellStyle name="Shading 1" xfId="60519" xr:uid="{00000000-0005-0000-0000-000048DC0000}"/>
    <cellStyle name="ShOut" xfId="43" xr:uid="{00000000-0005-0000-0000-000049DC0000}"/>
    <cellStyle name="ShOut 10" xfId="50163" xr:uid="{00000000-0005-0000-0000-00004ADC0000}"/>
    <cellStyle name="ShOut 10 2" xfId="50164" xr:uid="{00000000-0005-0000-0000-00004BDC0000}"/>
    <cellStyle name="ShOut 10 2 2" xfId="50165" xr:uid="{00000000-0005-0000-0000-00004CDC0000}"/>
    <cellStyle name="ShOut 10 2 2 2" xfId="55812" xr:uid="{00000000-0005-0000-0000-00004DDC0000}"/>
    <cellStyle name="ShOut 10 2 2 3" xfId="55813" xr:uid="{00000000-0005-0000-0000-00004EDC0000}"/>
    <cellStyle name="ShOut 10 2 2 4" xfId="55814" xr:uid="{00000000-0005-0000-0000-00004FDC0000}"/>
    <cellStyle name="ShOut 10 2 3" xfId="50166" xr:uid="{00000000-0005-0000-0000-000050DC0000}"/>
    <cellStyle name="ShOut 10 2 3 2" xfId="55815" xr:uid="{00000000-0005-0000-0000-000051DC0000}"/>
    <cellStyle name="ShOut 10 2 3 3" xfId="55816" xr:uid="{00000000-0005-0000-0000-000052DC0000}"/>
    <cellStyle name="ShOut 10 2 3 4" xfId="55817" xr:uid="{00000000-0005-0000-0000-000053DC0000}"/>
    <cellStyle name="ShOut 10 2 4" xfId="55818" xr:uid="{00000000-0005-0000-0000-000054DC0000}"/>
    <cellStyle name="ShOut 10 2 4 2" xfId="55819" xr:uid="{00000000-0005-0000-0000-000055DC0000}"/>
    <cellStyle name="ShOut 10 2 5" xfId="55820" xr:uid="{00000000-0005-0000-0000-000056DC0000}"/>
    <cellStyle name="ShOut 10 2 5 2" xfId="55821" xr:uid="{00000000-0005-0000-0000-000057DC0000}"/>
    <cellStyle name="ShOut 10 3" xfId="50167" xr:uid="{00000000-0005-0000-0000-000058DC0000}"/>
    <cellStyle name="ShOut 10 3 2" xfId="50168" xr:uid="{00000000-0005-0000-0000-000059DC0000}"/>
    <cellStyle name="ShOut 10 3 2 2" xfId="55822" xr:uid="{00000000-0005-0000-0000-00005ADC0000}"/>
    <cellStyle name="ShOut 10 3 2 3" xfId="55823" xr:uid="{00000000-0005-0000-0000-00005BDC0000}"/>
    <cellStyle name="ShOut 10 3 2 4" xfId="55824" xr:uid="{00000000-0005-0000-0000-00005CDC0000}"/>
    <cellStyle name="ShOut 10 3 3" xfId="50169" xr:uid="{00000000-0005-0000-0000-00005DDC0000}"/>
    <cellStyle name="ShOut 10 3 3 2" xfId="55825" xr:uid="{00000000-0005-0000-0000-00005EDC0000}"/>
    <cellStyle name="ShOut 10 3 3 3" xfId="55826" xr:uid="{00000000-0005-0000-0000-00005FDC0000}"/>
    <cellStyle name="ShOut 10 3 3 4" xfId="55827" xr:uid="{00000000-0005-0000-0000-000060DC0000}"/>
    <cellStyle name="ShOut 10 3 4" xfId="55828" xr:uid="{00000000-0005-0000-0000-000061DC0000}"/>
    <cellStyle name="ShOut 10 3 4 2" xfId="55829" xr:uid="{00000000-0005-0000-0000-000062DC0000}"/>
    <cellStyle name="ShOut 10 3 5" xfId="55830" xr:uid="{00000000-0005-0000-0000-000063DC0000}"/>
    <cellStyle name="ShOut 10 3 5 2" xfId="55831" xr:uid="{00000000-0005-0000-0000-000064DC0000}"/>
    <cellStyle name="ShOut 10 4" xfId="50170" xr:uid="{00000000-0005-0000-0000-000065DC0000}"/>
    <cellStyle name="ShOut 10 4 2" xfId="55832" xr:uid="{00000000-0005-0000-0000-000066DC0000}"/>
    <cellStyle name="ShOut 10 4 3" xfId="55833" xr:uid="{00000000-0005-0000-0000-000067DC0000}"/>
    <cellStyle name="ShOut 10 4 4" xfId="55834" xr:uid="{00000000-0005-0000-0000-000068DC0000}"/>
    <cellStyle name="ShOut 10 5" xfId="50171" xr:uid="{00000000-0005-0000-0000-000069DC0000}"/>
    <cellStyle name="ShOut 10 5 2" xfId="55835" xr:uid="{00000000-0005-0000-0000-00006ADC0000}"/>
    <cellStyle name="ShOut 10 5 3" xfId="55836" xr:uid="{00000000-0005-0000-0000-00006BDC0000}"/>
    <cellStyle name="ShOut 10 5 4" xfId="55837" xr:uid="{00000000-0005-0000-0000-00006CDC0000}"/>
    <cellStyle name="ShOut 10 6" xfId="55838" xr:uid="{00000000-0005-0000-0000-00006DDC0000}"/>
    <cellStyle name="ShOut 10 6 2" xfId="55839" xr:uid="{00000000-0005-0000-0000-00006EDC0000}"/>
    <cellStyle name="ShOut 10 7" xfId="55840" xr:uid="{00000000-0005-0000-0000-00006FDC0000}"/>
    <cellStyle name="ShOut 10 7 2" xfId="55841" xr:uid="{00000000-0005-0000-0000-000070DC0000}"/>
    <cellStyle name="ShOut 11" xfId="50172" xr:uid="{00000000-0005-0000-0000-000071DC0000}"/>
    <cellStyle name="ShOut 11 2" xfId="50173" xr:uid="{00000000-0005-0000-0000-000072DC0000}"/>
    <cellStyle name="ShOut 11 2 2" xfId="55842" xr:uid="{00000000-0005-0000-0000-000073DC0000}"/>
    <cellStyle name="ShOut 11 2 2 2" xfId="55843" xr:uid="{00000000-0005-0000-0000-000074DC0000}"/>
    <cellStyle name="ShOut 11 2 3" xfId="55844" xr:uid="{00000000-0005-0000-0000-000075DC0000}"/>
    <cellStyle name="ShOut 11 2 3 2" xfId="55845" xr:uid="{00000000-0005-0000-0000-000076DC0000}"/>
    <cellStyle name="ShOut 11 3" xfId="50174" xr:uid="{00000000-0005-0000-0000-000077DC0000}"/>
    <cellStyle name="ShOut 11 3 2" xfId="55846" xr:uid="{00000000-0005-0000-0000-000078DC0000}"/>
    <cellStyle name="ShOut 11 3 3" xfId="55847" xr:uid="{00000000-0005-0000-0000-000079DC0000}"/>
    <cellStyle name="ShOut 11 3 4" xfId="55848" xr:uid="{00000000-0005-0000-0000-00007ADC0000}"/>
    <cellStyle name="ShOut 11 4" xfId="55849" xr:uid="{00000000-0005-0000-0000-00007BDC0000}"/>
    <cellStyle name="ShOut 11 4 2" xfId="55850" xr:uid="{00000000-0005-0000-0000-00007CDC0000}"/>
    <cellStyle name="ShOut 11 5" xfId="55851" xr:uid="{00000000-0005-0000-0000-00007DDC0000}"/>
    <cellStyle name="ShOut 11 5 2" xfId="55852" xr:uid="{00000000-0005-0000-0000-00007EDC0000}"/>
    <cellStyle name="ShOut 12" xfId="50175" xr:uid="{00000000-0005-0000-0000-00007FDC0000}"/>
    <cellStyle name="ShOut 12 2" xfId="50176" xr:uid="{00000000-0005-0000-0000-000080DC0000}"/>
    <cellStyle name="ShOut 12 2 2" xfId="50177" xr:uid="{00000000-0005-0000-0000-000081DC0000}"/>
    <cellStyle name="ShOut 12 2 2 2" xfId="55853" xr:uid="{00000000-0005-0000-0000-000082DC0000}"/>
    <cellStyle name="ShOut 12 2 2 3" xfId="55854" xr:uid="{00000000-0005-0000-0000-000083DC0000}"/>
    <cellStyle name="ShOut 12 2 2 4" xfId="55855" xr:uid="{00000000-0005-0000-0000-000084DC0000}"/>
    <cellStyle name="ShOut 12 2 3" xfId="50178" xr:uid="{00000000-0005-0000-0000-000085DC0000}"/>
    <cellStyle name="ShOut 12 2 3 2" xfId="55856" xr:uid="{00000000-0005-0000-0000-000086DC0000}"/>
    <cellStyle name="ShOut 12 2 3 3" xfId="55857" xr:uid="{00000000-0005-0000-0000-000087DC0000}"/>
    <cellStyle name="ShOut 12 2 3 4" xfId="55858" xr:uid="{00000000-0005-0000-0000-000088DC0000}"/>
    <cellStyle name="ShOut 12 2 4" xfId="55859" xr:uid="{00000000-0005-0000-0000-000089DC0000}"/>
    <cellStyle name="ShOut 12 2 4 2" xfId="55860" xr:uid="{00000000-0005-0000-0000-00008ADC0000}"/>
    <cellStyle name="ShOut 12 2 5" xfId="55861" xr:uid="{00000000-0005-0000-0000-00008BDC0000}"/>
    <cellStyle name="ShOut 12 2 6" xfId="55862" xr:uid="{00000000-0005-0000-0000-00008CDC0000}"/>
    <cellStyle name="ShOut 12 2 7" xfId="55863" xr:uid="{00000000-0005-0000-0000-00008DDC0000}"/>
    <cellStyle name="ShOut 12 3" xfId="50179" xr:uid="{00000000-0005-0000-0000-00008EDC0000}"/>
    <cellStyle name="ShOut 12 3 2" xfId="55864" xr:uid="{00000000-0005-0000-0000-00008FDC0000}"/>
    <cellStyle name="ShOut 12 3 3" xfId="55865" xr:uid="{00000000-0005-0000-0000-000090DC0000}"/>
    <cellStyle name="ShOut 12 3 4" xfId="55866" xr:uid="{00000000-0005-0000-0000-000091DC0000}"/>
    <cellStyle name="ShOut 12 4" xfId="50180" xr:uid="{00000000-0005-0000-0000-000092DC0000}"/>
    <cellStyle name="ShOut 12 4 2" xfId="55867" xr:uid="{00000000-0005-0000-0000-000093DC0000}"/>
    <cellStyle name="ShOut 12 4 3" xfId="55868" xr:uid="{00000000-0005-0000-0000-000094DC0000}"/>
    <cellStyle name="ShOut 12 4 4" xfId="55869" xr:uid="{00000000-0005-0000-0000-000095DC0000}"/>
    <cellStyle name="ShOut 12 5" xfId="55870" xr:uid="{00000000-0005-0000-0000-000096DC0000}"/>
    <cellStyle name="ShOut 12 5 2" xfId="55871" xr:uid="{00000000-0005-0000-0000-000097DC0000}"/>
    <cellStyle name="ShOut 12 6" xfId="55872" xr:uid="{00000000-0005-0000-0000-000098DC0000}"/>
    <cellStyle name="ShOut 12 6 2" xfId="55873" xr:uid="{00000000-0005-0000-0000-000099DC0000}"/>
    <cellStyle name="ShOut 13" xfId="50181" xr:uid="{00000000-0005-0000-0000-00009ADC0000}"/>
    <cellStyle name="ShOut 13 2" xfId="50182" xr:uid="{00000000-0005-0000-0000-00009BDC0000}"/>
    <cellStyle name="ShOut 13 2 2" xfId="50183" xr:uid="{00000000-0005-0000-0000-00009CDC0000}"/>
    <cellStyle name="ShOut 13 2 2 2" xfId="55874" xr:uid="{00000000-0005-0000-0000-00009DDC0000}"/>
    <cellStyle name="ShOut 13 2 2 2 2" xfId="55875" xr:uid="{00000000-0005-0000-0000-00009EDC0000}"/>
    <cellStyle name="ShOut 13 2 2 3" xfId="55876" xr:uid="{00000000-0005-0000-0000-00009FDC0000}"/>
    <cellStyle name="ShOut 13 2 2 4" xfId="55877" xr:uid="{00000000-0005-0000-0000-0000A0DC0000}"/>
    <cellStyle name="ShOut 13 2 2 5" xfId="55878" xr:uid="{00000000-0005-0000-0000-0000A1DC0000}"/>
    <cellStyle name="ShOut 13 2 3" xfId="50184" xr:uid="{00000000-0005-0000-0000-0000A2DC0000}"/>
    <cellStyle name="ShOut 13 2 3 2" xfId="55879" xr:uid="{00000000-0005-0000-0000-0000A3DC0000}"/>
    <cellStyle name="ShOut 13 2 3 2 2" xfId="55880" xr:uid="{00000000-0005-0000-0000-0000A4DC0000}"/>
    <cellStyle name="ShOut 13 2 3 3" xfId="55881" xr:uid="{00000000-0005-0000-0000-0000A5DC0000}"/>
    <cellStyle name="ShOut 13 2 3 4" xfId="55882" xr:uid="{00000000-0005-0000-0000-0000A6DC0000}"/>
    <cellStyle name="ShOut 13 2 3 5" xfId="55883" xr:uid="{00000000-0005-0000-0000-0000A7DC0000}"/>
    <cellStyle name="ShOut 13 2 4" xfId="55884" xr:uid="{00000000-0005-0000-0000-0000A8DC0000}"/>
    <cellStyle name="ShOut 13 2 4 2" xfId="55885" xr:uid="{00000000-0005-0000-0000-0000A9DC0000}"/>
    <cellStyle name="ShOut 13 2 5" xfId="55886" xr:uid="{00000000-0005-0000-0000-0000AADC0000}"/>
    <cellStyle name="ShOut 13 2 6" xfId="55887" xr:uid="{00000000-0005-0000-0000-0000ABDC0000}"/>
    <cellStyle name="ShOut 13 2 7" xfId="55888" xr:uid="{00000000-0005-0000-0000-0000ACDC0000}"/>
    <cellStyle name="ShOut 13 3" xfId="50185" xr:uid="{00000000-0005-0000-0000-0000ADDC0000}"/>
    <cellStyle name="ShOut 13 3 2" xfId="55889" xr:uid="{00000000-0005-0000-0000-0000AEDC0000}"/>
    <cellStyle name="ShOut 13 3 2 2" xfId="55890" xr:uid="{00000000-0005-0000-0000-0000AFDC0000}"/>
    <cellStyle name="ShOut 13 3 3" xfId="55891" xr:uid="{00000000-0005-0000-0000-0000B0DC0000}"/>
    <cellStyle name="ShOut 13 3 4" xfId="55892" xr:uid="{00000000-0005-0000-0000-0000B1DC0000}"/>
    <cellStyle name="ShOut 13 3 5" xfId="55893" xr:uid="{00000000-0005-0000-0000-0000B2DC0000}"/>
    <cellStyle name="ShOut 13 4" xfId="50186" xr:uid="{00000000-0005-0000-0000-0000B3DC0000}"/>
    <cellStyle name="ShOut 13 4 2" xfId="55894" xr:uid="{00000000-0005-0000-0000-0000B4DC0000}"/>
    <cellStyle name="ShOut 13 4 3" xfId="55895" xr:uid="{00000000-0005-0000-0000-0000B5DC0000}"/>
    <cellStyle name="ShOut 13 4 4" xfId="55896" xr:uid="{00000000-0005-0000-0000-0000B6DC0000}"/>
    <cellStyle name="ShOut 13 5" xfId="55897" xr:uid="{00000000-0005-0000-0000-0000B7DC0000}"/>
    <cellStyle name="ShOut 13 5 2" xfId="55898" xr:uid="{00000000-0005-0000-0000-0000B8DC0000}"/>
    <cellStyle name="ShOut 13 6" xfId="55899" xr:uid="{00000000-0005-0000-0000-0000B9DC0000}"/>
    <cellStyle name="ShOut 13 7" xfId="55900" xr:uid="{00000000-0005-0000-0000-0000BADC0000}"/>
    <cellStyle name="ShOut 13 8" xfId="55901" xr:uid="{00000000-0005-0000-0000-0000BBDC0000}"/>
    <cellStyle name="ShOut 14" xfId="50187" xr:uid="{00000000-0005-0000-0000-0000BCDC0000}"/>
    <cellStyle name="ShOut 14 2" xfId="50188" xr:uid="{00000000-0005-0000-0000-0000BDDC0000}"/>
    <cellStyle name="ShOut 14 2 2" xfId="50189" xr:uid="{00000000-0005-0000-0000-0000BEDC0000}"/>
    <cellStyle name="ShOut 14 2 2 2" xfId="55902" xr:uid="{00000000-0005-0000-0000-0000BFDC0000}"/>
    <cellStyle name="ShOut 14 2 2 3" xfId="55903" xr:uid="{00000000-0005-0000-0000-0000C0DC0000}"/>
    <cellStyle name="ShOut 14 2 2 4" xfId="55904" xr:uid="{00000000-0005-0000-0000-0000C1DC0000}"/>
    <cellStyle name="ShOut 14 2 3" xfId="50190" xr:uid="{00000000-0005-0000-0000-0000C2DC0000}"/>
    <cellStyle name="ShOut 14 2 3 2" xfId="55905" xr:uid="{00000000-0005-0000-0000-0000C3DC0000}"/>
    <cellStyle name="ShOut 14 2 3 3" xfId="55906" xr:uid="{00000000-0005-0000-0000-0000C4DC0000}"/>
    <cellStyle name="ShOut 14 2 3 4" xfId="55907" xr:uid="{00000000-0005-0000-0000-0000C5DC0000}"/>
    <cellStyle name="ShOut 14 2 4" xfId="55908" xr:uid="{00000000-0005-0000-0000-0000C6DC0000}"/>
    <cellStyle name="ShOut 14 2 4 2" xfId="55909" xr:uid="{00000000-0005-0000-0000-0000C7DC0000}"/>
    <cellStyle name="ShOut 14 2 5" xfId="55910" xr:uid="{00000000-0005-0000-0000-0000C8DC0000}"/>
    <cellStyle name="ShOut 14 2 6" xfId="55911" xr:uid="{00000000-0005-0000-0000-0000C9DC0000}"/>
    <cellStyle name="ShOut 14 2 7" xfId="55912" xr:uid="{00000000-0005-0000-0000-0000CADC0000}"/>
    <cellStyle name="ShOut 14 3" xfId="50191" xr:uid="{00000000-0005-0000-0000-0000CBDC0000}"/>
    <cellStyle name="ShOut 14 3 2" xfId="55913" xr:uid="{00000000-0005-0000-0000-0000CCDC0000}"/>
    <cellStyle name="ShOut 14 3 2 2" xfId="55914" xr:uid="{00000000-0005-0000-0000-0000CDDC0000}"/>
    <cellStyle name="ShOut 14 3 2 2 2" xfId="55915" xr:uid="{00000000-0005-0000-0000-0000CEDC0000}"/>
    <cellStyle name="ShOut 14 3 2 3" xfId="55916" xr:uid="{00000000-0005-0000-0000-0000CFDC0000}"/>
    <cellStyle name="ShOut 14 3 3" xfId="55917" xr:uid="{00000000-0005-0000-0000-0000D0DC0000}"/>
    <cellStyle name="ShOut 14 3 3 2" xfId="55918" xr:uid="{00000000-0005-0000-0000-0000D1DC0000}"/>
    <cellStyle name="ShOut 14 3 4" xfId="55919" xr:uid="{00000000-0005-0000-0000-0000D2DC0000}"/>
    <cellStyle name="ShOut 14 3 5" xfId="55920" xr:uid="{00000000-0005-0000-0000-0000D3DC0000}"/>
    <cellStyle name="ShOut 14 3 6" xfId="55921" xr:uid="{00000000-0005-0000-0000-0000D4DC0000}"/>
    <cellStyle name="ShOut 14 4" xfId="50192" xr:uid="{00000000-0005-0000-0000-0000D5DC0000}"/>
    <cellStyle name="ShOut 14 4 2" xfId="55922" xr:uid="{00000000-0005-0000-0000-0000D6DC0000}"/>
    <cellStyle name="ShOut 14 4 3" xfId="55923" xr:uid="{00000000-0005-0000-0000-0000D7DC0000}"/>
    <cellStyle name="ShOut 14 4 4" xfId="55924" xr:uid="{00000000-0005-0000-0000-0000D8DC0000}"/>
    <cellStyle name="ShOut 14 5" xfId="55925" xr:uid="{00000000-0005-0000-0000-0000D9DC0000}"/>
    <cellStyle name="ShOut 14 5 2" xfId="55926" xr:uid="{00000000-0005-0000-0000-0000DADC0000}"/>
    <cellStyle name="ShOut 14 6" xfId="55927" xr:uid="{00000000-0005-0000-0000-0000DBDC0000}"/>
    <cellStyle name="ShOut 14 7" xfId="55928" xr:uid="{00000000-0005-0000-0000-0000DCDC0000}"/>
    <cellStyle name="ShOut 14 8" xfId="55929" xr:uid="{00000000-0005-0000-0000-0000DDDC0000}"/>
    <cellStyle name="ShOut 15" xfId="50193" xr:uid="{00000000-0005-0000-0000-0000DEDC0000}"/>
    <cellStyle name="ShOut 15 2" xfId="50194" xr:uid="{00000000-0005-0000-0000-0000DFDC0000}"/>
    <cellStyle name="ShOut 15 2 2" xfId="55930" xr:uid="{00000000-0005-0000-0000-0000E0DC0000}"/>
    <cellStyle name="ShOut 15 2 2 2" xfId="55931" xr:uid="{00000000-0005-0000-0000-0000E1DC0000}"/>
    <cellStyle name="ShOut 15 2 3" xfId="55932" xr:uid="{00000000-0005-0000-0000-0000E2DC0000}"/>
    <cellStyle name="ShOut 15 2 4" xfId="55933" xr:uid="{00000000-0005-0000-0000-0000E3DC0000}"/>
    <cellStyle name="ShOut 15 2 5" xfId="55934" xr:uid="{00000000-0005-0000-0000-0000E4DC0000}"/>
    <cellStyle name="ShOut 15 3" xfId="50195" xr:uid="{00000000-0005-0000-0000-0000E5DC0000}"/>
    <cellStyle name="ShOut 15 3 2" xfId="55935" xr:uid="{00000000-0005-0000-0000-0000E6DC0000}"/>
    <cellStyle name="ShOut 15 3 2 2" xfId="55936" xr:uid="{00000000-0005-0000-0000-0000E7DC0000}"/>
    <cellStyle name="ShOut 15 3 2 2 2" xfId="55937" xr:uid="{00000000-0005-0000-0000-0000E8DC0000}"/>
    <cellStyle name="ShOut 15 3 2 3" xfId="55938" xr:uid="{00000000-0005-0000-0000-0000E9DC0000}"/>
    <cellStyle name="ShOut 15 3 3" xfId="55939" xr:uid="{00000000-0005-0000-0000-0000EADC0000}"/>
    <cellStyle name="ShOut 15 3 3 2" xfId="55940" xr:uid="{00000000-0005-0000-0000-0000EBDC0000}"/>
    <cellStyle name="ShOut 15 3 4" xfId="55941" xr:uid="{00000000-0005-0000-0000-0000ECDC0000}"/>
    <cellStyle name="ShOut 15 3 5" xfId="55942" xr:uid="{00000000-0005-0000-0000-0000EDDC0000}"/>
    <cellStyle name="ShOut 15 3 6" xfId="55943" xr:uid="{00000000-0005-0000-0000-0000EEDC0000}"/>
    <cellStyle name="ShOut 15 4" xfId="55944" xr:uid="{00000000-0005-0000-0000-0000EFDC0000}"/>
    <cellStyle name="ShOut 15 4 2" xfId="55945" xr:uid="{00000000-0005-0000-0000-0000F0DC0000}"/>
    <cellStyle name="ShOut 15 5" xfId="55946" xr:uid="{00000000-0005-0000-0000-0000F1DC0000}"/>
    <cellStyle name="ShOut 15 6" xfId="55947" xr:uid="{00000000-0005-0000-0000-0000F2DC0000}"/>
    <cellStyle name="ShOut 15 7" xfId="55948" xr:uid="{00000000-0005-0000-0000-0000F3DC0000}"/>
    <cellStyle name="ShOut 16" xfId="50196" xr:uid="{00000000-0005-0000-0000-0000F4DC0000}"/>
    <cellStyle name="ShOut 16 2" xfId="55949" xr:uid="{00000000-0005-0000-0000-0000F5DC0000}"/>
    <cellStyle name="ShOut 16 2 2" xfId="55950" xr:uid="{00000000-0005-0000-0000-0000F6DC0000}"/>
    <cellStyle name="ShOut 16 2 2 2" xfId="55951" xr:uid="{00000000-0005-0000-0000-0000F7DC0000}"/>
    <cellStyle name="ShOut 16 2 2 2 2" xfId="55952" xr:uid="{00000000-0005-0000-0000-0000F8DC0000}"/>
    <cellStyle name="ShOut 16 2 2 3" xfId="55953" xr:uid="{00000000-0005-0000-0000-0000F9DC0000}"/>
    <cellStyle name="ShOut 16 2 3" xfId="55954" xr:uid="{00000000-0005-0000-0000-0000FADC0000}"/>
    <cellStyle name="ShOut 16 2 3 2" xfId="55955" xr:uid="{00000000-0005-0000-0000-0000FBDC0000}"/>
    <cellStyle name="ShOut 16 2 4" xfId="55956" xr:uid="{00000000-0005-0000-0000-0000FCDC0000}"/>
    <cellStyle name="ShOut 16 3" xfId="55957" xr:uid="{00000000-0005-0000-0000-0000FDDC0000}"/>
    <cellStyle name="ShOut 16 3 2" xfId="55958" xr:uid="{00000000-0005-0000-0000-0000FEDC0000}"/>
    <cellStyle name="ShOut 16 3 2 2" xfId="55959" xr:uid="{00000000-0005-0000-0000-0000FFDC0000}"/>
    <cellStyle name="ShOut 16 3 3" xfId="55960" xr:uid="{00000000-0005-0000-0000-000000DD0000}"/>
    <cellStyle name="ShOut 16 4" xfId="55961" xr:uid="{00000000-0005-0000-0000-000001DD0000}"/>
    <cellStyle name="ShOut 16 4 2" xfId="55962" xr:uid="{00000000-0005-0000-0000-000002DD0000}"/>
    <cellStyle name="ShOut 16 5" xfId="55963" xr:uid="{00000000-0005-0000-0000-000003DD0000}"/>
    <cellStyle name="ShOut 16 6" xfId="55964" xr:uid="{00000000-0005-0000-0000-000004DD0000}"/>
    <cellStyle name="ShOut 16 7" xfId="55965" xr:uid="{00000000-0005-0000-0000-000005DD0000}"/>
    <cellStyle name="ShOut 17" xfId="55966" xr:uid="{00000000-0005-0000-0000-000006DD0000}"/>
    <cellStyle name="ShOut 17 2" xfId="55967" xr:uid="{00000000-0005-0000-0000-000007DD0000}"/>
    <cellStyle name="ShOut 17 2 2" xfId="55968" xr:uid="{00000000-0005-0000-0000-000008DD0000}"/>
    <cellStyle name="ShOut 17 2 2 2" xfId="55969" xr:uid="{00000000-0005-0000-0000-000009DD0000}"/>
    <cellStyle name="ShOut 17 2 3" xfId="55970" xr:uid="{00000000-0005-0000-0000-00000ADD0000}"/>
    <cellStyle name="ShOut 17 3" xfId="55971" xr:uid="{00000000-0005-0000-0000-00000BDD0000}"/>
    <cellStyle name="ShOut 17 3 2" xfId="55972" xr:uid="{00000000-0005-0000-0000-00000CDD0000}"/>
    <cellStyle name="ShOut 17 3 2 2" xfId="55973" xr:uid="{00000000-0005-0000-0000-00000DDD0000}"/>
    <cellStyle name="ShOut 17 3 3" xfId="55974" xr:uid="{00000000-0005-0000-0000-00000EDD0000}"/>
    <cellStyle name="ShOut 17 4" xfId="55975" xr:uid="{00000000-0005-0000-0000-00000FDD0000}"/>
    <cellStyle name="ShOut 17 4 2" xfId="55976" xr:uid="{00000000-0005-0000-0000-000010DD0000}"/>
    <cellStyle name="ShOut 17 5" xfId="55977" xr:uid="{00000000-0005-0000-0000-000011DD0000}"/>
    <cellStyle name="ShOut 17 6" xfId="55978" xr:uid="{00000000-0005-0000-0000-000012DD0000}"/>
    <cellStyle name="ShOut 17 7" xfId="55979" xr:uid="{00000000-0005-0000-0000-000013DD0000}"/>
    <cellStyle name="ShOut 18" xfId="55980" xr:uid="{00000000-0005-0000-0000-000014DD0000}"/>
    <cellStyle name="ShOut 18 2" xfId="55981" xr:uid="{00000000-0005-0000-0000-000015DD0000}"/>
    <cellStyle name="ShOut 18 2 2" xfId="55982" xr:uid="{00000000-0005-0000-0000-000016DD0000}"/>
    <cellStyle name="ShOut 18 2 2 2" xfId="55983" xr:uid="{00000000-0005-0000-0000-000017DD0000}"/>
    <cellStyle name="ShOut 18 2 3" xfId="55984" xr:uid="{00000000-0005-0000-0000-000018DD0000}"/>
    <cellStyle name="ShOut 18 2 4" xfId="55985" xr:uid="{00000000-0005-0000-0000-000019DD0000}"/>
    <cellStyle name="ShOut 18 2 5" xfId="55986" xr:uid="{00000000-0005-0000-0000-00001ADD0000}"/>
    <cellStyle name="ShOut 18 3" xfId="55987" xr:uid="{00000000-0005-0000-0000-00001BDD0000}"/>
    <cellStyle name="ShOut 18 3 2" xfId="55988" xr:uid="{00000000-0005-0000-0000-00001CDD0000}"/>
    <cellStyle name="ShOut 18 4" xfId="55989" xr:uid="{00000000-0005-0000-0000-00001DDD0000}"/>
    <cellStyle name="ShOut 18 5" xfId="55990" xr:uid="{00000000-0005-0000-0000-00001EDD0000}"/>
    <cellStyle name="ShOut 18 6" xfId="55991" xr:uid="{00000000-0005-0000-0000-00001FDD0000}"/>
    <cellStyle name="ShOut 19" xfId="55992" xr:uid="{00000000-0005-0000-0000-000020DD0000}"/>
    <cellStyle name="ShOut 19 2" xfId="55993" xr:uid="{00000000-0005-0000-0000-000021DD0000}"/>
    <cellStyle name="ShOut 19 2 2" xfId="55994" xr:uid="{00000000-0005-0000-0000-000022DD0000}"/>
    <cellStyle name="ShOut 19 2 3" xfId="55995" xr:uid="{00000000-0005-0000-0000-000023DD0000}"/>
    <cellStyle name="ShOut 19 3" xfId="55996" xr:uid="{00000000-0005-0000-0000-000024DD0000}"/>
    <cellStyle name="ShOut 19 4" xfId="55997" xr:uid="{00000000-0005-0000-0000-000025DD0000}"/>
    <cellStyle name="ShOut 19 5" xfId="55998" xr:uid="{00000000-0005-0000-0000-000026DD0000}"/>
    <cellStyle name="ShOut 2" xfId="129" xr:uid="{00000000-0005-0000-0000-000027DD0000}"/>
    <cellStyle name="ShOut 2 2" xfId="50197" xr:uid="{00000000-0005-0000-0000-000028DD0000}"/>
    <cellStyle name="ShOut 2 2 2" xfId="50198" xr:uid="{00000000-0005-0000-0000-000029DD0000}"/>
    <cellStyle name="ShOut 2 2 2 2" xfId="55999" xr:uid="{00000000-0005-0000-0000-00002ADD0000}"/>
    <cellStyle name="ShOut 2 2 2 3" xfId="56000" xr:uid="{00000000-0005-0000-0000-00002BDD0000}"/>
    <cellStyle name="ShOut 2 2 2 4" xfId="56001" xr:uid="{00000000-0005-0000-0000-00002CDD0000}"/>
    <cellStyle name="ShOut 2 2 3" xfId="50199" xr:uid="{00000000-0005-0000-0000-00002DDD0000}"/>
    <cellStyle name="ShOut 2 2 3 2" xfId="56002" xr:uid="{00000000-0005-0000-0000-00002EDD0000}"/>
    <cellStyle name="ShOut 2 2 3 3" xfId="56003" xr:uid="{00000000-0005-0000-0000-00002FDD0000}"/>
    <cellStyle name="ShOut 2 2 3 4" xfId="56004" xr:uid="{00000000-0005-0000-0000-000030DD0000}"/>
    <cellStyle name="ShOut 2 2 4" xfId="56005" xr:uid="{00000000-0005-0000-0000-000031DD0000}"/>
    <cellStyle name="ShOut 2 2 4 2" xfId="56006" xr:uid="{00000000-0005-0000-0000-000032DD0000}"/>
    <cellStyle name="ShOut 2 2 5" xfId="56007" xr:uid="{00000000-0005-0000-0000-000033DD0000}"/>
    <cellStyle name="ShOut 2 2 5 2" xfId="56008" xr:uid="{00000000-0005-0000-0000-000034DD0000}"/>
    <cellStyle name="ShOut 2 3" xfId="50200" xr:uid="{00000000-0005-0000-0000-000035DD0000}"/>
    <cellStyle name="ShOut 2 3 2" xfId="56009" xr:uid="{00000000-0005-0000-0000-000036DD0000}"/>
    <cellStyle name="ShOut 2 3 3" xfId="56010" xr:uid="{00000000-0005-0000-0000-000037DD0000}"/>
    <cellStyle name="ShOut 2 3 4" xfId="56011" xr:uid="{00000000-0005-0000-0000-000038DD0000}"/>
    <cellStyle name="ShOut 2 4" xfId="50201" xr:uid="{00000000-0005-0000-0000-000039DD0000}"/>
    <cellStyle name="ShOut 2 4 2" xfId="56012" xr:uid="{00000000-0005-0000-0000-00003ADD0000}"/>
    <cellStyle name="ShOut 2 4 3" xfId="56013" xr:uid="{00000000-0005-0000-0000-00003BDD0000}"/>
    <cellStyle name="ShOut 2 4 4" xfId="56014" xr:uid="{00000000-0005-0000-0000-00003CDD0000}"/>
    <cellStyle name="ShOut 2 5" xfId="56015" xr:uid="{00000000-0005-0000-0000-00003DDD0000}"/>
    <cellStyle name="ShOut 2 5 2" xfId="56016" xr:uid="{00000000-0005-0000-0000-00003EDD0000}"/>
    <cellStyle name="ShOut 2 6" xfId="56017" xr:uid="{00000000-0005-0000-0000-00003FDD0000}"/>
    <cellStyle name="ShOut 2 6 2" xfId="56018" xr:uid="{00000000-0005-0000-0000-000040DD0000}"/>
    <cellStyle name="ShOut 20" xfId="56019" xr:uid="{00000000-0005-0000-0000-000041DD0000}"/>
    <cellStyle name="ShOut 20 2" xfId="56020" xr:uid="{00000000-0005-0000-0000-000042DD0000}"/>
    <cellStyle name="ShOut 20 2 2" xfId="56021" xr:uid="{00000000-0005-0000-0000-000043DD0000}"/>
    <cellStyle name="ShOut 20 3" xfId="56022" xr:uid="{00000000-0005-0000-0000-000044DD0000}"/>
    <cellStyle name="ShOut 20 4" xfId="56023" xr:uid="{00000000-0005-0000-0000-000045DD0000}"/>
    <cellStyle name="ShOut 20 5" xfId="56024" xr:uid="{00000000-0005-0000-0000-000046DD0000}"/>
    <cellStyle name="ShOut 21" xfId="56025" xr:uid="{00000000-0005-0000-0000-000047DD0000}"/>
    <cellStyle name="ShOut 21 2" xfId="56026" xr:uid="{00000000-0005-0000-0000-000048DD0000}"/>
    <cellStyle name="ShOut 22" xfId="56027" xr:uid="{00000000-0005-0000-0000-000049DD0000}"/>
    <cellStyle name="ShOut 22 2" xfId="56028" xr:uid="{00000000-0005-0000-0000-00004ADD0000}"/>
    <cellStyle name="ShOut 23" xfId="56029" xr:uid="{00000000-0005-0000-0000-00004BDD0000}"/>
    <cellStyle name="ShOut 23 2" xfId="56030" xr:uid="{00000000-0005-0000-0000-00004CDD0000}"/>
    <cellStyle name="ShOut 24" xfId="344" xr:uid="{00000000-0005-0000-0000-00004DDD0000}"/>
    <cellStyle name="ShOut 3" xfId="130" xr:uid="{00000000-0005-0000-0000-00004EDD0000}"/>
    <cellStyle name="ShOut 3 2" xfId="50202" xr:uid="{00000000-0005-0000-0000-00004FDD0000}"/>
    <cellStyle name="ShOut 3 2 2" xfId="50203" xr:uid="{00000000-0005-0000-0000-000050DD0000}"/>
    <cellStyle name="ShOut 3 2 2 2" xfId="56031" xr:uid="{00000000-0005-0000-0000-000051DD0000}"/>
    <cellStyle name="ShOut 3 2 2 3" xfId="56032" xr:uid="{00000000-0005-0000-0000-000052DD0000}"/>
    <cellStyle name="ShOut 3 2 2 4" xfId="56033" xr:uid="{00000000-0005-0000-0000-000053DD0000}"/>
    <cellStyle name="ShOut 3 2 3" xfId="50204" xr:uid="{00000000-0005-0000-0000-000054DD0000}"/>
    <cellStyle name="ShOut 3 2 3 2" xfId="56034" xr:uid="{00000000-0005-0000-0000-000055DD0000}"/>
    <cellStyle name="ShOut 3 2 3 3" xfId="56035" xr:uid="{00000000-0005-0000-0000-000056DD0000}"/>
    <cellStyle name="ShOut 3 2 3 4" xfId="56036" xr:uid="{00000000-0005-0000-0000-000057DD0000}"/>
    <cellStyle name="ShOut 3 2 4" xfId="56037" xr:uid="{00000000-0005-0000-0000-000058DD0000}"/>
    <cellStyle name="ShOut 3 2 4 2" xfId="56038" xr:uid="{00000000-0005-0000-0000-000059DD0000}"/>
    <cellStyle name="ShOut 3 2 5" xfId="56039" xr:uid="{00000000-0005-0000-0000-00005ADD0000}"/>
    <cellStyle name="ShOut 3 2 5 2" xfId="56040" xr:uid="{00000000-0005-0000-0000-00005BDD0000}"/>
    <cellStyle name="ShOut 3 3" xfId="50205" xr:uid="{00000000-0005-0000-0000-00005CDD0000}"/>
    <cellStyle name="ShOut 3 3 2" xfId="56041" xr:uid="{00000000-0005-0000-0000-00005DDD0000}"/>
    <cellStyle name="ShOut 3 3 3" xfId="56042" xr:uid="{00000000-0005-0000-0000-00005EDD0000}"/>
    <cellStyle name="ShOut 3 3 4" xfId="56043" xr:uid="{00000000-0005-0000-0000-00005FDD0000}"/>
    <cellStyle name="ShOut 3 4" xfId="50206" xr:uid="{00000000-0005-0000-0000-000060DD0000}"/>
    <cellStyle name="ShOut 3 4 2" xfId="56044" xr:uid="{00000000-0005-0000-0000-000061DD0000}"/>
    <cellStyle name="ShOut 3 4 3" xfId="56045" xr:uid="{00000000-0005-0000-0000-000062DD0000}"/>
    <cellStyle name="ShOut 3 4 4" xfId="56046" xr:uid="{00000000-0005-0000-0000-000063DD0000}"/>
    <cellStyle name="ShOut 3 5" xfId="56047" xr:uid="{00000000-0005-0000-0000-000064DD0000}"/>
    <cellStyle name="ShOut 3 5 2" xfId="56048" xr:uid="{00000000-0005-0000-0000-000065DD0000}"/>
    <cellStyle name="ShOut 3 6" xfId="56049" xr:uid="{00000000-0005-0000-0000-000066DD0000}"/>
    <cellStyle name="ShOut 3 6 2" xfId="56050" xr:uid="{00000000-0005-0000-0000-000067DD0000}"/>
    <cellStyle name="ShOut 4" xfId="181" xr:uid="{00000000-0005-0000-0000-000068DD0000}"/>
    <cellStyle name="ShOut 4 2" xfId="50208" xr:uid="{00000000-0005-0000-0000-000069DD0000}"/>
    <cellStyle name="ShOut 4 2 2" xfId="50209" xr:uid="{00000000-0005-0000-0000-00006ADD0000}"/>
    <cellStyle name="ShOut 4 2 2 2" xfId="56051" xr:uid="{00000000-0005-0000-0000-00006BDD0000}"/>
    <cellStyle name="ShOut 4 2 2 3" xfId="56052" xr:uid="{00000000-0005-0000-0000-00006CDD0000}"/>
    <cellStyle name="ShOut 4 2 2 4" xfId="56053" xr:uid="{00000000-0005-0000-0000-00006DDD0000}"/>
    <cellStyle name="ShOut 4 2 3" xfId="50210" xr:uid="{00000000-0005-0000-0000-00006EDD0000}"/>
    <cellStyle name="ShOut 4 2 3 2" xfId="56054" xr:uid="{00000000-0005-0000-0000-00006FDD0000}"/>
    <cellStyle name="ShOut 4 2 3 3" xfId="56055" xr:uid="{00000000-0005-0000-0000-000070DD0000}"/>
    <cellStyle name="ShOut 4 2 3 4" xfId="56056" xr:uid="{00000000-0005-0000-0000-000071DD0000}"/>
    <cellStyle name="ShOut 4 2 4" xfId="56057" xr:uid="{00000000-0005-0000-0000-000072DD0000}"/>
    <cellStyle name="ShOut 4 2 4 2" xfId="56058" xr:uid="{00000000-0005-0000-0000-000073DD0000}"/>
    <cellStyle name="ShOut 4 2 5" xfId="56059" xr:uid="{00000000-0005-0000-0000-000074DD0000}"/>
    <cellStyle name="ShOut 4 2 5 2" xfId="56060" xr:uid="{00000000-0005-0000-0000-000075DD0000}"/>
    <cellStyle name="ShOut 4 3" xfId="50211" xr:uid="{00000000-0005-0000-0000-000076DD0000}"/>
    <cellStyle name="ShOut 4 3 2" xfId="56061" xr:uid="{00000000-0005-0000-0000-000077DD0000}"/>
    <cellStyle name="ShOut 4 3 3" xfId="56062" xr:uid="{00000000-0005-0000-0000-000078DD0000}"/>
    <cellStyle name="ShOut 4 3 4" xfId="56063" xr:uid="{00000000-0005-0000-0000-000079DD0000}"/>
    <cellStyle name="ShOut 4 4" xfId="50212" xr:uid="{00000000-0005-0000-0000-00007ADD0000}"/>
    <cellStyle name="ShOut 4 4 2" xfId="56064" xr:uid="{00000000-0005-0000-0000-00007BDD0000}"/>
    <cellStyle name="ShOut 4 4 3" xfId="56065" xr:uid="{00000000-0005-0000-0000-00007CDD0000}"/>
    <cellStyle name="ShOut 4 4 4" xfId="56066" xr:uid="{00000000-0005-0000-0000-00007DDD0000}"/>
    <cellStyle name="ShOut 4 5" xfId="56067" xr:uid="{00000000-0005-0000-0000-00007EDD0000}"/>
    <cellStyle name="ShOut 4 5 2" xfId="56068" xr:uid="{00000000-0005-0000-0000-00007FDD0000}"/>
    <cellStyle name="ShOut 4 6" xfId="56069" xr:uid="{00000000-0005-0000-0000-000080DD0000}"/>
    <cellStyle name="ShOut 4 6 2" xfId="56070" xr:uid="{00000000-0005-0000-0000-000081DD0000}"/>
    <cellStyle name="ShOut 4 7" xfId="50207" xr:uid="{00000000-0005-0000-0000-000082DD0000}"/>
    <cellStyle name="ShOut 5" xfId="50213" xr:uid="{00000000-0005-0000-0000-000083DD0000}"/>
    <cellStyle name="ShOut 5 2" xfId="50214" xr:uid="{00000000-0005-0000-0000-000084DD0000}"/>
    <cellStyle name="ShOut 5 2 2" xfId="50215" xr:uid="{00000000-0005-0000-0000-000085DD0000}"/>
    <cellStyle name="ShOut 5 2 2 2" xfId="56071" xr:uid="{00000000-0005-0000-0000-000086DD0000}"/>
    <cellStyle name="ShOut 5 2 2 3" xfId="56072" xr:uid="{00000000-0005-0000-0000-000087DD0000}"/>
    <cellStyle name="ShOut 5 2 2 4" xfId="56073" xr:uid="{00000000-0005-0000-0000-000088DD0000}"/>
    <cellStyle name="ShOut 5 2 3" xfId="50216" xr:uid="{00000000-0005-0000-0000-000089DD0000}"/>
    <cellStyle name="ShOut 5 2 3 2" xfId="56074" xr:uid="{00000000-0005-0000-0000-00008ADD0000}"/>
    <cellStyle name="ShOut 5 2 3 3" xfId="56075" xr:uid="{00000000-0005-0000-0000-00008BDD0000}"/>
    <cellStyle name="ShOut 5 2 3 4" xfId="56076" xr:uid="{00000000-0005-0000-0000-00008CDD0000}"/>
    <cellStyle name="ShOut 5 2 4" xfId="56077" xr:uid="{00000000-0005-0000-0000-00008DDD0000}"/>
    <cellStyle name="ShOut 5 2 4 2" xfId="56078" xr:uid="{00000000-0005-0000-0000-00008EDD0000}"/>
    <cellStyle name="ShOut 5 2 5" xfId="56079" xr:uid="{00000000-0005-0000-0000-00008FDD0000}"/>
    <cellStyle name="ShOut 5 2 5 2" xfId="56080" xr:uid="{00000000-0005-0000-0000-000090DD0000}"/>
    <cellStyle name="ShOut 5 3" xfId="50217" xr:uid="{00000000-0005-0000-0000-000091DD0000}"/>
    <cellStyle name="ShOut 5 3 2" xfId="56081" xr:uid="{00000000-0005-0000-0000-000092DD0000}"/>
    <cellStyle name="ShOut 5 3 3" xfId="56082" xr:uid="{00000000-0005-0000-0000-000093DD0000}"/>
    <cellStyle name="ShOut 5 3 4" xfId="56083" xr:uid="{00000000-0005-0000-0000-000094DD0000}"/>
    <cellStyle name="ShOut 5 4" xfId="50218" xr:uid="{00000000-0005-0000-0000-000095DD0000}"/>
    <cellStyle name="ShOut 5 4 2" xfId="56084" xr:uid="{00000000-0005-0000-0000-000096DD0000}"/>
    <cellStyle name="ShOut 5 4 3" xfId="56085" xr:uid="{00000000-0005-0000-0000-000097DD0000}"/>
    <cellStyle name="ShOut 5 4 4" xfId="56086" xr:uid="{00000000-0005-0000-0000-000098DD0000}"/>
    <cellStyle name="ShOut 5 5" xfId="56087" xr:uid="{00000000-0005-0000-0000-000099DD0000}"/>
    <cellStyle name="ShOut 5 5 2" xfId="56088" xr:uid="{00000000-0005-0000-0000-00009ADD0000}"/>
    <cellStyle name="ShOut 5 6" xfId="56089" xr:uid="{00000000-0005-0000-0000-00009BDD0000}"/>
    <cellStyle name="ShOut 5 6 2" xfId="56090" xr:uid="{00000000-0005-0000-0000-00009CDD0000}"/>
    <cellStyle name="ShOut 6" xfId="50219" xr:uid="{00000000-0005-0000-0000-00009DDD0000}"/>
    <cellStyle name="ShOut 6 2" xfId="50220" xr:uid="{00000000-0005-0000-0000-00009EDD0000}"/>
    <cellStyle name="ShOut 6 2 2" xfId="50221" xr:uid="{00000000-0005-0000-0000-00009FDD0000}"/>
    <cellStyle name="ShOut 6 2 2 2" xfId="56091" xr:uid="{00000000-0005-0000-0000-0000A0DD0000}"/>
    <cellStyle name="ShOut 6 2 2 3" xfId="56092" xr:uid="{00000000-0005-0000-0000-0000A1DD0000}"/>
    <cellStyle name="ShOut 6 2 2 4" xfId="56093" xr:uid="{00000000-0005-0000-0000-0000A2DD0000}"/>
    <cellStyle name="ShOut 6 2 3" xfId="50222" xr:uid="{00000000-0005-0000-0000-0000A3DD0000}"/>
    <cellStyle name="ShOut 6 2 3 2" xfId="56094" xr:uid="{00000000-0005-0000-0000-0000A4DD0000}"/>
    <cellStyle name="ShOut 6 2 3 3" xfId="56095" xr:uid="{00000000-0005-0000-0000-0000A5DD0000}"/>
    <cellStyle name="ShOut 6 2 3 4" xfId="56096" xr:uid="{00000000-0005-0000-0000-0000A6DD0000}"/>
    <cellStyle name="ShOut 6 2 4" xfId="56097" xr:uid="{00000000-0005-0000-0000-0000A7DD0000}"/>
    <cellStyle name="ShOut 6 2 4 2" xfId="56098" xr:uid="{00000000-0005-0000-0000-0000A8DD0000}"/>
    <cellStyle name="ShOut 6 2 5" xfId="56099" xr:uid="{00000000-0005-0000-0000-0000A9DD0000}"/>
    <cellStyle name="ShOut 6 2 5 2" xfId="56100" xr:uid="{00000000-0005-0000-0000-0000AADD0000}"/>
    <cellStyle name="ShOut 6 3" xfId="50223" xr:uid="{00000000-0005-0000-0000-0000ABDD0000}"/>
    <cellStyle name="ShOut 6 3 2" xfId="56101" xr:uid="{00000000-0005-0000-0000-0000ACDD0000}"/>
    <cellStyle name="ShOut 6 3 3" xfId="56102" xr:uid="{00000000-0005-0000-0000-0000ADDD0000}"/>
    <cellStyle name="ShOut 6 3 4" xfId="56103" xr:uid="{00000000-0005-0000-0000-0000AEDD0000}"/>
    <cellStyle name="ShOut 6 4" xfId="50224" xr:uid="{00000000-0005-0000-0000-0000AFDD0000}"/>
    <cellStyle name="ShOut 6 4 2" xfId="56104" xr:uid="{00000000-0005-0000-0000-0000B0DD0000}"/>
    <cellStyle name="ShOut 6 4 3" xfId="56105" xr:uid="{00000000-0005-0000-0000-0000B1DD0000}"/>
    <cellStyle name="ShOut 6 4 4" xfId="56106" xr:uid="{00000000-0005-0000-0000-0000B2DD0000}"/>
    <cellStyle name="ShOut 6 5" xfId="56107" xr:uid="{00000000-0005-0000-0000-0000B3DD0000}"/>
    <cellStyle name="ShOut 6 5 2" xfId="56108" xr:uid="{00000000-0005-0000-0000-0000B4DD0000}"/>
    <cellStyle name="ShOut 6 6" xfId="56109" xr:uid="{00000000-0005-0000-0000-0000B5DD0000}"/>
    <cellStyle name="ShOut 6 6 2" xfId="56110" xr:uid="{00000000-0005-0000-0000-0000B6DD0000}"/>
    <cellStyle name="ShOut 7" xfId="50225" xr:uid="{00000000-0005-0000-0000-0000B7DD0000}"/>
    <cellStyle name="ShOut 7 2" xfId="50226" xr:uid="{00000000-0005-0000-0000-0000B8DD0000}"/>
    <cellStyle name="ShOut 7 2 2" xfId="50227" xr:uid="{00000000-0005-0000-0000-0000B9DD0000}"/>
    <cellStyle name="ShOut 7 2 2 2" xfId="56111" xr:uid="{00000000-0005-0000-0000-0000BADD0000}"/>
    <cellStyle name="ShOut 7 2 2 3" xfId="56112" xr:uid="{00000000-0005-0000-0000-0000BBDD0000}"/>
    <cellStyle name="ShOut 7 2 2 4" xfId="56113" xr:uid="{00000000-0005-0000-0000-0000BCDD0000}"/>
    <cellStyle name="ShOut 7 2 3" xfId="50228" xr:uid="{00000000-0005-0000-0000-0000BDDD0000}"/>
    <cellStyle name="ShOut 7 2 3 2" xfId="56114" xr:uid="{00000000-0005-0000-0000-0000BEDD0000}"/>
    <cellStyle name="ShOut 7 2 3 3" xfId="56115" xr:uid="{00000000-0005-0000-0000-0000BFDD0000}"/>
    <cellStyle name="ShOut 7 2 3 4" xfId="56116" xr:uid="{00000000-0005-0000-0000-0000C0DD0000}"/>
    <cellStyle name="ShOut 7 2 4" xfId="56117" xr:uid="{00000000-0005-0000-0000-0000C1DD0000}"/>
    <cellStyle name="ShOut 7 2 4 2" xfId="56118" xr:uid="{00000000-0005-0000-0000-0000C2DD0000}"/>
    <cellStyle name="ShOut 7 2 5" xfId="56119" xr:uid="{00000000-0005-0000-0000-0000C3DD0000}"/>
    <cellStyle name="ShOut 7 2 5 2" xfId="56120" xr:uid="{00000000-0005-0000-0000-0000C4DD0000}"/>
    <cellStyle name="ShOut 7 3" xfId="50229" xr:uid="{00000000-0005-0000-0000-0000C5DD0000}"/>
    <cellStyle name="ShOut 7 3 2" xfId="56121" xr:uid="{00000000-0005-0000-0000-0000C6DD0000}"/>
    <cellStyle name="ShOut 7 3 3" xfId="56122" xr:uid="{00000000-0005-0000-0000-0000C7DD0000}"/>
    <cellStyle name="ShOut 7 3 4" xfId="56123" xr:uid="{00000000-0005-0000-0000-0000C8DD0000}"/>
    <cellStyle name="ShOut 7 4" xfId="50230" xr:uid="{00000000-0005-0000-0000-0000C9DD0000}"/>
    <cellStyle name="ShOut 7 4 2" xfId="56124" xr:uid="{00000000-0005-0000-0000-0000CADD0000}"/>
    <cellStyle name="ShOut 7 4 3" xfId="56125" xr:uid="{00000000-0005-0000-0000-0000CBDD0000}"/>
    <cellStyle name="ShOut 7 4 4" xfId="56126" xr:uid="{00000000-0005-0000-0000-0000CCDD0000}"/>
    <cellStyle name="ShOut 7 5" xfId="56127" xr:uid="{00000000-0005-0000-0000-0000CDDD0000}"/>
    <cellStyle name="ShOut 7 5 2" xfId="56128" xr:uid="{00000000-0005-0000-0000-0000CEDD0000}"/>
    <cellStyle name="ShOut 7 6" xfId="56129" xr:uid="{00000000-0005-0000-0000-0000CFDD0000}"/>
    <cellStyle name="ShOut 7 6 2" xfId="56130" xr:uid="{00000000-0005-0000-0000-0000D0DD0000}"/>
    <cellStyle name="ShOut 8" xfId="50231" xr:uid="{00000000-0005-0000-0000-0000D1DD0000}"/>
    <cellStyle name="ShOut 8 2" xfId="50232" xr:uid="{00000000-0005-0000-0000-0000D2DD0000}"/>
    <cellStyle name="ShOut 8 2 2" xfId="50233" xr:uid="{00000000-0005-0000-0000-0000D3DD0000}"/>
    <cellStyle name="ShOut 8 2 2 2" xfId="50234" xr:uid="{00000000-0005-0000-0000-0000D4DD0000}"/>
    <cellStyle name="ShOut 8 2 2 2 2" xfId="56131" xr:uid="{00000000-0005-0000-0000-0000D5DD0000}"/>
    <cellStyle name="ShOut 8 2 2 2 3" xfId="56132" xr:uid="{00000000-0005-0000-0000-0000D6DD0000}"/>
    <cellStyle name="ShOut 8 2 2 2 4" xfId="56133" xr:uid="{00000000-0005-0000-0000-0000D7DD0000}"/>
    <cellStyle name="ShOut 8 2 2 3" xfId="50235" xr:uid="{00000000-0005-0000-0000-0000D8DD0000}"/>
    <cellStyle name="ShOut 8 2 2 3 2" xfId="56134" xr:uid="{00000000-0005-0000-0000-0000D9DD0000}"/>
    <cellStyle name="ShOut 8 2 2 3 3" xfId="56135" xr:uid="{00000000-0005-0000-0000-0000DADD0000}"/>
    <cellStyle name="ShOut 8 2 2 3 4" xfId="56136" xr:uid="{00000000-0005-0000-0000-0000DBDD0000}"/>
    <cellStyle name="ShOut 8 2 2 4" xfId="56137" xr:uid="{00000000-0005-0000-0000-0000DCDD0000}"/>
    <cellStyle name="ShOut 8 2 2 4 2" xfId="56138" xr:uid="{00000000-0005-0000-0000-0000DDDD0000}"/>
    <cellStyle name="ShOut 8 2 2 5" xfId="56139" xr:uid="{00000000-0005-0000-0000-0000DEDD0000}"/>
    <cellStyle name="ShOut 8 2 2 5 2" xfId="56140" xr:uid="{00000000-0005-0000-0000-0000DFDD0000}"/>
    <cellStyle name="ShOut 8 2 3" xfId="50236" xr:uid="{00000000-0005-0000-0000-0000E0DD0000}"/>
    <cellStyle name="ShOut 8 2 3 2" xfId="50237" xr:uid="{00000000-0005-0000-0000-0000E1DD0000}"/>
    <cellStyle name="ShOut 8 2 3 2 2" xfId="56141" xr:uid="{00000000-0005-0000-0000-0000E2DD0000}"/>
    <cellStyle name="ShOut 8 2 3 2 3" xfId="56142" xr:uid="{00000000-0005-0000-0000-0000E3DD0000}"/>
    <cellStyle name="ShOut 8 2 3 2 4" xfId="56143" xr:uid="{00000000-0005-0000-0000-0000E4DD0000}"/>
    <cellStyle name="ShOut 8 2 3 3" xfId="50238" xr:uid="{00000000-0005-0000-0000-0000E5DD0000}"/>
    <cellStyle name="ShOut 8 2 3 3 2" xfId="56144" xr:uid="{00000000-0005-0000-0000-0000E6DD0000}"/>
    <cellStyle name="ShOut 8 2 3 3 3" xfId="56145" xr:uid="{00000000-0005-0000-0000-0000E7DD0000}"/>
    <cellStyle name="ShOut 8 2 3 3 4" xfId="56146" xr:uid="{00000000-0005-0000-0000-0000E8DD0000}"/>
    <cellStyle name="ShOut 8 2 3 4" xfId="56147" xr:uid="{00000000-0005-0000-0000-0000E9DD0000}"/>
    <cellStyle name="ShOut 8 2 3 4 2" xfId="56148" xr:uid="{00000000-0005-0000-0000-0000EADD0000}"/>
    <cellStyle name="ShOut 8 2 3 5" xfId="56149" xr:uid="{00000000-0005-0000-0000-0000EBDD0000}"/>
    <cellStyle name="ShOut 8 2 3 5 2" xfId="56150" xr:uid="{00000000-0005-0000-0000-0000ECDD0000}"/>
    <cellStyle name="ShOut 8 2 4" xfId="50239" xr:uid="{00000000-0005-0000-0000-0000EDDD0000}"/>
    <cellStyle name="ShOut 8 2 4 2" xfId="56151" xr:uid="{00000000-0005-0000-0000-0000EEDD0000}"/>
    <cellStyle name="ShOut 8 2 4 3" xfId="56152" xr:uid="{00000000-0005-0000-0000-0000EFDD0000}"/>
    <cellStyle name="ShOut 8 2 4 4" xfId="56153" xr:uid="{00000000-0005-0000-0000-0000F0DD0000}"/>
    <cellStyle name="ShOut 8 2 5" xfId="50240" xr:uid="{00000000-0005-0000-0000-0000F1DD0000}"/>
    <cellStyle name="ShOut 8 2 5 2" xfId="56154" xr:uid="{00000000-0005-0000-0000-0000F2DD0000}"/>
    <cellStyle name="ShOut 8 2 5 3" xfId="56155" xr:uid="{00000000-0005-0000-0000-0000F3DD0000}"/>
    <cellStyle name="ShOut 8 2 5 4" xfId="56156" xr:uid="{00000000-0005-0000-0000-0000F4DD0000}"/>
    <cellStyle name="ShOut 8 2 6" xfId="56157" xr:uid="{00000000-0005-0000-0000-0000F5DD0000}"/>
    <cellStyle name="ShOut 8 2 6 2" xfId="56158" xr:uid="{00000000-0005-0000-0000-0000F6DD0000}"/>
    <cellStyle name="ShOut 8 2 7" xfId="56159" xr:uid="{00000000-0005-0000-0000-0000F7DD0000}"/>
    <cellStyle name="ShOut 8 2 7 2" xfId="56160" xr:uid="{00000000-0005-0000-0000-0000F8DD0000}"/>
    <cellStyle name="ShOut 8 3" xfId="50241" xr:uid="{00000000-0005-0000-0000-0000F9DD0000}"/>
    <cellStyle name="ShOut 8 3 2" xfId="56161" xr:uid="{00000000-0005-0000-0000-0000FADD0000}"/>
    <cellStyle name="ShOut 8 3 3" xfId="56162" xr:uid="{00000000-0005-0000-0000-0000FBDD0000}"/>
    <cellStyle name="ShOut 8 3 4" xfId="56163" xr:uid="{00000000-0005-0000-0000-0000FCDD0000}"/>
    <cellStyle name="ShOut 8 4" xfId="50242" xr:uid="{00000000-0005-0000-0000-0000FDDD0000}"/>
    <cellStyle name="ShOut 8 4 2" xfId="56164" xr:uid="{00000000-0005-0000-0000-0000FEDD0000}"/>
    <cellStyle name="ShOut 8 4 3" xfId="56165" xr:uid="{00000000-0005-0000-0000-0000FFDD0000}"/>
    <cellStyle name="ShOut 8 4 4" xfId="56166" xr:uid="{00000000-0005-0000-0000-000000DE0000}"/>
    <cellStyle name="ShOut 8 5" xfId="56167" xr:uid="{00000000-0005-0000-0000-000001DE0000}"/>
    <cellStyle name="ShOut 8 5 2" xfId="56168" xr:uid="{00000000-0005-0000-0000-000002DE0000}"/>
    <cellStyle name="ShOut 8 6" xfId="56169" xr:uid="{00000000-0005-0000-0000-000003DE0000}"/>
    <cellStyle name="ShOut 8 6 2" xfId="56170" xr:uid="{00000000-0005-0000-0000-000004DE0000}"/>
    <cellStyle name="ShOut 9" xfId="50243" xr:uid="{00000000-0005-0000-0000-000005DE0000}"/>
    <cellStyle name="ShOut 9 2" xfId="50244" xr:uid="{00000000-0005-0000-0000-000006DE0000}"/>
    <cellStyle name="ShOut 9 2 2" xfId="50245" xr:uid="{00000000-0005-0000-0000-000007DE0000}"/>
    <cellStyle name="ShOut 9 2 2 2" xfId="56171" xr:uid="{00000000-0005-0000-0000-000008DE0000}"/>
    <cellStyle name="ShOut 9 2 2 3" xfId="56172" xr:uid="{00000000-0005-0000-0000-000009DE0000}"/>
    <cellStyle name="ShOut 9 2 2 4" xfId="56173" xr:uid="{00000000-0005-0000-0000-00000ADE0000}"/>
    <cellStyle name="ShOut 9 2 3" xfId="50246" xr:uid="{00000000-0005-0000-0000-00000BDE0000}"/>
    <cellStyle name="ShOut 9 2 3 2" xfId="56174" xr:uid="{00000000-0005-0000-0000-00000CDE0000}"/>
    <cellStyle name="ShOut 9 2 3 3" xfId="56175" xr:uid="{00000000-0005-0000-0000-00000DDE0000}"/>
    <cellStyle name="ShOut 9 2 3 4" xfId="56176" xr:uid="{00000000-0005-0000-0000-00000EDE0000}"/>
    <cellStyle name="ShOut 9 2 4" xfId="56177" xr:uid="{00000000-0005-0000-0000-00000FDE0000}"/>
    <cellStyle name="ShOut 9 2 4 2" xfId="56178" xr:uid="{00000000-0005-0000-0000-000010DE0000}"/>
    <cellStyle name="ShOut 9 2 5" xfId="56179" xr:uid="{00000000-0005-0000-0000-000011DE0000}"/>
    <cellStyle name="ShOut 9 2 5 2" xfId="56180" xr:uid="{00000000-0005-0000-0000-000012DE0000}"/>
    <cellStyle name="ShOut 9 3" xfId="50247" xr:uid="{00000000-0005-0000-0000-000013DE0000}"/>
    <cellStyle name="ShOut 9 3 2" xfId="50248" xr:uid="{00000000-0005-0000-0000-000014DE0000}"/>
    <cellStyle name="ShOut 9 3 2 2" xfId="56181" xr:uid="{00000000-0005-0000-0000-000015DE0000}"/>
    <cellStyle name="ShOut 9 3 2 3" xfId="56182" xr:uid="{00000000-0005-0000-0000-000016DE0000}"/>
    <cellStyle name="ShOut 9 3 2 4" xfId="56183" xr:uid="{00000000-0005-0000-0000-000017DE0000}"/>
    <cellStyle name="ShOut 9 3 3" xfId="50249" xr:uid="{00000000-0005-0000-0000-000018DE0000}"/>
    <cellStyle name="ShOut 9 3 3 2" xfId="56184" xr:uid="{00000000-0005-0000-0000-000019DE0000}"/>
    <cellStyle name="ShOut 9 3 3 3" xfId="56185" xr:uid="{00000000-0005-0000-0000-00001ADE0000}"/>
    <cellStyle name="ShOut 9 3 3 4" xfId="56186" xr:uid="{00000000-0005-0000-0000-00001BDE0000}"/>
    <cellStyle name="ShOut 9 3 4" xfId="56187" xr:uid="{00000000-0005-0000-0000-00001CDE0000}"/>
    <cellStyle name="ShOut 9 3 4 2" xfId="56188" xr:uid="{00000000-0005-0000-0000-00001DDE0000}"/>
    <cellStyle name="ShOut 9 3 5" xfId="56189" xr:uid="{00000000-0005-0000-0000-00001EDE0000}"/>
    <cellStyle name="ShOut 9 3 5 2" xfId="56190" xr:uid="{00000000-0005-0000-0000-00001FDE0000}"/>
    <cellStyle name="ShOut 9 4" xfId="50250" xr:uid="{00000000-0005-0000-0000-000020DE0000}"/>
    <cellStyle name="ShOut 9 4 2" xfId="56191" xr:uid="{00000000-0005-0000-0000-000021DE0000}"/>
    <cellStyle name="ShOut 9 4 3" xfId="56192" xr:uid="{00000000-0005-0000-0000-000022DE0000}"/>
    <cellStyle name="ShOut 9 4 4" xfId="56193" xr:uid="{00000000-0005-0000-0000-000023DE0000}"/>
    <cellStyle name="ShOut 9 5" xfId="50251" xr:uid="{00000000-0005-0000-0000-000024DE0000}"/>
    <cellStyle name="ShOut 9 5 2" xfId="56194" xr:uid="{00000000-0005-0000-0000-000025DE0000}"/>
    <cellStyle name="ShOut 9 5 3" xfId="56195" xr:uid="{00000000-0005-0000-0000-000026DE0000}"/>
    <cellStyle name="ShOut 9 5 4" xfId="56196" xr:uid="{00000000-0005-0000-0000-000027DE0000}"/>
    <cellStyle name="ShOut 9 6" xfId="56197" xr:uid="{00000000-0005-0000-0000-000028DE0000}"/>
    <cellStyle name="ShOut 9 6 2" xfId="56198" xr:uid="{00000000-0005-0000-0000-000029DE0000}"/>
    <cellStyle name="ShOut 9 7" xfId="56199" xr:uid="{00000000-0005-0000-0000-00002ADE0000}"/>
    <cellStyle name="ShOut 9 7 2" xfId="56200" xr:uid="{00000000-0005-0000-0000-00002BDE0000}"/>
    <cellStyle name="ShOut_12 - December 31, 2010 per HOBNI w taxes" xfId="56201" xr:uid="{00000000-0005-0000-0000-00002CDE0000}"/>
    <cellStyle name="STYL1 - Style1" xfId="60520" xr:uid="{00000000-0005-0000-0000-00002DDE0000}"/>
    <cellStyle name="Style 1" xfId="44" xr:uid="{00000000-0005-0000-0000-00002EDE0000}"/>
    <cellStyle name="Style 1 10" xfId="50253" xr:uid="{00000000-0005-0000-0000-00002FDE0000}"/>
    <cellStyle name="Style 1 10 2" xfId="50254" xr:uid="{00000000-0005-0000-0000-000030DE0000}"/>
    <cellStyle name="Style 1 10 2 2" xfId="50255" xr:uid="{00000000-0005-0000-0000-000031DE0000}"/>
    <cellStyle name="Style 1 10 2 2 2" xfId="56202" xr:uid="{00000000-0005-0000-0000-000032DE0000}"/>
    <cellStyle name="Style 1 10 2 2 3" xfId="56203" xr:uid="{00000000-0005-0000-0000-000033DE0000}"/>
    <cellStyle name="Style 1 10 2 2 4" xfId="56204" xr:uid="{00000000-0005-0000-0000-000034DE0000}"/>
    <cellStyle name="Style 1 10 2 3" xfId="50256" xr:uid="{00000000-0005-0000-0000-000035DE0000}"/>
    <cellStyle name="Style 1 10 2 3 2" xfId="56205" xr:uid="{00000000-0005-0000-0000-000036DE0000}"/>
    <cellStyle name="Style 1 10 2 3 3" xfId="56206" xr:uid="{00000000-0005-0000-0000-000037DE0000}"/>
    <cellStyle name="Style 1 10 2 3 4" xfId="56207" xr:uid="{00000000-0005-0000-0000-000038DE0000}"/>
    <cellStyle name="Style 1 10 2 4" xfId="56208" xr:uid="{00000000-0005-0000-0000-000039DE0000}"/>
    <cellStyle name="Style 1 10 2 4 2" xfId="56209" xr:uid="{00000000-0005-0000-0000-00003ADE0000}"/>
    <cellStyle name="Style 1 10 2 5" xfId="56210" xr:uid="{00000000-0005-0000-0000-00003BDE0000}"/>
    <cellStyle name="Style 1 10 2 5 2" xfId="56211" xr:uid="{00000000-0005-0000-0000-00003CDE0000}"/>
    <cellStyle name="Style 1 10 3" xfId="50257" xr:uid="{00000000-0005-0000-0000-00003DDE0000}"/>
    <cellStyle name="Style 1 10 3 2" xfId="50258" xr:uid="{00000000-0005-0000-0000-00003EDE0000}"/>
    <cellStyle name="Style 1 10 3 2 2" xfId="56212" xr:uid="{00000000-0005-0000-0000-00003FDE0000}"/>
    <cellStyle name="Style 1 10 3 2 3" xfId="56213" xr:uid="{00000000-0005-0000-0000-000040DE0000}"/>
    <cellStyle name="Style 1 10 3 2 4" xfId="56214" xr:uid="{00000000-0005-0000-0000-000041DE0000}"/>
    <cellStyle name="Style 1 10 3 3" xfId="50259" xr:uid="{00000000-0005-0000-0000-000042DE0000}"/>
    <cellStyle name="Style 1 10 3 3 2" xfId="56215" xr:uid="{00000000-0005-0000-0000-000043DE0000}"/>
    <cellStyle name="Style 1 10 3 3 3" xfId="56216" xr:uid="{00000000-0005-0000-0000-000044DE0000}"/>
    <cellStyle name="Style 1 10 3 3 4" xfId="56217" xr:uid="{00000000-0005-0000-0000-000045DE0000}"/>
    <cellStyle name="Style 1 10 3 4" xfId="56218" xr:uid="{00000000-0005-0000-0000-000046DE0000}"/>
    <cellStyle name="Style 1 10 3 4 2" xfId="56219" xr:uid="{00000000-0005-0000-0000-000047DE0000}"/>
    <cellStyle name="Style 1 10 3 5" xfId="56220" xr:uid="{00000000-0005-0000-0000-000048DE0000}"/>
    <cellStyle name="Style 1 10 3 5 2" xfId="56221" xr:uid="{00000000-0005-0000-0000-000049DE0000}"/>
    <cellStyle name="Style 1 10 4" xfId="50260" xr:uid="{00000000-0005-0000-0000-00004ADE0000}"/>
    <cellStyle name="Style 1 10 4 2" xfId="56222" xr:uid="{00000000-0005-0000-0000-00004BDE0000}"/>
    <cellStyle name="Style 1 10 4 3" xfId="56223" xr:uid="{00000000-0005-0000-0000-00004CDE0000}"/>
    <cellStyle name="Style 1 10 4 4" xfId="56224" xr:uid="{00000000-0005-0000-0000-00004DDE0000}"/>
    <cellStyle name="Style 1 10 5" xfId="50261" xr:uid="{00000000-0005-0000-0000-00004EDE0000}"/>
    <cellStyle name="Style 1 10 5 2" xfId="56225" xr:uid="{00000000-0005-0000-0000-00004FDE0000}"/>
    <cellStyle name="Style 1 10 5 3" xfId="56226" xr:uid="{00000000-0005-0000-0000-000050DE0000}"/>
    <cellStyle name="Style 1 10 5 4" xfId="56227" xr:uid="{00000000-0005-0000-0000-000051DE0000}"/>
    <cellStyle name="Style 1 10 6" xfId="56228" xr:uid="{00000000-0005-0000-0000-000052DE0000}"/>
    <cellStyle name="Style 1 10 6 2" xfId="56229" xr:uid="{00000000-0005-0000-0000-000053DE0000}"/>
    <cellStyle name="Style 1 10 7" xfId="56230" xr:uid="{00000000-0005-0000-0000-000054DE0000}"/>
    <cellStyle name="Style 1 10 7 2" xfId="56231" xr:uid="{00000000-0005-0000-0000-000055DE0000}"/>
    <cellStyle name="Style 1 11" xfId="50262" xr:uid="{00000000-0005-0000-0000-000056DE0000}"/>
    <cellStyle name="Style 1 11 2" xfId="50263" xr:uid="{00000000-0005-0000-0000-000057DE0000}"/>
    <cellStyle name="Style 1 11 2 2" xfId="56232" xr:uid="{00000000-0005-0000-0000-000058DE0000}"/>
    <cellStyle name="Style 1 11 2 2 2" xfId="56233" xr:uid="{00000000-0005-0000-0000-000059DE0000}"/>
    <cellStyle name="Style 1 11 2 3" xfId="56234" xr:uid="{00000000-0005-0000-0000-00005ADE0000}"/>
    <cellStyle name="Style 1 11 2 3 2" xfId="56235" xr:uid="{00000000-0005-0000-0000-00005BDE0000}"/>
    <cellStyle name="Style 1 11 3" xfId="50264" xr:uid="{00000000-0005-0000-0000-00005CDE0000}"/>
    <cellStyle name="Style 1 11 3 2" xfId="56236" xr:uid="{00000000-0005-0000-0000-00005DDE0000}"/>
    <cellStyle name="Style 1 11 3 3" xfId="56237" xr:uid="{00000000-0005-0000-0000-00005EDE0000}"/>
    <cellStyle name="Style 1 11 3 4" xfId="56238" xr:uid="{00000000-0005-0000-0000-00005FDE0000}"/>
    <cellStyle name="Style 1 11 4" xfId="56239" xr:uid="{00000000-0005-0000-0000-000060DE0000}"/>
    <cellStyle name="Style 1 11 4 2" xfId="56240" xr:uid="{00000000-0005-0000-0000-000061DE0000}"/>
    <cellStyle name="Style 1 11 5" xfId="56241" xr:uid="{00000000-0005-0000-0000-000062DE0000}"/>
    <cellStyle name="Style 1 11 5 2" xfId="56242" xr:uid="{00000000-0005-0000-0000-000063DE0000}"/>
    <cellStyle name="Style 1 12" xfId="50265" xr:uid="{00000000-0005-0000-0000-000064DE0000}"/>
    <cellStyle name="Style 1 12 2" xfId="50266" xr:uid="{00000000-0005-0000-0000-000065DE0000}"/>
    <cellStyle name="Style 1 12 2 2" xfId="50267" xr:uid="{00000000-0005-0000-0000-000066DE0000}"/>
    <cellStyle name="Style 1 12 2 2 2" xfId="56243" xr:uid="{00000000-0005-0000-0000-000067DE0000}"/>
    <cellStyle name="Style 1 12 2 2 3" xfId="56244" xr:uid="{00000000-0005-0000-0000-000068DE0000}"/>
    <cellStyle name="Style 1 12 2 2 4" xfId="56245" xr:uid="{00000000-0005-0000-0000-000069DE0000}"/>
    <cellStyle name="Style 1 12 2 3" xfId="50268" xr:uid="{00000000-0005-0000-0000-00006ADE0000}"/>
    <cellStyle name="Style 1 12 2 3 2" xfId="56246" xr:uid="{00000000-0005-0000-0000-00006BDE0000}"/>
    <cellStyle name="Style 1 12 2 3 3" xfId="56247" xr:uid="{00000000-0005-0000-0000-00006CDE0000}"/>
    <cellStyle name="Style 1 12 2 3 4" xfId="56248" xr:uid="{00000000-0005-0000-0000-00006DDE0000}"/>
    <cellStyle name="Style 1 12 2 4" xfId="56249" xr:uid="{00000000-0005-0000-0000-00006EDE0000}"/>
    <cellStyle name="Style 1 12 2 4 2" xfId="56250" xr:uid="{00000000-0005-0000-0000-00006FDE0000}"/>
    <cellStyle name="Style 1 12 2 5" xfId="56251" xr:uid="{00000000-0005-0000-0000-000070DE0000}"/>
    <cellStyle name="Style 1 12 2 6" xfId="56252" xr:uid="{00000000-0005-0000-0000-000071DE0000}"/>
    <cellStyle name="Style 1 12 2 7" xfId="56253" xr:uid="{00000000-0005-0000-0000-000072DE0000}"/>
    <cellStyle name="Style 1 12 3" xfId="50269" xr:uid="{00000000-0005-0000-0000-000073DE0000}"/>
    <cellStyle name="Style 1 12 3 2" xfId="56254" xr:uid="{00000000-0005-0000-0000-000074DE0000}"/>
    <cellStyle name="Style 1 12 3 3" xfId="56255" xr:uid="{00000000-0005-0000-0000-000075DE0000}"/>
    <cellStyle name="Style 1 12 3 4" xfId="56256" xr:uid="{00000000-0005-0000-0000-000076DE0000}"/>
    <cellStyle name="Style 1 12 4" xfId="50270" xr:uid="{00000000-0005-0000-0000-000077DE0000}"/>
    <cellStyle name="Style 1 12 4 2" xfId="56257" xr:uid="{00000000-0005-0000-0000-000078DE0000}"/>
    <cellStyle name="Style 1 12 4 3" xfId="56258" xr:uid="{00000000-0005-0000-0000-000079DE0000}"/>
    <cellStyle name="Style 1 12 4 4" xfId="56259" xr:uid="{00000000-0005-0000-0000-00007ADE0000}"/>
    <cellStyle name="Style 1 12 5" xfId="56260" xr:uid="{00000000-0005-0000-0000-00007BDE0000}"/>
    <cellStyle name="Style 1 12 5 2" xfId="56261" xr:uid="{00000000-0005-0000-0000-00007CDE0000}"/>
    <cellStyle name="Style 1 12 6" xfId="56262" xr:uid="{00000000-0005-0000-0000-00007DDE0000}"/>
    <cellStyle name="Style 1 12 6 2" xfId="56263" xr:uid="{00000000-0005-0000-0000-00007EDE0000}"/>
    <cellStyle name="Style 1 13" xfId="50271" xr:uid="{00000000-0005-0000-0000-00007FDE0000}"/>
    <cellStyle name="Style 1 13 2" xfId="50272" xr:uid="{00000000-0005-0000-0000-000080DE0000}"/>
    <cellStyle name="Style 1 13 2 2" xfId="50273" xr:uid="{00000000-0005-0000-0000-000081DE0000}"/>
    <cellStyle name="Style 1 13 2 2 2" xfId="56264" xr:uid="{00000000-0005-0000-0000-000082DE0000}"/>
    <cellStyle name="Style 1 13 2 2 2 2" xfId="56265" xr:uid="{00000000-0005-0000-0000-000083DE0000}"/>
    <cellStyle name="Style 1 13 2 2 3" xfId="56266" xr:uid="{00000000-0005-0000-0000-000084DE0000}"/>
    <cellStyle name="Style 1 13 2 2 4" xfId="56267" xr:uid="{00000000-0005-0000-0000-000085DE0000}"/>
    <cellStyle name="Style 1 13 2 2 5" xfId="56268" xr:uid="{00000000-0005-0000-0000-000086DE0000}"/>
    <cellStyle name="Style 1 13 2 3" xfId="50274" xr:uid="{00000000-0005-0000-0000-000087DE0000}"/>
    <cellStyle name="Style 1 13 2 3 2" xfId="56269" xr:uid="{00000000-0005-0000-0000-000088DE0000}"/>
    <cellStyle name="Style 1 13 2 3 2 2" xfId="56270" xr:uid="{00000000-0005-0000-0000-000089DE0000}"/>
    <cellStyle name="Style 1 13 2 3 3" xfId="56271" xr:uid="{00000000-0005-0000-0000-00008ADE0000}"/>
    <cellStyle name="Style 1 13 2 3 4" xfId="56272" xr:uid="{00000000-0005-0000-0000-00008BDE0000}"/>
    <cellStyle name="Style 1 13 2 3 5" xfId="56273" xr:uid="{00000000-0005-0000-0000-00008CDE0000}"/>
    <cellStyle name="Style 1 13 2 4" xfId="56274" xr:uid="{00000000-0005-0000-0000-00008DDE0000}"/>
    <cellStyle name="Style 1 13 2 4 2" xfId="56275" xr:uid="{00000000-0005-0000-0000-00008EDE0000}"/>
    <cellStyle name="Style 1 13 2 5" xfId="56276" xr:uid="{00000000-0005-0000-0000-00008FDE0000}"/>
    <cellStyle name="Style 1 13 2 6" xfId="56277" xr:uid="{00000000-0005-0000-0000-000090DE0000}"/>
    <cellStyle name="Style 1 13 2 7" xfId="56278" xr:uid="{00000000-0005-0000-0000-000091DE0000}"/>
    <cellStyle name="Style 1 13 3" xfId="50275" xr:uid="{00000000-0005-0000-0000-000092DE0000}"/>
    <cellStyle name="Style 1 13 3 2" xfId="56279" xr:uid="{00000000-0005-0000-0000-000093DE0000}"/>
    <cellStyle name="Style 1 13 3 2 2" xfId="56280" xr:uid="{00000000-0005-0000-0000-000094DE0000}"/>
    <cellStyle name="Style 1 13 3 3" xfId="56281" xr:uid="{00000000-0005-0000-0000-000095DE0000}"/>
    <cellStyle name="Style 1 13 3 4" xfId="56282" xr:uid="{00000000-0005-0000-0000-000096DE0000}"/>
    <cellStyle name="Style 1 13 3 5" xfId="56283" xr:uid="{00000000-0005-0000-0000-000097DE0000}"/>
    <cellStyle name="Style 1 13 4" xfId="50276" xr:uid="{00000000-0005-0000-0000-000098DE0000}"/>
    <cellStyle name="Style 1 13 4 2" xfId="56284" xr:uid="{00000000-0005-0000-0000-000099DE0000}"/>
    <cellStyle name="Style 1 13 4 3" xfId="56285" xr:uid="{00000000-0005-0000-0000-00009ADE0000}"/>
    <cellStyle name="Style 1 13 4 4" xfId="56286" xr:uid="{00000000-0005-0000-0000-00009BDE0000}"/>
    <cellStyle name="Style 1 13 5" xfId="56287" xr:uid="{00000000-0005-0000-0000-00009CDE0000}"/>
    <cellStyle name="Style 1 13 5 2" xfId="56288" xr:uid="{00000000-0005-0000-0000-00009DDE0000}"/>
    <cellStyle name="Style 1 13 6" xfId="56289" xr:uid="{00000000-0005-0000-0000-00009EDE0000}"/>
    <cellStyle name="Style 1 13 7" xfId="56290" xr:uid="{00000000-0005-0000-0000-00009FDE0000}"/>
    <cellStyle name="Style 1 13 8" xfId="56291" xr:uid="{00000000-0005-0000-0000-0000A0DE0000}"/>
    <cellStyle name="Style 1 14" xfId="50277" xr:uid="{00000000-0005-0000-0000-0000A1DE0000}"/>
    <cellStyle name="Style 1 14 2" xfId="50278" xr:uid="{00000000-0005-0000-0000-0000A2DE0000}"/>
    <cellStyle name="Style 1 14 2 2" xfId="50279" xr:uid="{00000000-0005-0000-0000-0000A3DE0000}"/>
    <cellStyle name="Style 1 14 2 2 2" xfId="56292" xr:uid="{00000000-0005-0000-0000-0000A4DE0000}"/>
    <cellStyle name="Style 1 14 2 2 3" xfId="56293" xr:uid="{00000000-0005-0000-0000-0000A5DE0000}"/>
    <cellStyle name="Style 1 14 2 2 4" xfId="56294" xr:uid="{00000000-0005-0000-0000-0000A6DE0000}"/>
    <cellStyle name="Style 1 14 2 3" xfId="50280" xr:uid="{00000000-0005-0000-0000-0000A7DE0000}"/>
    <cellStyle name="Style 1 14 2 3 2" xfId="56295" xr:uid="{00000000-0005-0000-0000-0000A8DE0000}"/>
    <cellStyle name="Style 1 14 2 3 3" xfId="56296" xr:uid="{00000000-0005-0000-0000-0000A9DE0000}"/>
    <cellStyle name="Style 1 14 2 3 4" xfId="56297" xr:uid="{00000000-0005-0000-0000-0000AADE0000}"/>
    <cellStyle name="Style 1 14 2 4" xfId="56298" xr:uid="{00000000-0005-0000-0000-0000ABDE0000}"/>
    <cellStyle name="Style 1 14 2 4 2" xfId="56299" xr:uid="{00000000-0005-0000-0000-0000ACDE0000}"/>
    <cellStyle name="Style 1 14 2 5" xfId="56300" xr:uid="{00000000-0005-0000-0000-0000ADDE0000}"/>
    <cellStyle name="Style 1 14 2 6" xfId="56301" xr:uid="{00000000-0005-0000-0000-0000AEDE0000}"/>
    <cellStyle name="Style 1 14 2 7" xfId="56302" xr:uid="{00000000-0005-0000-0000-0000AFDE0000}"/>
    <cellStyle name="Style 1 14 3" xfId="50281" xr:uid="{00000000-0005-0000-0000-0000B0DE0000}"/>
    <cellStyle name="Style 1 14 3 2" xfId="56303" xr:uid="{00000000-0005-0000-0000-0000B1DE0000}"/>
    <cellStyle name="Style 1 14 3 2 2" xfId="56304" xr:uid="{00000000-0005-0000-0000-0000B2DE0000}"/>
    <cellStyle name="Style 1 14 3 2 2 2" xfId="56305" xr:uid="{00000000-0005-0000-0000-0000B3DE0000}"/>
    <cellStyle name="Style 1 14 3 2 3" xfId="56306" xr:uid="{00000000-0005-0000-0000-0000B4DE0000}"/>
    <cellStyle name="Style 1 14 3 3" xfId="56307" xr:uid="{00000000-0005-0000-0000-0000B5DE0000}"/>
    <cellStyle name="Style 1 14 3 3 2" xfId="56308" xr:uid="{00000000-0005-0000-0000-0000B6DE0000}"/>
    <cellStyle name="Style 1 14 3 4" xfId="56309" xr:uid="{00000000-0005-0000-0000-0000B7DE0000}"/>
    <cellStyle name="Style 1 14 3 5" xfId="56310" xr:uid="{00000000-0005-0000-0000-0000B8DE0000}"/>
    <cellStyle name="Style 1 14 3 6" xfId="56311" xr:uid="{00000000-0005-0000-0000-0000B9DE0000}"/>
    <cellStyle name="Style 1 14 4" xfId="50282" xr:uid="{00000000-0005-0000-0000-0000BADE0000}"/>
    <cellStyle name="Style 1 14 4 2" xfId="56312" xr:uid="{00000000-0005-0000-0000-0000BBDE0000}"/>
    <cellStyle name="Style 1 14 4 3" xfId="56313" xr:uid="{00000000-0005-0000-0000-0000BCDE0000}"/>
    <cellStyle name="Style 1 14 4 4" xfId="56314" xr:uid="{00000000-0005-0000-0000-0000BDDE0000}"/>
    <cellStyle name="Style 1 14 5" xfId="56315" xr:uid="{00000000-0005-0000-0000-0000BEDE0000}"/>
    <cellStyle name="Style 1 14 5 2" xfId="56316" xr:uid="{00000000-0005-0000-0000-0000BFDE0000}"/>
    <cellStyle name="Style 1 14 6" xfId="56317" xr:uid="{00000000-0005-0000-0000-0000C0DE0000}"/>
    <cellStyle name="Style 1 14 7" xfId="56318" xr:uid="{00000000-0005-0000-0000-0000C1DE0000}"/>
    <cellStyle name="Style 1 14 8" xfId="56319" xr:uid="{00000000-0005-0000-0000-0000C2DE0000}"/>
    <cellStyle name="Style 1 15" xfId="50283" xr:uid="{00000000-0005-0000-0000-0000C3DE0000}"/>
    <cellStyle name="Style 1 15 2" xfId="50284" xr:uid="{00000000-0005-0000-0000-0000C4DE0000}"/>
    <cellStyle name="Style 1 15 2 2" xfId="56320" xr:uid="{00000000-0005-0000-0000-0000C5DE0000}"/>
    <cellStyle name="Style 1 15 2 2 2" xfId="56321" xr:uid="{00000000-0005-0000-0000-0000C6DE0000}"/>
    <cellStyle name="Style 1 15 2 3" xfId="56322" xr:uid="{00000000-0005-0000-0000-0000C7DE0000}"/>
    <cellStyle name="Style 1 15 2 4" xfId="56323" xr:uid="{00000000-0005-0000-0000-0000C8DE0000}"/>
    <cellStyle name="Style 1 15 2 5" xfId="56324" xr:uid="{00000000-0005-0000-0000-0000C9DE0000}"/>
    <cellStyle name="Style 1 15 3" xfId="50285" xr:uid="{00000000-0005-0000-0000-0000CADE0000}"/>
    <cellStyle name="Style 1 15 3 2" xfId="56325" xr:uid="{00000000-0005-0000-0000-0000CBDE0000}"/>
    <cellStyle name="Style 1 15 3 2 2" xfId="56326" xr:uid="{00000000-0005-0000-0000-0000CCDE0000}"/>
    <cellStyle name="Style 1 15 3 2 2 2" xfId="56327" xr:uid="{00000000-0005-0000-0000-0000CDDE0000}"/>
    <cellStyle name="Style 1 15 3 2 3" xfId="56328" xr:uid="{00000000-0005-0000-0000-0000CEDE0000}"/>
    <cellStyle name="Style 1 15 3 3" xfId="56329" xr:uid="{00000000-0005-0000-0000-0000CFDE0000}"/>
    <cellStyle name="Style 1 15 3 3 2" xfId="56330" xr:uid="{00000000-0005-0000-0000-0000D0DE0000}"/>
    <cellStyle name="Style 1 15 3 4" xfId="56331" xr:uid="{00000000-0005-0000-0000-0000D1DE0000}"/>
    <cellStyle name="Style 1 15 3 5" xfId="56332" xr:uid="{00000000-0005-0000-0000-0000D2DE0000}"/>
    <cellStyle name="Style 1 15 3 6" xfId="56333" xr:uid="{00000000-0005-0000-0000-0000D3DE0000}"/>
    <cellStyle name="Style 1 15 4" xfId="56334" xr:uid="{00000000-0005-0000-0000-0000D4DE0000}"/>
    <cellStyle name="Style 1 15 4 2" xfId="56335" xr:uid="{00000000-0005-0000-0000-0000D5DE0000}"/>
    <cellStyle name="Style 1 15 5" xfId="56336" xr:uid="{00000000-0005-0000-0000-0000D6DE0000}"/>
    <cellStyle name="Style 1 15 6" xfId="56337" xr:uid="{00000000-0005-0000-0000-0000D7DE0000}"/>
    <cellStyle name="Style 1 15 7" xfId="56338" xr:uid="{00000000-0005-0000-0000-0000D8DE0000}"/>
    <cellStyle name="Style 1 16" xfId="50286" xr:uid="{00000000-0005-0000-0000-0000D9DE0000}"/>
    <cellStyle name="Style 1 16 2" xfId="56339" xr:uid="{00000000-0005-0000-0000-0000DADE0000}"/>
    <cellStyle name="Style 1 16 2 2" xfId="56340" xr:uid="{00000000-0005-0000-0000-0000DBDE0000}"/>
    <cellStyle name="Style 1 16 2 2 2" xfId="56341" xr:uid="{00000000-0005-0000-0000-0000DCDE0000}"/>
    <cellStyle name="Style 1 16 2 2 2 2" xfId="56342" xr:uid="{00000000-0005-0000-0000-0000DDDE0000}"/>
    <cellStyle name="Style 1 16 2 2 3" xfId="56343" xr:uid="{00000000-0005-0000-0000-0000DEDE0000}"/>
    <cellStyle name="Style 1 16 2 3" xfId="56344" xr:uid="{00000000-0005-0000-0000-0000DFDE0000}"/>
    <cellStyle name="Style 1 16 2 3 2" xfId="56345" xr:uid="{00000000-0005-0000-0000-0000E0DE0000}"/>
    <cellStyle name="Style 1 16 2 4" xfId="56346" xr:uid="{00000000-0005-0000-0000-0000E1DE0000}"/>
    <cellStyle name="Style 1 16 3" xfId="56347" xr:uid="{00000000-0005-0000-0000-0000E2DE0000}"/>
    <cellStyle name="Style 1 16 3 2" xfId="56348" xr:uid="{00000000-0005-0000-0000-0000E3DE0000}"/>
    <cellStyle name="Style 1 16 3 2 2" xfId="56349" xr:uid="{00000000-0005-0000-0000-0000E4DE0000}"/>
    <cellStyle name="Style 1 16 3 3" xfId="56350" xr:uid="{00000000-0005-0000-0000-0000E5DE0000}"/>
    <cellStyle name="Style 1 16 4" xfId="56351" xr:uid="{00000000-0005-0000-0000-0000E6DE0000}"/>
    <cellStyle name="Style 1 16 4 2" xfId="56352" xr:uid="{00000000-0005-0000-0000-0000E7DE0000}"/>
    <cellStyle name="Style 1 16 5" xfId="56353" xr:uid="{00000000-0005-0000-0000-0000E8DE0000}"/>
    <cellStyle name="Style 1 16 6" xfId="56354" xr:uid="{00000000-0005-0000-0000-0000E9DE0000}"/>
    <cellStyle name="Style 1 16 7" xfId="56355" xr:uid="{00000000-0005-0000-0000-0000EADE0000}"/>
    <cellStyle name="Style 1 17" xfId="50287" xr:uid="{00000000-0005-0000-0000-0000EBDE0000}"/>
    <cellStyle name="Style 1 17 2" xfId="56356" xr:uid="{00000000-0005-0000-0000-0000ECDE0000}"/>
    <cellStyle name="Style 1 17 2 2" xfId="56357" xr:uid="{00000000-0005-0000-0000-0000EDDE0000}"/>
    <cellStyle name="Style 1 17 2 2 2" xfId="56358" xr:uid="{00000000-0005-0000-0000-0000EEDE0000}"/>
    <cellStyle name="Style 1 17 2 3" xfId="56359" xr:uid="{00000000-0005-0000-0000-0000EFDE0000}"/>
    <cellStyle name="Style 1 17 3" xfId="56360" xr:uid="{00000000-0005-0000-0000-0000F0DE0000}"/>
    <cellStyle name="Style 1 17 3 2" xfId="56361" xr:uid="{00000000-0005-0000-0000-0000F1DE0000}"/>
    <cellStyle name="Style 1 17 3 2 2" xfId="56362" xr:uid="{00000000-0005-0000-0000-0000F2DE0000}"/>
    <cellStyle name="Style 1 17 3 3" xfId="56363" xr:uid="{00000000-0005-0000-0000-0000F3DE0000}"/>
    <cellStyle name="Style 1 17 4" xfId="56364" xr:uid="{00000000-0005-0000-0000-0000F4DE0000}"/>
    <cellStyle name="Style 1 17 4 2" xfId="56365" xr:uid="{00000000-0005-0000-0000-0000F5DE0000}"/>
    <cellStyle name="Style 1 17 5" xfId="56366" xr:uid="{00000000-0005-0000-0000-0000F6DE0000}"/>
    <cellStyle name="Style 1 17 6" xfId="56367" xr:uid="{00000000-0005-0000-0000-0000F7DE0000}"/>
    <cellStyle name="Style 1 17 7" xfId="56368" xr:uid="{00000000-0005-0000-0000-0000F8DE0000}"/>
    <cellStyle name="Style 1 17 8" xfId="56369" xr:uid="{00000000-0005-0000-0000-0000F9DE0000}"/>
    <cellStyle name="Style 1 18" xfId="50288" xr:uid="{00000000-0005-0000-0000-0000FADE0000}"/>
    <cellStyle name="Style 1 18 2" xfId="56370" xr:uid="{00000000-0005-0000-0000-0000FBDE0000}"/>
    <cellStyle name="Style 1 18 2 2" xfId="56371" xr:uid="{00000000-0005-0000-0000-0000FCDE0000}"/>
    <cellStyle name="Style 1 18 2 2 2" xfId="56372" xr:uid="{00000000-0005-0000-0000-0000FDDE0000}"/>
    <cellStyle name="Style 1 18 2 3" xfId="56373" xr:uid="{00000000-0005-0000-0000-0000FEDE0000}"/>
    <cellStyle name="Style 1 18 2 4" xfId="56374" xr:uid="{00000000-0005-0000-0000-0000FFDE0000}"/>
    <cellStyle name="Style 1 18 2 5" xfId="56375" xr:uid="{00000000-0005-0000-0000-000000DF0000}"/>
    <cellStyle name="Style 1 18 3" xfId="56376" xr:uid="{00000000-0005-0000-0000-000001DF0000}"/>
    <cellStyle name="Style 1 18 3 2" xfId="56377" xr:uid="{00000000-0005-0000-0000-000002DF0000}"/>
    <cellStyle name="Style 1 18 4" xfId="56378" xr:uid="{00000000-0005-0000-0000-000003DF0000}"/>
    <cellStyle name="Style 1 18 5" xfId="56379" xr:uid="{00000000-0005-0000-0000-000004DF0000}"/>
    <cellStyle name="Style 1 18 6" xfId="56380" xr:uid="{00000000-0005-0000-0000-000005DF0000}"/>
    <cellStyle name="Style 1 19" xfId="50289" xr:uid="{00000000-0005-0000-0000-000006DF0000}"/>
    <cellStyle name="Style 1 19 2" xfId="56381" xr:uid="{00000000-0005-0000-0000-000007DF0000}"/>
    <cellStyle name="Style 1 19 2 2" xfId="56382" xr:uid="{00000000-0005-0000-0000-000008DF0000}"/>
    <cellStyle name="Style 1 19 2 3" xfId="56383" xr:uid="{00000000-0005-0000-0000-000009DF0000}"/>
    <cellStyle name="Style 1 19 3" xfId="56384" xr:uid="{00000000-0005-0000-0000-00000ADF0000}"/>
    <cellStyle name="Style 1 19 4" xfId="56385" xr:uid="{00000000-0005-0000-0000-00000BDF0000}"/>
    <cellStyle name="Style 1 19 5" xfId="56386" xr:uid="{00000000-0005-0000-0000-00000CDF0000}"/>
    <cellStyle name="Style 1 2" xfId="131" xr:uid="{00000000-0005-0000-0000-00000DDF0000}"/>
    <cellStyle name="Style 1 2 10" xfId="60521" xr:uid="{00000000-0005-0000-0000-00000EDF0000}"/>
    <cellStyle name="Style 1 2 2" xfId="50291" xr:uid="{00000000-0005-0000-0000-00000FDF0000}"/>
    <cellStyle name="Style 1 2 2 2" xfId="50292" xr:uid="{00000000-0005-0000-0000-000010DF0000}"/>
    <cellStyle name="Style 1 2 2 2 2" xfId="56387" xr:uid="{00000000-0005-0000-0000-000011DF0000}"/>
    <cellStyle name="Style 1 2 2 2 3" xfId="56388" xr:uid="{00000000-0005-0000-0000-000012DF0000}"/>
    <cellStyle name="Style 1 2 2 2 4" xfId="56389" xr:uid="{00000000-0005-0000-0000-000013DF0000}"/>
    <cellStyle name="Style 1 2 2 3" xfId="50293" xr:uid="{00000000-0005-0000-0000-000014DF0000}"/>
    <cellStyle name="Style 1 2 2 3 2" xfId="56390" xr:uid="{00000000-0005-0000-0000-000015DF0000}"/>
    <cellStyle name="Style 1 2 2 3 3" xfId="56391" xr:uid="{00000000-0005-0000-0000-000016DF0000}"/>
    <cellStyle name="Style 1 2 2 3 4" xfId="56392" xr:uid="{00000000-0005-0000-0000-000017DF0000}"/>
    <cellStyle name="Style 1 2 2 4" xfId="50294" xr:uid="{00000000-0005-0000-0000-000018DF0000}"/>
    <cellStyle name="Style 1 2 2 4 2" xfId="56393" xr:uid="{00000000-0005-0000-0000-000019DF0000}"/>
    <cellStyle name="Style 1 2 2 4 3" xfId="56394" xr:uid="{00000000-0005-0000-0000-00001ADF0000}"/>
    <cellStyle name="Style 1 2 2 5" xfId="50295" xr:uid="{00000000-0005-0000-0000-00001BDF0000}"/>
    <cellStyle name="Style 1 2 2 5 2" xfId="56395" xr:uid="{00000000-0005-0000-0000-00001CDF0000}"/>
    <cellStyle name="Style 1 2 2 5 3" xfId="56396" xr:uid="{00000000-0005-0000-0000-00001DDF0000}"/>
    <cellStyle name="Style 1 2 2 6" xfId="50296" xr:uid="{00000000-0005-0000-0000-00001EDF0000}"/>
    <cellStyle name="Style 1 2 3" xfId="50297" xr:uid="{00000000-0005-0000-0000-00001FDF0000}"/>
    <cellStyle name="Style 1 2 3 2" xfId="56397" xr:uid="{00000000-0005-0000-0000-000020DF0000}"/>
    <cellStyle name="Style 1 2 3 3" xfId="56398" xr:uid="{00000000-0005-0000-0000-000021DF0000}"/>
    <cellStyle name="Style 1 2 3 4" xfId="56399" xr:uid="{00000000-0005-0000-0000-000022DF0000}"/>
    <cellStyle name="Style 1 2 4" xfId="50298" xr:uid="{00000000-0005-0000-0000-000023DF0000}"/>
    <cellStyle name="Style 1 2 4 2" xfId="56400" xr:uid="{00000000-0005-0000-0000-000024DF0000}"/>
    <cellStyle name="Style 1 2 4 3" xfId="56401" xr:uid="{00000000-0005-0000-0000-000025DF0000}"/>
    <cellStyle name="Style 1 2 4 4" xfId="56402" xr:uid="{00000000-0005-0000-0000-000026DF0000}"/>
    <cellStyle name="Style 1 2 5" xfId="50299" xr:uid="{00000000-0005-0000-0000-000027DF0000}"/>
    <cellStyle name="Style 1 2 5 2" xfId="56403" xr:uid="{00000000-0005-0000-0000-000028DF0000}"/>
    <cellStyle name="Style 1 2 5 3" xfId="56404" xr:uid="{00000000-0005-0000-0000-000029DF0000}"/>
    <cellStyle name="Style 1 2 6" xfId="50300" xr:uid="{00000000-0005-0000-0000-00002ADF0000}"/>
    <cellStyle name="Style 1 2 6 2" xfId="56405" xr:uid="{00000000-0005-0000-0000-00002BDF0000}"/>
    <cellStyle name="Style 1 2 6 3" xfId="56406" xr:uid="{00000000-0005-0000-0000-00002CDF0000}"/>
    <cellStyle name="Style 1 2 7" xfId="50301" xr:uid="{00000000-0005-0000-0000-00002DDF0000}"/>
    <cellStyle name="Style 1 2 8" xfId="50290" xr:uid="{00000000-0005-0000-0000-00002EDF0000}"/>
    <cellStyle name="Style 1 2 9" xfId="60522" xr:uid="{00000000-0005-0000-0000-00002FDF0000}"/>
    <cellStyle name="Style 1 20" xfId="50252" xr:uid="{00000000-0005-0000-0000-000030DF0000}"/>
    <cellStyle name="Style 1 20 2" xfId="56407" xr:uid="{00000000-0005-0000-0000-000031DF0000}"/>
    <cellStyle name="Style 1 20 2 2" xfId="56408" xr:uid="{00000000-0005-0000-0000-000032DF0000}"/>
    <cellStyle name="Style 1 20 3" xfId="56409" xr:uid="{00000000-0005-0000-0000-000033DF0000}"/>
    <cellStyle name="Style 1 20 4" xfId="56410" xr:uid="{00000000-0005-0000-0000-000034DF0000}"/>
    <cellStyle name="Style 1 20 5" xfId="56411" xr:uid="{00000000-0005-0000-0000-000035DF0000}"/>
    <cellStyle name="Style 1 21" xfId="56412" xr:uid="{00000000-0005-0000-0000-000036DF0000}"/>
    <cellStyle name="Style 1 21 2" xfId="56413" xr:uid="{00000000-0005-0000-0000-000037DF0000}"/>
    <cellStyle name="Style 1 22" xfId="56414" xr:uid="{00000000-0005-0000-0000-000038DF0000}"/>
    <cellStyle name="Style 1 22 2" xfId="56415" xr:uid="{00000000-0005-0000-0000-000039DF0000}"/>
    <cellStyle name="Style 1 23" xfId="56416" xr:uid="{00000000-0005-0000-0000-00003ADF0000}"/>
    <cellStyle name="Style 1 23 2" xfId="56417" xr:uid="{00000000-0005-0000-0000-00003BDF0000}"/>
    <cellStyle name="Style 1 24" xfId="301" xr:uid="{00000000-0005-0000-0000-00003CDF0000}"/>
    <cellStyle name="Style 1 3" xfId="132" xr:uid="{00000000-0005-0000-0000-00003DDF0000}"/>
    <cellStyle name="Style 1 3 10" xfId="60523" xr:uid="{00000000-0005-0000-0000-00003EDF0000}"/>
    <cellStyle name="Style 1 3 2" xfId="50303" xr:uid="{00000000-0005-0000-0000-00003FDF0000}"/>
    <cellStyle name="Style 1 3 2 2" xfId="50304" xr:uid="{00000000-0005-0000-0000-000040DF0000}"/>
    <cellStyle name="Style 1 3 2 2 2" xfId="56418" xr:uid="{00000000-0005-0000-0000-000041DF0000}"/>
    <cellStyle name="Style 1 3 2 2 3" xfId="56419" xr:uid="{00000000-0005-0000-0000-000042DF0000}"/>
    <cellStyle name="Style 1 3 2 2 4" xfId="56420" xr:uid="{00000000-0005-0000-0000-000043DF0000}"/>
    <cellStyle name="Style 1 3 2 3" xfId="50305" xr:uid="{00000000-0005-0000-0000-000044DF0000}"/>
    <cellStyle name="Style 1 3 2 3 2" xfId="56421" xr:uid="{00000000-0005-0000-0000-000045DF0000}"/>
    <cellStyle name="Style 1 3 2 3 3" xfId="56422" xr:uid="{00000000-0005-0000-0000-000046DF0000}"/>
    <cellStyle name="Style 1 3 2 3 4" xfId="56423" xr:uid="{00000000-0005-0000-0000-000047DF0000}"/>
    <cellStyle name="Style 1 3 2 4" xfId="50306" xr:uid="{00000000-0005-0000-0000-000048DF0000}"/>
    <cellStyle name="Style 1 3 2 4 2" xfId="56424" xr:uid="{00000000-0005-0000-0000-000049DF0000}"/>
    <cellStyle name="Style 1 3 2 4 3" xfId="56425" xr:uid="{00000000-0005-0000-0000-00004ADF0000}"/>
    <cellStyle name="Style 1 3 2 5" xfId="50307" xr:uid="{00000000-0005-0000-0000-00004BDF0000}"/>
    <cellStyle name="Style 1 3 2 5 2" xfId="56426" xr:uid="{00000000-0005-0000-0000-00004CDF0000}"/>
    <cellStyle name="Style 1 3 2 5 3" xfId="56427" xr:uid="{00000000-0005-0000-0000-00004DDF0000}"/>
    <cellStyle name="Style 1 3 2 6" xfId="50308" xr:uid="{00000000-0005-0000-0000-00004EDF0000}"/>
    <cellStyle name="Style 1 3 3" xfId="50309" xr:uid="{00000000-0005-0000-0000-00004FDF0000}"/>
    <cellStyle name="Style 1 3 3 2" xfId="56428" xr:uid="{00000000-0005-0000-0000-000050DF0000}"/>
    <cellStyle name="Style 1 3 3 3" xfId="56429" xr:uid="{00000000-0005-0000-0000-000051DF0000}"/>
    <cellStyle name="Style 1 3 3 4" xfId="56430" xr:uid="{00000000-0005-0000-0000-000052DF0000}"/>
    <cellStyle name="Style 1 3 4" xfId="50310" xr:uid="{00000000-0005-0000-0000-000053DF0000}"/>
    <cellStyle name="Style 1 3 4 2" xfId="56431" xr:uid="{00000000-0005-0000-0000-000054DF0000}"/>
    <cellStyle name="Style 1 3 4 3" xfId="56432" xr:uid="{00000000-0005-0000-0000-000055DF0000}"/>
    <cellStyle name="Style 1 3 4 4" xfId="56433" xr:uid="{00000000-0005-0000-0000-000056DF0000}"/>
    <cellStyle name="Style 1 3 5" xfId="50311" xr:uid="{00000000-0005-0000-0000-000057DF0000}"/>
    <cellStyle name="Style 1 3 5 2" xfId="56434" xr:uid="{00000000-0005-0000-0000-000058DF0000}"/>
    <cellStyle name="Style 1 3 5 3" xfId="56435" xr:uid="{00000000-0005-0000-0000-000059DF0000}"/>
    <cellStyle name="Style 1 3 6" xfId="50312" xr:uid="{00000000-0005-0000-0000-00005ADF0000}"/>
    <cellStyle name="Style 1 3 6 2" xfId="56436" xr:uid="{00000000-0005-0000-0000-00005BDF0000}"/>
    <cellStyle name="Style 1 3 6 3" xfId="56437" xr:uid="{00000000-0005-0000-0000-00005CDF0000}"/>
    <cellStyle name="Style 1 3 7" xfId="50313" xr:uid="{00000000-0005-0000-0000-00005DDF0000}"/>
    <cellStyle name="Style 1 3 8" xfId="50302" xr:uid="{00000000-0005-0000-0000-00005EDF0000}"/>
    <cellStyle name="Style 1 3 9" xfId="60524" xr:uid="{00000000-0005-0000-0000-00005FDF0000}"/>
    <cellStyle name="Style 1 4" xfId="182" xr:uid="{00000000-0005-0000-0000-000060DF0000}"/>
    <cellStyle name="Style 1 4 10" xfId="60525" xr:uid="{00000000-0005-0000-0000-000061DF0000}"/>
    <cellStyle name="Style 1 4 2" xfId="50315" xr:uid="{00000000-0005-0000-0000-000062DF0000}"/>
    <cellStyle name="Style 1 4 2 2" xfId="50316" xr:uid="{00000000-0005-0000-0000-000063DF0000}"/>
    <cellStyle name="Style 1 4 2 2 2" xfId="56438" xr:uid="{00000000-0005-0000-0000-000064DF0000}"/>
    <cellStyle name="Style 1 4 2 2 3" xfId="56439" xr:uid="{00000000-0005-0000-0000-000065DF0000}"/>
    <cellStyle name="Style 1 4 2 2 4" xfId="56440" xr:uid="{00000000-0005-0000-0000-000066DF0000}"/>
    <cellStyle name="Style 1 4 2 3" xfId="50317" xr:uid="{00000000-0005-0000-0000-000067DF0000}"/>
    <cellStyle name="Style 1 4 2 3 2" xfId="56441" xr:uid="{00000000-0005-0000-0000-000068DF0000}"/>
    <cellStyle name="Style 1 4 2 3 3" xfId="56442" xr:uid="{00000000-0005-0000-0000-000069DF0000}"/>
    <cellStyle name="Style 1 4 2 3 4" xfId="56443" xr:uid="{00000000-0005-0000-0000-00006ADF0000}"/>
    <cellStyle name="Style 1 4 2 4" xfId="56444" xr:uid="{00000000-0005-0000-0000-00006BDF0000}"/>
    <cellStyle name="Style 1 4 2 4 2" xfId="56445" xr:uid="{00000000-0005-0000-0000-00006CDF0000}"/>
    <cellStyle name="Style 1 4 2 5" xfId="56446" xr:uid="{00000000-0005-0000-0000-00006DDF0000}"/>
    <cellStyle name="Style 1 4 2 5 2" xfId="56447" xr:uid="{00000000-0005-0000-0000-00006EDF0000}"/>
    <cellStyle name="Style 1 4 3" xfId="50318" xr:uid="{00000000-0005-0000-0000-00006FDF0000}"/>
    <cellStyle name="Style 1 4 3 2" xfId="56448" xr:uid="{00000000-0005-0000-0000-000070DF0000}"/>
    <cellStyle name="Style 1 4 3 3" xfId="56449" xr:uid="{00000000-0005-0000-0000-000071DF0000}"/>
    <cellStyle name="Style 1 4 3 4" xfId="56450" xr:uid="{00000000-0005-0000-0000-000072DF0000}"/>
    <cellStyle name="Style 1 4 4" xfId="50319" xr:uid="{00000000-0005-0000-0000-000073DF0000}"/>
    <cellStyle name="Style 1 4 4 2" xfId="56451" xr:uid="{00000000-0005-0000-0000-000074DF0000}"/>
    <cellStyle name="Style 1 4 4 3" xfId="56452" xr:uid="{00000000-0005-0000-0000-000075DF0000}"/>
    <cellStyle name="Style 1 4 4 4" xfId="56453" xr:uid="{00000000-0005-0000-0000-000076DF0000}"/>
    <cellStyle name="Style 1 4 5" xfId="50320" xr:uid="{00000000-0005-0000-0000-000077DF0000}"/>
    <cellStyle name="Style 1 4 5 2" xfId="56454" xr:uid="{00000000-0005-0000-0000-000078DF0000}"/>
    <cellStyle name="Style 1 4 5 3" xfId="56455" xr:uid="{00000000-0005-0000-0000-000079DF0000}"/>
    <cellStyle name="Style 1 4 6" xfId="50321" xr:uid="{00000000-0005-0000-0000-00007ADF0000}"/>
    <cellStyle name="Style 1 4 6 2" xfId="56456" xr:uid="{00000000-0005-0000-0000-00007BDF0000}"/>
    <cellStyle name="Style 1 4 6 3" xfId="56457" xr:uid="{00000000-0005-0000-0000-00007CDF0000}"/>
    <cellStyle name="Style 1 4 7" xfId="50322" xr:uid="{00000000-0005-0000-0000-00007DDF0000}"/>
    <cellStyle name="Style 1 4 8" xfId="50314" xr:uid="{00000000-0005-0000-0000-00007EDF0000}"/>
    <cellStyle name="Style 1 4 9" xfId="60526" xr:uid="{00000000-0005-0000-0000-00007FDF0000}"/>
    <cellStyle name="Style 1 5" xfId="50323" xr:uid="{00000000-0005-0000-0000-000080DF0000}"/>
    <cellStyle name="Style 1 5 10" xfId="60527" xr:uid="{00000000-0005-0000-0000-000081DF0000}"/>
    <cellStyle name="Style 1 5 2" xfId="50324" xr:uid="{00000000-0005-0000-0000-000082DF0000}"/>
    <cellStyle name="Style 1 5 2 2" xfId="50325" xr:uid="{00000000-0005-0000-0000-000083DF0000}"/>
    <cellStyle name="Style 1 5 2 2 2" xfId="56458" xr:uid="{00000000-0005-0000-0000-000084DF0000}"/>
    <cellStyle name="Style 1 5 2 2 3" xfId="56459" xr:uid="{00000000-0005-0000-0000-000085DF0000}"/>
    <cellStyle name="Style 1 5 2 2 4" xfId="56460" xr:uid="{00000000-0005-0000-0000-000086DF0000}"/>
    <cellStyle name="Style 1 5 2 3" xfId="50326" xr:uid="{00000000-0005-0000-0000-000087DF0000}"/>
    <cellStyle name="Style 1 5 2 3 2" xfId="56461" xr:uid="{00000000-0005-0000-0000-000088DF0000}"/>
    <cellStyle name="Style 1 5 2 3 3" xfId="56462" xr:uid="{00000000-0005-0000-0000-000089DF0000}"/>
    <cellStyle name="Style 1 5 2 3 4" xfId="56463" xr:uid="{00000000-0005-0000-0000-00008ADF0000}"/>
    <cellStyle name="Style 1 5 2 4" xfId="56464" xr:uid="{00000000-0005-0000-0000-00008BDF0000}"/>
    <cellStyle name="Style 1 5 2 4 2" xfId="56465" xr:uid="{00000000-0005-0000-0000-00008CDF0000}"/>
    <cellStyle name="Style 1 5 2 5" xfId="56466" xr:uid="{00000000-0005-0000-0000-00008DDF0000}"/>
    <cellStyle name="Style 1 5 2 5 2" xfId="56467" xr:uid="{00000000-0005-0000-0000-00008EDF0000}"/>
    <cellStyle name="Style 1 5 3" xfId="50327" xr:uid="{00000000-0005-0000-0000-00008FDF0000}"/>
    <cellStyle name="Style 1 5 3 2" xfId="56468" xr:uid="{00000000-0005-0000-0000-000090DF0000}"/>
    <cellStyle name="Style 1 5 3 3" xfId="56469" xr:uid="{00000000-0005-0000-0000-000091DF0000}"/>
    <cellStyle name="Style 1 5 3 4" xfId="56470" xr:uid="{00000000-0005-0000-0000-000092DF0000}"/>
    <cellStyle name="Style 1 5 4" xfId="50328" xr:uid="{00000000-0005-0000-0000-000093DF0000}"/>
    <cellStyle name="Style 1 5 4 2" xfId="56471" xr:uid="{00000000-0005-0000-0000-000094DF0000}"/>
    <cellStyle name="Style 1 5 4 3" xfId="56472" xr:uid="{00000000-0005-0000-0000-000095DF0000}"/>
    <cellStyle name="Style 1 5 4 4" xfId="56473" xr:uid="{00000000-0005-0000-0000-000096DF0000}"/>
    <cellStyle name="Style 1 5 5" xfId="56474" xr:uid="{00000000-0005-0000-0000-000097DF0000}"/>
    <cellStyle name="Style 1 5 5 2" xfId="56475" xr:uid="{00000000-0005-0000-0000-000098DF0000}"/>
    <cellStyle name="Style 1 5 6" xfId="56476" xr:uid="{00000000-0005-0000-0000-000099DF0000}"/>
    <cellStyle name="Style 1 5 6 2" xfId="56477" xr:uid="{00000000-0005-0000-0000-00009ADF0000}"/>
    <cellStyle name="Style 1 5 7" xfId="60528" xr:uid="{00000000-0005-0000-0000-00009BDF0000}"/>
    <cellStyle name="Style 1 5 8" xfId="60529" xr:uid="{00000000-0005-0000-0000-00009CDF0000}"/>
    <cellStyle name="Style 1 5 9" xfId="60530" xr:uid="{00000000-0005-0000-0000-00009DDF0000}"/>
    <cellStyle name="Style 1 6" xfId="50329" xr:uid="{00000000-0005-0000-0000-00009EDF0000}"/>
    <cellStyle name="Style 1 6 2" xfId="50330" xr:uid="{00000000-0005-0000-0000-00009FDF0000}"/>
    <cellStyle name="Style 1 6 2 2" xfId="50331" xr:uid="{00000000-0005-0000-0000-0000A0DF0000}"/>
    <cellStyle name="Style 1 6 2 2 2" xfId="56478" xr:uid="{00000000-0005-0000-0000-0000A1DF0000}"/>
    <cellStyle name="Style 1 6 2 2 3" xfId="56479" xr:uid="{00000000-0005-0000-0000-0000A2DF0000}"/>
    <cellStyle name="Style 1 6 2 2 4" xfId="56480" xr:uid="{00000000-0005-0000-0000-0000A3DF0000}"/>
    <cellStyle name="Style 1 6 2 3" xfId="50332" xr:uid="{00000000-0005-0000-0000-0000A4DF0000}"/>
    <cellStyle name="Style 1 6 2 3 2" xfId="56481" xr:uid="{00000000-0005-0000-0000-0000A5DF0000}"/>
    <cellStyle name="Style 1 6 2 3 3" xfId="56482" xr:uid="{00000000-0005-0000-0000-0000A6DF0000}"/>
    <cellStyle name="Style 1 6 2 3 4" xfId="56483" xr:uid="{00000000-0005-0000-0000-0000A7DF0000}"/>
    <cellStyle name="Style 1 6 2 4" xfId="56484" xr:uid="{00000000-0005-0000-0000-0000A8DF0000}"/>
    <cellStyle name="Style 1 6 2 4 2" xfId="56485" xr:uid="{00000000-0005-0000-0000-0000A9DF0000}"/>
    <cellStyle name="Style 1 6 2 5" xfId="56486" xr:uid="{00000000-0005-0000-0000-0000AADF0000}"/>
    <cellStyle name="Style 1 6 2 5 2" xfId="56487" xr:uid="{00000000-0005-0000-0000-0000ABDF0000}"/>
    <cellStyle name="Style 1 6 3" xfId="50333" xr:uid="{00000000-0005-0000-0000-0000ACDF0000}"/>
    <cellStyle name="Style 1 6 3 2" xfId="56488" xr:uid="{00000000-0005-0000-0000-0000ADDF0000}"/>
    <cellStyle name="Style 1 6 3 3" xfId="56489" xr:uid="{00000000-0005-0000-0000-0000AEDF0000}"/>
    <cellStyle name="Style 1 6 3 4" xfId="56490" xr:uid="{00000000-0005-0000-0000-0000AFDF0000}"/>
    <cellStyle name="Style 1 6 4" xfId="50334" xr:uid="{00000000-0005-0000-0000-0000B0DF0000}"/>
    <cellStyle name="Style 1 6 4 2" xfId="56491" xr:uid="{00000000-0005-0000-0000-0000B1DF0000}"/>
    <cellStyle name="Style 1 6 4 3" xfId="56492" xr:uid="{00000000-0005-0000-0000-0000B2DF0000}"/>
    <cellStyle name="Style 1 6 4 4" xfId="56493" xr:uid="{00000000-0005-0000-0000-0000B3DF0000}"/>
    <cellStyle name="Style 1 6 5" xfId="56494" xr:uid="{00000000-0005-0000-0000-0000B4DF0000}"/>
    <cellStyle name="Style 1 6 5 2" xfId="56495" xr:uid="{00000000-0005-0000-0000-0000B5DF0000}"/>
    <cellStyle name="Style 1 6 6" xfId="56496" xr:uid="{00000000-0005-0000-0000-0000B6DF0000}"/>
    <cellStyle name="Style 1 6 6 2" xfId="56497" xr:uid="{00000000-0005-0000-0000-0000B7DF0000}"/>
    <cellStyle name="Style 1 7" xfId="50335" xr:uid="{00000000-0005-0000-0000-0000B8DF0000}"/>
    <cellStyle name="Style 1 7 2" xfId="50336" xr:uid="{00000000-0005-0000-0000-0000B9DF0000}"/>
    <cellStyle name="Style 1 7 2 2" xfId="50337" xr:uid="{00000000-0005-0000-0000-0000BADF0000}"/>
    <cellStyle name="Style 1 7 2 2 2" xfId="56498" xr:uid="{00000000-0005-0000-0000-0000BBDF0000}"/>
    <cellStyle name="Style 1 7 2 2 3" xfId="56499" xr:uid="{00000000-0005-0000-0000-0000BCDF0000}"/>
    <cellStyle name="Style 1 7 2 2 4" xfId="56500" xr:uid="{00000000-0005-0000-0000-0000BDDF0000}"/>
    <cellStyle name="Style 1 7 2 3" xfId="50338" xr:uid="{00000000-0005-0000-0000-0000BEDF0000}"/>
    <cellStyle name="Style 1 7 2 3 2" xfId="56501" xr:uid="{00000000-0005-0000-0000-0000BFDF0000}"/>
    <cellStyle name="Style 1 7 2 3 3" xfId="56502" xr:uid="{00000000-0005-0000-0000-0000C0DF0000}"/>
    <cellStyle name="Style 1 7 2 3 4" xfId="56503" xr:uid="{00000000-0005-0000-0000-0000C1DF0000}"/>
    <cellStyle name="Style 1 7 2 4" xfId="56504" xr:uid="{00000000-0005-0000-0000-0000C2DF0000}"/>
    <cellStyle name="Style 1 7 2 4 2" xfId="56505" xr:uid="{00000000-0005-0000-0000-0000C3DF0000}"/>
    <cellStyle name="Style 1 7 2 5" xfId="56506" xr:uid="{00000000-0005-0000-0000-0000C4DF0000}"/>
    <cellStyle name="Style 1 7 2 5 2" xfId="56507" xr:uid="{00000000-0005-0000-0000-0000C5DF0000}"/>
    <cellStyle name="Style 1 7 3" xfId="50339" xr:uid="{00000000-0005-0000-0000-0000C6DF0000}"/>
    <cellStyle name="Style 1 7 3 2" xfId="56508" xr:uid="{00000000-0005-0000-0000-0000C7DF0000}"/>
    <cellStyle name="Style 1 7 3 3" xfId="56509" xr:uid="{00000000-0005-0000-0000-0000C8DF0000}"/>
    <cellStyle name="Style 1 7 3 4" xfId="56510" xr:uid="{00000000-0005-0000-0000-0000C9DF0000}"/>
    <cellStyle name="Style 1 7 4" xfId="50340" xr:uid="{00000000-0005-0000-0000-0000CADF0000}"/>
    <cellStyle name="Style 1 7 4 2" xfId="56511" xr:uid="{00000000-0005-0000-0000-0000CBDF0000}"/>
    <cellStyle name="Style 1 7 4 3" xfId="56512" xr:uid="{00000000-0005-0000-0000-0000CCDF0000}"/>
    <cellStyle name="Style 1 7 4 4" xfId="56513" xr:uid="{00000000-0005-0000-0000-0000CDDF0000}"/>
    <cellStyle name="Style 1 7 5" xfId="56514" xr:uid="{00000000-0005-0000-0000-0000CEDF0000}"/>
    <cellStyle name="Style 1 7 5 2" xfId="56515" xr:uid="{00000000-0005-0000-0000-0000CFDF0000}"/>
    <cellStyle name="Style 1 7 6" xfId="56516" xr:uid="{00000000-0005-0000-0000-0000D0DF0000}"/>
    <cellStyle name="Style 1 7 6 2" xfId="56517" xr:uid="{00000000-0005-0000-0000-0000D1DF0000}"/>
    <cellStyle name="Style 1 8" xfId="50341" xr:uid="{00000000-0005-0000-0000-0000D2DF0000}"/>
    <cellStyle name="Style 1 8 2" xfId="50342" xr:uid="{00000000-0005-0000-0000-0000D3DF0000}"/>
    <cellStyle name="Style 1 8 2 2" xfId="50343" xr:uid="{00000000-0005-0000-0000-0000D4DF0000}"/>
    <cellStyle name="Style 1 8 2 2 2" xfId="50344" xr:uid="{00000000-0005-0000-0000-0000D5DF0000}"/>
    <cellStyle name="Style 1 8 2 2 2 2" xfId="56518" xr:uid="{00000000-0005-0000-0000-0000D6DF0000}"/>
    <cellStyle name="Style 1 8 2 2 2 3" xfId="56519" xr:uid="{00000000-0005-0000-0000-0000D7DF0000}"/>
    <cellStyle name="Style 1 8 2 2 2 4" xfId="56520" xr:uid="{00000000-0005-0000-0000-0000D8DF0000}"/>
    <cellStyle name="Style 1 8 2 2 3" xfId="50345" xr:uid="{00000000-0005-0000-0000-0000D9DF0000}"/>
    <cellStyle name="Style 1 8 2 2 3 2" xfId="56521" xr:uid="{00000000-0005-0000-0000-0000DADF0000}"/>
    <cellStyle name="Style 1 8 2 2 3 3" xfId="56522" xr:uid="{00000000-0005-0000-0000-0000DBDF0000}"/>
    <cellStyle name="Style 1 8 2 2 3 4" xfId="56523" xr:uid="{00000000-0005-0000-0000-0000DCDF0000}"/>
    <cellStyle name="Style 1 8 2 2 4" xfId="56524" xr:uid="{00000000-0005-0000-0000-0000DDDF0000}"/>
    <cellStyle name="Style 1 8 2 2 4 2" xfId="56525" xr:uid="{00000000-0005-0000-0000-0000DEDF0000}"/>
    <cellStyle name="Style 1 8 2 2 5" xfId="56526" xr:uid="{00000000-0005-0000-0000-0000DFDF0000}"/>
    <cellStyle name="Style 1 8 2 2 5 2" xfId="56527" xr:uid="{00000000-0005-0000-0000-0000E0DF0000}"/>
    <cellStyle name="Style 1 8 2 3" xfId="50346" xr:uid="{00000000-0005-0000-0000-0000E1DF0000}"/>
    <cellStyle name="Style 1 8 2 3 2" xfId="50347" xr:uid="{00000000-0005-0000-0000-0000E2DF0000}"/>
    <cellStyle name="Style 1 8 2 3 2 2" xfId="56528" xr:uid="{00000000-0005-0000-0000-0000E3DF0000}"/>
    <cellStyle name="Style 1 8 2 3 2 3" xfId="56529" xr:uid="{00000000-0005-0000-0000-0000E4DF0000}"/>
    <cellStyle name="Style 1 8 2 3 2 4" xfId="56530" xr:uid="{00000000-0005-0000-0000-0000E5DF0000}"/>
    <cellStyle name="Style 1 8 2 3 3" xfId="50348" xr:uid="{00000000-0005-0000-0000-0000E6DF0000}"/>
    <cellStyle name="Style 1 8 2 3 3 2" xfId="56531" xr:uid="{00000000-0005-0000-0000-0000E7DF0000}"/>
    <cellStyle name="Style 1 8 2 3 3 3" xfId="56532" xr:uid="{00000000-0005-0000-0000-0000E8DF0000}"/>
    <cellStyle name="Style 1 8 2 3 3 4" xfId="56533" xr:uid="{00000000-0005-0000-0000-0000E9DF0000}"/>
    <cellStyle name="Style 1 8 2 3 4" xfId="56534" xr:uid="{00000000-0005-0000-0000-0000EADF0000}"/>
    <cellStyle name="Style 1 8 2 3 4 2" xfId="56535" xr:uid="{00000000-0005-0000-0000-0000EBDF0000}"/>
    <cellStyle name="Style 1 8 2 3 5" xfId="56536" xr:uid="{00000000-0005-0000-0000-0000ECDF0000}"/>
    <cellStyle name="Style 1 8 2 3 5 2" xfId="56537" xr:uid="{00000000-0005-0000-0000-0000EDDF0000}"/>
    <cellStyle name="Style 1 8 2 4" xfId="50349" xr:uid="{00000000-0005-0000-0000-0000EEDF0000}"/>
    <cellStyle name="Style 1 8 2 4 2" xfId="56538" xr:uid="{00000000-0005-0000-0000-0000EFDF0000}"/>
    <cellStyle name="Style 1 8 2 4 3" xfId="56539" xr:uid="{00000000-0005-0000-0000-0000F0DF0000}"/>
    <cellStyle name="Style 1 8 2 4 4" xfId="56540" xr:uid="{00000000-0005-0000-0000-0000F1DF0000}"/>
    <cellStyle name="Style 1 8 2 5" xfId="50350" xr:uid="{00000000-0005-0000-0000-0000F2DF0000}"/>
    <cellStyle name="Style 1 8 2 5 2" xfId="56541" xr:uid="{00000000-0005-0000-0000-0000F3DF0000}"/>
    <cellStyle name="Style 1 8 2 5 3" xfId="56542" xr:uid="{00000000-0005-0000-0000-0000F4DF0000}"/>
    <cellStyle name="Style 1 8 2 5 4" xfId="56543" xr:uid="{00000000-0005-0000-0000-0000F5DF0000}"/>
    <cellStyle name="Style 1 8 2 6" xfId="56544" xr:uid="{00000000-0005-0000-0000-0000F6DF0000}"/>
    <cellStyle name="Style 1 8 2 6 2" xfId="56545" xr:uid="{00000000-0005-0000-0000-0000F7DF0000}"/>
    <cellStyle name="Style 1 8 2 7" xfId="56546" xr:uid="{00000000-0005-0000-0000-0000F8DF0000}"/>
    <cellStyle name="Style 1 8 2 7 2" xfId="56547" xr:uid="{00000000-0005-0000-0000-0000F9DF0000}"/>
    <cellStyle name="Style 1 8 3" xfId="50351" xr:uid="{00000000-0005-0000-0000-0000FADF0000}"/>
    <cellStyle name="Style 1 8 3 2" xfId="56548" xr:uid="{00000000-0005-0000-0000-0000FBDF0000}"/>
    <cellStyle name="Style 1 8 3 3" xfId="56549" xr:uid="{00000000-0005-0000-0000-0000FCDF0000}"/>
    <cellStyle name="Style 1 8 3 4" xfId="56550" xr:uid="{00000000-0005-0000-0000-0000FDDF0000}"/>
    <cellStyle name="Style 1 8 4" xfId="50352" xr:uid="{00000000-0005-0000-0000-0000FEDF0000}"/>
    <cellStyle name="Style 1 8 4 2" xfId="56551" xr:uid="{00000000-0005-0000-0000-0000FFDF0000}"/>
    <cellStyle name="Style 1 8 4 3" xfId="56552" xr:uid="{00000000-0005-0000-0000-000000E00000}"/>
    <cellStyle name="Style 1 8 4 4" xfId="56553" xr:uid="{00000000-0005-0000-0000-000001E00000}"/>
    <cellStyle name="Style 1 8 5" xfId="56554" xr:uid="{00000000-0005-0000-0000-000002E00000}"/>
    <cellStyle name="Style 1 8 5 2" xfId="56555" xr:uid="{00000000-0005-0000-0000-000003E00000}"/>
    <cellStyle name="Style 1 8 6" xfId="56556" xr:uid="{00000000-0005-0000-0000-000004E00000}"/>
    <cellStyle name="Style 1 8 6 2" xfId="56557" xr:uid="{00000000-0005-0000-0000-000005E00000}"/>
    <cellStyle name="Style 1 9" xfId="50353" xr:uid="{00000000-0005-0000-0000-000006E00000}"/>
    <cellStyle name="Style 1 9 2" xfId="50354" xr:uid="{00000000-0005-0000-0000-000007E00000}"/>
    <cellStyle name="Style 1 9 2 2" xfId="50355" xr:uid="{00000000-0005-0000-0000-000008E00000}"/>
    <cellStyle name="Style 1 9 2 2 2" xfId="56558" xr:uid="{00000000-0005-0000-0000-000009E00000}"/>
    <cellStyle name="Style 1 9 2 2 3" xfId="56559" xr:uid="{00000000-0005-0000-0000-00000AE00000}"/>
    <cellStyle name="Style 1 9 2 2 4" xfId="56560" xr:uid="{00000000-0005-0000-0000-00000BE00000}"/>
    <cellStyle name="Style 1 9 2 3" xfId="50356" xr:uid="{00000000-0005-0000-0000-00000CE00000}"/>
    <cellStyle name="Style 1 9 2 3 2" xfId="56561" xr:uid="{00000000-0005-0000-0000-00000DE00000}"/>
    <cellStyle name="Style 1 9 2 3 3" xfId="56562" xr:uid="{00000000-0005-0000-0000-00000EE00000}"/>
    <cellStyle name="Style 1 9 2 3 4" xfId="56563" xr:uid="{00000000-0005-0000-0000-00000FE00000}"/>
    <cellStyle name="Style 1 9 2 4" xfId="56564" xr:uid="{00000000-0005-0000-0000-000010E00000}"/>
    <cellStyle name="Style 1 9 2 4 2" xfId="56565" xr:uid="{00000000-0005-0000-0000-000011E00000}"/>
    <cellStyle name="Style 1 9 2 5" xfId="56566" xr:uid="{00000000-0005-0000-0000-000012E00000}"/>
    <cellStyle name="Style 1 9 2 5 2" xfId="56567" xr:uid="{00000000-0005-0000-0000-000013E00000}"/>
    <cellStyle name="Style 1 9 3" xfId="50357" xr:uid="{00000000-0005-0000-0000-000014E00000}"/>
    <cellStyle name="Style 1 9 3 2" xfId="50358" xr:uid="{00000000-0005-0000-0000-000015E00000}"/>
    <cellStyle name="Style 1 9 3 2 2" xfId="56568" xr:uid="{00000000-0005-0000-0000-000016E00000}"/>
    <cellStyle name="Style 1 9 3 2 3" xfId="56569" xr:uid="{00000000-0005-0000-0000-000017E00000}"/>
    <cellStyle name="Style 1 9 3 2 4" xfId="56570" xr:uid="{00000000-0005-0000-0000-000018E00000}"/>
    <cellStyle name="Style 1 9 3 3" xfId="50359" xr:uid="{00000000-0005-0000-0000-000019E00000}"/>
    <cellStyle name="Style 1 9 3 3 2" xfId="56571" xr:uid="{00000000-0005-0000-0000-00001AE00000}"/>
    <cellStyle name="Style 1 9 3 3 3" xfId="56572" xr:uid="{00000000-0005-0000-0000-00001BE00000}"/>
    <cellStyle name="Style 1 9 3 4" xfId="56573" xr:uid="{00000000-0005-0000-0000-00001CE00000}"/>
    <cellStyle name="Style 1 9 3 4 2" xfId="56574" xr:uid="{00000000-0005-0000-0000-00001DE00000}"/>
    <cellStyle name="Style 1 9 3 5" xfId="56575" xr:uid="{00000000-0005-0000-0000-00001EE00000}"/>
    <cellStyle name="Style 1 9 3 5 2" xfId="56576" xr:uid="{00000000-0005-0000-0000-00001FE00000}"/>
    <cellStyle name="Style 1 9 4" xfId="50360" xr:uid="{00000000-0005-0000-0000-000020E00000}"/>
    <cellStyle name="Style 1 9 4 2" xfId="56577" xr:uid="{00000000-0005-0000-0000-000021E00000}"/>
    <cellStyle name="Style 1 9 4 3" xfId="56578" xr:uid="{00000000-0005-0000-0000-000022E00000}"/>
    <cellStyle name="Style 1 9 5" xfId="50361" xr:uid="{00000000-0005-0000-0000-000023E00000}"/>
    <cellStyle name="Style 1 9 5 2" xfId="56579" xr:uid="{00000000-0005-0000-0000-000024E00000}"/>
    <cellStyle name="Style 1 9 5 3" xfId="56580" xr:uid="{00000000-0005-0000-0000-000025E00000}"/>
    <cellStyle name="Style 1 9 6" xfId="56581" xr:uid="{00000000-0005-0000-0000-000026E00000}"/>
    <cellStyle name="Style 1 9 6 2" xfId="56582" xr:uid="{00000000-0005-0000-0000-000027E00000}"/>
    <cellStyle name="Style 1 9 7" xfId="56583" xr:uid="{00000000-0005-0000-0000-000028E00000}"/>
    <cellStyle name="Style 1 9 7 2" xfId="56584" xr:uid="{00000000-0005-0000-0000-000029E00000}"/>
    <cellStyle name="Style 1_Q3 - BAM Package Debt Templates" xfId="60531" xr:uid="{00000000-0005-0000-0000-00002AE00000}"/>
    <cellStyle name="Style 2" xfId="45" xr:uid="{00000000-0005-0000-0000-00002BE00000}"/>
    <cellStyle name="Style 2 10" xfId="50363" xr:uid="{00000000-0005-0000-0000-00002CE00000}"/>
    <cellStyle name="Style 2 10 2" xfId="50364" xr:uid="{00000000-0005-0000-0000-00002DE00000}"/>
    <cellStyle name="Style 2 10 2 2" xfId="50365" xr:uid="{00000000-0005-0000-0000-00002EE00000}"/>
    <cellStyle name="Style 2 10 2 2 2" xfId="56585" xr:uid="{00000000-0005-0000-0000-00002FE00000}"/>
    <cellStyle name="Style 2 10 2 2 3" xfId="56586" xr:uid="{00000000-0005-0000-0000-000030E00000}"/>
    <cellStyle name="Style 2 10 2 3" xfId="50366" xr:uid="{00000000-0005-0000-0000-000031E00000}"/>
    <cellStyle name="Style 2 10 2 3 2" xfId="56587" xr:uid="{00000000-0005-0000-0000-000032E00000}"/>
    <cellStyle name="Style 2 10 2 3 3" xfId="56588" xr:uid="{00000000-0005-0000-0000-000033E00000}"/>
    <cellStyle name="Style 2 10 2 4" xfId="50367" xr:uid="{00000000-0005-0000-0000-000034E00000}"/>
    <cellStyle name="Style 2 10 2 4 2" xfId="56589" xr:uid="{00000000-0005-0000-0000-000035E00000}"/>
    <cellStyle name="Style 2 10 2 5" xfId="56590" xr:uid="{00000000-0005-0000-0000-000036E00000}"/>
    <cellStyle name="Style 2 10 2 5 2" xfId="56591" xr:uid="{00000000-0005-0000-0000-000037E00000}"/>
    <cellStyle name="Style 2 10 3" xfId="50368" xr:uid="{00000000-0005-0000-0000-000038E00000}"/>
    <cellStyle name="Style 2 10 3 2" xfId="50369" xr:uid="{00000000-0005-0000-0000-000039E00000}"/>
    <cellStyle name="Style 2 10 3 2 2" xfId="56592" xr:uid="{00000000-0005-0000-0000-00003AE00000}"/>
    <cellStyle name="Style 2 10 3 2 3" xfId="56593" xr:uid="{00000000-0005-0000-0000-00003BE00000}"/>
    <cellStyle name="Style 2 10 3 3" xfId="50370" xr:uid="{00000000-0005-0000-0000-00003CE00000}"/>
    <cellStyle name="Style 2 10 3 3 2" xfId="56594" xr:uid="{00000000-0005-0000-0000-00003DE00000}"/>
    <cellStyle name="Style 2 10 3 3 3" xfId="56595" xr:uid="{00000000-0005-0000-0000-00003EE00000}"/>
    <cellStyle name="Style 2 10 3 4" xfId="50371" xr:uid="{00000000-0005-0000-0000-00003FE00000}"/>
    <cellStyle name="Style 2 10 3 4 2" xfId="56596" xr:uid="{00000000-0005-0000-0000-000040E00000}"/>
    <cellStyle name="Style 2 10 3 5" xfId="56597" xr:uid="{00000000-0005-0000-0000-000041E00000}"/>
    <cellStyle name="Style 2 10 3 5 2" xfId="56598" xr:uid="{00000000-0005-0000-0000-000042E00000}"/>
    <cellStyle name="Style 2 10 4" xfId="50372" xr:uid="{00000000-0005-0000-0000-000043E00000}"/>
    <cellStyle name="Style 2 10 4 2" xfId="56599" xr:uid="{00000000-0005-0000-0000-000044E00000}"/>
    <cellStyle name="Style 2 10 4 3" xfId="56600" xr:uid="{00000000-0005-0000-0000-000045E00000}"/>
    <cellStyle name="Style 2 10 5" xfId="50373" xr:uid="{00000000-0005-0000-0000-000046E00000}"/>
    <cellStyle name="Style 2 10 5 2" xfId="56601" xr:uid="{00000000-0005-0000-0000-000047E00000}"/>
    <cellStyle name="Style 2 10 5 3" xfId="56602" xr:uid="{00000000-0005-0000-0000-000048E00000}"/>
    <cellStyle name="Style 2 10 6" xfId="50374" xr:uid="{00000000-0005-0000-0000-000049E00000}"/>
    <cellStyle name="Style 2 10 6 2" xfId="56603" xr:uid="{00000000-0005-0000-0000-00004AE00000}"/>
    <cellStyle name="Style 2 10 7" xfId="56604" xr:uid="{00000000-0005-0000-0000-00004BE00000}"/>
    <cellStyle name="Style 2 10 7 2" xfId="56605" xr:uid="{00000000-0005-0000-0000-00004CE00000}"/>
    <cellStyle name="Style 2 11" xfId="50375" xr:uid="{00000000-0005-0000-0000-00004DE00000}"/>
    <cellStyle name="Style 2 11 2" xfId="50376" xr:uid="{00000000-0005-0000-0000-00004EE00000}"/>
    <cellStyle name="Style 2 11 2 2" xfId="56606" xr:uid="{00000000-0005-0000-0000-00004FE00000}"/>
    <cellStyle name="Style 2 11 2 2 2" xfId="56607" xr:uid="{00000000-0005-0000-0000-000050E00000}"/>
    <cellStyle name="Style 2 11 2 3" xfId="56608" xr:uid="{00000000-0005-0000-0000-000051E00000}"/>
    <cellStyle name="Style 2 11 2 3 2" xfId="56609" xr:uid="{00000000-0005-0000-0000-000052E00000}"/>
    <cellStyle name="Style 2 11 2 4" xfId="56610" xr:uid="{00000000-0005-0000-0000-000053E00000}"/>
    <cellStyle name="Style 2 11 3" xfId="50377" xr:uid="{00000000-0005-0000-0000-000054E00000}"/>
    <cellStyle name="Style 2 11 3 2" xfId="56611" xr:uid="{00000000-0005-0000-0000-000055E00000}"/>
    <cellStyle name="Style 2 11 3 3" xfId="56612" xr:uid="{00000000-0005-0000-0000-000056E00000}"/>
    <cellStyle name="Style 2 11 4" xfId="50378" xr:uid="{00000000-0005-0000-0000-000057E00000}"/>
    <cellStyle name="Style 2 11 4 2" xfId="56613" xr:uid="{00000000-0005-0000-0000-000058E00000}"/>
    <cellStyle name="Style 2 11 5" xfId="56614" xr:uid="{00000000-0005-0000-0000-000059E00000}"/>
    <cellStyle name="Style 2 11 5 2" xfId="56615" xr:uid="{00000000-0005-0000-0000-00005AE00000}"/>
    <cellStyle name="Style 2 12" xfId="50379" xr:uid="{00000000-0005-0000-0000-00005BE00000}"/>
    <cellStyle name="Style 2 12 2" xfId="50380" xr:uid="{00000000-0005-0000-0000-00005CE00000}"/>
    <cellStyle name="Style 2 12 2 2" xfId="50381" xr:uid="{00000000-0005-0000-0000-00005DE00000}"/>
    <cellStyle name="Style 2 12 2 2 2" xfId="56616" xr:uid="{00000000-0005-0000-0000-00005EE00000}"/>
    <cellStyle name="Style 2 12 2 2 3" xfId="56617" xr:uid="{00000000-0005-0000-0000-00005FE00000}"/>
    <cellStyle name="Style 2 12 2 3" xfId="50382" xr:uid="{00000000-0005-0000-0000-000060E00000}"/>
    <cellStyle name="Style 2 12 2 3 2" xfId="56618" xr:uid="{00000000-0005-0000-0000-000061E00000}"/>
    <cellStyle name="Style 2 12 2 3 3" xfId="56619" xr:uid="{00000000-0005-0000-0000-000062E00000}"/>
    <cellStyle name="Style 2 12 2 4" xfId="50383" xr:uid="{00000000-0005-0000-0000-000063E00000}"/>
    <cellStyle name="Style 2 12 2 4 2" xfId="56620" xr:uid="{00000000-0005-0000-0000-000064E00000}"/>
    <cellStyle name="Style 2 12 2 5" xfId="56621" xr:uid="{00000000-0005-0000-0000-000065E00000}"/>
    <cellStyle name="Style 2 12 2 6" xfId="56622" xr:uid="{00000000-0005-0000-0000-000066E00000}"/>
    <cellStyle name="Style 2 12 2 7" xfId="56623" xr:uid="{00000000-0005-0000-0000-000067E00000}"/>
    <cellStyle name="Style 2 12 3" xfId="50384" xr:uid="{00000000-0005-0000-0000-000068E00000}"/>
    <cellStyle name="Style 2 12 3 2" xfId="56624" xr:uid="{00000000-0005-0000-0000-000069E00000}"/>
    <cellStyle name="Style 2 12 3 3" xfId="56625" xr:uid="{00000000-0005-0000-0000-00006AE00000}"/>
    <cellStyle name="Style 2 12 4" xfId="50385" xr:uid="{00000000-0005-0000-0000-00006BE00000}"/>
    <cellStyle name="Style 2 12 4 2" xfId="56626" xr:uid="{00000000-0005-0000-0000-00006CE00000}"/>
    <cellStyle name="Style 2 12 4 3" xfId="56627" xr:uid="{00000000-0005-0000-0000-00006DE00000}"/>
    <cellStyle name="Style 2 12 5" xfId="50386" xr:uid="{00000000-0005-0000-0000-00006EE00000}"/>
    <cellStyle name="Style 2 12 5 2" xfId="56628" xr:uid="{00000000-0005-0000-0000-00006FE00000}"/>
    <cellStyle name="Style 2 12 6" xfId="56629" xr:uid="{00000000-0005-0000-0000-000070E00000}"/>
    <cellStyle name="Style 2 12 6 2" xfId="56630" xr:uid="{00000000-0005-0000-0000-000071E00000}"/>
    <cellStyle name="Style 2 13" xfId="50387" xr:uid="{00000000-0005-0000-0000-000072E00000}"/>
    <cellStyle name="Style 2 13 2" xfId="50388" xr:uid="{00000000-0005-0000-0000-000073E00000}"/>
    <cellStyle name="Style 2 13 2 2" xfId="50389" xr:uid="{00000000-0005-0000-0000-000074E00000}"/>
    <cellStyle name="Style 2 13 2 2 2" xfId="56631" xr:uid="{00000000-0005-0000-0000-000075E00000}"/>
    <cellStyle name="Style 2 13 2 2 2 2" xfId="56632" xr:uid="{00000000-0005-0000-0000-000076E00000}"/>
    <cellStyle name="Style 2 13 2 2 3" xfId="56633" xr:uid="{00000000-0005-0000-0000-000077E00000}"/>
    <cellStyle name="Style 2 13 2 2 4" xfId="56634" xr:uid="{00000000-0005-0000-0000-000078E00000}"/>
    <cellStyle name="Style 2 13 2 3" xfId="50390" xr:uid="{00000000-0005-0000-0000-000079E00000}"/>
    <cellStyle name="Style 2 13 2 3 2" xfId="56635" xr:uid="{00000000-0005-0000-0000-00007AE00000}"/>
    <cellStyle name="Style 2 13 2 3 2 2" xfId="56636" xr:uid="{00000000-0005-0000-0000-00007BE00000}"/>
    <cellStyle name="Style 2 13 2 3 3" xfId="56637" xr:uid="{00000000-0005-0000-0000-00007CE00000}"/>
    <cellStyle name="Style 2 13 2 3 4" xfId="56638" xr:uid="{00000000-0005-0000-0000-00007DE00000}"/>
    <cellStyle name="Style 2 13 2 4" xfId="50391" xr:uid="{00000000-0005-0000-0000-00007EE00000}"/>
    <cellStyle name="Style 2 13 2 4 2" xfId="56639" xr:uid="{00000000-0005-0000-0000-00007FE00000}"/>
    <cellStyle name="Style 2 13 2 5" xfId="56640" xr:uid="{00000000-0005-0000-0000-000080E00000}"/>
    <cellStyle name="Style 2 13 2 6" xfId="56641" xr:uid="{00000000-0005-0000-0000-000081E00000}"/>
    <cellStyle name="Style 2 13 2 7" xfId="56642" xr:uid="{00000000-0005-0000-0000-000082E00000}"/>
    <cellStyle name="Style 2 13 3" xfId="50392" xr:uid="{00000000-0005-0000-0000-000083E00000}"/>
    <cellStyle name="Style 2 13 3 2" xfId="56643" xr:uid="{00000000-0005-0000-0000-000084E00000}"/>
    <cellStyle name="Style 2 13 3 2 2" xfId="56644" xr:uid="{00000000-0005-0000-0000-000085E00000}"/>
    <cellStyle name="Style 2 13 3 3" xfId="56645" xr:uid="{00000000-0005-0000-0000-000086E00000}"/>
    <cellStyle name="Style 2 13 3 4" xfId="56646" xr:uid="{00000000-0005-0000-0000-000087E00000}"/>
    <cellStyle name="Style 2 13 4" xfId="50393" xr:uid="{00000000-0005-0000-0000-000088E00000}"/>
    <cellStyle name="Style 2 13 4 2" xfId="56647" xr:uid="{00000000-0005-0000-0000-000089E00000}"/>
    <cellStyle name="Style 2 13 4 3" xfId="56648" xr:uid="{00000000-0005-0000-0000-00008AE00000}"/>
    <cellStyle name="Style 2 13 5" xfId="50394" xr:uid="{00000000-0005-0000-0000-00008BE00000}"/>
    <cellStyle name="Style 2 13 5 2" xfId="56649" xr:uid="{00000000-0005-0000-0000-00008CE00000}"/>
    <cellStyle name="Style 2 13 6" xfId="56650" xr:uid="{00000000-0005-0000-0000-00008DE00000}"/>
    <cellStyle name="Style 2 13 7" xfId="56651" xr:uid="{00000000-0005-0000-0000-00008EE00000}"/>
    <cellStyle name="Style 2 13 8" xfId="56652" xr:uid="{00000000-0005-0000-0000-00008FE00000}"/>
    <cellStyle name="Style 2 14" xfId="50395" xr:uid="{00000000-0005-0000-0000-000090E00000}"/>
    <cellStyle name="Style 2 14 2" xfId="50396" xr:uid="{00000000-0005-0000-0000-000091E00000}"/>
    <cellStyle name="Style 2 14 2 2" xfId="50397" xr:uid="{00000000-0005-0000-0000-000092E00000}"/>
    <cellStyle name="Style 2 14 2 2 2" xfId="56653" xr:uid="{00000000-0005-0000-0000-000093E00000}"/>
    <cellStyle name="Style 2 14 2 2 3" xfId="56654" xr:uid="{00000000-0005-0000-0000-000094E00000}"/>
    <cellStyle name="Style 2 14 2 3" xfId="50398" xr:uid="{00000000-0005-0000-0000-000095E00000}"/>
    <cellStyle name="Style 2 14 2 3 2" xfId="56655" xr:uid="{00000000-0005-0000-0000-000096E00000}"/>
    <cellStyle name="Style 2 14 2 3 3" xfId="56656" xr:uid="{00000000-0005-0000-0000-000097E00000}"/>
    <cellStyle name="Style 2 14 2 4" xfId="50399" xr:uid="{00000000-0005-0000-0000-000098E00000}"/>
    <cellStyle name="Style 2 14 2 4 2" xfId="56657" xr:uid="{00000000-0005-0000-0000-000099E00000}"/>
    <cellStyle name="Style 2 14 2 5" xfId="56658" xr:uid="{00000000-0005-0000-0000-00009AE00000}"/>
    <cellStyle name="Style 2 14 2 6" xfId="56659" xr:uid="{00000000-0005-0000-0000-00009BE00000}"/>
    <cellStyle name="Style 2 14 2 7" xfId="56660" xr:uid="{00000000-0005-0000-0000-00009CE00000}"/>
    <cellStyle name="Style 2 14 3" xfId="50400" xr:uid="{00000000-0005-0000-0000-00009DE00000}"/>
    <cellStyle name="Style 2 14 3 2" xfId="56661" xr:uid="{00000000-0005-0000-0000-00009EE00000}"/>
    <cellStyle name="Style 2 14 3 2 2" xfId="56662" xr:uid="{00000000-0005-0000-0000-00009FE00000}"/>
    <cellStyle name="Style 2 14 3 2 2 2" xfId="56663" xr:uid="{00000000-0005-0000-0000-0000A0E00000}"/>
    <cellStyle name="Style 2 14 3 2 3" xfId="56664" xr:uid="{00000000-0005-0000-0000-0000A1E00000}"/>
    <cellStyle name="Style 2 14 3 3" xfId="56665" xr:uid="{00000000-0005-0000-0000-0000A2E00000}"/>
    <cellStyle name="Style 2 14 3 3 2" xfId="56666" xr:uid="{00000000-0005-0000-0000-0000A3E00000}"/>
    <cellStyle name="Style 2 14 3 4" xfId="56667" xr:uid="{00000000-0005-0000-0000-0000A4E00000}"/>
    <cellStyle name="Style 2 14 3 5" xfId="56668" xr:uid="{00000000-0005-0000-0000-0000A5E00000}"/>
    <cellStyle name="Style 2 14 3 6" xfId="56669" xr:uid="{00000000-0005-0000-0000-0000A6E00000}"/>
    <cellStyle name="Style 2 14 3 7" xfId="56670" xr:uid="{00000000-0005-0000-0000-0000A7E00000}"/>
    <cellStyle name="Style 2 14 4" xfId="50401" xr:uid="{00000000-0005-0000-0000-0000A8E00000}"/>
    <cellStyle name="Style 2 14 4 2" xfId="56671" xr:uid="{00000000-0005-0000-0000-0000A9E00000}"/>
    <cellStyle name="Style 2 14 4 3" xfId="56672" xr:uid="{00000000-0005-0000-0000-0000AAE00000}"/>
    <cellStyle name="Style 2 14 5" xfId="50402" xr:uid="{00000000-0005-0000-0000-0000ABE00000}"/>
    <cellStyle name="Style 2 14 5 2" xfId="56673" xr:uid="{00000000-0005-0000-0000-0000ACE00000}"/>
    <cellStyle name="Style 2 14 6" xfId="56674" xr:uid="{00000000-0005-0000-0000-0000ADE00000}"/>
    <cellStyle name="Style 2 14 7" xfId="56675" xr:uid="{00000000-0005-0000-0000-0000AEE00000}"/>
    <cellStyle name="Style 2 14 8" xfId="56676" xr:uid="{00000000-0005-0000-0000-0000AFE00000}"/>
    <cellStyle name="Style 2 15" xfId="50403" xr:uid="{00000000-0005-0000-0000-0000B0E00000}"/>
    <cellStyle name="Style 2 15 2" xfId="50404" xr:uid="{00000000-0005-0000-0000-0000B1E00000}"/>
    <cellStyle name="Style 2 15 2 2" xfId="56677" xr:uid="{00000000-0005-0000-0000-0000B2E00000}"/>
    <cellStyle name="Style 2 15 2 2 2" xfId="56678" xr:uid="{00000000-0005-0000-0000-0000B3E00000}"/>
    <cellStyle name="Style 2 15 2 3" xfId="56679" xr:uid="{00000000-0005-0000-0000-0000B4E00000}"/>
    <cellStyle name="Style 2 15 2 4" xfId="56680" xr:uid="{00000000-0005-0000-0000-0000B5E00000}"/>
    <cellStyle name="Style 2 15 2 5" xfId="56681" xr:uid="{00000000-0005-0000-0000-0000B6E00000}"/>
    <cellStyle name="Style 2 15 2 6" xfId="56682" xr:uid="{00000000-0005-0000-0000-0000B7E00000}"/>
    <cellStyle name="Style 2 15 3" xfId="50405" xr:uid="{00000000-0005-0000-0000-0000B8E00000}"/>
    <cellStyle name="Style 2 15 3 2" xfId="56683" xr:uid="{00000000-0005-0000-0000-0000B9E00000}"/>
    <cellStyle name="Style 2 15 3 2 2" xfId="56684" xr:uid="{00000000-0005-0000-0000-0000BAE00000}"/>
    <cellStyle name="Style 2 15 3 2 2 2" xfId="56685" xr:uid="{00000000-0005-0000-0000-0000BBE00000}"/>
    <cellStyle name="Style 2 15 3 2 3" xfId="56686" xr:uid="{00000000-0005-0000-0000-0000BCE00000}"/>
    <cellStyle name="Style 2 15 3 3" xfId="56687" xr:uid="{00000000-0005-0000-0000-0000BDE00000}"/>
    <cellStyle name="Style 2 15 3 3 2" xfId="56688" xr:uid="{00000000-0005-0000-0000-0000BEE00000}"/>
    <cellStyle name="Style 2 15 3 4" xfId="56689" xr:uid="{00000000-0005-0000-0000-0000BFE00000}"/>
    <cellStyle name="Style 2 15 3 5" xfId="56690" xr:uid="{00000000-0005-0000-0000-0000C0E00000}"/>
    <cellStyle name="Style 2 15 4" xfId="50406" xr:uid="{00000000-0005-0000-0000-0000C1E00000}"/>
    <cellStyle name="Style 2 15 4 2" xfId="56691" xr:uid="{00000000-0005-0000-0000-0000C2E00000}"/>
    <cellStyle name="Style 2 15 5" xfId="56692" xr:uid="{00000000-0005-0000-0000-0000C3E00000}"/>
    <cellStyle name="Style 2 15 6" xfId="56693" xr:uid="{00000000-0005-0000-0000-0000C4E00000}"/>
    <cellStyle name="Style 2 15 7" xfId="56694" xr:uid="{00000000-0005-0000-0000-0000C5E00000}"/>
    <cellStyle name="Style 2 16" xfId="50407" xr:uid="{00000000-0005-0000-0000-0000C6E00000}"/>
    <cellStyle name="Style 2 16 2" xfId="50408" xr:uid="{00000000-0005-0000-0000-0000C7E00000}"/>
    <cellStyle name="Style 2 16 2 2" xfId="56695" xr:uid="{00000000-0005-0000-0000-0000C8E00000}"/>
    <cellStyle name="Style 2 16 2 2 2" xfId="56696" xr:uid="{00000000-0005-0000-0000-0000C9E00000}"/>
    <cellStyle name="Style 2 16 2 2 2 2" xfId="56697" xr:uid="{00000000-0005-0000-0000-0000CAE00000}"/>
    <cellStyle name="Style 2 16 2 2 3" xfId="56698" xr:uid="{00000000-0005-0000-0000-0000CBE00000}"/>
    <cellStyle name="Style 2 16 2 3" xfId="56699" xr:uid="{00000000-0005-0000-0000-0000CCE00000}"/>
    <cellStyle name="Style 2 16 2 3 2" xfId="56700" xr:uid="{00000000-0005-0000-0000-0000CDE00000}"/>
    <cellStyle name="Style 2 16 2 4" xfId="56701" xr:uid="{00000000-0005-0000-0000-0000CEE00000}"/>
    <cellStyle name="Style 2 16 3" xfId="56702" xr:uid="{00000000-0005-0000-0000-0000CFE00000}"/>
    <cellStyle name="Style 2 16 3 2" xfId="56703" xr:uid="{00000000-0005-0000-0000-0000D0E00000}"/>
    <cellStyle name="Style 2 16 3 2 2" xfId="56704" xr:uid="{00000000-0005-0000-0000-0000D1E00000}"/>
    <cellStyle name="Style 2 16 3 3" xfId="56705" xr:uid="{00000000-0005-0000-0000-0000D2E00000}"/>
    <cellStyle name="Style 2 16 4" xfId="56706" xr:uid="{00000000-0005-0000-0000-0000D3E00000}"/>
    <cellStyle name="Style 2 16 4 2" xfId="56707" xr:uid="{00000000-0005-0000-0000-0000D4E00000}"/>
    <cellStyle name="Style 2 16 5" xfId="56708" xr:uid="{00000000-0005-0000-0000-0000D5E00000}"/>
    <cellStyle name="Style 2 16 6" xfId="56709" xr:uid="{00000000-0005-0000-0000-0000D6E00000}"/>
    <cellStyle name="Style 2 16 7" xfId="56710" xr:uid="{00000000-0005-0000-0000-0000D7E00000}"/>
    <cellStyle name="Style 2 17" xfId="50409" xr:uid="{00000000-0005-0000-0000-0000D8E00000}"/>
    <cellStyle name="Style 2 17 2" xfId="56711" xr:uid="{00000000-0005-0000-0000-0000D9E00000}"/>
    <cellStyle name="Style 2 17 2 2" xfId="56712" xr:uid="{00000000-0005-0000-0000-0000DAE00000}"/>
    <cellStyle name="Style 2 17 2 2 2" xfId="56713" xr:uid="{00000000-0005-0000-0000-0000DBE00000}"/>
    <cellStyle name="Style 2 17 2 3" xfId="56714" xr:uid="{00000000-0005-0000-0000-0000DCE00000}"/>
    <cellStyle name="Style 2 17 3" xfId="56715" xr:uid="{00000000-0005-0000-0000-0000DDE00000}"/>
    <cellStyle name="Style 2 17 3 2" xfId="56716" xr:uid="{00000000-0005-0000-0000-0000DEE00000}"/>
    <cellStyle name="Style 2 17 3 2 2" xfId="56717" xr:uid="{00000000-0005-0000-0000-0000DFE00000}"/>
    <cellStyle name="Style 2 17 3 3" xfId="56718" xr:uid="{00000000-0005-0000-0000-0000E0E00000}"/>
    <cellStyle name="Style 2 17 4" xfId="56719" xr:uid="{00000000-0005-0000-0000-0000E1E00000}"/>
    <cellStyle name="Style 2 17 4 2" xfId="56720" xr:uid="{00000000-0005-0000-0000-0000E2E00000}"/>
    <cellStyle name="Style 2 17 5" xfId="56721" xr:uid="{00000000-0005-0000-0000-0000E3E00000}"/>
    <cellStyle name="Style 2 17 6" xfId="56722" xr:uid="{00000000-0005-0000-0000-0000E4E00000}"/>
    <cellStyle name="Style 2 17 7" xfId="56723" xr:uid="{00000000-0005-0000-0000-0000E5E00000}"/>
    <cellStyle name="Style 2 17 8" xfId="56724" xr:uid="{00000000-0005-0000-0000-0000E6E00000}"/>
    <cellStyle name="Style 2 18" xfId="50410" xr:uid="{00000000-0005-0000-0000-0000E7E00000}"/>
    <cellStyle name="Style 2 18 2" xfId="56725" xr:uid="{00000000-0005-0000-0000-0000E8E00000}"/>
    <cellStyle name="Style 2 18 2 2" xfId="56726" xr:uid="{00000000-0005-0000-0000-0000E9E00000}"/>
    <cellStyle name="Style 2 18 2 2 2" xfId="56727" xr:uid="{00000000-0005-0000-0000-0000EAE00000}"/>
    <cellStyle name="Style 2 18 2 3" xfId="56728" xr:uid="{00000000-0005-0000-0000-0000EBE00000}"/>
    <cellStyle name="Style 2 18 2 4" xfId="56729" xr:uid="{00000000-0005-0000-0000-0000ECE00000}"/>
    <cellStyle name="Style 2 18 2 5" xfId="56730" xr:uid="{00000000-0005-0000-0000-0000EDE00000}"/>
    <cellStyle name="Style 2 18 3" xfId="56731" xr:uid="{00000000-0005-0000-0000-0000EEE00000}"/>
    <cellStyle name="Style 2 18 3 2" xfId="56732" xr:uid="{00000000-0005-0000-0000-0000EFE00000}"/>
    <cellStyle name="Style 2 18 4" xfId="56733" xr:uid="{00000000-0005-0000-0000-0000F0E00000}"/>
    <cellStyle name="Style 2 18 5" xfId="56734" xr:uid="{00000000-0005-0000-0000-0000F1E00000}"/>
    <cellStyle name="Style 2 18 6" xfId="56735" xr:uid="{00000000-0005-0000-0000-0000F2E00000}"/>
    <cellStyle name="Style 2 18 7" xfId="56736" xr:uid="{00000000-0005-0000-0000-0000F3E00000}"/>
    <cellStyle name="Style 2 19" xfId="50411" xr:uid="{00000000-0005-0000-0000-0000F4E00000}"/>
    <cellStyle name="Style 2 19 2" xfId="56737" xr:uid="{00000000-0005-0000-0000-0000F5E00000}"/>
    <cellStyle name="Style 2 19 2 2" xfId="56738" xr:uid="{00000000-0005-0000-0000-0000F6E00000}"/>
    <cellStyle name="Style 2 19 2 3" xfId="56739" xr:uid="{00000000-0005-0000-0000-0000F7E00000}"/>
    <cellStyle name="Style 2 19 3" xfId="56740" xr:uid="{00000000-0005-0000-0000-0000F8E00000}"/>
    <cellStyle name="Style 2 19 4" xfId="56741" xr:uid="{00000000-0005-0000-0000-0000F9E00000}"/>
    <cellStyle name="Style 2 19 5" xfId="56742" xr:uid="{00000000-0005-0000-0000-0000FAE00000}"/>
    <cellStyle name="Style 2 2" xfId="133" xr:uid="{00000000-0005-0000-0000-0000FBE00000}"/>
    <cellStyle name="Style 2 2 2" xfId="50413" xr:uid="{00000000-0005-0000-0000-0000FCE00000}"/>
    <cellStyle name="Style 2 2 2 2" xfId="50414" xr:uid="{00000000-0005-0000-0000-0000FDE00000}"/>
    <cellStyle name="Style 2 2 2 2 2" xfId="56743" xr:uid="{00000000-0005-0000-0000-0000FEE00000}"/>
    <cellStyle name="Style 2 2 2 2 3" xfId="56744" xr:uid="{00000000-0005-0000-0000-0000FFE00000}"/>
    <cellStyle name="Style 2 2 2 3" xfId="50415" xr:uid="{00000000-0005-0000-0000-000000E10000}"/>
    <cellStyle name="Style 2 2 2 3 2" xfId="56745" xr:uid="{00000000-0005-0000-0000-000001E10000}"/>
    <cellStyle name="Style 2 2 2 3 3" xfId="56746" xr:uid="{00000000-0005-0000-0000-000002E10000}"/>
    <cellStyle name="Style 2 2 2 4" xfId="50416" xr:uid="{00000000-0005-0000-0000-000003E10000}"/>
    <cellStyle name="Style 2 2 2 4 2" xfId="56747" xr:uid="{00000000-0005-0000-0000-000004E10000}"/>
    <cellStyle name="Style 2 2 2 5" xfId="50417" xr:uid="{00000000-0005-0000-0000-000005E10000}"/>
    <cellStyle name="Style 2 2 2 5 2" xfId="56748" xr:uid="{00000000-0005-0000-0000-000006E10000}"/>
    <cellStyle name="Style 2 2 2 5 3" xfId="56749" xr:uid="{00000000-0005-0000-0000-000007E10000}"/>
    <cellStyle name="Style 2 2 2 6" xfId="50418" xr:uid="{00000000-0005-0000-0000-000008E10000}"/>
    <cellStyle name="Style 2 2 2 7" xfId="50419" xr:uid="{00000000-0005-0000-0000-000009E10000}"/>
    <cellStyle name="Style 2 2 3" xfId="50420" xr:uid="{00000000-0005-0000-0000-00000AE10000}"/>
    <cellStyle name="Style 2 2 3 2" xfId="56750" xr:uid="{00000000-0005-0000-0000-00000BE10000}"/>
    <cellStyle name="Style 2 2 3 3" xfId="56751" xr:uid="{00000000-0005-0000-0000-00000CE10000}"/>
    <cellStyle name="Style 2 2 3 4" xfId="56752" xr:uid="{00000000-0005-0000-0000-00000DE10000}"/>
    <cellStyle name="Style 2 2 3 5" xfId="56753" xr:uid="{00000000-0005-0000-0000-00000EE10000}"/>
    <cellStyle name="Style 2 2 4" xfId="50421" xr:uid="{00000000-0005-0000-0000-00000FE10000}"/>
    <cellStyle name="Style 2 2 4 2" xfId="56754" xr:uid="{00000000-0005-0000-0000-000010E10000}"/>
    <cellStyle name="Style 2 2 4 3" xfId="56755" xr:uid="{00000000-0005-0000-0000-000011E10000}"/>
    <cellStyle name="Style 2 2 5" xfId="50422" xr:uid="{00000000-0005-0000-0000-000012E10000}"/>
    <cellStyle name="Style 2 2 5 2" xfId="56756" xr:uid="{00000000-0005-0000-0000-000013E10000}"/>
    <cellStyle name="Style 2 2 6" xfId="50423" xr:uid="{00000000-0005-0000-0000-000014E10000}"/>
    <cellStyle name="Style 2 2 6 2" xfId="56757" xr:uid="{00000000-0005-0000-0000-000015E10000}"/>
    <cellStyle name="Style 2 2 6 3" xfId="56758" xr:uid="{00000000-0005-0000-0000-000016E10000}"/>
    <cellStyle name="Style 2 2 7" xfId="50424" xr:uid="{00000000-0005-0000-0000-000017E10000}"/>
    <cellStyle name="Style 2 2 8" xfId="50425" xr:uid="{00000000-0005-0000-0000-000018E10000}"/>
    <cellStyle name="Style 2 2 9" xfId="50412" xr:uid="{00000000-0005-0000-0000-000019E10000}"/>
    <cellStyle name="Style 2 20" xfId="50426" xr:uid="{00000000-0005-0000-0000-00001AE10000}"/>
    <cellStyle name="Style 2 20 2" xfId="56759" xr:uid="{00000000-0005-0000-0000-00001BE10000}"/>
    <cellStyle name="Style 2 20 2 2" xfId="56760" xr:uid="{00000000-0005-0000-0000-00001CE10000}"/>
    <cellStyle name="Style 2 20 3" xfId="56761" xr:uid="{00000000-0005-0000-0000-00001DE10000}"/>
    <cellStyle name="Style 2 20 4" xfId="56762" xr:uid="{00000000-0005-0000-0000-00001EE10000}"/>
    <cellStyle name="Style 2 20 5" xfId="56763" xr:uid="{00000000-0005-0000-0000-00001FE10000}"/>
    <cellStyle name="Style 2 21" xfId="50362" xr:uid="{00000000-0005-0000-0000-000020E10000}"/>
    <cellStyle name="Style 2 21 2" xfId="56764" xr:uid="{00000000-0005-0000-0000-000021E10000}"/>
    <cellStyle name="Style 2 22" xfId="56765" xr:uid="{00000000-0005-0000-0000-000022E10000}"/>
    <cellStyle name="Style 2 22 2" xfId="56766" xr:uid="{00000000-0005-0000-0000-000023E10000}"/>
    <cellStyle name="Style 2 23" xfId="56767" xr:uid="{00000000-0005-0000-0000-000024E10000}"/>
    <cellStyle name="Style 2 23 2" xfId="56768" xr:uid="{00000000-0005-0000-0000-000025E10000}"/>
    <cellStyle name="Style 2 24" xfId="312" xr:uid="{00000000-0005-0000-0000-000026E10000}"/>
    <cellStyle name="Style 2 3" xfId="134" xr:uid="{00000000-0005-0000-0000-000027E10000}"/>
    <cellStyle name="Style 2 3 2" xfId="50428" xr:uid="{00000000-0005-0000-0000-000028E10000}"/>
    <cellStyle name="Style 2 3 2 2" xfId="50429" xr:uid="{00000000-0005-0000-0000-000029E10000}"/>
    <cellStyle name="Style 2 3 2 2 2" xfId="56769" xr:uid="{00000000-0005-0000-0000-00002AE10000}"/>
    <cellStyle name="Style 2 3 2 2 3" xfId="56770" xr:uid="{00000000-0005-0000-0000-00002BE10000}"/>
    <cellStyle name="Style 2 3 2 3" xfId="50430" xr:uid="{00000000-0005-0000-0000-00002CE10000}"/>
    <cellStyle name="Style 2 3 2 3 2" xfId="56771" xr:uid="{00000000-0005-0000-0000-00002DE10000}"/>
    <cellStyle name="Style 2 3 2 3 3" xfId="56772" xr:uid="{00000000-0005-0000-0000-00002EE10000}"/>
    <cellStyle name="Style 2 3 2 4" xfId="50431" xr:uid="{00000000-0005-0000-0000-00002FE10000}"/>
    <cellStyle name="Style 2 3 2 4 2" xfId="56773" xr:uid="{00000000-0005-0000-0000-000030E10000}"/>
    <cellStyle name="Style 2 3 2 5" xfId="50432" xr:uid="{00000000-0005-0000-0000-000031E10000}"/>
    <cellStyle name="Style 2 3 2 5 2" xfId="56774" xr:uid="{00000000-0005-0000-0000-000032E10000}"/>
    <cellStyle name="Style 2 3 2 5 3" xfId="56775" xr:uid="{00000000-0005-0000-0000-000033E10000}"/>
    <cellStyle name="Style 2 3 2 6" xfId="50433" xr:uid="{00000000-0005-0000-0000-000034E10000}"/>
    <cellStyle name="Style 2 3 2 7" xfId="50434" xr:uid="{00000000-0005-0000-0000-000035E10000}"/>
    <cellStyle name="Style 2 3 3" xfId="50435" xr:uid="{00000000-0005-0000-0000-000036E10000}"/>
    <cellStyle name="Style 2 3 3 2" xfId="56776" xr:uid="{00000000-0005-0000-0000-000037E10000}"/>
    <cellStyle name="Style 2 3 3 3" xfId="56777" xr:uid="{00000000-0005-0000-0000-000038E10000}"/>
    <cellStyle name="Style 2 3 3 4" xfId="56778" xr:uid="{00000000-0005-0000-0000-000039E10000}"/>
    <cellStyle name="Style 2 3 3 5" xfId="56779" xr:uid="{00000000-0005-0000-0000-00003AE10000}"/>
    <cellStyle name="Style 2 3 4" xfId="50436" xr:uid="{00000000-0005-0000-0000-00003BE10000}"/>
    <cellStyle name="Style 2 3 4 2" xfId="56780" xr:uid="{00000000-0005-0000-0000-00003CE10000}"/>
    <cellStyle name="Style 2 3 4 3" xfId="56781" xr:uid="{00000000-0005-0000-0000-00003DE10000}"/>
    <cellStyle name="Style 2 3 5" xfId="50437" xr:uid="{00000000-0005-0000-0000-00003EE10000}"/>
    <cellStyle name="Style 2 3 5 2" xfId="56782" xr:uid="{00000000-0005-0000-0000-00003FE10000}"/>
    <cellStyle name="Style 2 3 6" xfId="50438" xr:uid="{00000000-0005-0000-0000-000040E10000}"/>
    <cellStyle name="Style 2 3 6 2" xfId="56783" xr:uid="{00000000-0005-0000-0000-000041E10000}"/>
    <cellStyle name="Style 2 3 6 3" xfId="56784" xr:uid="{00000000-0005-0000-0000-000042E10000}"/>
    <cellStyle name="Style 2 3 7" xfId="50439" xr:uid="{00000000-0005-0000-0000-000043E10000}"/>
    <cellStyle name="Style 2 3 8" xfId="50440" xr:uid="{00000000-0005-0000-0000-000044E10000}"/>
    <cellStyle name="Style 2 3 9" xfId="50427" xr:uid="{00000000-0005-0000-0000-000045E10000}"/>
    <cellStyle name="Style 2 4" xfId="183" xr:uid="{00000000-0005-0000-0000-000046E10000}"/>
    <cellStyle name="Style 2 4 2" xfId="50442" xr:uid="{00000000-0005-0000-0000-000047E10000}"/>
    <cellStyle name="Style 2 4 2 2" xfId="50443" xr:uid="{00000000-0005-0000-0000-000048E10000}"/>
    <cellStyle name="Style 2 4 2 2 2" xfId="56785" xr:uid="{00000000-0005-0000-0000-000049E10000}"/>
    <cellStyle name="Style 2 4 2 2 3" xfId="56786" xr:uid="{00000000-0005-0000-0000-00004AE10000}"/>
    <cellStyle name="Style 2 4 2 3" xfId="50444" xr:uid="{00000000-0005-0000-0000-00004BE10000}"/>
    <cellStyle name="Style 2 4 2 3 2" xfId="56787" xr:uid="{00000000-0005-0000-0000-00004CE10000}"/>
    <cellStyle name="Style 2 4 2 3 3" xfId="56788" xr:uid="{00000000-0005-0000-0000-00004DE10000}"/>
    <cellStyle name="Style 2 4 2 4" xfId="50445" xr:uid="{00000000-0005-0000-0000-00004EE10000}"/>
    <cellStyle name="Style 2 4 2 4 2" xfId="56789" xr:uid="{00000000-0005-0000-0000-00004FE10000}"/>
    <cellStyle name="Style 2 4 2 5" xfId="56790" xr:uid="{00000000-0005-0000-0000-000050E10000}"/>
    <cellStyle name="Style 2 4 2 5 2" xfId="56791" xr:uid="{00000000-0005-0000-0000-000051E10000}"/>
    <cellStyle name="Style 2 4 3" xfId="50446" xr:uid="{00000000-0005-0000-0000-000052E10000}"/>
    <cellStyle name="Style 2 4 3 2" xfId="56792" xr:uid="{00000000-0005-0000-0000-000053E10000}"/>
    <cellStyle name="Style 2 4 3 3" xfId="56793" xr:uid="{00000000-0005-0000-0000-000054E10000}"/>
    <cellStyle name="Style 2 4 3 4" xfId="56794" xr:uid="{00000000-0005-0000-0000-000055E10000}"/>
    <cellStyle name="Style 2 4 3 5" xfId="56795" xr:uid="{00000000-0005-0000-0000-000056E10000}"/>
    <cellStyle name="Style 2 4 4" xfId="50447" xr:uid="{00000000-0005-0000-0000-000057E10000}"/>
    <cellStyle name="Style 2 4 4 2" xfId="56796" xr:uid="{00000000-0005-0000-0000-000058E10000}"/>
    <cellStyle name="Style 2 4 4 3" xfId="56797" xr:uid="{00000000-0005-0000-0000-000059E10000}"/>
    <cellStyle name="Style 2 4 5" xfId="50448" xr:uid="{00000000-0005-0000-0000-00005AE10000}"/>
    <cellStyle name="Style 2 4 5 2" xfId="56798" xr:uid="{00000000-0005-0000-0000-00005BE10000}"/>
    <cellStyle name="Style 2 4 6" xfId="50449" xr:uid="{00000000-0005-0000-0000-00005CE10000}"/>
    <cellStyle name="Style 2 4 6 2" xfId="56799" xr:uid="{00000000-0005-0000-0000-00005DE10000}"/>
    <cellStyle name="Style 2 4 6 3" xfId="56800" xr:uid="{00000000-0005-0000-0000-00005EE10000}"/>
    <cellStyle name="Style 2 4 7" xfId="50450" xr:uid="{00000000-0005-0000-0000-00005FE10000}"/>
    <cellStyle name="Style 2 4 8" xfId="50451" xr:uid="{00000000-0005-0000-0000-000060E10000}"/>
    <cellStyle name="Style 2 4 9" xfId="50441" xr:uid="{00000000-0005-0000-0000-000061E10000}"/>
    <cellStyle name="Style 2 5" xfId="50452" xr:uid="{00000000-0005-0000-0000-000062E10000}"/>
    <cellStyle name="Style 2 5 2" xfId="50453" xr:uid="{00000000-0005-0000-0000-000063E10000}"/>
    <cellStyle name="Style 2 5 2 2" xfId="50454" xr:uid="{00000000-0005-0000-0000-000064E10000}"/>
    <cellStyle name="Style 2 5 2 2 2" xfId="56801" xr:uid="{00000000-0005-0000-0000-000065E10000}"/>
    <cellStyle name="Style 2 5 2 2 3" xfId="56802" xr:uid="{00000000-0005-0000-0000-000066E10000}"/>
    <cellStyle name="Style 2 5 2 3" xfId="50455" xr:uid="{00000000-0005-0000-0000-000067E10000}"/>
    <cellStyle name="Style 2 5 2 3 2" xfId="56803" xr:uid="{00000000-0005-0000-0000-000068E10000}"/>
    <cellStyle name="Style 2 5 2 3 3" xfId="56804" xr:uid="{00000000-0005-0000-0000-000069E10000}"/>
    <cellStyle name="Style 2 5 2 4" xfId="50456" xr:uid="{00000000-0005-0000-0000-00006AE10000}"/>
    <cellStyle name="Style 2 5 2 4 2" xfId="56805" xr:uid="{00000000-0005-0000-0000-00006BE10000}"/>
    <cellStyle name="Style 2 5 2 5" xfId="56806" xr:uid="{00000000-0005-0000-0000-00006CE10000}"/>
    <cellStyle name="Style 2 5 2 5 2" xfId="56807" xr:uid="{00000000-0005-0000-0000-00006DE10000}"/>
    <cellStyle name="Style 2 5 3" xfId="50457" xr:uid="{00000000-0005-0000-0000-00006EE10000}"/>
    <cellStyle name="Style 2 5 3 2" xfId="56808" xr:uid="{00000000-0005-0000-0000-00006FE10000}"/>
    <cellStyle name="Style 2 5 3 3" xfId="56809" xr:uid="{00000000-0005-0000-0000-000070E10000}"/>
    <cellStyle name="Style 2 5 3 4" xfId="56810" xr:uid="{00000000-0005-0000-0000-000071E10000}"/>
    <cellStyle name="Style 2 5 3 5" xfId="56811" xr:uid="{00000000-0005-0000-0000-000072E10000}"/>
    <cellStyle name="Style 2 5 4" xfId="50458" xr:uid="{00000000-0005-0000-0000-000073E10000}"/>
    <cellStyle name="Style 2 5 4 2" xfId="56812" xr:uid="{00000000-0005-0000-0000-000074E10000}"/>
    <cellStyle name="Style 2 5 4 3" xfId="56813" xr:uid="{00000000-0005-0000-0000-000075E10000}"/>
    <cellStyle name="Style 2 5 5" xfId="50459" xr:uid="{00000000-0005-0000-0000-000076E10000}"/>
    <cellStyle name="Style 2 5 5 2" xfId="56814" xr:uid="{00000000-0005-0000-0000-000077E10000}"/>
    <cellStyle name="Style 2 5 6" xfId="56815" xr:uid="{00000000-0005-0000-0000-000078E10000}"/>
    <cellStyle name="Style 2 5 6 2" xfId="56816" xr:uid="{00000000-0005-0000-0000-000079E10000}"/>
    <cellStyle name="Style 2 6" xfId="50460" xr:uid="{00000000-0005-0000-0000-00007AE10000}"/>
    <cellStyle name="Style 2 6 2" xfId="50461" xr:uid="{00000000-0005-0000-0000-00007BE10000}"/>
    <cellStyle name="Style 2 6 2 2" xfId="50462" xr:uid="{00000000-0005-0000-0000-00007CE10000}"/>
    <cellStyle name="Style 2 6 2 2 2" xfId="56817" xr:uid="{00000000-0005-0000-0000-00007DE10000}"/>
    <cellStyle name="Style 2 6 2 2 3" xfId="56818" xr:uid="{00000000-0005-0000-0000-00007EE10000}"/>
    <cellStyle name="Style 2 6 2 3" xfId="50463" xr:uid="{00000000-0005-0000-0000-00007FE10000}"/>
    <cellStyle name="Style 2 6 2 3 2" xfId="56819" xr:uid="{00000000-0005-0000-0000-000080E10000}"/>
    <cellStyle name="Style 2 6 2 3 3" xfId="56820" xr:uid="{00000000-0005-0000-0000-000081E10000}"/>
    <cellStyle name="Style 2 6 2 4" xfId="50464" xr:uid="{00000000-0005-0000-0000-000082E10000}"/>
    <cellStyle name="Style 2 6 2 4 2" xfId="56821" xr:uid="{00000000-0005-0000-0000-000083E10000}"/>
    <cellStyle name="Style 2 6 2 5" xfId="56822" xr:uid="{00000000-0005-0000-0000-000084E10000}"/>
    <cellStyle name="Style 2 6 2 5 2" xfId="56823" xr:uid="{00000000-0005-0000-0000-000085E10000}"/>
    <cellStyle name="Style 2 6 3" xfId="50465" xr:uid="{00000000-0005-0000-0000-000086E10000}"/>
    <cellStyle name="Style 2 6 3 2" xfId="56824" xr:uid="{00000000-0005-0000-0000-000087E10000}"/>
    <cellStyle name="Style 2 6 3 3" xfId="56825" xr:uid="{00000000-0005-0000-0000-000088E10000}"/>
    <cellStyle name="Style 2 6 3 4" xfId="56826" xr:uid="{00000000-0005-0000-0000-000089E10000}"/>
    <cellStyle name="Style 2 6 3 5" xfId="56827" xr:uid="{00000000-0005-0000-0000-00008AE10000}"/>
    <cellStyle name="Style 2 6 4" xfId="50466" xr:uid="{00000000-0005-0000-0000-00008BE10000}"/>
    <cellStyle name="Style 2 6 4 2" xfId="56828" xr:uid="{00000000-0005-0000-0000-00008CE10000}"/>
    <cellStyle name="Style 2 6 4 3" xfId="56829" xr:uid="{00000000-0005-0000-0000-00008DE10000}"/>
    <cellStyle name="Style 2 6 5" xfId="50467" xr:uid="{00000000-0005-0000-0000-00008EE10000}"/>
    <cellStyle name="Style 2 6 5 2" xfId="56830" xr:uid="{00000000-0005-0000-0000-00008FE10000}"/>
    <cellStyle name="Style 2 6 6" xfId="56831" xr:uid="{00000000-0005-0000-0000-000090E10000}"/>
    <cellStyle name="Style 2 6 6 2" xfId="56832" xr:uid="{00000000-0005-0000-0000-000091E10000}"/>
    <cellStyle name="Style 2 7" xfId="50468" xr:uid="{00000000-0005-0000-0000-000092E10000}"/>
    <cellStyle name="Style 2 7 2" xfId="50469" xr:uid="{00000000-0005-0000-0000-000093E10000}"/>
    <cellStyle name="Style 2 7 2 2" xfId="50470" xr:uid="{00000000-0005-0000-0000-000094E10000}"/>
    <cellStyle name="Style 2 7 2 2 2" xfId="56833" xr:uid="{00000000-0005-0000-0000-000095E10000}"/>
    <cellStyle name="Style 2 7 2 2 3" xfId="56834" xr:uid="{00000000-0005-0000-0000-000096E10000}"/>
    <cellStyle name="Style 2 7 2 3" xfId="50471" xr:uid="{00000000-0005-0000-0000-000097E10000}"/>
    <cellStyle name="Style 2 7 2 3 2" xfId="56835" xr:uid="{00000000-0005-0000-0000-000098E10000}"/>
    <cellStyle name="Style 2 7 2 3 3" xfId="56836" xr:uid="{00000000-0005-0000-0000-000099E10000}"/>
    <cellStyle name="Style 2 7 2 4" xfId="50472" xr:uid="{00000000-0005-0000-0000-00009AE10000}"/>
    <cellStyle name="Style 2 7 2 4 2" xfId="56837" xr:uid="{00000000-0005-0000-0000-00009BE10000}"/>
    <cellStyle name="Style 2 7 2 5" xfId="56838" xr:uid="{00000000-0005-0000-0000-00009CE10000}"/>
    <cellStyle name="Style 2 7 2 5 2" xfId="56839" xr:uid="{00000000-0005-0000-0000-00009DE10000}"/>
    <cellStyle name="Style 2 7 3" xfId="50473" xr:uid="{00000000-0005-0000-0000-00009EE10000}"/>
    <cellStyle name="Style 2 7 3 2" xfId="56840" xr:uid="{00000000-0005-0000-0000-00009FE10000}"/>
    <cellStyle name="Style 2 7 3 3" xfId="56841" xr:uid="{00000000-0005-0000-0000-0000A0E10000}"/>
    <cellStyle name="Style 2 7 3 4" xfId="56842" xr:uid="{00000000-0005-0000-0000-0000A1E10000}"/>
    <cellStyle name="Style 2 7 3 5" xfId="56843" xr:uid="{00000000-0005-0000-0000-0000A2E10000}"/>
    <cellStyle name="Style 2 7 4" xfId="50474" xr:uid="{00000000-0005-0000-0000-0000A3E10000}"/>
    <cellStyle name="Style 2 7 4 2" xfId="56844" xr:uid="{00000000-0005-0000-0000-0000A4E10000}"/>
    <cellStyle name="Style 2 7 4 3" xfId="56845" xr:uid="{00000000-0005-0000-0000-0000A5E10000}"/>
    <cellStyle name="Style 2 7 5" xfId="50475" xr:uid="{00000000-0005-0000-0000-0000A6E10000}"/>
    <cellStyle name="Style 2 7 5 2" xfId="56846" xr:uid="{00000000-0005-0000-0000-0000A7E10000}"/>
    <cellStyle name="Style 2 7 6" xfId="56847" xr:uid="{00000000-0005-0000-0000-0000A8E10000}"/>
    <cellStyle name="Style 2 7 6 2" xfId="56848" xr:uid="{00000000-0005-0000-0000-0000A9E10000}"/>
    <cellStyle name="Style 2 8" xfId="50476" xr:uid="{00000000-0005-0000-0000-0000AAE10000}"/>
    <cellStyle name="Style 2 8 2" xfId="50477" xr:uid="{00000000-0005-0000-0000-0000ABE10000}"/>
    <cellStyle name="Style 2 8 2 2" xfId="50478" xr:uid="{00000000-0005-0000-0000-0000ACE10000}"/>
    <cellStyle name="Style 2 8 2 2 2" xfId="50479" xr:uid="{00000000-0005-0000-0000-0000ADE10000}"/>
    <cellStyle name="Style 2 8 2 2 2 2" xfId="56849" xr:uid="{00000000-0005-0000-0000-0000AEE10000}"/>
    <cellStyle name="Style 2 8 2 2 2 3" xfId="56850" xr:uid="{00000000-0005-0000-0000-0000AFE10000}"/>
    <cellStyle name="Style 2 8 2 2 3" xfId="50480" xr:uid="{00000000-0005-0000-0000-0000B0E10000}"/>
    <cellStyle name="Style 2 8 2 2 3 2" xfId="56851" xr:uid="{00000000-0005-0000-0000-0000B1E10000}"/>
    <cellStyle name="Style 2 8 2 2 3 3" xfId="56852" xr:uid="{00000000-0005-0000-0000-0000B2E10000}"/>
    <cellStyle name="Style 2 8 2 2 4" xfId="50481" xr:uid="{00000000-0005-0000-0000-0000B3E10000}"/>
    <cellStyle name="Style 2 8 2 2 4 2" xfId="56853" xr:uid="{00000000-0005-0000-0000-0000B4E10000}"/>
    <cellStyle name="Style 2 8 2 2 5" xfId="56854" xr:uid="{00000000-0005-0000-0000-0000B5E10000}"/>
    <cellStyle name="Style 2 8 2 2 5 2" xfId="56855" xr:uid="{00000000-0005-0000-0000-0000B6E10000}"/>
    <cellStyle name="Style 2 8 2 3" xfId="50482" xr:uid="{00000000-0005-0000-0000-0000B7E10000}"/>
    <cellStyle name="Style 2 8 2 3 2" xfId="50483" xr:uid="{00000000-0005-0000-0000-0000B8E10000}"/>
    <cellStyle name="Style 2 8 2 3 2 2" xfId="56856" xr:uid="{00000000-0005-0000-0000-0000B9E10000}"/>
    <cellStyle name="Style 2 8 2 3 2 3" xfId="56857" xr:uid="{00000000-0005-0000-0000-0000BAE10000}"/>
    <cellStyle name="Style 2 8 2 3 3" xfId="50484" xr:uid="{00000000-0005-0000-0000-0000BBE10000}"/>
    <cellStyle name="Style 2 8 2 3 3 2" xfId="56858" xr:uid="{00000000-0005-0000-0000-0000BCE10000}"/>
    <cellStyle name="Style 2 8 2 3 3 3" xfId="56859" xr:uid="{00000000-0005-0000-0000-0000BDE10000}"/>
    <cellStyle name="Style 2 8 2 3 4" xfId="50485" xr:uid="{00000000-0005-0000-0000-0000BEE10000}"/>
    <cellStyle name="Style 2 8 2 3 4 2" xfId="56860" xr:uid="{00000000-0005-0000-0000-0000BFE10000}"/>
    <cellStyle name="Style 2 8 2 3 5" xfId="56861" xr:uid="{00000000-0005-0000-0000-0000C0E10000}"/>
    <cellStyle name="Style 2 8 2 3 5 2" xfId="56862" xr:uid="{00000000-0005-0000-0000-0000C1E10000}"/>
    <cellStyle name="Style 2 8 2 4" xfId="50486" xr:uid="{00000000-0005-0000-0000-0000C2E10000}"/>
    <cellStyle name="Style 2 8 2 4 2" xfId="56863" xr:uid="{00000000-0005-0000-0000-0000C3E10000}"/>
    <cellStyle name="Style 2 8 2 4 3" xfId="56864" xr:uid="{00000000-0005-0000-0000-0000C4E10000}"/>
    <cellStyle name="Style 2 8 2 5" xfId="50487" xr:uid="{00000000-0005-0000-0000-0000C5E10000}"/>
    <cellStyle name="Style 2 8 2 5 2" xfId="56865" xr:uid="{00000000-0005-0000-0000-0000C6E10000}"/>
    <cellStyle name="Style 2 8 2 5 3" xfId="56866" xr:uid="{00000000-0005-0000-0000-0000C7E10000}"/>
    <cellStyle name="Style 2 8 2 6" xfId="50488" xr:uid="{00000000-0005-0000-0000-0000C8E10000}"/>
    <cellStyle name="Style 2 8 2 6 2" xfId="56867" xr:uid="{00000000-0005-0000-0000-0000C9E10000}"/>
    <cellStyle name="Style 2 8 2 7" xfId="56868" xr:uid="{00000000-0005-0000-0000-0000CAE10000}"/>
    <cellStyle name="Style 2 8 2 7 2" xfId="56869" xr:uid="{00000000-0005-0000-0000-0000CBE10000}"/>
    <cellStyle name="Style 2 8 3" xfId="50489" xr:uid="{00000000-0005-0000-0000-0000CCE10000}"/>
    <cellStyle name="Style 2 8 3 2" xfId="56870" xr:uid="{00000000-0005-0000-0000-0000CDE10000}"/>
    <cellStyle name="Style 2 8 3 3" xfId="56871" xr:uid="{00000000-0005-0000-0000-0000CEE10000}"/>
    <cellStyle name="Style 2 8 4" xfId="50490" xr:uid="{00000000-0005-0000-0000-0000CFE10000}"/>
    <cellStyle name="Style 2 8 4 2" xfId="56872" xr:uid="{00000000-0005-0000-0000-0000D0E10000}"/>
    <cellStyle name="Style 2 8 4 3" xfId="56873" xr:uid="{00000000-0005-0000-0000-0000D1E10000}"/>
    <cellStyle name="Style 2 8 5" xfId="50491" xr:uid="{00000000-0005-0000-0000-0000D2E10000}"/>
    <cellStyle name="Style 2 8 5 2" xfId="56874" xr:uid="{00000000-0005-0000-0000-0000D3E10000}"/>
    <cellStyle name="Style 2 8 6" xfId="56875" xr:uid="{00000000-0005-0000-0000-0000D4E10000}"/>
    <cellStyle name="Style 2 8 6 2" xfId="56876" xr:uid="{00000000-0005-0000-0000-0000D5E10000}"/>
    <cellStyle name="Style 2 9" xfId="50492" xr:uid="{00000000-0005-0000-0000-0000D6E10000}"/>
    <cellStyle name="Style 2 9 2" xfId="50493" xr:uid="{00000000-0005-0000-0000-0000D7E10000}"/>
    <cellStyle name="Style 2 9 2 2" xfId="50494" xr:uid="{00000000-0005-0000-0000-0000D8E10000}"/>
    <cellStyle name="Style 2 9 2 2 2" xfId="56877" xr:uid="{00000000-0005-0000-0000-0000D9E10000}"/>
    <cellStyle name="Style 2 9 2 2 3" xfId="56878" xr:uid="{00000000-0005-0000-0000-0000DAE10000}"/>
    <cellStyle name="Style 2 9 2 3" xfId="50495" xr:uid="{00000000-0005-0000-0000-0000DBE10000}"/>
    <cellStyle name="Style 2 9 2 3 2" xfId="56879" xr:uid="{00000000-0005-0000-0000-0000DCE10000}"/>
    <cellStyle name="Style 2 9 2 3 3" xfId="56880" xr:uid="{00000000-0005-0000-0000-0000DDE10000}"/>
    <cellStyle name="Style 2 9 2 4" xfId="50496" xr:uid="{00000000-0005-0000-0000-0000DEE10000}"/>
    <cellStyle name="Style 2 9 2 4 2" xfId="56881" xr:uid="{00000000-0005-0000-0000-0000DFE10000}"/>
    <cellStyle name="Style 2 9 2 5" xfId="56882" xr:uid="{00000000-0005-0000-0000-0000E0E10000}"/>
    <cellStyle name="Style 2 9 2 5 2" xfId="56883" xr:uid="{00000000-0005-0000-0000-0000E1E10000}"/>
    <cellStyle name="Style 2 9 3" xfId="50497" xr:uid="{00000000-0005-0000-0000-0000E2E10000}"/>
    <cellStyle name="Style 2 9 3 2" xfId="50498" xr:uid="{00000000-0005-0000-0000-0000E3E10000}"/>
    <cellStyle name="Style 2 9 3 2 2" xfId="56884" xr:uid="{00000000-0005-0000-0000-0000E4E10000}"/>
    <cellStyle name="Style 2 9 3 2 3" xfId="56885" xr:uid="{00000000-0005-0000-0000-0000E5E10000}"/>
    <cellStyle name="Style 2 9 3 3" xfId="50499" xr:uid="{00000000-0005-0000-0000-0000E6E10000}"/>
    <cellStyle name="Style 2 9 3 3 2" xfId="56886" xr:uid="{00000000-0005-0000-0000-0000E7E10000}"/>
    <cellStyle name="Style 2 9 3 3 3" xfId="56887" xr:uid="{00000000-0005-0000-0000-0000E8E10000}"/>
    <cellStyle name="Style 2 9 3 4" xfId="50500" xr:uid="{00000000-0005-0000-0000-0000E9E10000}"/>
    <cellStyle name="Style 2 9 3 4 2" xfId="56888" xr:uid="{00000000-0005-0000-0000-0000EAE10000}"/>
    <cellStyle name="Style 2 9 3 5" xfId="56889" xr:uid="{00000000-0005-0000-0000-0000EBE10000}"/>
    <cellStyle name="Style 2 9 3 5 2" xfId="56890" xr:uid="{00000000-0005-0000-0000-0000ECE10000}"/>
    <cellStyle name="Style 2 9 4" xfId="50501" xr:uid="{00000000-0005-0000-0000-0000EDE10000}"/>
    <cellStyle name="Style 2 9 4 2" xfId="56891" xr:uid="{00000000-0005-0000-0000-0000EEE10000}"/>
    <cellStyle name="Style 2 9 4 3" xfId="56892" xr:uid="{00000000-0005-0000-0000-0000EFE10000}"/>
    <cellStyle name="Style 2 9 5" xfId="50502" xr:uid="{00000000-0005-0000-0000-0000F0E10000}"/>
    <cellStyle name="Style 2 9 5 2" xfId="56893" xr:uid="{00000000-0005-0000-0000-0000F1E10000}"/>
    <cellStyle name="Style 2 9 5 3" xfId="56894" xr:uid="{00000000-0005-0000-0000-0000F2E10000}"/>
    <cellStyle name="Style 2 9 6" xfId="50503" xr:uid="{00000000-0005-0000-0000-0000F3E10000}"/>
    <cellStyle name="Style 2 9 6 2" xfId="56895" xr:uid="{00000000-0005-0000-0000-0000F4E10000}"/>
    <cellStyle name="Style 2 9 7" xfId="56896" xr:uid="{00000000-0005-0000-0000-0000F5E10000}"/>
    <cellStyle name="Style 2 9 7 2" xfId="56897" xr:uid="{00000000-0005-0000-0000-0000F6E10000}"/>
    <cellStyle name="Style 2_12 - December 31, 2010 per HOBNI w taxes" xfId="56898" xr:uid="{00000000-0005-0000-0000-0000F7E10000}"/>
    <cellStyle name="Style 3" xfId="46" xr:uid="{00000000-0005-0000-0000-0000F8E10000}"/>
    <cellStyle name="Style 3 10" xfId="50505" xr:uid="{00000000-0005-0000-0000-0000F9E10000}"/>
    <cellStyle name="Style 3 10 2" xfId="50506" xr:uid="{00000000-0005-0000-0000-0000FAE10000}"/>
    <cellStyle name="Style 3 10 2 2" xfId="50507" xr:uid="{00000000-0005-0000-0000-0000FBE10000}"/>
    <cellStyle name="Style 3 10 2 2 2" xfId="56899" xr:uid="{00000000-0005-0000-0000-0000FCE10000}"/>
    <cellStyle name="Style 3 10 2 2 3" xfId="56900" xr:uid="{00000000-0005-0000-0000-0000FDE10000}"/>
    <cellStyle name="Style 3 10 2 3" xfId="50508" xr:uid="{00000000-0005-0000-0000-0000FEE10000}"/>
    <cellStyle name="Style 3 10 2 3 2" xfId="56901" xr:uid="{00000000-0005-0000-0000-0000FFE10000}"/>
    <cellStyle name="Style 3 10 2 3 3" xfId="56902" xr:uid="{00000000-0005-0000-0000-000000E20000}"/>
    <cellStyle name="Style 3 10 2 4" xfId="50509" xr:uid="{00000000-0005-0000-0000-000001E20000}"/>
    <cellStyle name="Style 3 10 2 4 2" xfId="56903" xr:uid="{00000000-0005-0000-0000-000002E20000}"/>
    <cellStyle name="Style 3 10 2 5" xfId="56904" xr:uid="{00000000-0005-0000-0000-000003E20000}"/>
    <cellStyle name="Style 3 10 2 5 2" xfId="56905" xr:uid="{00000000-0005-0000-0000-000004E20000}"/>
    <cellStyle name="Style 3 10 3" xfId="50510" xr:uid="{00000000-0005-0000-0000-000005E20000}"/>
    <cellStyle name="Style 3 10 3 2" xfId="50511" xr:uid="{00000000-0005-0000-0000-000006E20000}"/>
    <cellStyle name="Style 3 10 3 2 2" xfId="56906" xr:uid="{00000000-0005-0000-0000-000007E20000}"/>
    <cellStyle name="Style 3 10 3 2 3" xfId="56907" xr:uid="{00000000-0005-0000-0000-000008E20000}"/>
    <cellStyle name="Style 3 10 3 3" xfId="50512" xr:uid="{00000000-0005-0000-0000-000009E20000}"/>
    <cellStyle name="Style 3 10 3 3 2" xfId="56908" xr:uid="{00000000-0005-0000-0000-00000AE20000}"/>
    <cellStyle name="Style 3 10 3 3 3" xfId="56909" xr:uid="{00000000-0005-0000-0000-00000BE20000}"/>
    <cellStyle name="Style 3 10 3 4" xfId="50513" xr:uid="{00000000-0005-0000-0000-00000CE20000}"/>
    <cellStyle name="Style 3 10 3 4 2" xfId="56910" xr:uid="{00000000-0005-0000-0000-00000DE20000}"/>
    <cellStyle name="Style 3 10 3 5" xfId="56911" xr:uid="{00000000-0005-0000-0000-00000EE20000}"/>
    <cellStyle name="Style 3 10 3 5 2" xfId="56912" xr:uid="{00000000-0005-0000-0000-00000FE20000}"/>
    <cellStyle name="Style 3 10 4" xfId="50514" xr:uid="{00000000-0005-0000-0000-000010E20000}"/>
    <cellStyle name="Style 3 10 4 2" xfId="56913" xr:uid="{00000000-0005-0000-0000-000011E20000}"/>
    <cellStyle name="Style 3 10 4 3" xfId="56914" xr:uid="{00000000-0005-0000-0000-000012E20000}"/>
    <cellStyle name="Style 3 10 5" xfId="50515" xr:uid="{00000000-0005-0000-0000-000013E20000}"/>
    <cellStyle name="Style 3 10 5 2" xfId="56915" xr:uid="{00000000-0005-0000-0000-000014E20000}"/>
    <cellStyle name="Style 3 10 5 3" xfId="56916" xr:uid="{00000000-0005-0000-0000-000015E20000}"/>
    <cellStyle name="Style 3 10 6" xfId="50516" xr:uid="{00000000-0005-0000-0000-000016E20000}"/>
    <cellStyle name="Style 3 10 6 2" xfId="56917" xr:uid="{00000000-0005-0000-0000-000017E20000}"/>
    <cellStyle name="Style 3 10 7" xfId="56918" xr:uid="{00000000-0005-0000-0000-000018E20000}"/>
    <cellStyle name="Style 3 10 7 2" xfId="56919" xr:uid="{00000000-0005-0000-0000-000019E20000}"/>
    <cellStyle name="Style 3 11" xfId="50517" xr:uid="{00000000-0005-0000-0000-00001AE20000}"/>
    <cellStyle name="Style 3 11 2" xfId="50518" xr:uid="{00000000-0005-0000-0000-00001BE20000}"/>
    <cellStyle name="Style 3 11 2 2" xfId="56920" xr:uid="{00000000-0005-0000-0000-00001CE20000}"/>
    <cellStyle name="Style 3 11 2 2 2" xfId="56921" xr:uid="{00000000-0005-0000-0000-00001DE20000}"/>
    <cellStyle name="Style 3 11 2 3" xfId="56922" xr:uid="{00000000-0005-0000-0000-00001EE20000}"/>
    <cellStyle name="Style 3 11 2 3 2" xfId="56923" xr:uid="{00000000-0005-0000-0000-00001FE20000}"/>
    <cellStyle name="Style 3 11 2 4" xfId="56924" xr:uid="{00000000-0005-0000-0000-000020E20000}"/>
    <cellStyle name="Style 3 11 3" xfId="50519" xr:uid="{00000000-0005-0000-0000-000021E20000}"/>
    <cellStyle name="Style 3 11 3 2" xfId="56925" xr:uid="{00000000-0005-0000-0000-000022E20000}"/>
    <cellStyle name="Style 3 11 3 3" xfId="56926" xr:uid="{00000000-0005-0000-0000-000023E20000}"/>
    <cellStyle name="Style 3 11 4" xfId="50520" xr:uid="{00000000-0005-0000-0000-000024E20000}"/>
    <cellStyle name="Style 3 11 4 2" xfId="56927" xr:uid="{00000000-0005-0000-0000-000025E20000}"/>
    <cellStyle name="Style 3 11 5" xfId="56928" xr:uid="{00000000-0005-0000-0000-000026E20000}"/>
    <cellStyle name="Style 3 11 5 2" xfId="56929" xr:uid="{00000000-0005-0000-0000-000027E20000}"/>
    <cellStyle name="Style 3 12" xfId="50521" xr:uid="{00000000-0005-0000-0000-000028E20000}"/>
    <cellStyle name="Style 3 12 2" xfId="50522" xr:uid="{00000000-0005-0000-0000-000029E20000}"/>
    <cellStyle name="Style 3 12 2 2" xfId="50523" xr:uid="{00000000-0005-0000-0000-00002AE20000}"/>
    <cellStyle name="Style 3 12 2 2 2" xfId="56930" xr:uid="{00000000-0005-0000-0000-00002BE20000}"/>
    <cellStyle name="Style 3 12 2 2 3" xfId="56931" xr:uid="{00000000-0005-0000-0000-00002CE20000}"/>
    <cellStyle name="Style 3 12 2 3" xfId="50524" xr:uid="{00000000-0005-0000-0000-00002DE20000}"/>
    <cellStyle name="Style 3 12 2 3 2" xfId="56932" xr:uid="{00000000-0005-0000-0000-00002EE20000}"/>
    <cellStyle name="Style 3 12 2 3 3" xfId="56933" xr:uid="{00000000-0005-0000-0000-00002FE20000}"/>
    <cellStyle name="Style 3 12 2 4" xfId="50525" xr:uid="{00000000-0005-0000-0000-000030E20000}"/>
    <cellStyle name="Style 3 12 2 4 2" xfId="56934" xr:uid="{00000000-0005-0000-0000-000031E20000}"/>
    <cellStyle name="Style 3 12 2 5" xfId="56935" xr:uid="{00000000-0005-0000-0000-000032E20000}"/>
    <cellStyle name="Style 3 12 2 6" xfId="56936" xr:uid="{00000000-0005-0000-0000-000033E20000}"/>
    <cellStyle name="Style 3 12 2 7" xfId="56937" xr:uid="{00000000-0005-0000-0000-000034E20000}"/>
    <cellStyle name="Style 3 12 3" xfId="50526" xr:uid="{00000000-0005-0000-0000-000035E20000}"/>
    <cellStyle name="Style 3 12 3 2" xfId="56938" xr:uid="{00000000-0005-0000-0000-000036E20000}"/>
    <cellStyle name="Style 3 12 3 3" xfId="56939" xr:uid="{00000000-0005-0000-0000-000037E20000}"/>
    <cellStyle name="Style 3 12 4" xfId="50527" xr:uid="{00000000-0005-0000-0000-000038E20000}"/>
    <cellStyle name="Style 3 12 4 2" xfId="56940" xr:uid="{00000000-0005-0000-0000-000039E20000}"/>
    <cellStyle name="Style 3 12 4 3" xfId="56941" xr:uid="{00000000-0005-0000-0000-00003AE20000}"/>
    <cellStyle name="Style 3 12 5" xfId="50528" xr:uid="{00000000-0005-0000-0000-00003BE20000}"/>
    <cellStyle name="Style 3 12 5 2" xfId="56942" xr:uid="{00000000-0005-0000-0000-00003CE20000}"/>
    <cellStyle name="Style 3 12 6" xfId="56943" xr:uid="{00000000-0005-0000-0000-00003DE20000}"/>
    <cellStyle name="Style 3 12 6 2" xfId="56944" xr:uid="{00000000-0005-0000-0000-00003EE20000}"/>
    <cellStyle name="Style 3 13" xfId="50529" xr:uid="{00000000-0005-0000-0000-00003FE20000}"/>
    <cellStyle name="Style 3 13 2" xfId="50530" xr:uid="{00000000-0005-0000-0000-000040E20000}"/>
    <cellStyle name="Style 3 13 2 2" xfId="50531" xr:uid="{00000000-0005-0000-0000-000041E20000}"/>
    <cellStyle name="Style 3 13 2 2 2" xfId="56945" xr:uid="{00000000-0005-0000-0000-000042E20000}"/>
    <cellStyle name="Style 3 13 2 2 2 2" xfId="56946" xr:uid="{00000000-0005-0000-0000-000043E20000}"/>
    <cellStyle name="Style 3 13 2 2 3" xfId="56947" xr:uid="{00000000-0005-0000-0000-000044E20000}"/>
    <cellStyle name="Style 3 13 2 2 4" xfId="56948" xr:uid="{00000000-0005-0000-0000-000045E20000}"/>
    <cellStyle name="Style 3 13 2 3" xfId="50532" xr:uid="{00000000-0005-0000-0000-000046E20000}"/>
    <cellStyle name="Style 3 13 2 3 2" xfId="56949" xr:uid="{00000000-0005-0000-0000-000047E20000}"/>
    <cellStyle name="Style 3 13 2 3 2 2" xfId="56950" xr:uid="{00000000-0005-0000-0000-000048E20000}"/>
    <cellStyle name="Style 3 13 2 3 3" xfId="56951" xr:uid="{00000000-0005-0000-0000-000049E20000}"/>
    <cellStyle name="Style 3 13 2 3 4" xfId="56952" xr:uid="{00000000-0005-0000-0000-00004AE20000}"/>
    <cellStyle name="Style 3 13 2 4" xfId="50533" xr:uid="{00000000-0005-0000-0000-00004BE20000}"/>
    <cellStyle name="Style 3 13 2 4 2" xfId="56953" xr:uid="{00000000-0005-0000-0000-00004CE20000}"/>
    <cellStyle name="Style 3 13 2 5" xfId="56954" xr:uid="{00000000-0005-0000-0000-00004DE20000}"/>
    <cellStyle name="Style 3 13 2 6" xfId="56955" xr:uid="{00000000-0005-0000-0000-00004EE20000}"/>
    <cellStyle name="Style 3 13 2 7" xfId="56956" xr:uid="{00000000-0005-0000-0000-00004FE20000}"/>
    <cellStyle name="Style 3 13 3" xfId="50534" xr:uid="{00000000-0005-0000-0000-000050E20000}"/>
    <cellStyle name="Style 3 13 3 2" xfId="56957" xr:uid="{00000000-0005-0000-0000-000051E20000}"/>
    <cellStyle name="Style 3 13 3 2 2" xfId="56958" xr:uid="{00000000-0005-0000-0000-000052E20000}"/>
    <cellStyle name="Style 3 13 3 3" xfId="56959" xr:uid="{00000000-0005-0000-0000-000053E20000}"/>
    <cellStyle name="Style 3 13 3 4" xfId="56960" xr:uid="{00000000-0005-0000-0000-000054E20000}"/>
    <cellStyle name="Style 3 13 4" xfId="50535" xr:uid="{00000000-0005-0000-0000-000055E20000}"/>
    <cellStyle name="Style 3 13 4 2" xfId="56961" xr:uid="{00000000-0005-0000-0000-000056E20000}"/>
    <cellStyle name="Style 3 13 4 3" xfId="56962" xr:uid="{00000000-0005-0000-0000-000057E20000}"/>
    <cellStyle name="Style 3 13 5" xfId="50536" xr:uid="{00000000-0005-0000-0000-000058E20000}"/>
    <cellStyle name="Style 3 13 5 2" xfId="56963" xr:uid="{00000000-0005-0000-0000-000059E20000}"/>
    <cellStyle name="Style 3 13 6" xfId="56964" xr:uid="{00000000-0005-0000-0000-00005AE20000}"/>
    <cellStyle name="Style 3 13 7" xfId="56965" xr:uid="{00000000-0005-0000-0000-00005BE20000}"/>
    <cellStyle name="Style 3 13 8" xfId="56966" xr:uid="{00000000-0005-0000-0000-00005CE20000}"/>
    <cellStyle name="Style 3 14" xfId="50537" xr:uid="{00000000-0005-0000-0000-00005DE20000}"/>
    <cellStyle name="Style 3 14 2" xfId="50538" xr:uid="{00000000-0005-0000-0000-00005EE20000}"/>
    <cellStyle name="Style 3 14 2 2" xfId="50539" xr:uid="{00000000-0005-0000-0000-00005FE20000}"/>
    <cellStyle name="Style 3 14 2 2 2" xfId="56967" xr:uid="{00000000-0005-0000-0000-000060E20000}"/>
    <cellStyle name="Style 3 14 2 2 3" xfId="56968" xr:uid="{00000000-0005-0000-0000-000061E20000}"/>
    <cellStyle name="Style 3 14 2 3" xfId="50540" xr:uid="{00000000-0005-0000-0000-000062E20000}"/>
    <cellStyle name="Style 3 14 2 3 2" xfId="56969" xr:uid="{00000000-0005-0000-0000-000063E20000}"/>
    <cellStyle name="Style 3 14 2 3 3" xfId="56970" xr:uid="{00000000-0005-0000-0000-000064E20000}"/>
    <cellStyle name="Style 3 14 2 4" xfId="50541" xr:uid="{00000000-0005-0000-0000-000065E20000}"/>
    <cellStyle name="Style 3 14 2 4 2" xfId="56971" xr:uid="{00000000-0005-0000-0000-000066E20000}"/>
    <cellStyle name="Style 3 14 2 5" xfId="56972" xr:uid="{00000000-0005-0000-0000-000067E20000}"/>
    <cellStyle name="Style 3 14 2 6" xfId="56973" xr:uid="{00000000-0005-0000-0000-000068E20000}"/>
    <cellStyle name="Style 3 14 2 7" xfId="56974" xr:uid="{00000000-0005-0000-0000-000069E20000}"/>
    <cellStyle name="Style 3 14 3" xfId="50542" xr:uid="{00000000-0005-0000-0000-00006AE20000}"/>
    <cellStyle name="Style 3 14 3 2" xfId="56975" xr:uid="{00000000-0005-0000-0000-00006BE20000}"/>
    <cellStyle name="Style 3 14 3 2 2" xfId="56976" xr:uid="{00000000-0005-0000-0000-00006CE20000}"/>
    <cellStyle name="Style 3 14 3 2 2 2" xfId="56977" xr:uid="{00000000-0005-0000-0000-00006DE20000}"/>
    <cellStyle name="Style 3 14 3 2 3" xfId="56978" xr:uid="{00000000-0005-0000-0000-00006EE20000}"/>
    <cellStyle name="Style 3 14 3 3" xfId="56979" xr:uid="{00000000-0005-0000-0000-00006FE20000}"/>
    <cellStyle name="Style 3 14 3 3 2" xfId="56980" xr:uid="{00000000-0005-0000-0000-000070E20000}"/>
    <cellStyle name="Style 3 14 3 4" xfId="56981" xr:uid="{00000000-0005-0000-0000-000071E20000}"/>
    <cellStyle name="Style 3 14 3 5" xfId="56982" xr:uid="{00000000-0005-0000-0000-000072E20000}"/>
    <cellStyle name="Style 3 14 3 6" xfId="56983" xr:uid="{00000000-0005-0000-0000-000073E20000}"/>
    <cellStyle name="Style 3 14 3 7" xfId="56984" xr:uid="{00000000-0005-0000-0000-000074E20000}"/>
    <cellStyle name="Style 3 14 4" xfId="50543" xr:uid="{00000000-0005-0000-0000-000075E20000}"/>
    <cellStyle name="Style 3 14 4 2" xfId="56985" xr:uid="{00000000-0005-0000-0000-000076E20000}"/>
    <cellStyle name="Style 3 14 4 3" xfId="56986" xr:uid="{00000000-0005-0000-0000-000077E20000}"/>
    <cellStyle name="Style 3 14 5" xfId="50544" xr:uid="{00000000-0005-0000-0000-000078E20000}"/>
    <cellStyle name="Style 3 14 5 2" xfId="56987" xr:uid="{00000000-0005-0000-0000-000079E20000}"/>
    <cellStyle name="Style 3 14 6" xfId="56988" xr:uid="{00000000-0005-0000-0000-00007AE20000}"/>
    <cellStyle name="Style 3 14 7" xfId="56989" xr:uid="{00000000-0005-0000-0000-00007BE20000}"/>
    <cellStyle name="Style 3 14 8" xfId="56990" xr:uid="{00000000-0005-0000-0000-00007CE20000}"/>
    <cellStyle name="Style 3 15" xfId="50545" xr:uid="{00000000-0005-0000-0000-00007DE20000}"/>
    <cellStyle name="Style 3 15 2" xfId="50546" xr:uid="{00000000-0005-0000-0000-00007EE20000}"/>
    <cellStyle name="Style 3 15 2 2" xfId="56991" xr:uid="{00000000-0005-0000-0000-00007FE20000}"/>
    <cellStyle name="Style 3 15 2 2 2" xfId="56992" xr:uid="{00000000-0005-0000-0000-000080E20000}"/>
    <cellStyle name="Style 3 15 2 3" xfId="56993" xr:uid="{00000000-0005-0000-0000-000081E20000}"/>
    <cellStyle name="Style 3 15 2 4" xfId="56994" xr:uid="{00000000-0005-0000-0000-000082E20000}"/>
    <cellStyle name="Style 3 15 2 5" xfId="56995" xr:uid="{00000000-0005-0000-0000-000083E20000}"/>
    <cellStyle name="Style 3 15 2 6" xfId="56996" xr:uid="{00000000-0005-0000-0000-000084E20000}"/>
    <cellStyle name="Style 3 15 3" xfId="50547" xr:uid="{00000000-0005-0000-0000-000085E20000}"/>
    <cellStyle name="Style 3 15 3 2" xfId="56997" xr:uid="{00000000-0005-0000-0000-000086E20000}"/>
    <cellStyle name="Style 3 15 3 2 2" xfId="56998" xr:uid="{00000000-0005-0000-0000-000087E20000}"/>
    <cellStyle name="Style 3 15 3 2 2 2" xfId="56999" xr:uid="{00000000-0005-0000-0000-000088E20000}"/>
    <cellStyle name="Style 3 15 3 2 3" xfId="57000" xr:uid="{00000000-0005-0000-0000-000089E20000}"/>
    <cellStyle name="Style 3 15 3 3" xfId="57001" xr:uid="{00000000-0005-0000-0000-00008AE20000}"/>
    <cellStyle name="Style 3 15 3 3 2" xfId="57002" xr:uid="{00000000-0005-0000-0000-00008BE20000}"/>
    <cellStyle name="Style 3 15 3 4" xfId="57003" xr:uid="{00000000-0005-0000-0000-00008CE20000}"/>
    <cellStyle name="Style 3 15 3 5" xfId="57004" xr:uid="{00000000-0005-0000-0000-00008DE20000}"/>
    <cellStyle name="Style 3 15 4" xfId="50548" xr:uid="{00000000-0005-0000-0000-00008EE20000}"/>
    <cellStyle name="Style 3 15 4 2" xfId="57005" xr:uid="{00000000-0005-0000-0000-00008FE20000}"/>
    <cellStyle name="Style 3 15 5" xfId="57006" xr:uid="{00000000-0005-0000-0000-000090E20000}"/>
    <cellStyle name="Style 3 15 6" xfId="57007" xr:uid="{00000000-0005-0000-0000-000091E20000}"/>
    <cellStyle name="Style 3 15 7" xfId="57008" xr:uid="{00000000-0005-0000-0000-000092E20000}"/>
    <cellStyle name="Style 3 16" xfId="50549" xr:uid="{00000000-0005-0000-0000-000093E20000}"/>
    <cellStyle name="Style 3 16 2" xfId="50550" xr:uid="{00000000-0005-0000-0000-000094E20000}"/>
    <cellStyle name="Style 3 16 2 2" xfId="57009" xr:uid="{00000000-0005-0000-0000-000095E20000}"/>
    <cellStyle name="Style 3 16 2 2 2" xfId="57010" xr:uid="{00000000-0005-0000-0000-000096E20000}"/>
    <cellStyle name="Style 3 16 2 2 2 2" xfId="57011" xr:uid="{00000000-0005-0000-0000-000097E20000}"/>
    <cellStyle name="Style 3 16 2 2 3" xfId="57012" xr:uid="{00000000-0005-0000-0000-000098E20000}"/>
    <cellStyle name="Style 3 16 2 3" xfId="57013" xr:uid="{00000000-0005-0000-0000-000099E20000}"/>
    <cellStyle name="Style 3 16 2 3 2" xfId="57014" xr:uid="{00000000-0005-0000-0000-00009AE20000}"/>
    <cellStyle name="Style 3 16 2 4" xfId="57015" xr:uid="{00000000-0005-0000-0000-00009BE20000}"/>
    <cellStyle name="Style 3 16 3" xfId="57016" xr:uid="{00000000-0005-0000-0000-00009CE20000}"/>
    <cellStyle name="Style 3 16 3 2" xfId="57017" xr:uid="{00000000-0005-0000-0000-00009DE20000}"/>
    <cellStyle name="Style 3 16 3 2 2" xfId="57018" xr:uid="{00000000-0005-0000-0000-00009EE20000}"/>
    <cellStyle name="Style 3 16 3 3" xfId="57019" xr:uid="{00000000-0005-0000-0000-00009FE20000}"/>
    <cellStyle name="Style 3 16 4" xfId="57020" xr:uid="{00000000-0005-0000-0000-0000A0E20000}"/>
    <cellStyle name="Style 3 16 4 2" xfId="57021" xr:uid="{00000000-0005-0000-0000-0000A1E20000}"/>
    <cellStyle name="Style 3 16 5" xfId="57022" xr:uid="{00000000-0005-0000-0000-0000A2E20000}"/>
    <cellStyle name="Style 3 16 6" xfId="57023" xr:uid="{00000000-0005-0000-0000-0000A3E20000}"/>
    <cellStyle name="Style 3 16 7" xfId="57024" xr:uid="{00000000-0005-0000-0000-0000A4E20000}"/>
    <cellStyle name="Style 3 17" xfId="50551" xr:uid="{00000000-0005-0000-0000-0000A5E20000}"/>
    <cellStyle name="Style 3 17 2" xfId="57025" xr:uid="{00000000-0005-0000-0000-0000A6E20000}"/>
    <cellStyle name="Style 3 17 2 2" xfId="57026" xr:uid="{00000000-0005-0000-0000-0000A7E20000}"/>
    <cellStyle name="Style 3 17 2 2 2" xfId="57027" xr:uid="{00000000-0005-0000-0000-0000A8E20000}"/>
    <cellStyle name="Style 3 17 2 3" xfId="57028" xr:uid="{00000000-0005-0000-0000-0000A9E20000}"/>
    <cellStyle name="Style 3 17 3" xfId="57029" xr:uid="{00000000-0005-0000-0000-0000AAE20000}"/>
    <cellStyle name="Style 3 17 3 2" xfId="57030" xr:uid="{00000000-0005-0000-0000-0000ABE20000}"/>
    <cellStyle name="Style 3 17 3 2 2" xfId="57031" xr:uid="{00000000-0005-0000-0000-0000ACE20000}"/>
    <cellStyle name="Style 3 17 3 3" xfId="57032" xr:uid="{00000000-0005-0000-0000-0000ADE20000}"/>
    <cellStyle name="Style 3 17 4" xfId="57033" xr:uid="{00000000-0005-0000-0000-0000AEE20000}"/>
    <cellStyle name="Style 3 17 4 2" xfId="57034" xr:uid="{00000000-0005-0000-0000-0000AFE20000}"/>
    <cellStyle name="Style 3 17 5" xfId="57035" xr:uid="{00000000-0005-0000-0000-0000B0E20000}"/>
    <cellStyle name="Style 3 17 6" xfId="57036" xr:uid="{00000000-0005-0000-0000-0000B1E20000}"/>
    <cellStyle name="Style 3 17 7" xfId="57037" xr:uid="{00000000-0005-0000-0000-0000B2E20000}"/>
    <cellStyle name="Style 3 17 8" xfId="57038" xr:uid="{00000000-0005-0000-0000-0000B3E20000}"/>
    <cellStyle name="Style 3 18" xfId="50552" xr:uid="{00000000-0005-0000-0000-0000B4E20000}"/>
    <cellStyle name="Style 3 18 2" xfId="57039" xr:uid="{00000000-0005-0000-0000-0000B5E20000}"/>
    <cellStyle name="Style 3 18 2 2" xfId="57040" xr:uid="{00000000-0005-0000-0000-0000B6E20000}"/>
    <cellStyle name="Style 3 18 2 2 2" xfId="57041" xr:uid="{00000000-0005-0000-0000-0000B7E20000}"/>
    <cellStyle name="Style 3 18 2 3" xfId="57042" xr:uid="{00000000-0005-0000-0000-0000B8E20000}"/>
    <cellStyle name="Style 3 18 2 4" xfId="57043" xr:uid="{00000000-0005-0000-0000-0000B9E20000}"/>
    <cellStyle name="Style 3 18 2 5" xfId="57044" xr:uid="{00000000-0005-0000-0000-0000BAE20000}"/>
    <cellStyle name="Style 3 18 3" xfId="57045" xr:uid="{00000000-0005-0000-0000-0000BBE20000}"/>
    <cellStyle name="Style 3 18 3 2" xfId="57046" xr:uid="{00000000-0005-0000-0000-0000BCE20000}"/>
    <cellStyle name="Style 3 18 4" xfId="57047" xr:uid="{00000000-0005-0000-0000-0000BDE20000}"/>
    <cellStyle name="Style 3 18 5" xfId="57048" xr:uid="{00000000-0005-0000-0000-0000BEE20000}"/>
    <cellStyle name="Style 3 18 6" xfId="57049" xr:uid="{00000000-0005-0000-0000-0000BFE20000}"/>
    <cellStyle name="Style 3 18 7" xfId="57050" xr:uid="{00000000-0005-0000-0000-0000C0E20000}"/>
    <cellStyle name="Style 3 19" xfId="50553" xr:uid="{00000000-0005-0000-0000-0000C1E20000}"/>
    <cellStyle name="Style 3 19 2" xfId="57051" xr:uid="{00000000-0005-0000-0000-0000C2E20000}"/>
    <cellStyle name="Style 3 19 2 2" xfId="57052" xr:uid="{00000000-0005-0000-0000-0000C3E20000}"/>
    <cellStyle name="Style 3 19 2 3" xfId="57053" xr:uid="{00000000-0005-0000-0000-0000C4E20000}"/>
    <cellStyle name="Style 3 19 3" xfId="57054" xr:uid="{00000000-0005-0000-0000-0000C5E20000}"/>
    <cellStyle name="Style 3 19 4" xfId="57055" xr:uid="{00000000-0005-0000-0000-0000C6E20000}"/>
    <cellStyle name="Style 3 19 5" xfId="57056" xr:uid="{00000000-0005-0000-0000-0000C7E20000}"/>
    <cellStyle name="Style 3 2" xfId="135" xr:uid="{00000000-0005-0000-0000-0000C8E20000}"/>
    <cellStyle name="Style 3 2 2" xfId="50555" xr:uid="{00000000-0005-0000-0000-0000C9E20000}"/>
    <cellStyle name="Style 3 2 2 2" xfId="50556" xr:uid="{00000000-0005-0000-0000-0000CAE20000}"/>
    <cellStyle name="Style 3 2 2 2 2" xfId="57057" xr:uid="{00000000-0005-0000-0000-0000CBE20000}"/>
    <cellStyle name="Style 3 2 2 2 3" xfId="57058" xr:uid="{00000000-0005-0000-0000-0000CCE20000}"/>
    <cellStyle name="Style 3 2 2 3" xfId="50557" xr:uid="{00000000-0005-0000-0000-0000CDE20000}"/>
    <cellStyle name="Style 3 2 2 3 2" xfId="57059" xr:uid="{00000000-0005-0000-0000-0000CEE20000}"/>
    <cellStyle name="Style 3 2 2 3 3" xfId="57060" xr:uid="{00000000-0005-0000-0000-0000CFE20000}"/>
    <cellStyle name="Style 3 2 2 4" xfId="50558" xr:uid="{00000000-0005-0000-0000-0000D0E20000}"/>
    <cellStyle name="Style 3 2 2 4 2" xfId="57061" xr:uid="{00000000-0005-0000-0000-0000D1E20000}"/>
    <cellStyle name="Style 3 2 2 5" xfId="50559" xr:uid="{00000000-0005-0000-0000-0000D2E20000}"/>
    <cellStyle name="Style 3 2 2 5 2" xfId="57062" xr:uid="{00000000-0005-0000-0000-0000D3E20000}"/>
    <cellStyle name="Style 3 2 2 5 3" xfId="57063" xr:uid="{00000000-0005-0000-0000-0000D4E20000}"/>
    <cellStyle name="Style 3 2 2 6" xfId="50560" xr:uid="{00000000-0005-0000-0000-0000D5E20000}"/>
    <cellStyle name="Style 3 2 2 7" xfId="50561" xr:uid="{00000000-0005-0000-0000-0000D6E20000}"/>
    <cellStyle name="Style 3 2 3" xfId="50562" xr:uid="{00000000-0005-0000-0000-0000D7E20000}"/>
    <cellStyle name="Style 3 2 3 2" xfId="57064" xr:uid="{00000000-0005-0000-0000-0000D8E20000}"/>
    <cellStyle name="Style 3 2 3 3" xfId="57065" xr:uid="{00000000-0005-0000-0000-0000D9E20000}"/>
    <cellStyle name="Style 3 2 3 4" xfId="57066" xr:uid="{00000000-0005-0000-0000-0000DAE20000}"/>
    <cellStyle name="Style 3 2 3 5" xfId="57067" xr:uid="{00000000-0005-0000-0000-0000DBE20000}"/>
    <cellStyle name="Style 3 2 4" xfId="50563" xr:uid="{00000000-0005-0000-0000-0000DCE20000}"/>
    <cellStyle name="Style 3 2 4 2" xfId="57068" xr:uid="{00000000-0005-0000-0000-0000DDE20000}"/>
    <cellStyle name="Style 3 2 4 3" xfId="57069" xr:uid="{00000000-0005-0000-0000-0000DEE20000}"/>
    <cellStyle name="Style 3 2 5" xfId="50564" xr:uid="{00000000-0005-0000-0000-0000DFE20000}"/>
    <cellStyle name="Style 3 2 5 2" xfId="57070" xr:uid="{00000000-0005-0000-0000-0000E0E20000}"/>
    <cellStyle name="Style 3 2 6" xfId="50565" xr:uid="{00000000-0005-0000-0000-0000E1E20000}"/>
    <cellStyle name="Style 3 2 6 2" xfId="57071" xr:uid="{00000000-0005-0000-0000-0000E2E20000}"/>
    <cellStyle name="Style 3 2 6 3" xfId="57072" xr:uid="{00000000-0005-0000-0000-0000E3E20000}"/>
    <cellStyle name="Style 3 2 7" xfId="50566" xr:uid="{00000000-0005-0000-0000-0000E4E20000}"/>
    <cellStyle name="Style 3 2 8" xfId="50567" xr:uid="{00000000-0005-0000-0000-0000E5E20000}"/>
    <cellStyle name="Style 3 2 9" xfId="50554" xr:uid="{00000000-0005-0000-0000-0000E6E20000}"/>
    <cellStyle name="Style 3 20" xfId="50568" xr:uid="{00000000-0005-0000-0000-0000E7E20000}"/>
    <cellStyle name="Style 3 20 2" xfId="57073" xr:uid="{00000000-0005-0000-0000-0000E8E20000}"/>
    <cellStyle name="Style 3 20 2 2" xfId="57074" xr:uid="{00000000-0005-0000-0000-0000E9E20000}"/>
    <cellStyle name="Style 3 20 3" xfId="57075" xr:uid="{00000000-0005-0000-0000-0000EAE20000}"/>
    <cellStyle name="Style 3 20 4" xfId="57076" xr:uid="{00000000-0005-0000-0000-0000EBE20000}"/>
    <cellStyle name="Style 3 20 5" xfId="57077" xr:uid="{00000000-0005-0000-0000-0000ECE20000}"/>
    <cellStyle name="Style 3 21" xfId="50504" xr:uid="{00000000-0005-0000-0000-0000EDE20000}"/>
    <cellStyle name="Style 3 21 2" xfId="57078" xr:uid="{00000000-0005-0000-0000-0000EEE20000}"/>
    <cellStyle name="Style 3 22" xfId="57079" xr:uid="{00000000-0005-0000-0000-0000EFE20000}"/>
    <cellStyle name="Style 3 22 2" xfId="57080" xr:uid="{00000000-0005-0000-0000-0000F0E20000}"/>
    <cellStyle name="Style 3 23" xfId="57081" xr:uid="{00000000-0005-0000-0000-0000F1E20000}"/>
    <cellStyle name="Style 3 23 2" xfId="57082" xr:uid="{00000000-0005-0000-0000-0000F2E20000}"/>
    <cellStyle name="Style 3 24" xfId="313" xr:uid="{00000000-0005-0000-0000-0000F3E20000}"/>
    <cellStyle name="Style 3 3" xfId="136" xr:uid="{00000000-0005-0000-0000-0000F4E20000}"/>
    <cellStyle name="Style 3 3 2" xfId="50570" xr:uid="{00000000-0005-0000-0000-0000F5E20000}"/>
    <cellStyle name="Style 3 3 2 2" xfId="50571" xr:uid="{00000000-0005-0000-0000-0000F6E20000}"/>
    <cellStyle name="Style 3 3 2 2 2" xfId="57083" xr:uid="{00000000-0005-0000-0000-0000F7E20000}"/>
    <cellStyle name="Style 3 3 2 2 3" xfId="57084" xr:uid="{00000000-0005-0000-0000-0000F8E20000}"/>
    <cellStyle name="Style 3 3 2 3" xfId="50572" xr:uid="{00000000-0005-0000-0000-0000F9E20000}"/>
    <cellStyle name="Style 3 3 2 3 2" xfId="57085" xr:uid="{00000000-0005-0000-0000-0000FAE20000}"/>
    <cellStyle name="Style 3 3 2 3 3" xfId="57086" xr:uid="{00000000-0005-0000-0000-0000FBE20000}"/>
    <cellStyle name="Style 3 3 2 4" xfId="50573" xr:uid="{00000000-0005-0000-0000-0000FCE20000}"/>
    <cellStyle name="Style 3 3 2 4 2" xfId="57087" xr:uid="{00000000-0005-0000-0000-0000FDE20000}"/>
    <cellStyle name="Style 3 3 2 5" xfId="50574" xr:uid="{00000000-0005-0000-0000-0000FEE20000}"/>
    <cellStyle name="Style 3 3 2 5 2" xfId="57088" xr:uid="{00000000-0005-0000-0000-0000FFE20000}"/>
    <cellStyle name="Style 3 3 2 5 3" xfId="57089" xr:uid="{00000000-0005-0000-0000-000000E30000}"/>
    <cellStyle name="Style 3 3 2 6" xfId="50575" xr:uid="{00000000-0005-0000-0000-000001E30000}"/>
    <cellStyle name="Style 3 3 2 7" xfId="50576" xr:uid="{00000000-0005-0000-0000-000002E30000}"/>
    <cellStyle name="Style 3 3 3" xfId="50577" xr:uid="{00000000-0005-0000-0000-000003E30000}"/>
    <cellStyle name="Style 3 3 3 2" xfId="57090" xr:uid="{00000000-0005-0000-0000-000004E30000}"/>
    <cellStyle name="Style 3 3 3 3" xfId="57091" xr:uid="{00000000-0005-0000-0000-000005E30000}"/>
    <cellStyle name="Style 3 3 3 4" xfId="57092" xr:uid="{00000000-0005-0000-0000-000006E30000}"/>
    <cellStyle name="Style 3 3 3 5" xfId="57093" xr:uid="{00000000-0005-0000-0000-000007E30000}"/>
    <cellStyle name="Style 3 3 4" xfId="50578" xr:uid="{00000000-0005-0000-0000-000008E30000}"/>
    <cellStyle name="Style 3 3 4 2" xfId="57094" xr:uid="{00000000-0005-0000-0000-000009E30000}"/>
    <cellStyle name="Style 3 3 4 3" xfId="57095" xr:uid="{00000000-0005-0000-0000-00000AE30000}"/>
    <cellStyle name="Style 3 3 5" xfId="50579" xr:uid="{00000000-0005-0000-0000-00000BE30000}"/>
    <cellStyle name="Style 3 3 5 2" xfId="57096" xr:uid="{00000000-0005-0000-0000-00000CE30000}"/>
    <cellStyle name="Style 3 3 6" xfId="50580" xr:uid="{00000000-0005-0000-0000-00000DE30000}"/>
    <cellStyle name="Style 3 3 6 2" xfId="57097" xr:uid="{00000000-0005-0000-0000-00000EE30000}"/>
    <cellStyle name="Style 3 3 6 3" xfId="57098" xr:uid="{00000000-0005-0000-0000-00000FE30000}"/>
    <cellStyle name="Style 3 3 7" xfId="50581" xr:uid="{00000000-0005-0000-0000-000010E30000}"/>
    <cellStyle name="Style 3 3 8" xfId="50582" xr:uid="{00000000-0005-0000-0000-000011E30000}"/>
    <cellStyle name="Style 3 3 9" xfId="50569" xr:uid="{00000000-0005-0000-0000-000012E30000}"/>
    <cellStyle name="Style 3 4" xfId="184" xr:uid="{00000000-0005-0000-0000-000013E30000}"/>
    <cellStyle name="Style 3 4 2" xfId="50584" xr:uid="{00000000-0005-0000-0000-000014E30000}"/>
    <cellStyle name="Style 3 4 2 2" xfId="50585" xr:uid="{00000000-0005-0000-0000-000015E30000}"/>
    <cellStyle name="Style 3 4 2 2 2" xfId="57099" xr:uid="{00000000-0005-0000-0000-000016E30000}"/>
    <cellStyle name="Style 3 4 2 2 3" xfId="57100" xr:uid="{00000000-0005-0000-0000-000017E30000}"/>
    <cellStyle name="Style 3 4 2 3" xfId="50586" xr:uid="{00000000-0005-0000-0000-000018E30000}"/>
    <cellStyle name="Style 3 4 2 3 2" xfId="57101" xr:uid="{00000000-0005-0000-0000-000019E30000}"/>
    <cellStyle name="Style 3 4 2 3 3" xfId="57102" xr:uid="{00000000-0005-0000-0000-00001AE30000}"/>
    <cellStyle name="Style 3 4 2 4" xfId="50587" xr:uid="{00000000-0005-0000-0000-00001BE30000}"/>
    <cellStyle name="Style 3 4 2 4 2" xfId="57103" xr:uid="{00000000-0005-0000-0000-00001CE30000}"/>
    <cellStyle name="Style 3 4 2 5" xfId="57104" xr:uid="{00000000-0005-0000-0000-00001DE30000}"/>
    <cellStyle name="Style 3 4 2 5 2" xfId="57105" xr:uid="{00000000-0005-0000-0000-00001EE30000}"/>
    <cellStyle name="Style 3 4 3" xfId="50588" xr:uid="{00000000-0005-0000-0000-00001FE30000}"/>
    <cellStyle name="Style 3 4 3 2" xfId="57106" xr:uid="{00000000-0005-0000-0000-000020E30000}"/>
    <cellStyle name="Style 3 4 3 3" xfId="57107" xr:uid="{00000000-0005-0000-0000-000021E30000}"/>
    <cellStyle name="Style 3 4 3 4" xfId="57108" xr:uid="{00000000-0005-0000-0000-000022E30000}"/>
    <cellStyle name="Style 3 4 3 5" xfId="57109" xr:uid="{00000000-0005-0000-0000-000023E30000}"/>
    <cellStyle name="Style 3 4 4" xfId="50589" xr:uid="{00000000-0005-0000-0000-000024E30000}"/>
    <cellStyle name="Style 3 4 4 2" xfId="57110" xr:uid="{00000000-0005-0000-0000-000025E30000}"/>
    <cellStyle name="Style 3 4 4 3" xfId="57111" xr:uid="{00000000-0005-0000-0000-000026E30000}"/>
    <cellStyle name="Style 3 4 5" xfId="50590" xr:uid="{00000000-0005-0000-0000-000027E30000}"/>
    <cellStyle name="Style 3 4 5 2" xfId="57112" xr:uid="{00000000-0005-0000-0000-000028E30000}"/>
    <cellStyle name="Style 3 4 6" xfId="50591" xr:uid="{00000000-0005-0000-0000-000029E30000}"/>
    <cellStyle name="Style 3 4 6 2" xfId="57113" xr:uid="{00000000-0005-0000-0000-00002AE30000}"/>
    <cellStyle name="Style 3 4 6 3" xfId="57114" xr:uid="{00000000-0005-0000-0000-00002BE30000}"/>
    <cellStyle name="Style 3 4 7" xfId="50592" xr:uid="{00000000-0005-0000-0000-00002CE30000}"/>
    <cellStyle name="Style 3 4 8" xfId="50593" xr:uid="{00000000-0005-0000-0000-00002DE30000}"/>
    <cellStyle name="Style 3 4 9" xfId="50583" xr:uid="{00000000-0005-0000-0000-00002EE30000}"/>
    <cellStyle name="Style 3 5" xfId="50594" xr:uid="{00000000-0005-0000-0000-00002FE30000}"/>
    <cellStyle name="Style 3 5 2" xfId="50595" xr:uid="{00000000-0005-0000-0000-000030E30000}"/>
    <cellStyle name="Style 3 5 2 2" xfId="50596" xr:uid="{00000000-0005-0000-0000-000031E30000}"/>
    <cellStyle name="Style 3 5 2 2 2" xfId="57115" xr:uid="{00000000-0005-0000-0000-000032E30000}"/>
    <cellStyle name="Style 3 5 2 2 3" xfId="57116" xr:uid="{00000000-0005-0000-0000-000033E30000}"/>
    <cellStyle name="Style 3 5 2 3" xfId="50597" xr:uid="{00000000-0005-0000-0000-000034E30000}"/>
    <cellStyle name="Style 3 5 2 3 2" xfId="57117" xr:uid="{00000000-0005-0000-0000-000035E30000}"/>
    <cellStyle name="Style 3 5 2 3 3" xfId="57118" xr:uid="{00000000-0005-0000-0000-000036E30000}"/>
    <cellStyle name="Style 3 5 2 4" xfId="50598" xr:uid="{00000000-0005-0000-0000-000037E30000}"/>
    <cellStyle name="Style 3 5 2 4 2" xfId="57119" xr:uid="{00000000-0005-0000-0000-000038E30000}"/>
    <cellStyle name="Style 3 5 2 5" xfId="57120" xr:uid="{00000000-0005-0000-0000-000039E30000}"/>
    <cellStyle name="Style 3 5 2 5 2" xfId="57121" xr:uid="{00000000-0005-0000-0000-00003AE30000}"/>
    <cellStyle name="Style 3 5 3" xfId="50599" xr:uid="{00000000-0005-0000-0000-00003BE30000}"/>
    <cellStyle name="Style 3 5 3 2" xfId="57122" xr:uid="{00000000-0005-0000-0000-00003CE30000}"/>
    <cellStyle name="Style 3 5 3 3" xfId="57123" xr:uid="{00000000-0005-0000-0000-00003DE30000}"/>
    <cellStyle name="Style 3 5 3 4" xfId="57124" xr:uid="{00000000-0005-0000-0000-00003EE30000}"/>
    <cellStyle name="Style 3 5 3 5" xfId="57125" xr:uid="{00000000-0005-0000-0000-00003FE30000}"/>
    <cellStyle name="Style 3 5 4" xfId="50600" xr:uid="{00000000-0005-0000-0000-000040E30000}"/>
    <cellStyle name="Style 3 5 4 2" xfId="57126" xr:uid="{00000000-0005-0000-0000-000041E30000}"/>
    <cellStyle name="Style 3 5 4 3" xfId="57127" xr:uid="{00000000-0005-0000-0000-000042E30000}"/>
    <cellStyle name="Style 3 5 5" xfId="50601" xr:uid="{00000000-0005-0000-0000-000043E30000}"/>
    <cellStyle name="Style 3 5 5 2" xfId="57128" xr:uid="{00000000-0005-0000-0000-000044E30000}"/>
    <cellStyle name="Style 3 5 6" xfId="57129" xr:uid="{00000000-0005-0000-0000-000045E30000}"/>
    <cellStyle name="Style 3 5 6 2" xfId="57130" xr:uid="{00000000-0005-0000-0000-000046E30000}"/>
    <cellStyle name="Style 3 6" xfId="50602" xr:uid="{00000000-0005-0000-0000-000047E30000}"/>
    <cellStyle name="Style 3 6 2" xfId="50603" xr:uid="{00000000-0005-0000-0000-000048E30000}"/>
    <cellStyle name="Style 3 6 2 2" xfId="50604" xr:uid="{00000000-0005-0000-0000-000049E30000}"/>
    <cellStyle name="Style 3 6 2 2 2" xfId="57131" xr:uid="{00000000-0005-0000-0000-00004AE30000}"/>
    <cellStyle name="Style 3 6 2 2 3" xfId="57132" xr:uid="{00000000-0005-0000-0000-00004BE30000}"/>
    <cellStyle name="Style 3 6 2 3" xfId="50605" xr:uid="{00000000-0005-0000-0000-00004CE30000}"/>
    <cellStyle name="Style 3 6 2 3 2" xfId="57133" xr:uid="{00000000-0005-0000-0000-00004DE30000}"/>
    <cellStyle name="Style 3 6 2 3 3" xfId="57134" xr:uid="{00000000-0005-0000-0000-00004EE30000}"/>
    <cellStyle name="Style 3 6 2 4" xfId="50606" xr:uid="{00000000-0005-0000-0000-00004FE30000}"/>
    <cellStyle name="Style 3 6 2 4 2" xfId="57135" xr:uid="{00000000-0005-0000-0000-000050E30000}"/>
    <cellStyle name="Style 3 6 2 5" xfId="57136" xr:uid="{00000000-0005-0000-0000-000051E30000}"/>
    <cellStyle name="Style 3 6 2 5 2" xfId="57137" xr:uid="{00000000-0005-0000-0000-000052E30000}"/>
    <cellStyle name="Style 3 6 3" xfId="50607" xr:uid="{00000000-0005-0000-0000-000053E30000}"/>
    <cellStyle name="Style 3 6 3 2" xfId="57138" xr:uid="{00000000-0005-0000-0000-000054E30000}"/>
    <cellStyle name="Style 3 6 3 3" xfId="57139" xr:uid="{00000000-0005-0000-0000-000055E30000}"/>
    <cellStyle name="Style 3 6 3 4" xfId="57140" xr:uid="{00000000-0005-0000-0000-000056E30000}"/>
    <cellStyle name="Style 3 6 3 5" xfId="57141" xr:uid="{00000000-0005-0000-0000-000057E30000}"/>
    <cellStyle name="Style 3 6 4" xfId="50608" xr:uid="{00000000-0005-0000-0000-000058E30000}"/>
    <cellStyle name="Style 3 6 4 2" xfId="57142" xr:uid="{00000000-0005-0000-0000-000059E30000}"/>
    <cellStyle name="Style 3 6 4 3" xfId="57143" xr:uid="{00000000-0005-0000-0000-00005AE30000}"/>
    <cellStyle name="Style 3 6 5" xfId="50609" xr:uid="{00000000-0005-0000-0000-00005BE30000}"/>
    <cellStyle name="Style 3 6 5 2" xfId="57144" xr:uid="{00000000-0005-0000-0000-00005CE30000}"/>
    <cellStyle name="Style 3 6 6" xfId="57145" xr:uid="{00000000-0005-0000-0000-00005DE30000}"/>
    <cellStyle name="Style 3 6 6 2" xfId="57146" xr:uid="{00000000-0005-0000-0000-00005EE30000}"/>
    <cellStyle name="Style 3 7" xfId="50610" xr:uid="{00000000-0005-0000-0000-00005FE30000}"/>
    <cellStyle name="Style 3 7 2" xfId="50611" xr:uid="{00000000-0005-0000-0000-000060E30000}"/>
    <cellStyle name="Style 3 7 2 2" xfId="50612" xr:uid="{00000000-0005-0000-0000-000061E30000}"/>
    <cellStyle name="Style 3 7 2 2 2" xfId="57147" xr:uid="{00000000-0005-0000-0000-000062E30000}"/>
    <cellStyle name="Style 3 7 2 2 3" xfId="57148" xr:uid="{00000000-0005-0000-0000-000063E30000}"/>
    <cellStyle name="Style 3 7 2 3" xfId="50613" xr:uid="{00000000-0005-0000-0000-000064E30000}"/>
    <cellStyle name="Style 3 7 2 3 2" xfId="57149" xr:uid="{00000000-0005-0000-0000-000065E30000}"/>
    <cellStyle name="Style 3 7 2 3 3" xfId="57150" xr:uid="{00000000-0005-0000-0000-000066E30000}"/>
    <cellStyle name="Style 3 7 2 4" xfId="50614" xr:uid="{00000000-0005-0000-0000-000067E30000}"/>
    <cellStyle name="Style 3 7 2 4 2" xfId="57151" xr:uid="{00000000-0005-0000-0000-000068E30000}"/>
    <cellStyle name="Style 3 7 2 5" xfId="57152" xr:uid="{00000000-0005-0000-0000-000069E30000}"/>
    <cellStyle name="Style 3 7 2 5 2" xfId="57153" xr:uid="{00000000-0005-0000-0000-00006AE30000}"/>
    <cellStyle name="Style 3 7 3" xfId="50615" xr:uid="{00000000-0005-0000-0000-00006BE30000}"/>
    <cellStyle name="Style 3 7 3 2" xfId="57154" xr:uid="{00000000-0005-0000-0000-00006CE30000}"/>
    <cellStyle name="Style 3 7 3 3" xfId="57155" xr:uid="{00000000-0005-0000-0000-00006DE30000}"/>
    <cellStyle name="Style 3 7 3 4" xfId="57156" xr:uid="{00000000-0005-0000-0000-00006EE30000}"/>
    <cellStyle name="Style 3 7 3 5" xfId="57157" xr:uid="{00000000-0005-0000-0000-00006FE30000}"/>
    <cellStyle name="Style 3 7 4" xfId="50616" xr:uid="{00000000-0005-0000-0000-000070E30000}"/>
    <cellStyle name="Style 3 7 4 2" xfId="57158" xr:uid="{00000000-0005-0000-0000-000071E30000}"/>
    <cellStyle name="Style 3 7 4 3" xfId="57159" xr:uid="{00000000-0005-0000-0000-000072E30000}"/>
    <cellStyle name="Style 3 7 5" xfId="50617" xr:uid="{00000000-0005-0000-0000-000073E30000}"/>
    <cellStyle name="Style 3 7 5 2" xfId="57160" xr:uid="{00000000-0005-0000-0000-000074E30000}"/>
    <cellStyle name="Style 3 7 6" xfId="57161" xr:uid="{00000000-0005-0000-0000-000075E30000}"/>
    <cellStyle name="Style 3 7 6 2" xfId="57162" xr:uid="{00000000-0005-0000-0000-000076E30000}"/>
    <cellStyle name="Style 3 8" xfId="50618" xr:uid="{00000000-0005-0000-0000-000077E30000}"/>
    <cellStyle name="Style 3 8 2" xfId="50619" xr:uid="{00000000-0005-0000-0000-000078E30000}"/>
    <cellStyle name="Style 3 8 2 2" xfId="50620" xr:uid="{00000000-0005-0000-0000-000079E30000}"/>
    <cellStyle name="Style 3 8 2 2 2" xfId="50621" xr:uid="{00000000-0005-0000-0000-00007AE30000}"/>
    <cellStyle name="Style 3 8 2 2 2 2" xfId="57163" xr:uid="{00000000-0005-0000-0000-00007BE30000}"/>
    <cellStyle name="Style 3 8 2 2 2 3" xfId="57164" xr:uid="{00000000-0005-0000-0000-00007CE30000}"/>
    <cellStyle name="Style 3 8 2 2 3" xfId="50622" xr:uid="{00000000-0005-0000-0000-00007DE30000}"/>
    <cellStyle name="Style 3 8 2 2 3 2" xfId="57165" xr:uid="{00000000-0005-0000-0000-00007EE30000}"/>
    <cellStyle name="Style 3 8 2 2 3 3" xfId="57166" xr:uid="{00000000-0005-0000-0000-00007FE30000}"/>
    <cellStyle name="Style 3 8 2 2 4" xfId="50623" xr:uid="{00000000-0005-0000-0000-000080E30000}"/>
    <cellStyle name="Style 3 8 2 2 4 2" xfId="57167" xr:uid="{00000000-0005-0000-0000-000081E30000}"/>
    <cellStyle name="Style 3 8 2 2 5" xfId="57168" xr:uid="{00000000-0005-0000-0000-000082E30000}"/>
    <cellStyle name="Style 3 8 2 2 5 2" xfId="57169" xr:uid="{00000000-0005-0000-0000-000083E30000}"/>
    <cellStyle name="Style 3 8 2 3" xfId="50624" xr:uid="{00000000-0005-0000-0000-000084E30000}"/>
    <cellStyle name="Style 3 8 2 3 2" xfId="50625" xr:uid="{00000000-0005-0000-0000-000085E30000}"/>
    <cellStyle name="Style 3 8 2 3 2 2" xfId="57170" xr:uid="{00000000-0005-0000-0000-000086E30000}"/>
    <cellStyle name="Style 3 8 2 3 2 3" xfId="57171" xr:uid="{00000000-0005-0000-0000-000087E30000}"/>
    <cellStyle name="Style 3 8 2 3 3" xfId="50626" xr:uid="{00000000-0005-0000-0000-000088E30000}"/>
    <cellStyle name="Style 3 8 2 3 3 2" xfId="57172" xr:uid="{00000000-0005-0000-0000-000089E30000}"/>
    <cellStyle name="Style 3 8 2 3 3 3" xfId="57173" xr:uid="{00000000-0005-0000-0000-00008AE30000}"/>
    <cellStyle name="Style 3 8 2 3 4" xfId="50627" xr:uid="{00000000-0005-0000-0000-00008BE30000}"/>
    <cellStyle name="Style 3 8 2 3 4 2" xfId="57174" xr:uid="{00000000-0005-0000-0000-00008CE30000}"/>
    <cellStyle name="Style 3 8 2 3 5" xfId="57175" xr:uid="{00000000-0005-0000-0000-00008DE30000}"/>
    <cellStyle name="Style 3 8 2 3 5 2" xfId="57176" xr:uid="{00000000-0005-0000-0000-00008EE30000}"/>
    <cellStyle name="Style 3 8 2 4" xfId="50628" xr:uid="{00000000-0005-0000-0000-00008FE30000}"/>
    <cellStyle name="Style 3 8 2 4 2" xfId="57177" xr:uid="{00000000-0005-0000-0000-000090E30000}"/>
    <cellStyle name="Style 3 8 2 4 3" xfId="57178" xr:uid="{00000000-0005-0000-0000-000091E30000}"/>
    <cellStyle name="Style 3 8 2 5" xfId="50629" xr:uid="{00000000-0005-0000-0000-000092E30000}"/>
    <cellStyle name="Style 3 8 2 5 2" xfId="57179" xr:uid="{00000000-0005-0000-0000-000093E30000}"/>
    <cellStyle name="Style 3 8 2 5 3" xfId="57180" xr:uid="{00000000-0005-0000-0000-000094E30000}"/>
    <cellStyle name="Style 3 8 2 6" xfId="50630" xr:uid="{00000000-0005-0000-0000-000095E30000}"/>
    <cellStyle name="Style 3 8 2 6 2" xfId="57181" xr:uid="{00000000-0005-0000-0000-000096E30000}"/>
    <cellStyle name="Style 3 8 2 7" xfId="57182" xr:uid="{00000000-0005-0000-0000-000097E30000}"/>
    <cellStyle name="Style 3 8 2 7 2" xfId="57183" xr:uid="{00000000-0005-0000-0000-000098E30000}"/>
    <cellStyle name="Style 3 8 3" xfId="50631" xr:uid="{00000000-0005-0000-0000-000099E30000}"/>
    <cellStyle name="Style 3 8 3 2" xfId="57184" xr:uid="{00000000-0005-0000-0000-00009AE30000}"/>
    <cellStyle name="Style 3 8 3 3" xfId="57185" xr:uid="{00000000-0005-0000-0000-00009BE30000}"/>
    <cellStyle name="Style 3 8 4" xfId="50632" xr:uid="{00000000-0005-0000-0000-00009CE30000}"/>
    <cellStyle name="Style 3 8 4 2" xfId="57186" xr:uid="{00000000-0005-0000-0000-00009DE30000}"/>
    <cellStyle name="Style 3 8 4 3" xfId="57187" xr:uid="{00000000-0005-0000-0000-00009EE30000}"/>
    <cellStyle name="Style 3 8 5" xfId="50633" xr:uid="{00000000-0005-0000-0000-00009FE30000}"/>
    <cellStyle name="Style 3 8 5 2" xfId="57188" xr:uid="{00000000-0005-0000-0000-0000A0E30000}"/>
    <cellStyle name="Style 3 8 6" xfId="57189" xr:uid="{00000000-0005-0000-0000-0000A1E30000}"/>
    <cellStyle name="Style 3 8 6 2" xfId="57190" xr:uid="{00000000-0005-0000-0000-0000A2E30000}"/>
    <cellStyle name="Style 3 9" xfId="50634" xr:uid="{00000000-0005-0000-0000-0000A3E30000}"/>
    <cellStyle name="Style 3 9 2" xfId="50635" xr:uid="{00000000-0005-0000-0000-0000A4E30000}"/>
    <cellStyle name="Style 3 9 2 2" xfId="50636" xr:uid="{00000000-0005-0000-0000-0000A5E30000}"/>
    <cellStyle name="Style 3 9 2 2 2" xfId="57191" xr:uid="{00000000-0005-0000-0000-0000A6E30000}"/>
    <cellStyle name="Style 3 9 2 2 3" xfId="57192" xr:uid="{00000000-0005-0000-0000-0000A7E30000}"/>
    <cellStyle name="Style 3 9 2 3" xfId="50637" xr:uid="{00000000-0005-0000-0000-0000A8E30000}"/>
    <cellStyle name="Style 3 9 2 3 2" xfId="57193" xr:uid="{00000000-0005-0000-0000-0000A9E30000}"/>
    <cellStyle name="Style 3 9 2 3 3" xfId="57194" xr:uid="{00000000-0005-0000-0000-0000AAE30000}"/>
    <cellStyle name="Style 3 9 2 4" xfId="50638" xr:uid="{00000000-0005-0000-0000-0000ABE30000}"/>
    <cellStyle name="Style 3 9 2 4 2" xfId="57195" xr:uid="{00000000-0005-0000-0000-0000ACE30000}"/>
    <cellStyle name="Style 3 9 2 5" xfId="57196" xr:uid="{00000000-0005-0000-0000-0000ADE30000}"/>
    <cellStyle name="Style 3 9 2 5 2" xfId="57197" xr:uid="{00000000-0005-0000-0000-0000AEE30000}"/>
    <cellStyle name="Style 3 9 3" xfId="50639" xr:uid="{00000000-0005-0000-0000-0000AFE30000}"/>
    <cellStyle name="Style 3 9 3 2" xfId="50640" xr:uid="{00000000-0005-0000-0000-0000B0E30000}"/>
    <cellStyle name="Style 3 9 3 2 2" xfId="57198" xr:uid="{00000000-0005-0000-0000-0000B1E30000}"/>
    <cellStyle name="Style 3 9 3 2 3" xfId="57199" xr:uid="{00000000-0005-0000-0000-0000B2E30000}"/>
    <cellStyle name="Style 3 9 3 3" xfId="50641" xr:uid="{00000000-0005-0000-0000-0000B3E30000}"/>
    <cellStyle name="Style 3 9 3 3 2" xfId="57200" xr:uid="{00000000-0005-0000-0000-0000B4E30000}"/>
    <cellStyle name="Style 3 9 3 3 3" xfId="57201" xr:uid="{00000000-0005-0000-0000-0000B5E30000}"/>
    <cellStyle name="Style 3 9 3 4" xfId="50642" xr:uid="{00000000-0005-0000-0000-0000B6E30000}"/>
    <cellStyle name="Style 3 9 3 4 2" xfId="57202" xr:uid="{00000000-0005-0000-0000-0000B7E30000}"/>
    <cellStyle name="Style 3 9 3 5" xfId="57203" xr:uid="{00000000-0005-0000-0000-0000B8E30000}"/>
    <cellStyle name="Style 3 9 3 5 2" xfId="57204" xr:uid="{00000000-0005-0000-0000-0000B9E30000}"/>
    <cellStyle name="Style 3 9 4" xfId="50643" xr:uid="{00000000-0005-0000-0000-0000BAE30000}"/>
    <cellStyle name="Style 3 9 4 2" xfId="57205" xr:uid="{00000000-0005-0000-0000-0000BBE30000}"/>
    <cellStyle name="Style 3 9 4 3" xfId="57206" xr:uid="{00000000-0005-0000-0000-0000BCE30000}"/>
    <cellStyle name="Style 3 9 5" xfId="50644" xr:uid="{00000000-0005-0000-0000-0000BDE30000}"/>
    <cellStyle name="Style 3 9 5 2" xfId="57207" xr:uid="{00000000-0005-0000-0000-0000BEE30000}"/>
    <cellStyle name="Style 3 9 5 3" xfId="57208" xr:uid="{00000000-0005-0000-0000-0000BFE30000}"/>
    <cellStyle name="Style 3 9 6" xfId="50645" xr:uid="{00000000-0005-0000-0000-0000C0E30000}"/>
    <cellStyle name="Style 3 9 6 2" xfId="57209" xr:uid="{00000000-0005-0000-0000-0000C1E30000}"/>
    <cellStyle name="Style 3 9 7" xfId="57210" xr:uid="{00000000-0005-0000-0000-0000C2E30000}"/>
    <cellStyle name="Style 3 9 7 2" xfId="57211" xr:uid="{00000000-0005-0000-0000-0000C3E30000}"/>
    <cellStyle name="Style 3_12 - December 31, 2010 per HOBNI w taxes" xfId="57212" xr:uid="{00000000-0005-0000-0000-0000C4E30000}"/>
    <cellStyle name="STYLE1" xfId="60532" xr:uid="{00000000-0005-0000-0000-0000C5E30000}"/>
    <cellStyle name="STYLE2" xfId="60533" xr:uid="{00000000-0005-0000-0000-0000C6E30000}"/>
    <cellStyle name="STYLE3" xfId="60534" xr:uid="{00000000-0005-0000-0000-0000C7E30000}"/>
    <cellStyle name="STYLE4" xfId="60535" xr:uid="{00000000-0005-0000-0000-0000C8E30000}"/>
    <cellStyle name="STYLE4 10" xfId="60536" xr:uid="{00000000-0005-0000-0000-0000C9E30000}"/>
    <cellStyle name="STYLE4 11" xfId="60537" xr:uid="{00000000-0005-0000-0000-0000CAE30000}"/>
    <cellStyle name="STYLE4 12" xfId="60538" xr:uid="{00000000-0005-0000-0000-0000CBE30000}"/>
    <cellStyle name="STYLE4 13" xfId="60539" xr:uid="{00000000-0005-0000-0000-0000CCE30000}"/>
    <cellStyle name="STYLE4 14" xfId="60540" xr:uid="{00000000-0005-0000-0000-0000CDE30000}"/>
    <cellStyle name="STYLE4 2" xfId="60541" xr:uid="{00000000-0005-0000-0000-0000CEE30000}"/>
    <cellStyle name="STYLE4 3" xfId="60542" xr:uid="{00000000-0005-0000-0000-0000CFE30000}"/>
    <cellStyle name="STYLE4 4" xfId="60543" xr:uid="{00000000-0005-0000-0000-0000D0E30000}"/>
    <cellStyle name="STYLE4 5" xfId="60544" xr:uid="{00000000-0005-0000-0000-0000D1E30000}"/>
    <cellStyle name="STYLE4 6" xfId="60545" xr:uid="{00000000-0005-0000-0000-0000D2E30000}"/>
    <cellStyle name="STYLE4 7" xfId="60546" xr:uid="{00000000-0005-0000-0000-0000D3E30000}"/>
    <cellStyle name="STYLE4 8" xfId="60547" xr:uid="{00000000-0005-0000-0000-0000D4E30000}"/>
    <cellStyle name="STYLE4 9" xfId="60548" xr:uid="{00000000-0005-0000-0000-0000D5E30000}"/>
    <cellStyle name="subtotals" xfId="50646" xr:uid="{00000000-0005-0000-0000-0000D6E30000}"/>
    <cellStyle name="subtotals 2" xfId="50647" xr:uid="{00000000-0005-0000-0000-0000D7E30000}"/>
    <cellStyle name="subtotals 3" xfId="50648" xr:uid="{00000000-0005-0000-0000-0000D8E30000}"/>
    <cellStyle name="subtotals 4" xfId="50649" xr:uid="{00000000-0005-0000-0000-0000D9E30000}"/>
    <cellStyle name="Title - PROJECT" xfId="346" xr:uid="{00000000-0005-0000-0000-0000DAE30000}"/>
    <cellStyle name="Title - PROJECT 2" xfId="50651" xr:uid="{00000000-0005-0000-0000-0000DBE30000}"/>
    <cellStyle name="Title - PROJECT 3" xfId="50652" xr:uid="{00000000-0005-0000-0000-0000DCE30000}"/>
    <cellStyle name="Title - PROJECT 4" xfId="50653" xr:uid="{00000000-0005-0000-0000-0000DDE30000}"/>
    <cellStyle name="Title - PROJECT 5" xfId="50650" xr:uid="{00000000-0005-0000-0000-0000DEE30000}"/>
    <cellStyle name="Title - Underline" xfId="347" xr:uid="{00000000-0005-0000-0000-0000DFE30000}"/>
    <cellStyle name="Title - Underline 2" xfId="50655" xr:uid="{00000000-0005-0000-0000-0000E0E30000}"/>
    <cellStyle name="Title - Underline 3" xfId="50656" xr:uid="{00000000-0005-0000-0000-0000E1E30000}"/>
    <cellStyle name="Title - Underline 4" xfId="50657" xr:uid="{00000000-0005-0000-0000-0000E2E30000}"/>
    <cellStyle name="Title - Underline 5" xfId="50654" xr:uid="{00000000-0005-0000-0000-0000E3E30000}"/>
    <cellStyle name="TITLE 10" xfId="50658" xr:uid="{00000000-0005-0000-0000-0000E4E30000}"/>
    <cellStyle name="TITLE 10 2" xfId="50659" xr:uid="{00000000-0005-0000-0000-0000E5E30000}"/>
    <cellStyle name="TITLE 10 3" xfId="50660" xr:uid="{00000000-0005-0000-0000-0000E6E30000}"/>
    <cellStyle name="TITLE 10 4" xfId="50661" xr:uid="{00000000-0005-0000-0000-0000E7E30000}"/>
    <cellStyle name="TITLE 11" xfId="50662" xr:uid="{00000000-0005-0000-0000-0000E8E30000}"/>
    <cellStyle name="TITLE 11 2" xfId="50663" xr:uid="{00000000-0005-0000-0000-0000E9E30000}"/>
    <cellStyle name="TITLE 11 3" xfId="50664" xr:uid="{00000000-0005-0000-0000-0000EAE30000}"/>
    <cellStyle name="TITLE 11 4" xfId="50665" xr:uid="{00000000-0005-0000-0000-0000EBE30000}"/>
    <cellStyle name="TITLE 12" xfId="50666" xr:uid="{00000000-0005-0000-0000-0000ECE30000}"/>
    <cellStyle name="TITLE 12 2" xfId="50667" xr:uid="{00000000-0005-0000-0000-0000EDE30000}"/>
    <cellStyle name="TITLE 12 3" xfId="50668" xr:uid="{00000000-0005-0000-0000-0000EEE30000}"/>
    <cellStyle name="TITLE 12 4" xfId="50669" xr:uid="{00000000-0005-0000-0000-0000EFE30000}"/>
    <cellStyle name="TITLE 13" xfId="50670" xr:uid="{00000000-0005-0000-0000-0000F0E30000}"/>
    <cellStyle name="TITLE 13 2" xfId="50671" xr:uid="{00000000-0005-0000-0000-0000F1E30000}"/>
    <cellStyle name="TITLE 13 3" xfId="50672" xr:uid="{00000000-0005-0000-0000-0000F2E30000}"/>
    <cellStyle name="TITLE 13 4" xfId="50673" xr:uid="{00000000-0005-0000-0000-0000F3E30000}"/>
    <cellStyle name="TITLE 14" xfId="50674" xr:uid="{00000000-0005-0000-0000-0000F4E30000}"/>
    <cellStyle name="TITLE 14 2" xfId="50675" xr:uid="{00000000-0005-0000-0000-0000F5E30000}"/>
    <cellStyle name="TITLE 14 3" xfId="50676" xr:uid="{00000000-0005-0000-0000-0000F6E30000}"/>
    <cellStyle name="TITLE 14 4" xfId="50677" xr:uid="{00000000-0005-0000-0000-0000F7E30000}"/>
    <cellStyle name="TITLE 15" xfId="50678" xr:uid="{00000000-0005-0000-0000-0000F8E30000}"/>
    <cellStyle name="TITLE 15 2" xfId="50679" xr:uid="{00000000-0005-0000-0000-0000F9E30000}"/>
    <cellStyle name="TITLE 15 3" xfId="50680" xr:uid="{00000000-0005-0000-0000-0000FAE30000}"/>
    <cellStyle name="TITLE 15 4" xfId="50681" xr:uid="{00000000-0005-0000-0000-0000FBE30000}"/>
    <cellStyle name="TITLE 16" xfId="50682" xr:uid="{00000000-0005-0000-0000-0000FCE30000}"/>
    <cellStyle name="TITLE 16 2" xfId="50683" xr:uid="{00000000-0005-0000-0000-0000FDE30000}"/>
    <cellStyle name="TITLE 16 3" xfId="50684" xr:uid="{00000000-0005-0000-0000-0000FEE30000}"/>
    <cellStyle name="TITLE 16 4" xfId="50685" xr:uid="{00000000-0005-0000-0000-0000FFE30000}"/>
    <cellStyle name="TITLE 17" xfId="50686" xr:uid="{00000000-0005-0000-0000-000000E40000}"/>
    <cellStyle name="TITLE 17 2" xfId="50687" xr:uid="{00000000-0005-0000-0000-000001E40000}"/>
    <cellStyle name="TITLE 17 3" xfId="50688" xr:uid="{00000000-0005-0000-0000-000002E40000}"/>
    <cellStyle name="TITLE 17 4" xfId="50689" xr:uid="{00000000-0005-0000-0000-000003E40000}"/>
    <cellStyle name="TITLE 18" xfId="50690" xr:uid="{00000000-0005-0000-0000-000004E40000}"/>
    <cellStyle name="TITLE 18 2" xfId="50691" xr:uid="{00000000-0005-0000-0000-000005E40000}"/>
    <cellStyle name="TITLE 18 3" xfId="50692" xr:uid="{00000000-0005-0000-0000-000006E40000}"/>
    <cellStyle name="TITLE 18 4" xfId="50693" xr:uid="{00000000-0005-0000-0000-000007E40000}"/>
    <cellStyle name="TITLE 19" xfId="50694" xr:uid="{00000000-0005-0000-0000-000008E40000}"/>
    <cellStyle name="TITLE 19 2" xfId="50695" xr:uid="{00000000-0005-0000-0000-000009E40000}"/>
    <cellStyle name="TITLE 19 3" xfId="50696" xr:uid="{00000000-0005-0000-0000-00000AE40000}"/>
    <cellStyle name="TITLE 19 4" xfId="50697" xr:uid="{00000000-0005-0000-0000-00000BE40000}"/>
    <cellStyle name="TITLE 2" xfId="345" xr:uid="{00000000-0005-0000-0000-00000CE40000}"/>
    <cellStyle name="Title 2 2" xfId="50699" xr:uid="{00000000-0005-0000-0000-00000DE40000}"/>
    <cellStyle name="Title 2 2 2" xfId="50700" xr:uid="{00000000-0005-0000-0000-00000EE40000}"/>
    <cellStyle name="Title 2 2 3" xfId="50701" xr:uid="{00000000-0005-0000-0000-00000FE40000}"/>
    <cellStyle name="Title 2 2 4" xfId="50702" xr:uid="{00000000-0005-0000-0000-000010E40000}"/>
    <cellStyle name="Title 2 2 5" xfId="50703" xr:uid="{00000000-0005-0000-0000-000011E40000}"/>
    <cellStyle name="Title 2 3" xfId="50704" xr:uid="{00000000-0005-0000-0000-000012E40000}"/>
    <cellStyle name="Title 2 3 2" xfId="50705" xr:uid="{00000000-0005-0000-0000-000013E40000}"/>
    <cellStyle name="Title 2 3 2 2" xfId="57213" xr:uid="{00000000-0005-0000-0000-000014E40000}"/>
    <cellStyle name="Title 2 3 3" xfId="50706" xr:uid="{00000000-0005-0000-0000-000015E40000}"/>
    <cellStyle name="Title 2 3 4" xfId="50707" xr:uid="{00000000-0005-0000-0000-000016E40000}"/>
    <cellStyle name="Title 2 4" xfId="50708" xr:uid="{00000000-0005-0000-0000-000017E40000}"/>
    <cellStyle name="Title 2 5" xfId="50709" xr:uid="{00000000-0005-0000-0000-000018E40000}"/>
    <cellStyle name="Title 2 6" xfId="50710" xr:uid="{00000000-0005-0000-0000-000019E40000}"/>
    <cellStyle name="Title 2 7" xfId="50698" xr:uid="{00000000-0005-0000-0000-00001AE40000}"/>
    <cellStyle name="TITLE 20" xfId="50711" xr:uid="{00000000-0005-0000-0000-00001BE40000}"/>
    <cellStyle name="TITLE 20 2" xfId="50712" xr:uid="{00000000-0005-0000-0000-00001CE40000}"/>
    <cellStyle name="TITLE 20 3" xfId="50713" xr:uid="{00000000-0005-0000-0000-00001DE40000}"/>
    <cellStyle name="TITLE 20 4" xfId="50714" xr:uid="{00000000-0005-0000-0000-00001EE40000}"/>
    <cellStyle name="TITLE 21" xfId="50715" xr:uid="{00000000-0005-0000-0000-00001FE40000}"/>
    <cellStyle name="TITLE 21 2" xfId="50716" xr:uid="{00000000-0005-0000-0000-000020E40000}"/>
    <cellStyle name="TITLE 21 2 2" xfId="50717" xr:uid="{00000000-0005-0000-0000-000021E40000}"/>
    <cellStyle name="TITLE 21 2 3" xfId="50718" xr:uid="{00000000-0005-0000-0000-000022E40000}"/>
    <cellStyle name="TITLE 21 3" xfId="50719" xr:uid="{00000000-0005-0000-0000-000023E40000}"/>
    <cellStyle name="TITLE 21 4" xfId="50720" xr:uid="{00000000-0005-0000-0000-000024E40000}"/>
    <cellStyle name="TITLE 21 5" xfId="50721" xr:uid="{00000000-0005-0000-0000-000025E40000}"/>
    <cellStyle name="TITLE 22" xfId="50722" xr:uid="{00000000-0005-0000-0000-000026E40000}"/>
    <cellStyle name="TITLE 22 2" xfId="50723" xr:uid="{00000000-0005-0000-0000-000027E40000}"/>
    <cellStyle name="TITLE 22 3" xfId="50724" xr:uid="{00000000-0005-0000-0000-000028E40000}"/>
    <cellStyle name="TITLE 22 4" xfId="50725" xr:uid="{00000000-0005-0000-0000-000029E40000}"/>
    <cellStyle name="TITLE 23" xfId="50726" xr:uid="{00000000-0005-0000-0000-00002AE40000}"/>
    <cellStyle name="TITLE 23 2" xfId="50727" xr:uid="{00000000-0005-0000-0000-00002BE40000}"/>
    <cellStyle name="TITLE 23 3" xfId="50728" xr:uid="{00000000-0005-0000-0000-00002CE40000}"/>
    <cellStyle name="TITLE 23 4" xfId="50729" xr:uid="{00000000-0005-0000-0000-00002DE40000}"/>
    <cellStyle name="TITLE 24" xfId="50730" xr:uid="{00000000-0005-0000-0000-00002EE40000}"/>
    <cellStyle name="TITLE 24 2" xfId="50731" xr:uid="{00000000-0005-0000-0000-00002FE40000}"/>
    <cellStyle name="TITLE 24 3" xfId="50732" xr:uid="{00000000-0005-0000-0000-000030E40000}"/>
    <cellStyle name="TITLE 24 4" xfId="50733" xr:uid="{00000000-0005-0000-0000-000031E40000}"/>
    <cellStyle name="TITLE 25" xfId="50734" xr:uid="{00000000-0005-0000-0000-000032E40000}"/>
    <cellStyle name="TITLE 25 2" xfId="50735" xr:uid="{00000000-0005-0000-0000-000033E40000}"/>
    <cellStyle name="TITLE 25 3" xfId="50736" xr:uid="{00000000-0005-0000-0000-000034E40000}"/>
    <cellStyle name="Title 26" xfId="50737" xr:uid="{00000000-0005-0000-0000-000035E40000}"/>
    <cellStyle name="Title 26 2" xfId="50738" xr:uid="{00000000-0005-0000-0000-000036E40000}"/>
    <cellStyle name="Title 26 3" xfId="50739" xr:uid="{00000000-0005-0000-0000-000037E40000}"/>
    <cellStyle name="Title 27" xfId="50740" xr:uid="{00000000-0005-0000-0000-000038E40000}"/>
    <cellStyle name="Title 27 2" xfId="50741" xr:uid="{00000000-0005-0000-0000-000039E40000}"/>
    <cellStyle name="Title 27 2 2" xfId="50742" xr:uid="{00000000-0005-0000-0000-00003AE40000}"/>
    <cellStyle name="Title 27 2 3" xfId="50743" xr:uid="{00000000-0005-0000-0000-00003BE40000}"/>
    <cellStyle name="Title 27 3" xfId="50744" xr:uid="{00000000-0005-0000-0000-00003CE40000}"/>
    <cellStyle name="Title 27 3 2" xfId="50745" xr:uid="{00000000-0005-0000-0000-00003DE40000}"/>
    <cellStyle name="Title 27 3 3" xfId="50746" xr:uid="{00000000-0005-0000-0000-00003EE40000}"/>
    <cellStyle name="Title 27 4" xfId="50747" xr:uid="{00000000-0005-0000-0000-00003FE40000}"/>
    <cellStyle name="Title 27 5" xfId="50748" xr:uid="{00000000-0005-0000-0000-000040E40000}"/>
    <cellStyle name="Title 28" xfId="50749" xr:uid="{00000000-0005-0000-0000-000041E40000}"/>
    <cellStyle name="Title 28 2" xfId="50750" xr:uid="{00000000-0005-0000-0000-000042E40000}"/>
    <cellStyle name="Title 28 3" xfId="50751" xr:uid="{00000000-0005-0000-0000-000043E40000}"/>
    <cellStyle name="Title 29" xfId="50752" xr:uid="{00000000-0005-0000-0000-000044E40000}"/>
    <cellStyle name="Title 29 2" xfId="50753" xr:uid="{00000000-0005-0000-0000-000045E40000}"/>
    <cellStyle name="Title 29 3" xfId="50754" xr:uid="{00000000-0005-0000-0000-000046E40000}"/>
    <cellStyle name="Title 3" xfId="50755" xr:uid="{00000000-0005-0000-0000-000047E40000}"/>
    <cellStyle name="Title 3 2" xfId="50756" xr:uid="{00000000-0005-0000-0000-000048E40000}"/>
    <cellStyle name="Title 3 2 2" xfId="50757" xr:uid="{00000000-0005-0000-0000-000049E40000}"/>
    <cellStyle name="Title 3 2 3" xfId="50758" xr:uid="{00000000-0005-0000-0000-00004AE40000}"/>
    <cellStyle name="Title 3 2 4" xfId="50759" xr:uid="{00000000-0005-0000-0000-00004BE40000}"/>
    <cellStyle name="Title 3 2 5" xfId="50760" xr:uid="{00000000-0005-0000-0000-00004CE40000}"/>
    <cellStyle name="Title 3 3" xfId="50761" xr:uid="{00000000-0005-0000-0000-00004DE40000}"/>
    <cellStyle name="Title 3 3 2" xfId="50762" xr:uid="{00000000-0005-0000-0000-00004EE40000}"/>
    <cellStyle name="Title 3 3 2 2" xfId="57214" xr:uid="{00000000-0005-0000-0000-00004FE40000}"/>
    <cellStyle name="Title 3 3 3" xfId="50763" xr:uid="{00000000-0005-0000-0000-000050E40000}"/>
    <cellStyle name="Title 3 3 4" xfId="50764" xr:uid="{00000000-0005-0000-0000-000051E40000}"/>
    <cellStyle name="Title 3 4" xfId="50765" xr:uid="{00000000-0005-0000-0000-000052E40000}"/>
    <cellStyle name="Title 3 5" xfId="50766" xr:uid="{00000000-0005-0000-0000-000053E40000}"/>
    <cellStyle name="Title 3 6" xfId="50767" xr:uid="{00000000-0005-0000-0000-000054E40000}"/>
    <cellStyle name="Title 30" xfId="50768" xr:uid="{00000000-0005-0000-0000-000055E40000}"/>
    <cellStyle name="Title 30 2" xfId="50769" xr:uid="{00000000-0005-0000-0000-000056E40000}"/>
    <cellStyle name="Title 30 3" xfId="50770" xr:uid="{00000000-0005-0000-0000-000057E40000}"/>
    <cellStyle name="Title 31" xfId="50771" xr:uid="{00000000-0005-0000-0000-000058E40000}"/>
    <cellStyle name="Title 31 2" xfId="50772" xr:uid="{00000000-0005-0000-0000-000059E40000}"/>
    <cellStyle name="Title 31 3" xfId="50773" xr:uid="{00000000-0005-0000-0000-00005AE40000}"/>
    <cellStyle name="Title 32" xfId="50774" xr:uid="{00000000-0005-0000-0000-00005BE40000}"/>
    <cellStyle name="Title 32 2" xfId="50775" xr:uid="{00000000-0005-0000-0000-00005CE40000}"/>
    <cellStyle name="Title 32 3" xfId="50776" xr:uid="{00000000-0005-0000-0000-00005DE40000}"/>
    <cellStyle name="TITLE 33" xfId="50777" xr:uid="{00000000-0005-0000-0000-00005EE40000}"/>
    <cellStyle name="TITLE 33 2" xfId="50778" xr:uid="{00000000-0005-0000-0000-00005FE40000}"/>
    <cellStyle name="TITLE 33 3" xfId="50779" xr:uid="{00000000-0005-0000-0000-000060E40000}"/>
    <cellStyle name="TITLE 34" xfId="50780" xr:uid="{00000000-0005-0000-0000-000061E40000}"/>
    <cellStyle name="TITLE 34 2" xfId="50781" xr:uid="{00000000-0005-0000-0000-000062E40000}"/>
    <cellStyle name="TITLE 34 3" xfId="50782" xr:uid="{00000000-0005-0000-0000-000063E40000}"/>
    <cellStyle name="TITLE 35" xfId="50783" xr:uid="{00000000-0005-0000-0000-000064E40000}"/>
    <cellStyle name="TITLE 35 2" xfId="50784" xr:uid="{00000000-0005-0000-0000-000065E40000}"/>
    <cellStyle name="TITLE 35 3" xfId="50785" xr:uid="{00000000-0005-0000-0000-000066E40000}"/>
    <cellStyle name="Title 36" xfId="50786" xr:uid="{00000000-0005-0000-0000-000067E40000}"/>
    <cellStyle name="Title 36 2" xfId="50787" xr:uid="{00000000-0005-0000-0000-000068E40000}"/>
    <cellStyle name="Title 36 3" xfId="50788" xr:uid="{00000000-0005-0000-0000-000069E40000}"/>
    <cellStyle name="Title 37" xfId="50789" xr:uid="{00000000-0005-0000-0000-00006AE40000}"/>
    <cellStyle name="Title 37 2" xfId="50790" xr:uid="{00000000-0005-0000-0000-00006BE40000}"/>
    <cellStyle name="Title 37 3" xfId="50791" xr:uid="{00000000-0005-0000-0000-00006CE40000}"/>
    <cellStyle name="Title 38" xfId="50792" xr:uid="{00000000-0005-0000-0000-00006DE40000}"/>
    <cellStyle name="Title 38 2" xfId="50793" xr:uid="{00000000-0005-0000-0000-00006EE40000}"/>
    <cellStyle name="Title 38 2 2" xfId="50794" xr:uid="{00000000-0005-0000-0000-00006FE40000}"/>
    <cellStyle name="Title 38 2 3" xfId="50795" xr:uid="{00000000-0005-0000-0000-000070E40000}"/>
    <cellStyle name="Title 38 3" xfId="50796" xr:uid="{00000000-0005-0000-0000-000071E40000}"/>
    <cellStyle name="Title 38 3 2" xfId="50797" xr:uid="{00000000-0005-0000-0000-000072E40000}"/>
    <cellStyle name="Title 38 3 3" xfId="50798" xr:uid="{00000000-0005-0000-0000-000073E40000}"/>
    <cellStyle name="Title 38 4" xfId="50799" xr:uid="{00000000-0005-0000-0000-000074E40000}"/>
    <cellStyle name="Title 38 5" xfId="50800" xr:uid="{00000000-0005-0000-0000-000075E40000}"/>
    <cellStyle name="Title 39" xfId="50801" xr:uid="{00000000-0005-0000-0000-000076E40000}"/>
    <cellStyle name="Title 39 2" xfId="50802" xr:uid="{00000000-0005-0000-0000-000077E40000}"/>
    <cellStyle name="Title 39 2 2" xfId="50803" xr:uid="{00000000-0005-0000-0000-000078E40000}"/>
    <cellStyle name="Title 39 2 3" xfId="50804" xr:uid="{00000000-0005-0000-0000-000079E40000}"/>
    <cellStyle name="Title 39 3" xfId="50805" xr:uid="{00000000-0005-0000-0000-00007AE40000}"/>
    <cellStyle name="Title 39 3 2" xfId="50806" xr:uid="{00000000-0005-0000-0000-00007BE40000}"/>
    <cellStyle name="Title 39 3 3" xfId="50807" xr:uid="{00000000-0005-0000-0000-00007CE40000}"/>
    <cellStyle name="Title 39 4" xfId="50808" xr:uid="{00000000-0005-0000-0000-00007DE40000}"/>
    <cellStyle name="Title 39 5" xfId="50809" xr:uid="{00000000-0005-0000-0000-00007EE40000}"/>
    <cellStyle name="Title 4" xfId="50810" xr:uid="{00000000-0005-0000-0000-00007FE40000}"/>
    <cellStyle name="Title 4 2" xfId="50811" xr:uid="{00000000-0005-0000-0000-000080E40000}"/>
    <cellStyle name="Title 4 2 2" xfId="50812" xr:uid="{00000000-0005-0000-0000-000081E40000}"/>
    <cellStyle name="Title 4 2 2 2" xfId="57215" xr:uid="{00000000-0005-0000-0000-000082E40000}"/>
    <cellStyle name="Title 4 2 3" xfId="50813" xr:uid="{00000000-0005-0000-0000-000083E40000}"/>
    <cellStyle name="Title 4 2 4" xfId="50814" xr:uid="{00000000-0005-0000-0000-000084E40000}"/>
    <cellStyle name="Title 4 2 5" xfId="50815" xr:uid="{00000000-0005-0000-0000-000085E40000}"/>
    <cellStyle name="Title 4 3" xfId="50816" xr:uid="{00000000-0005-0000-0000-000086E40000}"/>
    <cellStyle name="Title 4 3 2" xfId="50817" xr:uid="{00000000-0005-0000-0000-000087E40000}"/>
    <cellStyle name="Title 4 3 2 2" xfId="57216" xr:uid="{00000000-0005-0000-0000-000088E40000}"/>
    <cellStyle name="Title 4 3 3" xfId="50818" xr:uid="{00000000-0005-0000-0000-000089E40000}"/>
    <cellStyle name="Title 4 4" xfId="50819" xr:uid="{00000000-0005-0000-0000-00008AE40000}"/>
    <cellStyle name="Title 4 5" xfId="50820" xr:uid="{00000000-0005-0000-0000-00008BE40000}"/>
    <cellStyle name="Title 4 6" xfId="50821" xr:uid="{00000000-0005-0000-0000-00008CE40000}"/>
    <cellStyle name="Title 4 7" xfId="50822" xr:uid="{00000000-0005-0000-0000-00008DE40000}"/>
    <cellStyle name="Title 40" xfId="50823" xr:uid="{00000000-0005-0000-0000-00008EE40000}"/>
    <cellStyle name="Title 40 2" xfId="50824" xr:uid="{00000000-0005-0000-0000-00008FE40000}"/>
    <cellStyle name="Title 40 3" xfId="50825" xr:uid="{00000000-0005-0000-0000-000090E40000}"/>
    <cellStyle name="TITLE 41" xfId="50826" xr:uid="{00000000-0005-0000-0000-000091E40000}"/>
    <cellStyle name="TITLE 41 2" xfId="50827" xr:uid="{00000000-0005-0000-0000-000092E40000}"/>
    <cellStyle name="TITLE 41 3" xfId="50828" xr:uid="{00000000-0005-0000-0000-000093E40000}"/>
    <cellStyle name="TITLE 42" xfId="50829" xr:uid="{00000000-0005-0000-0000-000094E40000}"/>
    <cellStyle name="TITLE 42 2" xfId="50830" xr:uid="{00000000-0005-0000-0000-000095E40000}"/>
    <cellStyle name="TITLE 42 3" xfId="50831" xr:uid="{00000000-0005-0000-0000-000096E40000}"/>
    <cellStyle name="TITLE 43" xfId="50832" xr:uid="{00000000-0005-0000-0000-000097E40000}"/>
    <cellStyle name="TITLE 43 2" xfId="50833" xr:uid="{00000000-0005-0000-0000-000098E40000}"/>
    <cellStyle name="TITLE 43 3" xfId="50834" xr:uid="{00000000-0005-0000-0000-000099E40000}"/>
    <cellStyle name="Title 44" xfId="50835" xr:uid="{00000000-0005-0000-0000-00009AE40000}"/>
    <cellStyle name="Title 44 2" xfId="50836" xr:uid="{00000000-0005-0000-0000-00009BE40000}"/>
    <cellStyle name="Title 44 3" xfId="50837" xr:uid="{00000000-0005-0000-0000-00009CE40000}"/>
    <cellStyle name="TITLE 45" xfId="50838" xr:uid="{00000000-0005-0000-0000-00009DE40000}"/>
    <cellStyle name="TITLE 45 10" xfId="50839" xr:uid="{00000000-0005-0000-0000-00009EE40000}"/>
    <cellStyle name="Title 45 11" xfId="50840" xr:uid="{00000000-0005-0000-0000-00009FE40000}"/>
    <cellStyle name="Title 45 12" xfId="50841" xr:uid="{00000000-0005-0000-0000-0000A0E40000}"/>
    <cellStyle name="Title 45 13" xfId="50842" xr:uid="{00000000-0005-0000-0000-0000A1E40000}"/>
    <cellStyle name="TITLE 45 2" xfId="50843" xr:uid="{00000000-0005-0000-0000-0000A2E40000}"/>
    <cellStyle name="Title 45 3" xfId="50844" xr:uid="{00000000-0005-0000-0000-0000A3E40000}"/>
    <cellStyle name="Title 45 4" xfId="50845" xr:uid="{00000000-0005-0000-0000-0000A4E40000}"/>
    <cellStyle name="Title 45 5" xfId="50846" xr:uid="{00000000-0005-0000-0000-0000A5E40000}"/>
    <cellStyle name="Title 45 6" xfId="50847" xr:uid="{00000000-0005-0000-0000-0000A6E40000}"/>
    <cellStyle name="Title 45 7" xfId="50848" xr:uid="{00000000-0005-0000-0000-0000A7E40000}"/>
    <cellStyle name="Title 45 8" xfId="50849" xr:uid="{00000000-0005-0000-0000-0000A8E40000}"/>
    <cellStyle name="Title 45 9" xfId="50850" xr:uid="{00000000-0005-0000-0000-0000A9E40000}"/>
    <cellStyle name="Title 46" xfId="50851" xr:uid="{00000000-0005-0000-0000-0000AAE40000}"/>
    <cellStyle name="Title 46 2" xfId="50852" xr:uid="{00000000-0005-0000-0000-0000ABE40000}"/>
    <cellStyle name="Title 46 3" xfId="50853" xr:uid="{00000000-0005-0000-0000-0000ACE40000}"/>
    <cellStyle name="Title 47" xfId="50854" xr:uid="{00000000-0005-0000-0000-0000ADE40000}"/>
    <cellStyle name="Title 47 2" xfId="50855" xr:uid="{00000000-0005-0000-0000-0000AEE40000}"/>
    <cellStyle name="Title 47 3" xfId="50856" xr:uid="{00000000-0005-0000-0000-0000AFE40000}"/>
    <cellStyle name="TITLE 48" xfId="50857" xr:uid="{00000000-0005-0000-0000-0000B0E40000}"/>
    <cellStyle name="Title 48 2" xfId="50858" xr:uid="{00000000-0005-0000-0000-0000B1E40000}"/>
    <cellStyle name="TITLE 48 3" xfId="50859" xr:uid="{00000000-0005-0000-0000-0000B2E40000}"/>
    <cellStyle name="TITLE 48 4" xfId="50860" xr:uid="{00000000-0005-0000-0000-0000B3E40000}"/>
    <cellStyle name="TITLE 48 5" xfId="50861" xr:uid="{00000000-0005-0000-0000-0000B4E40000}"/>
    <cellStyle name="TITLE 48 6" xfId="50862" xr:uid="{00000000-0005-0000-0000-0000B5E40000}"/>
    <cellStyle name="Title 49" xfId="50863" xr:uid="{00000000-0005-0000-0000-0000B6E40000}"/>
    <cellStyle name="Title 49 2" xfId="50864" xr:uid="{00000000-0005-0000-0000-0000B7E40000}"/>
    <cellStyle name="Title 49 3" xfId="50865" xr:uid="{00000000-0005-0000-0000-0000B8E40000}"/>
    <cellStyle name="TITLE 5" xfId="50866" xr:uid="{00000000-0005-0000-0000-0000B9E40000}"/>
    <cellStyle name="Title 5 10" xfId="50867" xr:uid="{00000000-0005-0000-0000-0000BAE40000}"/>
    <cellStyle name="Title 5 10 2" xfId="50868" xr:uid="{00000000-0005-0000-0000-0000BBE40000}"/>
    <cellStyle name="Title 5 10 3" xfId="50869" xr:uid="{00000000-0005-0000-0000-0000BCE40000}"/>
    <cellStyle name="TITLE 5 11" xfId="50870" xr:uid="{00000000-0005-0000-0000-0000BDE40000}"/>
    <cellStyle name="TITLE 5 11 2" xfId="50871" xr:uid="{00000000-0005-0000-0000-0000BEE40000}"/>
    <cellStyle name="TITLE 5 11 3" xfId="50872" xr:uid="{00000000-0005-0000-0000-0000BFE40000}"/>
    <cellStyle name="TITLE 5 12" xfId="50873" xr:uid="{00000000-0005-0000-0000-0000C0E40000}"/>
    <cellStyle name="TITLE 5 12 2" xfId="50874" xr:uid="{00000000-0005-0000-0000-0000C1E40000}"/>
    <cellStyle name="TITLE 5 12 3" xfId="50875" xr:uid="{00000000-0005-0000-0000-0000C2E40000}"/>
    <cellStyle name="Title 5 13" xfId="50876" xr:uid="{00000000-0005-0000-0000-0000C3E40000}"/>
    <cellStyle name="Title 5 13 2" xfId="50877" xr:uid="{00000000-0005-0000-0000-0000C4E40000}"/>
    <cellStyle name="Title 5 13 3" xfId="50878" xr:uid="{00000000-0005-0000-0000-0000C5E40000}"/>
    <cellStyle name="Title 5 14" xfId="50879" xr:uid="{00000000-0005-0000-0000-0000C6E40000}"/>
    <cellStyle name="Title 5 14 2" xfId="50880" xr:uid="{00000000-0005-0000-0000-0000C7E40000}"/>
    <cellStyle name="Title 5 14 3" xfId="50881" xr:uid="{00000000-0005-0000-0000-0000C8E40000}"/>
    <cellStyle name="TITLE 5 15" xfId="50882" xr:uid="{00000000-0005-0000-0000-0000C9E40000}"/>
    <cellStyle name="TITLE 5 15 2" xfId="50883" xr:uid="{00000000-0005-0000-0000-0000CAE40000}"/>
    <cellStyle name="TITLE 5 15 3" xfId="50884" xr:uid="{00000000-0005-0000-0000-0000CBE40000}"/>
    <cellStyle name="TITLE 5 16" xfId="50885" xr:uid="{00000000-0005-0000-0000-0000CCE40000}"/>
    <cellStyle name="TITLE 5 16 2" xfId="50886" xr:uid="{00000000-0005-0000-0000-0000CDE40000}"/>
    <cellStyle name="TITLE 5 16 3" xfId="50887" xr:uid="{00000000-0005-0000-0000-0000CEE40000}"/>
    <cellStyle name="TITLE 5 17" xfId="50888" xr:uid="{00000000-0005-0000-0000-0000CFE40000}"/>
    <cellStyle name="Title 5 18" xfId="50889" xr:uid="{00000000-0005-0000-0000-0000D0E40000}"/>
    <cellStyle name="Title 5 19" xfId="50890" xr:uid="{00000000-0005-0000-0000-0000D1E40000}"/>
    <cellStyle name="Title 5 2" xfId="50891" xr:uid="{00000000-0005-0000-0000-0000D2E40000}"/>
    <cellStyle name="Title 5 2 2" xfId="50892" xr:uid="{00000000-0005-0000-0000-0000D3E40000}"/>
    <cellStyle name="Title 5 2 3" xfId="50893" xr:uid="{00000000-0005-0000-0000-0000D4E40000}"/>
    <cellStyle name="Title 5 2 4" xfId="50894" xr:uid="{00000000-0005-0000-0000-0000D5E40000}"/>
    <cellStyle name="Title 5 2 5" xfId="50895" xr:uid="{00000000-0005-0000-0000-0000D6E40000}"/>
    <cellStyle name="Title 5 20" xfId="50896" xr:uid="{00000000-0005-0000-0000-0000D7E40000}"/>
    <cellStyle name="TITLE 5 20 2" xfId="50897" xr:uid="{00000000-0005-0000-0000-0000D8E40000}"/>
    <cellStyle name="Title 5 21" xfId="50898" xr:uid="{00000000-0005-0000-0000-0000D9E40000}"/>
    <cellStyle name="TITLE 5 21 2" xfId="50899" xr:uid="{00000000-0005-0000-0000-0000DAE40000}"/>
    <cellStyle name="TITLE 5 22" xfId="50900" xr:uid="{00000000-0005-0000-0000-0000DBE40000}"/>
    <cellStyle name="TITLE 5 23" xfId="50901" xr:uid="{00000000-0005-0000-0000-0000DCE40000}"/>
    <cellStyle name="Title 5 24" xfId="50902" xr:uid="{00000000-0005-0000-0000-0000DDE40000}"/>
    <cellStyle name="TITLE 5 3" xfId="50903" xr:uid="{00000000-0005-0000-0000-0000DEE40000}"/>
    <cellStyle name="TITLE 5 3 2" xfId="50904" xr:uid="{00000000-0005-0000-0000-0000DFE40000}"/>
    <cellStyle name="Title 5 3 2 2" xfId="57217" xr:uid="{00000000-0005-0000-0000-0000E0E40000}"/>
    <cellStyle name="TITLE 5 3 3" xfId="50905" xr:uid="{00000000-0005-0000-0000-0000E1E40000}"/>
    <cellStyle name="TITLE 5 3 4" xfId="50906" xr:uid="{00000000-0005-0000-0000-0000E2E40000}"/>
    <cellStyle name="Title 5 3 5" xfId="57218" xr:uid="{00000000-0005-0000-0000-0000E3E40000}"/>
    <cellStyle name="TITLE 5 4" xfId="50907" xr:uid="{00000000-0005-0000-0000-0000E4E40000}"/>
    <cellStyle name="TITLE 5 4 2" xfId="50908" xr:uid="{00000000-0005-0000-0000-0000E5E40000}"/>
    <cellStyle name="TITLE 5 4 3" xfId="50909" xr:uid="{00000000-0005-0000-0000-0000E6E40000}"/>
    <cellStyle name="TITLE 5 5" xfId="50910" xr:uid="{00000000-0005-0000-0000-0000E7E40000}"/>
    <cellStyle name="TITLE 5 5 2" xfId="50911" xr:uid="{00000000-0005-0000-0000-0000E8E40000}"/>
    <cellStyle name="TITLE 5 5 3" xfId="50912" xr:uid="{00000000-0005-0000-0000-0000E9E40000}"/>
    <cellStyle name="TITLE 5 6" xfId="50913" xr:uid="{00000000-0005-0000-0000-0000EAE40000}"/>
    <cellStyle name="TITLE 5 6 2" xfId="50914" xr:uid="{00000000-0005-0000-0000-0000EBE40000}"/>
    <cellStyle name="TITLE 5 6 3" xfId="50915" xr:uid="{00000000-0005-0000-0000-0000ECE40000}"/>
    <cellStyle name="TITLE 5 7" xfId="50916" xr:uid="{00000000-0005-0000-0000-0000EDE40000}"/>
    <cellStyle name="TITLE 5 7 2" xfId="50917" xr:uid="{00000000-0005-0000-0000-0000EEE40000}"/>
    <cellStyle name="TITLE 5 7 3" xfId="50918" xr:uid="{00000000-0005-0000-0000-0000EFE40000}"/>
    <cellStyle name="TITLE 5 8" xfId="50919" xr:uid="{00000000-0005-0000-0000-0000F0E40000}"/>
    <cellStyle name="TITLE 5 8 2" xfId="50920" xr:uid="{00000000-0005-0000-0000-0000F1E40000}"/>
    <cellStyle name="TITLE 5 8 3" xfId="50921" xr:uid="{00000000-0005-0000-0000-0000F2E40000}"/>
    <cellStyle name="TITLE 5 9" xfId="50922" xr:uid="{00000000-0005-0000-0000-0000F3E40000}"/>
    <cellStyle name="TITLE 5 9 2" xfId="50923" xr:uid="{00000000-0005-0000-0000-0000F4E40000}"/>
    <cellStyle name="TITLE 5 9 3" xfId="50924" xr:uid="{00000000-0005-0000-0000-0000F5E40000}"/>
    <cellStyle name="Title 50" xfId="50925" xr:uid="{00000000-0005-0000-0000-0000F6E40000}"/>
    <cellStyle name="Title 50 2" xfId="50926" xr:uid="{00000000-0005-0000-0000-0000F7E40000}"/>
    <cellStyle name="Title 50 3" xfId="50927" xr:uid="{00000000-0005-0000-0000-0000F8E40000}"/>
    <cellStyle name="Title 51" xfId="50928" xr:uid="{00000000-0005-0000-0000-0000F9E40000}"/>
    <cellStyle name="Title 51 2" xfId="50929" xr:uid="{00000000-0005-0000-0000-0000FAE40000}"/>
    <cellStyle name="Title 51 3" xfId="50930" xr:uid="{00000000-0005-0000-0000-0000FBE40000}"/>
    <cellStyle name="Title 52" xfId="50931" xr:uid="{00000000-0005-0000-0000-0000FCE40000}"/>
    <cellStyle name="Title 53" xfId="50932" xr:uid="{00000000-0005-0000-0000-0000FDE40000}"/>
    <cellStyle name="Title 54" xfId="50933" xr:uid="{00000000-0005-0000-0000-0000FEE40000}"/>
    <cellStyle name="Title 55" xfId="50934" xr:uid="{00000000-0005-0000-0000-0000FFE40000}"/>
    <cellStyle name="TITLE 56" xfId="50935" xr:uid="{00000000-0005-0000-0000-000000E50000}"/>
    <cellStyle name="TITLE 57" xfId="50936" xr:uid="{00000000-0005-0000-0000-000001E50000}"/>
    <cellStyle name="TITLE 58" xfId="50937" xr:uid="{00000000-0005-0000-0000-000002E50000}"/>
    <cellStyle name="TITLE 59" xfId="50938" xr:uid="{00000000-0005-0000-0000-000003E50000}"/>
    <cellStyle name="TITLE 6" xfId="50939" xr:uid="{00000000-0005-0000-0000-000004E50000}"/>
    <cellStyle name="Title 6 10" xfId="50940" xr:uid="{00000000-0005-0000-0000-000005E50000}"/>
    <cellStyle name="Title 6 10 2" xfId="50941" xr:uid="{00000000-0005-0000-0000-000006E50000}"/>
    <cellStyle name="Title 6 10 3" xfId="50942" xr:uid="{00000000-0005-0000-0000-000007E50000}"/>
    <cellStyle name="TITLE 6 11" xfId="50943" xr:uid="{00000000-0005-0000-0000-000008E50000}"/>
    <cellStyle name="TITLE 6 11 2" xfId="50944" xr:uid="{00000000-0005-0000-0000-000009E50000}"/>
    <cellStyle name="TITLE 6 11 3" xfId="50945" xr:uid="{00000000-0005-0000-0000-00000AE50000}"/>
    <cellStyle name="TITLE 6 12" xfId="50946" xr:uid="{00000000-0005-0000-0000-00000BE50000}"/>
    <cellStyle name="TITLE 6 12 2" xfId="50947" xr:uid="{00000000-0005-0000-0000-00000CE50000}"/>
    <cellStyle name="TITLE 6 12 3" xfId="50948" xr:uid="{00000000-0005-0000-0000-00000DE50000}"/>
    <cellStyle name="Title 6 13" xfId="50949" xr:uid="{00000000-0005-0000-0000-00000EE50000}"/>
    <cellStyle name="Title 6 13 2" xfId="50950" xr:uid="{00000000-0005-0000-0000-00000FE50000}"/>
    <cellStyle name="Title 6 13 3" xfId="50951" xr:uid="{00000000-0005-0000-0000-000010E50000}"/>
    <cellStyle name="Title 6 14" xfId="50952" xr:uid="{00000000-0005-0000-0000-000011E50000}"/>
    <cellStyle name="Title 6 14 2" xfId="50953" xr:uid="{00000000-0005-0000-0000-000012E50000}"/>
    <cellStyle name="Title 6 14 3" xfId="50954" xr:uid="{00000000-0005-0000-0000-000013E50000}"/>
    <cellStyle name="TITLE 6 15" xfId="50955" xr:uid="{00000000-0005-0000-0000-000014E50000}"/>
    <cellStyle name="TITLE 6 15 2" xfId="50956" xr:uid="{00000000-0005-0000-0000-000015E50000}"/>
    <cellStyle name="TITLE 6 15 3" xfId="50957" xr:uid="{00000000-0005-0000-0000-000016E50000}"/>
    <cellStyle name="TITLE 6 16" xfId="50958" xr:uid="{00000000-0005-0000-0000-000017E50000}"/>
    <cellStyle name="TITLE 6 16 2" xfId="50959" xr:uid="{00000000-0005-0000-0000-000018E50000}"/>
    <cellStyle name="TITLE 6 16 3" xfId="50960" xr:uid="{00000000-0005-0000-0000-000019E50000}"/>
    <cellStyle name="TITLE 6 17" xfId="50961" xr:uid="{00000000-0005-0000-0000-00001AE50000}"/>
    <cellStyle name="Title 6 18" xfId="50962" xr:uid="{00000000-0005-0000-0000-00001BE50000}"/>
    <cellStyle name="Title 6 19" xfId="50963" xr:uid="{00000000-0005-0000-0000-00001CE50000}"/>
    <cellStyle name="Title 6 2" xfId="50964" xr:uid="{00000000-0005-0000-0000-00001DE50000}"/>
    <cellStyle name="Title 6 2 2" xfId="50965" xr:uid="{00000000-0005-0000-0000-00001EE50000}"/>
    <cellStyle name="Title 6 2 3" xfId="50966" xr:uid="{00000000-0005-0000-0000-00001FE50000}"/>
    <cellStyle name="Title 6 2 4" xfId="50967" xr:uid="{00000000-0005-0000-0000-000020E50000}"/>
    <cellStyle name="Title 6 2 5" xfId="50968" xr:uid="{00000000-0005-0000-0000-000021E50000}"/>
    <cellStyle name="Title 6 20" xfId="50969" xr:uid="{00000000-0005-0000-0000-000022E50000}"/>
    <cellStyle name="TITLE 6 20 2" xfId="50970" xr:uid="{00000000-0005-0000-0000-000023E50000}"/>
    <cellStyle name="Title 6 21" xfId="50971" xr:uid="{00000000-0005-0000-0000-000024E50000}"/>
    <cellStyle name="TITLE 6 21 2" xfId="50972" xr:uid="{00000000-0005-0000-0000-000025E50000}"/>
    <cellStyle name="TITLE 6 22" xfId="50973" xr:uid="{00000000-0005-0000-0000-000026E50000}"/>
    <cellStyle name="TITLE 6 23" xfId="50974" xr:uid="{00000000-0005-0000-0000-000027E50000}"/>
    <cellStyle name="Title 6 24" xfId="50975" xr:uid="{00000000-0005-0000-0000-000028E50000}"/>
    <cellStyle name="TITLE 6 3" xfId="50976" xr:uid="{00000000-0005-0000-0000-000029E50000}"/>
    <cellStyle name="TITLE 6 3 2" xfId="50977" xr:uid="{00000000-0005-0000-0000-00002AE50000}"/>
    <cellStyle name="Title 6 3 2 2" xfId="57219" xr:uid="{00000000-0005-0000-0000-00002BE50000}"/>
    <cellStyle name="TITLE 6 3 3" xfId="50978" xr:uid="{00000000-0005-0000-0000-00002CE50000}"/>
    <cellStyle name="TITLE 6 3 4" xfId="50979" xr:uid="{00000000-0005-0000-0000-00002DE50000}"/>
    <cellStyle name="Title 6 3 5" xfId="57220" xr:uid="{00000000-0005-0000-0000-00002EE50000}"/>
    <cellStyle name="TITLE 6 4" xfId="50980" xr:uid="{00000000-0005-0000-0000-00002FE50000}"/>
    <cellStyle name="TITLE 6 4 2" xfId="50981" xr:uid="{00000000-0005-0000-0000-000030E50000}"/>
    <cellStyle name="TITLE 6 4 3" xfId="50982" xr:uid="{00000000-0005-0000-0000-000031E50000}"/>
    <cellStyle name="TITLE 6 5" xfId="50983" xr:uid="{00000000-0005-0000-0000-000032E50000}"/>
    <cellStyle name="TITLE 6 5 2" xfId="50984" xr:uid="{00000000-0005-0000-0000-000033E50000}"/>
    <cellStyle name="TITLE 6 5 3" xfId="50985" xr:uid="{00000000-0005-0000-0000-000034E50000}"/>
    <cellStyle name="TITLE 6 6" xfId="50986" xr:uid="{00000000-0005-0000-0000-000035E50000}"/>
    <cellStyle name="TITLE 6 6 2" xfId="50987" xr:uid="{00000000-0005-0000-0000-000036E50000}"/>
    <cellStyle name="TITLE 6 6 3" xfId="50988" xr:uid="{00000000-0005-0000-0000-000037E50000}"/>
    <cellStyle name="TITLE 6 7" xfId="50989" xr:uid="{00000000-0005-0000-0000-000038E50000}"/>
    <cellStyle name="TITLE 6 7 2" xfId="50990" xr:uid="{00000000-0005-0000-0000-000039E50000}"/>
    <cellStyle name="TITLE 6 7 3" xfId="50991" xr:uid="{00000000-0005-0000-0000-00003AE50000}"/>
    <cellStyle name="TITLE 6 8" xfId="50992" xr:uid="{00000000-0005-0000-0000-00003BE50000}"/>
    <cellStyle name="TITLE 6 8 2" xfId="50993" xr:uid="{00000000-0005-0000-0000-00003CE50000}"/>
    <cellStyle name="TITLE 6 8 3" xfId="50994" xr:uid="{00000000-0005-0000-0000-00003DE50000}"/>
    <cellStyle name="TITLE 6 9" xfId="50995" xr:uid="{00000000-0005-0000-0000-00003EE50000}"/>
    <cellStyle name="TITLE 6 9 2" xfId="50996" xr:uid="{00000000-0005-0000-0000-00003FE50000}"/>
    <cellStyle name="TITLE 6 9 3" xfId="50997" xr:uid="{00000000-0005-0000-0000-000040E50000}"/>
    <cellStyle name="TITLE 60" xfId="50998" xr:uid="{00000000-0005-0000-0000-000041E50000}"/>
    <cellStyle name="TITLE 61" xfId="50999" xr:uid="{00000000-0005-0000-0000-000042E50000}"/>
    <cellStyle name="TITLE 62" xfId="51000" xr:uid="{00000000-0005-0000-0000-000043E50000}"/>
    <cellStyle name="TITLE 63" xfId="51001" xr:uid="{00000000-0005-0000-0000-000044E50000}"/>
    <cellStyle name="Title 63 2" xfId="51002" xr:uid="{00000000-0005-0000-0000-000045E50000}"/>
    <cellStyle name="Title 64" xfId="51003" xr:uid="{00000000-0005-0000-0000-000046E50000}"/>
    <cellStyle name="Title 64 2" xfId="51004" xr:uid="{00000000-0005-0000-0000-000047E50000}"/>
    <cellStyle name="Title 65" xfId="51005" xr:uid="{00000000-0005-0000-0000-000048E50000}"/>
    <cellStyle name="Title 65 2" xfId="51006" xr:uid="{00000000-0005-0000-0000-000049E50000}"/>
    <cellStyle name="Title 66" xfId="51007" xr:uid="{00000000-0005-0000-0000-00004AE50000}"/>
    <cellStyle name="TITLE 66 2" xfId="51008" xr:uid="{00000000-0005-0000-0000-00004BE50000}"/>
    <cellStyle name="Title 67" xfId="51009" xr:uid="{00000000-0005-0000-0000-00004CE50000}"/>
    <cellStyle name="TITLE 67 2" xfId="51010" xr:uid="{00000000-0005-0000-0000-00004DE50000}"/>
    <cellStyle name="Title 68" xfId="51011" xr:uid="{00000000-0005-0000-0000-00004EE50000}"/>
    <cellStyle name="Title 68 2" xfId="51012" xr:uid="{00000000-0005-0000-0000-00004FE50000}"/>
    <cellStyle name="TITLE 69" xfId="51013" xr:uid="{00000000-0005-0000-0000-000050E50000}"/>
    <cellStyle name="TITLE 7" xfId="51014" xr:uid="{00000000-0005-0000-0000-000051E50000}"/>
    <cellStyle name="TITLE 7 10" xfId="51015" xr:uid="{00000000-0005-0000-0000-000052E50000}"/>
    <cellStyle name="Title 7 11" xfId="51016" xr:uid="{00000000-0005-0000-0000-000053E50000}"/>
    <cellStyle name="Title 7 12" xfId="51017" xr:uid="{00000000-0005-0000-0000-000054E50000}"/>
    <cellStyle name="Title 7 13" xfId="51018" xr:uid="{00000000-0005-0000-0000-000055E50000}"/>
    <cellStyle name="Title 7 14" xfId="51019" xr:uid="{00000000-0005-0000-0000-000056E50000}"/>
    <cellStyle name="Title 7 15" xfId="51020" xr:uid="{00000000-0005-0000-0000-000057E50000}"/>
    <cellStyle name="Title 7 16" xfId="51021" xr:uid="{00000000-0005-0000-0000-000058E50000}"/>
    <cellStyle name="Title 7 17" xfId="51022" xr:uid="{00000000-0005-0000-0000-000059E50000}"/>
    <cellStyle name="Title 7 18" xfId="51023" xr:uid="{00000000-0005-0000-0000-00005AE50000}"/>
    <cellStyle name="TITLE 7 18 2" xfId="51024" xr:uid="{00000000-0005-0000-0000-00005BE50000}"/>
    <cellStyle name="TITLE 7 19" xfId="51025" xr:uid="{00000000-0005-0000-0000-00005CE50000}"/>
    <cellStyle name="TITLE 7 2" xfId="51026" xr:uid="{00000000-0005-0000-0000-00005DE50000}"/>
    <cellStyle name="TITLE 7 2 10" xfId="51027" xr:uid="{00000000-0005-0000-0000-00005EE50000}"/>
    <cellStyle name="Title 7 2 11" xfId="51028" xr:uid="{00000000-0005-0000-0000-00005FE50000}"/>
    <cellStyle name="TITLE 7 2 11 2" xfId="51029" xr:uid="{00000000-0005-0000-0000-000060E50000}"/>
    <cellStyle name="Title 7 2 12" xfId="51030" xr:uid="{00000000-0005-0000-0000-000061E50000}"/>
    <cellStyle name="TITLE 7 2 2" xfId="51031" xr:uid="{00000000-0005-0000-0000-000062E50000}"/>
    <cellStyle name="Title 7 2 2 2" xfId="57221" xr:uid="{00000000-0005-0000-0000-000063E50000}"/>
    <cellStyle name="Title 7 2 3" xfId="51032" xr:uid="{00000000-0005-0000-0000-000064E50000}"/>
    <cellStyle name="TITLE 7 2 4" xfId="51033" xr:uid="{00000000-0005-0000-0000-000065E50000}"/>
    <cellStyle name="TITLE 7 2 5" xfId="51034" xr:uid="{00000000-0005-0000-0000-000066E50000}"/>
    <cellStyle name="TITLE 7 2 6" xfId="51035" xr:uid="{00000000-0005-0000-0000-000067E50000}"/>
    <cellStyle name="TITLE 7 2 7" xfId="51036" xr:uid="{00000000-0005-0000-0000-000068E50000}"/>
    <cellStyle name="TITLE 7 2 8" xfId="51037" xr:uid="{00000000-0005-0000-0000-000069E50000}"/>
    <cellStyle name="TITLE 7 2 9" xfId="51038" xr:uid="{00000000-0005-0000-0000-00006AE50000}"/>
    <cellStyle name="TITLE 7 20" xfId="51039" xr:uid="{00000000-0005-0000-0000-00006BE50000}"/>
    <cellStyle name="Title 7 21" xfId="51040" xr:uid="{00000000-0005-0000-0000-00006CE50000}"/>
    <cellStyle name="Title 7 22" xfId="51041" xr:uid="{00000000-0005-0000-0000-00006DE50000}"/>
    <cellStyle name="TITLE 7 23" xfId="51042" xr:uid="{00000000-0005-0000-0000-00006EE50000}"/>
    <cellStyle name="Title 7 24" xfId="51043" xr:uid="{00000000-0005-0000-0000-00006FE50000}"/>
    <cellStyle name="Title 7 3" xfId="51044" xr:uid="{00000000-0005-0000-0000-000070E50000}"/>
    <cellStyle name="Title 7 3 2" xfId="51045" xr:uid="{00000000-0005-0000-0000-000071E50000}"/>
    <cellStyle name="Title 7 3 3" xfId="51046" xr:uid="{00000000-0005-0000-0000-000072E50000}"/>
    <cellStyle name="Title 7 3 4" xfId="51047" xr:uid="{00000000-0005-0000-0000-000073E50000}"/>
    <cellStyle name="Title 7 3 5" xfId="51048" xr:uid="{00000000-0005-0000-0000-000074E50000}"/>
    <cellStyle name="Title 7 4" xfId="51049" xr:uid="{00000000-0005-0000-0000-000075E50000}"/>
    <cellStyle name="Title 7 4 2" xfId="51050" xr:uid="{00000000-0005-0000-0000-000076E50000}"/>
    <cellStyle name="Title 7 4 3" xfId="51051" xr:uid="{00000000-0005-0000-0000-000077E50000}"/>
    <cellStyle name="Title 7 5" xfId="51052" xr:uid="{00000000-0005-0000-0000-000078E50000}"/>
    <cellStyle name="Title 7 5 2" xfId="51053" xr:uid="{00000000-0005-0000-0000-000079E50000}"/>
    <cellStyle name="Title 7 5 3" xfId="51054" xr:uid="{00000000-0005-0000-0000-00007AE50000}"/>
    <cellStyle name="Title 7 6" xfId="51055" xr:uid="{00000000-0005-0000-0000-00007BE50000}"/>
    <cellStyle name="Title 7 6 2" xfId="51056" xr:uid="{00000000-0005-0000-0000-00007CE50000}"/>
    <cellStyle name="Title 7 6 3" xfId="51057" xr:uid="{00000000-0005-0000-0000-00007DE50000}"/>
    <cellStyle name="Title 7 7" xfId="51058" xr:uid="{00000000-0005-0000-0000-00007EE50000}"/>
    <cellStyle name="Title 7 7 2" xfId="51059" xr:uid="{00000000-0005-0000-0000-00007FE50000}"/>
    <cellStyle name="Title 7 7 3" xfId="51060" xr:uid="{00000000-0005-0000-0000-000080E50000}"/>
    <cellStyle name="TITLE 7 8" xfId="51061" xr:uid="{00000000-0005-0000-0000-000081E50000}"/>
    <cellStyle name="TITLE 7 9" xfId="51062" xr:uid="{00000000-0005-0000-0000-000082E50000}"/>
    <cellStyle name="TITLE 70" xfId="57222" xr:uid="{00000000-0005-0000-0000-000083E50000}"/>
    <cellStyle name="TITLE 71" xfId="57223" xr:uid="{00000000-0005-0000-0000-000084E50000}"/>
    <cellStyle name="TITLE 72" xfId="57224" xr:uid="{00000000-0005-0000-0000-000085E50000}"/>
    <cellStyle name="TITLE 73" xfId="57225" xr:uid="{00000000-0005-0000-0000-000086E50000}"/>
    <cellStyle name="TITLE 74" xfId="57226" xr:uid="{00000000-0005-0000-0000-000087E50000}"/>
    <cellStyle name="TITLE 75" xfId="57227" xr:uid="{00000000-0005-0000-0000-000088E50000}"/>
    <cellStyle name="TITLE 76" xfId="57228" xr:uid="{00000000-0005-0000-0000-000089E50000}"/>
    <cellStyle name="TITLE 77" xfId="57229" xr:uid="{00000000-0005-0000-0000-00008AE50000}"/>
    <cellStyle name="TITLE 78" xfId="57230" xr:uid="{00000000-0005-0000-0000-00008BE50000}"/>
    <cellStyle name="TITLE 79" xfId="57231" xr:uid="{00000000-0005-0000-0000-00008CE50000}"/>
    <cellStyle name="TITLE 8" xfId="51063" xr:uid="{00000000-0005-0000-0000-00008DE50000}"/>
    <cellStyle name="TITLE 8 10" xfId="51064" xr:uid="{00000000-0005-0000-0000-00008EE50000}"/>
    <cellStyle name="Title 8 11" xfId="51065" xr:uid="{00000000-0005-0000-0000-00008FE50000}"/>
    <cellStyle name="Title 8 12" xfId="51066" xr:uid="{00000000-0005-0000-0000-000090E50000}"/>
    <cellStyle name="Title 8 13" xfId="51067" xr:uid="{00000000-0005-0000-0000-000091E50000}"/>
    <cellStyle name="Title 8 14" xfId="51068" xr:uid="{00000000-0005-0000-0000-000092E50000}"/>
    <cellStyle name="Title 8 15" xfId="51069" xr:uid="{00000000-0005-0000-0000-000093E50000}"/>
    <cellStyle name="Title 8 16" xfId="51070" xr:uid="{00000000-0005-0000-0000-000094E50000}"/>
    <cellStyle name="Title 8 17" xfId="51071" xr:uid="{00000000-0005-0000-0000-000095E50000}"/>
    <cellStyle name="Title 8 18" xfId="51072" xr:uid="{00000000-0005-0000-0000-000096E50000}"/>
    <cellStyle name="TITLE 8 18 2" xfId="51073" xr:uid="{00000000-0005-0000-0000-000097E50000}"/>
    <cellStyle name="TITLE 8 19" xfId="51074" xr:uid="{00000000-0005-0000-0000-000098E50000}"/>
    <cellStyle name="TITLE 8 2" xfId="51075" xr:uid="{00000000-0005-0000-0000-000099E50000}"/>
    <cellStyle name="TITLE 8 2 10" xfId="51076" xr:uid="{00000000-0005-0000-0000-00009AE50000}"/>
    <cellStyle name="Title 8 2 11" xfId="51077" xr:uid="{00000000-0005-0000-0000-00009BE50000}"/>
    <cellStyle name="TITLE 8 2 11 2" xfId="51078" xr:uid="{00000000-0005-0000-0000-00009CE50000}"/>
    <cellStyle name="Title 8 2 12" xfId="51079" xr:uid="{00000000-0005-0000-0000-00009DE50000}"/>
    <cellStyle name="TITLE 8 2 2" xfId="51080" xr:uid="{00000000-0005-0000-0000-00009EE50000}"/>
    <cellStyle name="Title 8 2 3" xfId="51081" xr:uid="{00000000-0005-0000-0000-00009FE50000}"/>
    <cellStyle name="TITLE 8 2 4" xfId="51082" xr:uid="{00000000-0005-0000-0000-0000A0E50000}"/>
    <cellStyle name="TITLE 8 2 5" xfId="51083" xr:uid="{00000000-0005-0000-0000-0000A1E50000}"/>
    <cellStyle name="TITLE 8 2 6" xfId="51084" xr:uid="{00000000-0005-0000-0000-0000A2E50000}"/>
    <cellStyle name="TITLE 8 2 7" xfId="51085" xr:uid="{00000000-0005-0000-0000-0000A3E50000}"/>
    <cellStyle name="TITLE 8 2 8" xfId="51086" xr:uid="{00000000-0005-0000-0000-0000A4E50000}"/>
    <cellStyle name="TITLE 8 2 9" xfId="51087" xr:uid="{00000000-0005-0000-0000-0000A5E50000}"/>
    <cellStyle name="TITLE 8 20" xfId="51088" xr:uid="{00000000-0005-0000-0000-0000A6E50000}"/>
    <cellStyle name="Title 8 21" xfId="51089" xr:uid="{00000000-0005-0000-0000-0000A7E50000}"/>
    <cellStyle name="Title 8 22" xfId="51090" xr:uid="{00000000-0005-0000-0000-0000A8E50000}"/>
    <cellStyle name="TITLE 8 23" xfId="51091" xr:uid="{00000000-0005-0000-0000-0000A9E50000}"/>
    <cellStyle name="Title 8 24" xfId="51092" xr:uid="{00000000-0005-0000-0000-0000AAE50000}"/>
    <cellStyle name="Title 8 3" xfId="51093" xr:uid="{00000000-0005-0000-0000-0000ABE50000}"/>
    <cellStyle name="Title 8 3 2" xfId="51094" xr:uid="{00000000-0005-0000-0000-0000ACE50000}"/>
    <cellStyle name="Title 8 3 3" xfId="51095" xr:uid="{00000000-0005-0000-0000-0000ADE50000}"/>
    <cellStyle name="Title 8 4" xfId="51096" xr:uid="{00000000-0005-0000-0000-0000AEE50000}"/>
    <cellStyle name="Title 8 4 2" xfId="51097" xr:uid="{00000000-0005-0000-0000-0000AFE50000}"/>
    <cellStyle name="Title 8 4 3" xfId="51098" xr:uid="{00000000-0005-0000-0000-0000B0E50000}"/>
    <cellStyle name="Title 8 5" xfId="51099" xr:uid="{00000000-0005-0000-0000-0000B1E50000}"/>
    <cellStyle name="Title 8 5 2" xfId="51100" xr:uid="{00000000-0005-0000-0000-0000B2E50000}"/>
    <cellStyle name="Title 8 5 3" xfId="51101" xr:uid="{00000000-0005-0000-0000-0000B3E50000}"/>
    <cellStyle name="Title 8 6" xfId="51102" xr:uid="{00000000-0005-0000-0000-0000B4E50000}"/>
    <cellStyle name="Title 8 6 2" xfId="51103" xr:uid="{00000000-0005-0000-0000-0000B5E50000}"/>
    <cellStyle name="Title 8 6 3" xfId="51104" xr:uid="{00000000-0005-0000-0000-0000B6E50000}"/>
    <cellStyle name="Title 8 7" xfId="51105" xr:uid="{00000000-0005-0000-0000-0000B7E50000}"/>
    <cellStyle name="Title 8 7 2" xfId="51106" xr:uid="{00000000-0005-0000-0000-0000B8E50000}"/>
    <cellStyle name="Title 8 7 3" xfId="51107" xr:uid="{00000000-0005-0000-0000-0000B9E50000}"/>
    <cellStyle name="TITLE 8 8" xfId="51108" xr:uid="{00000000-0005-0000-0000-0000BAE50000}"/>
    <cellStyle name="TITLE 8 9" xfId="51109" xr:uid="{00000000-0005-0000-0000-0000BBE50000}"/>
    <cellStyle name="TITLE 80" xfId="57232" xr:uid="{00000000-0005-0000-0000-0000BCE50000}"/>
    <cellStyle name="TITLE 81" xfId="57233" xr:uid="{00000000-0005-0000-0000-0000BDE50000}"/>
    <cellStyle name="TITLE 82" xfId="57234" xr:uid="{00000000-0005-0000-0000-0000BEE50000}"/>
    <cellStyle name="TITLE 83" xfId="359" xr:uid="{00000000-0005-0000-0000-0000BFE50000}"/>
    <cellStyle name="TITLE 9" xfId="51110" xr:uid="{00000000-0005-0000-0000-0000C0E50000}"/>
    <cellStyle name="Title 9 10" xfId="51111" xr:uid="{00000000-0005-0000-0000-0000C1E50000}"/>
    <cellStyle name="TITLE 9 11" xfId="51112" xr:uid="{00000000-0005-0000-0000-0000C2E50000}"/>
    <cellStyle name="TITLE 9 11 2" xfId="51113" xr:uid="{00000000-0005-0000-0000-0000C3E50000}"/>
    <cellStyle name="TITLE 9 12" xfId="51114" xr:uid="{00000000-0005-0000-0000-0000C4E50000}"/>
    <cellStyle name="TITLE 9 13" xfId="51115" xr:uid="{00000000-0005-0000-0000-0000C5E50000}"/>
    <cellStyle name="TITLE 9 14" xfId="51116" xr:uid="{00000000-0005-0000-0000-0000C6E50000}"/>
    <cellStyle name="TITLE 9 15" xfId="51117" xr:uid="{00000000-0005-0000-0000-0000C7E50000}"/>
    <cellStyle name="TITLE 9 2" xfId="51118" xr:uid="{00000000-0005-0000-0000-0000C8E50000}"/>
    <cellStyle name="TITLE 9 2 2" xfId="51119" xr:uid="{00000000-0005-0000-0000-0000C9E50000}"/>
    <cellStyle name="TITLE 9 2 3" xfId="51120" xr:uid="{00000000-0005-0000-0000-0000CAE50000}"/>
    <cellStyle name="Title 9 3" xfId="51121" xr:uid="{00000000-0005-0000-0000-0000CBE50000}"/>
    <cellStyle name="Title 9 3 2" xfId="51122" xr:uid="{00000000-0005-0000-0000-0000CCE50000}"/>
    <cellStyle name="Title 9 3 3" xfId="51123" xr:uid="{00000000-0005-0000-0000-0000CDE50000}"/>
    <cellStyle name="Title 9 4" xfId="51124" xr:uid="{00000000-0005-0000-0000-0000CEE50000}"/>
    <cellStyle name="Title 9 4 2" xfId="51125" xr:uid="{00000000-0005-0000-0000-0000CFE50000}"/>
    <cellStyle name="Title 9 4 3" xfId="51126" xr:uid="{00000000-0005-0000-0000-0000D0E50000}"/>
    <cellStyle name="Title 9 5" xfId="51127" xr:uid="{00000000-0005-0000-0000-0000D1E50000}"/>
    <cellStyle name="Title 9 5 2" xfId="51128" xr:uid="{00000000-0005-0000-0000-0000D2E50000}"/>
    <cellStyle name="Title 9 5 3" xfId="51129" xr:uid="{00000000-0005-0000-0000-0000D3E50000}"/>
    <cellStyle name="Title 9 6" xfId="51130" xr:uid="{00000000-0005-0000-0000-0000D4E50000}"/>
    <cellStyle name="Title 9 6 2" xfId="51131" xr:uid="{00000000-0005-0000-0000-0000D5E50000}"/>
    <cellStyle name="Title 9 6 3" xfId="51132" xr:uid="{00000000-0005-0000-0000-0000D6E50000}"/>
    <cellStyle name="Title 9 7" xfId="51133" xr:uid="{00000000-0005-0000-0000-0000D7E50000}"/>
    <cellStyle name="Title 9 7 2" xfId="51134" xr:uid="{00000000-0005-0000-0000-0000D8E50000}"/>
    <cellStyle name="Title 9 7 3" xfId="51135" xr:uid="{00000000-0005-0000-0000-0000D9E50000}"/>
    <cellStyle name="TITLE 9 8" xfId="51136" xr:uid="{00000000-0005-0000-0000-0000DAE50000}"/>
    <cellStyle name="TITLE 9 9" xfId="51137" xr:uid="{00000000-0005-0000-0000-0000DBE50000}"/>
    <cellStyle name="Title Row" xfId="60549" xr:uid="{00000000-0005-0000-0000-0000DCE50000}"/>
    <cellStyle name="title1" xfId="348" xr:uid="{00000000-0005-0000-0000-0000DDE50000}"/>
    <cellStyle name="title1 2" xfId="51138" xr:uid="{00000000-0005-0000-0000-0000DEE50000}"/>
    <cellStyle name="title1 2 2" xfId="51139" xr:uid="{00000000-0005-0000-0000-0000DFE50000}"/>
    <cellStyle name="title2" xfId="349" xr:uid="{00000000-0005-0000-0000-0000E0E50000}"/>
    <cellStyle name="title2 2" xfId="51141" xr:uid="{00000000-0005-0000-0000-0000E1E50000}"/>
    <cellStyle name="title2 3" xfId="51142" xr:uid="{00000000-0005-0000-0000-0000E2E50000}"/>
    <cellStyle name="title2 4" xfId="51143" xr:uid="{00000000-0005-0000-0000-0000E3E50000}"/>
    <cellStyle name="title2 5" xfId="51140" xr:uid="{00000000-0005-0000-0000-0000E4E50000}"/>
    <cellStyle name="Titles - Col. Headings" xfId="350" xr:uid="{00000000-0005-0000-0000-0000E5E50000}"/>
    <cellStyle name="Titles - Col. Headings 2" xfId="51145" xr:uid="{00000000-0005-0000-0000-0000E6E50000}"/>
    <cellStyle name="Titles - Col. Headings 2 2" xfId="51146" xr:uid="{00000000-0005-0000-0000-0000E7E50000}"/>
    <cellStyle name="Titles - Col. Headings 2 2 2" xfId="51147" xr:uid="{00000000-0005-0000-0000-0000E8E50000}"/>
    <cellStyle name="Titles - Col. Headings 2 2 3" xfId="51148" xr:uid="{00000000-0005-0000-0000-0000E9E50000}"/>
    <cellStyle name="Titles - Col. Headings 2 2 4" xfId="51149" xr:uid="{00000000-0005-0000-0000-0000EAE50000}"/>
    <cellStyle name="Titles - Col. Headings 2 3" xfId="51150" xr:uid="{00000000-0005-0000-0000-0000EBE50000}"/>
    <cellStyle name="Titles - Col. Headings 2 4" xfId="51151" xr:uid="{00000000-0005-0000-0000-0000ECE50000}"/>
    <cellStyle name="Titles - Col. Headings 2 5" xfId="51152" xr:uid="{00000000-0005-0000-0000-0000EDE50000}"/>
    <cellStyle name="Titles - Col. Headings 3" xfId="51153" xr:uid="{00000000-0005-0000-0000-0000EEE50000}"/>
    <cellStyle name="Titles - Col. Headings 3 2" xfId="51154" xr:uid="{00000000-0005-0000-0000-0000EFE50000}"/>
    <cellStyle name="Titles - Col. Headings 3 3" xfId="51155" xr:uid="{00000000-0005-0000-0000-0000F0E50000}"/>
    <cellStyle name="Titles - Col. Headings 3 4" xfId="51156" xr:uid="{00000000-0005-0000-0000-0000F1E50000}"/>
    <cellStyle name="Titles - Col. Headings 4" xfId="51157" xr:uid="{00000000-0005-0000-0000-0000F2E50000}"/>
    <cellStyle name="Titles - Col. Headings 4 2" xfId="51158" xr:uid="{00000000-0005-0000-0000-0000F3E50000}"/>
    <cellStyle name="Titles - Col. Headings 4 2 2" xfId="51159" xr:uid="{00000000-0005-0000-0000-0000F4E50000}"/>
    <cellStyle name="Titles - Col. Headings 4 2 3" xfId="51160" xr:uid="{00000000-0005-0000-0000-0000F5E50000}"/>
    <cellStyle name="Titles - Col. Headings 4 3" xfId="51161" xr:uid="{00000000-0005-0000-0000-0000F6E50000}"/>
    <cellStyle name="Titles - Col. Headings 4 3 2" xfId="51162" xr:uid="{00000000-0005-0000-0000-0000F7E50000}"/>
    <cellStyle name="Titles - Col. Headings 4 3 3" xfId="51163" xr:uid="{00000000-0005-0000-0000-0000F8E50000}"/>
    <cellStyle name="Titles - Col. Headings 4 4" xfId="51164" xr:uid="{00000000-0005-0000-0000-0000F9E50000}"/>
    <cellStyle name="Titles - Col. Headings 4 5" xfId="51165" xr:uid="{00000000-0005-0000-0000-0000FAE50000}"/>
    <cellStyle name="Titles - Col. Headings 5" xfId="51166" xr:uid="{00000000-0005-0000-0000-0000FBE50000}"/>
    <cellStyle name="Titles - Col. Headings 6" xfId="51167" xr:uid="{00000000-0005-0000-0000-0000FCE50000}"/>
    <cellStyle name="Titles - Col. Headings 7" xfId="51168" xr:uid="{00000000-0005-0000-0000-0000FDE50000}"/>
    <cellStyle name="Titles - Col. Headings 8" xfId="51144" xr:uid="{00000000-0005-0000-0000-0000FEE50000}"/>
    <cellStyle name="Titles - Other" xfId="351" xr:uid="{00000000-0005-0000-0000-0000FFE50000}"/>
    <cellStyle name="Titles - Other 2" xfId="51170" xr:uid="{00000000-0005-0000-0000-000000E60000}"/>
    <cellStyle name="Titles - Other 3" xfId="51171" xr:uid="{00000000-0005-0000-0000-000001E60000}"/>
    <cellStyle name="Titles - Other 4" xfId="51172" xr:uid="{00000000-0005-0000-0000-000002E60000}"/>
    <cellStyle name="Titles - Other 5" xfId="51169" xr:uid="{00000000-0005-0000-0000-000003E60000}"/>
    <cellStyle name="Total 10" xfId="51173" xr:uid="{00000000-0005-0000-0000-000004E60000}"/>
    <cellStyle name="Total 11" xfId="51174" xr:uid="{00000000-0005-0000-0000-000005E60000}"/>
    <cellStyle name="Total 2" xfId="51175" xr:uid="{00000000-0005-0000-0000-000006E60000}"/>
    <cellStyle name="Total 2 2" xfId="51176" xr:uid="{00000000-0005-0000-0000-000007E60000}"/>
    <cellStyle name="Total 2 2 2" xfId="51177" xr:uid="{00000000-0005-0000-0000-000008E60000}"/>
    <cellStyle name="Total 2 2 3" xfId="51178" xr:uid="{00000000-0005-0000-0000-000009E60000}"/>
    <cellStyle name="Total 2 2 4" xfId="51179" xr:uid="{00000000-0005-0000-0000-00000AE60000}"/>
    <cellStyle name="Total 2 2 5" xfId="51180" xr:uid="{00000000-0005-0000-0000-00000BE60000}"/>
    <cellStyle name="Total 2 3" xfId="51181" xr:uid="{00000000-0005-0000-0000-00000CE60000}"/>
    <cellStyle name="Total 2 3 2" xfId="51182" xr:uid="{00000000-0005-0000-0000-00000DE60000}"/>
    <cellStyle name="Total 2 3 2 2" xfId="57235" xr:uid="{00000000-0005-0000-0000-00000EE60000}"/>
    <cellStyle name="Total 2 3 3" xfId="51183" xr:uid="{00000000-0005-0000-0000-00000FE60000}"/>
    <cellStyle name="Total 2 4" xfId="51184" xr:uid="{00000000-0005-0000-0000-000010E60000}"/>
    <cellStyle name="Total 2 4 2" xfId="51185" xr:uid="{00000000-0005-0000-0000-000011E60000}"/>
    <cellStyle name="Total 2 4 3" xfId="51186" xr:uid="{00000000-0005-0000-0000-000012E60000}"/>
    <cellStyle name="Total 2 5" xfId="51187" xr:uid="{00000000-0005-0000-0000-000013E60000}"/>
    <cellStyle name="Total 2 6" xfId="51188" xr:uid="{00000000-0005-0000-0000-000014E60000}"/>
    <cellStyle name="Total 2 7" xfId="51189" xr:uid="{00000000-0005-0000-0000-000015E60000}"/>
    <cellStyle name="Total 2 8" xfId="51190" xr:uid="{00000000-0005-0000-0000-000016E60000}"/>
    <cellStyle name="Total 3" xfId="51191" xr:uid="{00000000-0005-0000-0000-000017E60000}"/>
    <cellStyle name="Total 3 2" xfId="51192" xr:uid="{00000000-0005-0000-0000-000018E60000}"/>
    <cellStyle name="Total 3 2 2" xfId="57236" xr:uid="{00000000-0005-0000-0000-000019E60000}"/>
    <cellStyle name="Total 3 3" xfId="51193" xr:uid="{00000000-0005-0000-0000-00001AE60000}"/>
    <cellStyle name="Total 3 3 2" xfId="57237" xr:uid="{00000000-0005-0000-0000-00001BE60000}"/>
    <cellStyle name="Total 3 3 3" xfId="57238" xr:uid="{00000000-0005-0000-0000-00001CE60000}"/>
    <cellStyle name="Total 3 4" xfId="51194" xr:uid="{00000000-0005-0000-0000-00001DE60000}"/>
    <cellStyle name="Total 3 5" xfId="51195" xr:uid="{00000000-0005-0000-0000-00001EE60000}"/>
    <cellStyle name="Total 4" xfId="51196" xr:uid="{00000000-0005-0000-0000-00001FE60000}"/>
    <cellStyle name="Total 4 2" xfId="51197" xr:uid="{00000000-0005-0000-0000-000020E60000}"/>
    <cellStyle name="Total 4 2 2" xfId="57239" xr:uid="{00000000-0005-0000-0000-000021E60000}"/>
    <cellStyle name="Total 4 3" xfId="51198" xr:uid="{00000000-0005-0000-0000-000022E60000}"/>
    <cellStyle name="Total 4 3 2" xfId="57240" xr:uid="{00000000-0005-0000-0000-000023E60000}"/>
    <cellStyle name="Total 4 3 3" xfId="57241" xr:uid="{00000000-0005-0000-0000-000024E60000}"/>
    <cellStyle name="Total 4 4" xfId="51199" xr:uid="{00000000-0005-0000-0000-000025E60000}"/>
    <cellStyle name="Total 4 5" xfId="51200" xr:uid="{00000000-0005-0000-0000-000026E60000}"/>
    <cellStyle name="Total 4 6" xfId="51201" xr:uid="{00000000-0005-0000-0000-000027E60000}"/>
    <cellStyle name="Total 5" xfId="51202" xr:uid="{00000000-0005-0000-0000-000028E60000}"/>
    <cellStyle name="Total 5 2" xfId="51203" xr:uid="{00000000-0005-0000-0000-000029E60000}"/>
    <cellStyle name="Total 5 2 2" xfId="51204" xr:uid="{00000000-0005-0000-0000-00002AE60000}"/>
    <cellStyle name="Total 5 2 2 2" xfId="57242" xr:uid="{00000000-0005-0000-0000-00002BE60000}"/>
    <cellStyle name="Total 5 2 3" xfId="51205" xr:uid="{00000000-0005-0000-0000-00002CE60000}"/>
    <cellStyle name="Total 5 2 4" xfId="51206" xr:uid="{00000000-0005-0000-0000-00002DE60000}"/>
    <cellStyle name="Total 5 2 5" xfId="51207" xr:uid="{00000000-0005-0000-0000-00002EE60000}"/>
    <cellStyle name="Total 5 3" xfId="51208" xr:uid="{00000000-0005-0000-0000-00002FE60000}"/>
    <cellStyle name="Total 5 3 2" xfId="51209" xr:uid="{00000000-0005-0000-0000-000030E60000}"/>
    <cellStyle name="Total 5 3 2 2" xfId="57243" xr:uid="{00000000-0005-0000-0000-000031E60000}"/>
    <cellStyle name="Total 5 3 3" xfId="51210" xr:uid="{00000000-0005-0000-0000-000032E60000}"/>
    <cellStyle name="Total 5 4" xfId="51211" xr:uid="{00000000-0005-0000-0000-000033E60000}"/>
    <cellStyle name="Total 5 5" xfId="51212" xr:uid="{00000000-0005-0000-0000-000034E60000}"/>
    <cellStyle name="Total 5 6" xfId="51213" xr:uid="{00000000-0005-0000-0000-000035E60000}"/>
    <cellStyle name="Total 5 7" xfId="51214" xr:uid="{00000000-0005-0000-0000-000036E60000}"/>
    <cellStyle name="Total 6" xfId="51215" xr:uid="{00000000-0005-0000-0000-000037E60000}"/>
    <cellStyle name="Total 6 2" xfId="51216" xr:uid="{00000000-0005-0000-0000-000038E60000}"/>
    <cellStyle name="Total 6 2 2" xfId="57244" xr:uid="{00000000-0005-0000-0000-000039E60000}"/>
    <cellStyle name="Total 6 3" xfId="57245" xr:uid="{00000000-0005-0000-0000-00003AE60000}"/>
    <cellStyle name="Total 6 3 2" xfId="57246" xr:uid="{00000000-0005-0000-0000-00003BE60000}"/>
    <cellStyle name="Total 7" xfId="51217" xr:uid="{00000000-0005-0000-0000-00003CE60000}"/>
    <cellStyle name="Total 7 2" xfId="51218" xr:uid="{00000000-0005-0000-0000-00003DE60000}"/>
    <cellStyle name="Total 7 2 2" xfId="57247" xr:uid="{00000000-0005-0000-0000-00003EE60000}"/>
    <cellStyle name="Total 7 3" xfId="57248" xr:uid="{00000000-0005-0000-0000-00003FE60000}"/>
    <cellStyle name="Total 7 4" xfId="57249" xr:uid="{00000000-0005-0000-0000-000040E60000}"/>
    <cellStyle name="Total 7 5" xfId="57250" xr:uid="{00000000-0005-0000-0000-000041E60000}"/>
    <cellStyle name="Total 8" xfId="51219" xr:uid="{00000000-0005-0000-0000-000042E60000}"/>
    <cellStyle name="Total 8 2" xfId="57251" xr:uid="{00000000-0005-0000-0000-000043E60000}"/>
    <cellStyle name="Total 9" xfId="51220" xr:uid="{00000000-0005-0000-0000-000044E60000}"/>
    <cellStyle name="Volumes" xfId="60550" xr:uid="{00000000-0005-0000-0000-000045E60000}"/>
    <cellStyle name="Warning Text 10" xfId="51221" xr:uid="{00000000-0005-0000-0000-000046E60000}"/>
    <cellStyle name="Warning Text 11" xfId="51222" xr:uid="{00000000-0005-0000-0000-000047E60000}"/>
    <cellStyle name="Warning Text 2" xfId="51223" xr:uid="{00000000-0005-0000-0000-000048E60000}"/>
    <cellStyle name="Warning Text 2 2" xfId="51224" xr:uid="{00000000-0005-0000-0000-000049E60000}"/>
    <cellStyle name="Warning Text 2 2 2" xfId="51225" xr:uid="{00000000-0005-0000-0000-00004AE60000}"/>
    <cellStyle name="Warning Text 2 2 2 2" xfId="57252" xr:uid="{00000000-0005-0000-0000-00004BE60000}"/>
    <cellStyle name="Warning Text 2 2 3" xfId="51226" xr:uid="{00000000-0005-0000-0000-00004CE60000}"/>
    <cellStyle name="Warning Text 2 2 4" xfId="51227" xr:uid="{00000000-0005-0000-0000-00004DE60000}"/>
    <cellStyle name="Warning Text 2 2 5" xfId="51228" xr:uid="{00000000-0005-0000-0000-00004EE60000}"/>
    <cellStyle name="Warning Text 2 3" xfId="51229" xr:uid="{00000000-0005-0000-0000-00004FE60000}"/>
    <cellStyle name="Warning Text 2 3 2" xfId="51230" xr:uid="{00000000-0005-0000-0000-000050E60000}"/>
    <cellStyle name="Warning Text 2 3 2 2" xfId="57253" xr:uid="{00000000-0005-0000-0000-000051E60000}"/>
    <cellStyle name="Warning Text 2 3 3" xfId="51231" xr:uid="{00000000-0005-0000-0000-000052E60000}"/>
    <cellStyle name="Warning Text 2 4" xfId="51232" xr:uid="{00000000-0005-0000-0000-000053E60000}"/>
    <cellStyle name="Warning Text 2 5" xfId="51233" xr:uid="{00000000-0005-0000-0000-000054E60000}"/>
    <cellStyle name="Warning Text 2 6" xfId="51234" xr:uid="{00000000-0005-0000-0000-000055E60000}"/>
    <cellStyle name="Warning Text 2 7" xfId="51235" xr:uid="{00000000-0005-0000-0000-000056E60000}"/>
    <cellStyle name="Warning Text 3" xfId="51236" xr:uid="{00000000-0005-0000-0000-000057E60000}"/>
    <cellStyle name="Warning Text 3 2" xfId="51237" xr:uid="{00000000-0005-0000-0000-000058E60000}"/>
    <cellStyle name="Warning Text 3 2 2" xfId="57254" xr:uid="{00000000-0005-0000-0000-000059E60000}"/>
    <cellStyle name="Warning Text 3 3" xfId="51238" xr:uid="{00000000-0005-0000-0000-00005AE60000}"/>
    <cellStyle name="Warning Text 3 3 2" xfId="57255" xr:uid="{00000000-0005-0000-0000-00005BE60000}"/>
    <cellStyle name="Warning Text 3 3 3" xfId="57256" xr:uid="{00000000-0005-0000-0000-00005CE60000}"/>
    <cellStyle name="Warning Text 3 4" xfId="51239" xr:uid="{00000000-0005-0000-0000-00005DE60000}"/>
    <cellStyle name="Warning Text 3 5" xfId="51240" xr:uid="{00000000-0005-0000-0000-00005EE60000}"/>
    <cellStyle name="Warning Text 3 6" xfId="51241" xr:uid="{00000000-0005-0000-0000-00005FE60000}"/>
    <cellStyle name="Warning Text 4" xfId="51242" xr:uid="{00000000-0005-0000-0000-000060E60000}"/>
    <cellStyle name="Warning Text 4 2" xfId="51243" xr:uid="{00000000-0005-0000-0000-000061E60000}"/>
    <cellStyle name="Warning Text 4 2 2" xfId="51244" xr:uid="{00000000-0005-0000-0000-000062E60000}"/>
    <cellStyle name="Warning Text 4 2 2 2" xfId="57257" xr:uid="{00000000-0005-0000-0000-000063E60000}"/>
    <cellStyle name="Warning Text 4 2 3" xfId="51245" xr:uid="{00000000-0005-0000-0000-000064E60000}"/>
    <cellStyle name="Warning Text 4 2 4" xfId="51246" xr:uid="{00000000-0005-0000-0000-000065E60000}"/>
    <cellStyle name="Warning Text 4 2 5" xfId="51247" xr:uid="{00000000-0005-0000-0000-000066E60000}"/>
    <cellStyle name="Warning Text 4 3" xfId="51248" xr:uid="{00000000-0005-0000-0000-000067E60000}"/>
    <cellStyle name="Warning Text 4 3 2" xfId="51249" xr:uid="{00000000-0005-0000-0000-000068E60000}"/>
    <cellStyle name="Warning Text 4 3 2 2" xfId="57258" xr:uid="{00000000-0005-0000-0000-000069E60000}"/>
    <cellStyle name="Warning Text 4 3 3" xfId="51250" xr:uid="{00000000-0005-0000-0000-00006AE60000}"/>
    <cellStyle name="Warning Text 4 4" xfId="51251" xr:uid="{00000000-0005-0000-0000-00006BE60000}"/>
    <cellStyle name="Warning Text 4 5" xfId="51252" xr:uid="{00000000-0005-0000-0000-00006CE60000}"/>
    <cellStyle name="Warning Text 4 6" xfId="51253" xr:uid="{00000000-0005-0000-0000-00006DE60000}"/>
    <cellStyle name="Warning Text 4 7" xfId="51254" xr:uid="{00000000-0005-0000-0000-00006EE60000}"/>
    <cellStyle name="Warning Text 5" xfId="51255" xr:uid="{00000000-0005-0000-0000-00006FE60000}"/>
    <cellStyle name="Warning Text 5 2" xfId="51256" xr:uid="{00000000-0005-0000-0000-000070E60000}"/>
    <cellStyle name="Warning Text 5 2 2" xfId="57259" xr:uid="{00000000-0005-0000-0000-000071E60000}"/>
    <cellStyle name="Warning Text 5 3" xfId="57260" xr:uid="{00000000-0005-0000-0000-000072E60000}"/>
    <cellStyle name="Warning Text 5 3 2" xfId="57261" xr:uid="{00000000-0005-0000-0000-000073E60000}"/>
    <cellStyle name="Warning Text 6" xfId="51257" xr:uid="{00000000-0005-0000-0000-000074E60000}"/>
    <cellStyle name="Warning Text 6 2" xfId="51258" xr:uid="{00000000-0005-0000-0000-000075E60000}"/>
    <cellStyle name="Warning Text 6 2 2" xfId="57262" xr:uid="{00000000-0005-0000-0000-000076E60000}"/>
    <cellStyle name="Warning Text 6 3" xfId="57263" xr:uid="{00000000-0005-0000-0000-000077E60000}"/>
    <cellStyle name="Warning Text 6 3 2" xfId="57264" xr:uid="{00000000-0005-0000-0000-000078E60000}"/>
    <cellStyle name="Warning Text 7" xfId="51259" xr:uid="{00000000-0005-0000-0000-000079E60000}"/>
    <cellStyle name="Warning Text 7 2" xfId="51260" xr:uid="{00000000-0005-0000-0000-00007AE60000}"/>
    <cellStyle name="Warning Text 7 2 2" xfId="57265" xr:uid="{00000000-0005-0000-0000-00007BE60000}"/>
    <cellStyle name="Warning Text 7 3" xfId="57266" xr:uid="{00000000-0005-0000-0000-00007CE60000}"/>
    <cellStyle name="Warning Text 7 4" xfId="57267" xr:uid="{00000000-0005-0000-0000-00007DE60000}"/>
    <cellStyle name="Warning Text 7 5" xfId="57268" xr:uid="{00000000-0005-0000-0000-00007EE60000}"/>
    <cellStyle name="Warning Text 8" xfId="51261" xr:uid="{00000000-0005-0000-0000-00007FE60000}"/>
    <cellStyle name="Warning Text 8 2" xfId="57269" xr:uid="{00000000-0005-0000-0000-000080E60000}"/>
    <cellStyle name="Warning Text 9" xfId="51262" xr:uid="{00000000-0005-0000-0000-000081E60000}"/>
    <cellStyle name="x" xfId="47" xr:uid="{00000000-0005-0000-0000-000082E60000}"/>
    <cellStyle name="x 10" xfId="51263" xr:uid="{00000000-0005-0000-0000-000083E60000}"/>
    <cellStyle name="x 10 2" xfId="51264" xr:uid="{00000000-0005-0000-0000-000084E60000}"/>
    <cellStyle name="x 10 2 2" xfId="51265" xr:uid="{00000000-0005-0000-0000-000085E60000}"/>
    <cellStyle name="x 10 2 2 2" xfId="57270" xr:uid="{00000000-0005-0000-0000-000086E60000}"/>
    <cellStyle name="x 10 2 2 3" xfId="57271" xr:uid="{00000000-0005-0000-0000-000087E60000}"/>
    <cellStyle name="x 10 2 3" xfId="51266" xr:uid="{00000000-0005-0000-0000-000088E60000}"/>
    <cellStyle name="x 10 2 3 2" xfId="57272" xr:uid="{00000000-0005-0000-0000-000089E60000}"/>
    <cellStyle name="x 10 2 3 3" xfId="57273" xr:uid="{00000000-0005-0000-0000-00008AE60000}"/>
    <cellStyle name="x 10 2 4" xfId="51267" xr:uid="{00000000-0005-0000-0000-00008BE60000}"/>
    <cellStyle name="x 10 2 4 2" xfId="57274" xr:uid="{00000000-0005-0000-0000-00008CE60000}"/>
    <cellStyle name="x 10 2 5" xfId="57275" xr:uid="{00000000-0005-0000-0000-00008DE60000}"/>
    <cellStyle name="x 10 2 5 2" xfId="57276" xr:uid="{00000000-0005-0000-0000-00008EE60000}"/>
    <cellStyle name="x 10 3" xfId="51268" xr:uid="{00000000-0005-0000-0000-00008FE60000}"/>
    <cellStyle name="x 10 3 2" xfId="51269" xr:uid="{00000000-0005-0000-0000-000090E60000}"/>
    <cellStyle name="x 10 3 2 2" xfId="57277" xr:uid="{00000000-0005-0000-0000-000091E60000}"/>
    <cellStyle name="x 10 3 2 3" xfId="57278" xr:uid="{00000000-0005-0000-0000-000092E60000}"/>
    <cellStyle name="x 10 3 3" xfId="51270" xr:uid="{00000000-0005-0000-0000-000093E60000}"/>
    <cellStyle name="x 10 3 3 2" xfId="57279" xr:uid="{00000000-0005-0000-0000-000094E60000}"/>
    <cellStyle name="x 10 3 3 3" xfId="57280" xr:uid="{00000000-0005-0000-0000-000095E60000}"/>
    <cellStyle name="x 10 3 4" xfId="51271" xr:uid="{00000000-0005-0000-0000-000096E60000}"/>
    <cellStyle name="x 10 3 4 2" xfId="57281" xr:uid="{00000000-0005-0000-0000-000097E60000}"/>
    <cellStyle name="x 10 3 5" xfId="57282" xr:uid="{00000000-0005-0000-0000-000098E60000}"/>
    <cellStyle name="x 10 3 5 2" xfId="57283" xr:uid="{00000000-0005-0000-0000-000099E60000}"/>
    <cellStyle name="x 10 4" xfId="51272" xr:uid="{00000000-0005-0000-0000-00009AE60000}"/>
    <cellStyle name="x 10 4 2" xfId="57284" xr:uid="{00000000-0005-0000-0000-00009BE60000}"/>
    <cellStyle name="x 10 4 3" xfId="57285" xr:uid="{00000000-0005-0000-0000-00009CE60000}"/>
    <cellStyle name="x 10 5" xfId="51273" xr:uid="{00000000-0005-0000-0000-00009DE60000}"/>
    <cellStyle name="x 10 5 2" xfId="57286" xr:uid="{00000000-0005-0000-0000-00009EE60000}"/>
    <cellStyle name="x 10 5 3" xfId="57287" xr:uid="{00000000-0005-0000-0000-00009FE60000}"/>
    <cellStyle name="x 10 6" xfId="51274" xr:uid="{00000000-0005-0000-0000-0000A0E60000}"/>
    <cellStyle name="x 10 6 2" xfId="57288" xr:uid="{00000000-0005-0000-0000-0000A1E60000}"/>
    <cellStyle name="x 10 7" xfId="57289" xr:uid="{00000000-0005-0000-0000-0000A2E60000}"/>
    <cellStyle name="x 10 7 2" xfId="57290" xr:uid="{00000000-0005-0000-0000-0000A3E60000}"/>
    <cellStyle name="x 11" xfId="51275" xr:uid="{00000000-0005-0000-0000-0000A4E60000}"/>
    <cellStyle name="x 11 2" xfId="51276" xr:uid="{00000000-0005-0000-0000-0000A5E60000}"/>
    <cellStyle name="x 11 2 2" xfId="57291" xr:uid="{00000000-0005-0000-0000-0000A6E60000}"/>
    <cellStyle name="x 11 2 2 2" xfId="57292" xr:uid="{00000000-0005-0000-0000-0000A7E60000}"/>
    <cellStyle name="x 11 2 3" xfId="57293" xr:uid="{00000000-0005-0000-0000-0000A8E60000}"/>
    <cellStyle name="x 11 2 3 2" xfId="57294" xr:uid="{00000000-0005-0000-0000-0000A9E60000}"/>
    <cellStyle name="x 11 2 4" xfId="57295" xr:uid="{00000000-0005-0000-0000-0000AAE60000}"/>
    <cellStyle name="x 11 3" xfId="51277" xr:uid="{00000000-0005-0000-0000-0000ABE60000}"/>
    <cellStyle name="x 11 3 2" xfId="57296" xr:uid="{00000000-0005-0000-0000-0000ACE60000}"/>
    <cellStyle name="x 11 3 3" xfId="57297" xr:uid="{00000000-0005-0000-0000-0000ADE60000}"/>
    <cellStyle name="x 11 4" xfId="51278" xr:uid="{00000000-0005-0000-0000-0000AEE60000}"/>
    <cellStyle name="x 11 4 2" xfId="57298" xr:uid="{00000000-0005-0000-0000-0000AFE60000}"/>
    <cellStyle name="x 11 5" xfId="57299" xr:uid="{00000000-0005-0000-0000-0000B0E60000}"/>
    <cellStyle name="x 11 5 2" xfId="57300" xr:uid="{00000000-0005-0000-0000-0000B1E60000}"/>
    <cellStyle name="x 12" xfId="51279" xr:uid="{00000000-0005-0000-0000-0000B2E60000}"/>
    <cellStyle name="x 12 2" xfId="51280" xr:uid="{00000000-0005-0000-0000-0000B3E60000}"/>
    <cellStyle name="x 12 2 2" xfId="51281" xr:uid="{00000000-0005-0000-0000-0000B4E60000}"/>
    <cellStyle name="x 12 2 2 2" xfId="57301" xr:uid="{00000000-0005-0000-0000-0000B5E60000}"/>
    <cellStyle name="x 12 2 2 3" xfId="57302" xr:uid="{00000000-0005-0000-0000-0000B6E60000}"/>
    <cellStyle name="x 12 2 3" xfId="51282" xr:uid="{00000000-0005-0000-0000-0000B7E60000}"/>
    <cellStyle name="x 12 2 3 2" xfId="57303" xr:uid="{00000000-0005-0000-0000-0000B8E60000}"/>
    <cellStyle name="x 12 2 3 3" xfId="57304" xr:uid="{00000000-0005-0000-0000-0000B9E60000}"/>
    <cellStyle name="x 12 2 4" xfId="51283" xr:uid="{00000000-0005-0000-0000-0000BAE60000}"/>
    <cellStyle name="x 12 2 4 2" xfId="57305" xr:uid="{00000000-0005-0000-0000-0000BBE60000}"/>
    <cellStyle name="x 12 2 5" xfId="57306" xr:uid="{00000000-0005-0000-0000-0000BCE60000}"/>
    <cellStyle name="x 12 2 6" xfId="57307" xr:uid="{00000000-0005-0000-0000-0000BDE60000}"/>
    <cellStyle name="x 12 2 7" xfId="57308" xr:uid="{00000000-0005-0000-0000-0000BEE60000}"/>
    <cellStyle name="x 12 3" xfId="51284" xr:uid="{00000000-0005-0000-0000-0000BFE60000}"/>
    <cellStyle name="x 12 3 2" xfId="57309" xr:uid="{00000000-0005-0000-0000-0000C0E60000}"/>
    <cellStyle name="x 12 3 3" xfId="57310" xr:uid="{00000000-0005-0000-0000-0000C1E60000}"/>
    <cellStyle name="x 12 4" xfId="51285" xr:uid="{00000000-0005-0000-0000-0000C2E60000}"/>
    <cellStyle name="x 12 4 2" xfId="57311" xr:uid="{00000000-0005-0000-0000-0000C3E60000}"/>
    <cellStyle name="x 12 4 3" xfId="57312" xr:uid="{00000000-0005-0000-0000-0000C4E60000}"/>
    <cellStyle name="x 12 5" xfId="51286" xr:uid="{00000000-0005-0000-0000-0000C5E60000}"/>
    <cellStyle name="x 12 5 2" xfId="57313" xr:uid="{00000000-0005-0000-0000-0000C6E60000}"/>
    <cellStyle name="x 12 6" xfId="57314" xr:uid="{00000000-0005-0000-0000-0000C7E60000}"/>
    <cellStyle name="x 12 6 2" xfId="57315" xr:uid="{00000000-0005-0000-0000-0000C8E60000}"/>
    <cellStyle name="x 13" xfId="51287" xr:uid="{00000000-0005-0000-0000-0000C9E60000}"/>
    <cellStyle name="x 13 2" xfId="51288" xr:uid="{00000000-0005-0000-0000-0000CAE60000}"/>
    <cellStyle name="x 13 2 2" xfId="51289" xr:uid="{00000000-0005-0000-0000-0000CBE60000}"/>
    <cellStyle name="x 13 2 2 2" xfId="57316" xr:uid="{00000000-0005-0000-0000-0000CCE60000}"/>
    <cellStyle name="x 13 2 2 2 2" xfId="57317" xr:uid="{00000000-0005-0000-0000-0000CDE60000}"/>
    <cellStyle name="x 13 2 2 3" xfId="57318" xr:uid="{00000000-0005-0000-0000-0000CEE60000}"/>
    <cellStyle name="x 13 2 2 4" xfId="57319" xr:uid="{00000000-0005-0000-0000-0000CFE60000}"/>
    <cellStyle name="x 13 2 3" xfId="51290" xr:uid="{00000000-0005-0000-0000-0000D0E60000}"/>
    <cellStyle name="x 13 2 3 2" xfId="57320" xr:uid="{00000000-0005-0000-0000-0000D1E60000}"/>
    <cellStyle name="x 13 2 3 2 2" xfId="57321" xr:uid="{00000000-0005-0000-0000-0000D2E60000}"/>
    <cellStyle name="x 13 2 3 3" xfId="57322" xr:uid="{00000000-0005-0000-0000-0000D3E60000}"/>
    <cellStyle name="x 13 2 3 4" xfId="57323" xr:uid="{00000000-0005-0000-0000-0000D4E60000}"/>
    <cellStyle name="x 13 2 4" xfId="51291" xr:uid="{00000000-0005-0000-0000-0000D5E60000}"/>
    <cellStyle name="x 13 2 4 2" xfId="57324" xr:uid="{00000000-0005-0000-0000-0000D6E60000}"/>
    <cellStyle name="x 13 2 5" xfId="57325" xr:uid="{00000000-0005-0000-0000-0000D7E60000}"/>
    <cellStyle name="x 13 2 6" xfId="57326" xr:uid="{00000000-0005-0000-0000-0000D8E60000}"/>
    <cellStyle name="x 13 2 7" xfId="57327" xr:uid="{00000000-0005-0000-0000-0000D9E60000}"/>
    <cellStyle name="x 13 3" xfId="51292" xr:uid="{00000000-0005-0000-0000-0000DAE60000}"/>
    <cellStyle name="x 13 3 2" xfId="57328" xr:uid="{00000000-0005-0000-0000-0000DBE60000}"/>
    <cellStyle name="x 13 3 2 2" xfId="57329" xr:uid="{00000000-0005-0000-0000-0000DCE60000}"/>
    <cellStyle name="x 13 3 3" xfId="57330" xr:uid="{00000000-0005-0000-0000-0000DDE60000}"/>
    <cellStyle name="x 13 3 4" xfId="57331" xr:uid="{00000000-0005-0000-0000-0000DEE60000}"/>
    <cellStyle name="x 13 4" xfId="51293" xr:uid="{00000000-0005-0000-0000-0000DFE60000}"/>
    <cellStyle name="x 13 4 2" xfId="57332" xr:uid="{00000000-0005-0000-0000-0000E0E60000}"/>
    <cellStyle name="x 13 4 3" xfId="57333" xr:uid="{00000000-0005-0000-0000-0000E1E60000}"/>
    <cellStyle name="x 13 5" xfId="51294" xr:uid="{00000000-0005-0000-0000-0000E2E60000}"/>
    <cellStyle name="x 13 5 2" xfId="57334" xr:uid="{00000000-0005-0000-0000-0000E3E60000}"/>
    <cellStyle name="x 13 6" xfId="57335" xr:uid="{00000000-0005-0000-0000-0000E4E60000}"/>
    <cellStyle name="x 13 7" xfId="57336" xr:uid="{00000000-0005-0000-0000-0000E5E60000}"/>
    <cellStyle name="x 13 8" xfId="57337" xr:uid="{00000000-0005-0000-0000-0000E6E60000}"/>
    <cellStyle name="x 14" xfId="51295" xr:uid="{00000000-0005-0000-0000-0000E7E60000}"/>
    <cellStyle name="x 14 2" xfId="51296" xr:uid="{00000000-0005-0000-0000-0000E8E60000}"/>
    <cellStyle name="x 14 2 2" xfId="51297" xr:uid="{00000000-0005-0000-0000-0000E9E60000}"/>
    <cellStyle name="x 14 2 2 2" xfId="57338" xr:uid="{00000000-0005-0000-0000-0000EAE60000}"/>
    <cellStyle name="x 14 2 2 3" xfId="57339" xr:uid="{00000000-0005-0000-0000-0000EBE60000}"/>
    <cellStyle name="x 14 2 3" xfId="51298" xr:uid="{00000000-0005-0000-0000-0000ECE60000}"/>
    <cellStyle name="x 14 2 3 2" xfId="57340" xr:uid="{00000000-0005-0000-0000-0000EDE60000}"/>
    <cellStyle name="x 14 2 3 3" xfId="57341" xr:uid="{00000000-0005-0000-0000-0000EEE60000}"/>
    <cellStyle name="x 14 2 4" xfId="51299" xr:uid="{00000000-0005-0000-0000-0000EFE60000}"/>
    <cellStyle name="x 14 2 4 2" xfId="57342" xr:uid="{00000000-0005-0000-0000-0000F0E60000}"/>
    <cellStyle name="x 14 2 5" xfId="57343" xr:uid="{00000000-0005-0000-0000-0000F1E60000}"/>
    <cellStyle name="x 14 2 6" xfId="57344" xr:uid="{00000000-0005-0000-0000-0000F2E60000}"/>
    <cellStyle name="x 14 2 7" xfId="57345" xr:uid="{00000000-0005-0000-0000-0000F3E60000}"/>
    <cellStyle name="x 14 3" xfId="51300" xr:uid="{00000000-0005-0000-0000-0000F4E60000}"/>
    <cellStyle name="x 14 3 2" xfId="57346" xr:uid="{00000000-0005-0000-0000-0000F5E60000}"/>
    <cellStyle name="x 14 3 2 2" xfId="57347" xr:uid="{00000000-0005-0000-0000-0000F6E60000}"/>
    <cellStyle name="x 14 3 2 2 2" xfId="57348" xr:uid="{00000000-0005-0000-0000-0000F7E60000}"/>
    <cellStyle name="x 14 3 2 3" xfId="57349" xr:uid="{00000000-0005-0000-0000-0000F8E60000}"/>
    <cellStyle name="x 14 3 3" xfId="57350" xr:uid="{00000000-0005-0000-0000-0000F9E60000}"/>
    <cellStyle name="x 14 3 3 2" xfId="57351" xr:uid="{00000000-0005-0000-0000-0000FAE60000}"/>
    <cellStyle name="x 14 3 4" xfId="57352" xr:uid="{00000000-0005-0000-0000-0000FBE60000}"/>
    <cellStyle name="x 14 3 5" xfId="57353" xr:uid="{00000000-0005-0000-0000-0000FCE60000}"/>
    <cellStyle name="x 14 3 6" xfId="57354" xr:uid="{00000000-0005-0000-0000-0000FDE60000}"/>
    <cellStyle name="x 14 3 7" xfId="57355" xr:uid="{00000000-0005-0000-0000-0000FEE60000}"/>
    <cellStyle name="x 14 4" xfId="51301" xr:uid="{00000000-0005-0000-0000-0000FFE60000}"/>
    <cellStyle name="x 14 4 2" xfId="57356" xr:uid="{00000000-0005-0000-0000-000000E70000}"/>
    <cellStyle name="x 14 4 3" xfId="57357" xr:uid="{00000000-0005-0000-0000-000001E70000}"/>
    <cellStyle name="x 14 5" xfId="51302" xr:uid="{00000000-0005-0000-0000-000002E70000}"/>
    <cellStyle name="x 14 5 2" xfId="57358" xr:uid="{00000000-0005-0000-0000-000003E70000}"/>
    <cellStyle name="x 14 6" xfId="57359" xr:uid="{00000000-0005-0000-0000-000004E70000}"/>
    <cellStyle name="x 14 7" xfId="57360" xr:uid="{00000000-0005-0000-0000-000005E70000}"/>
    <cellStyle name="x 14 8" xfId="57361" xr:uid="{00000000-0005-0000-0000-000006E70000}"/>
    <cellStyle name="x 15" xfId="51303" xr:uid="{00000000-0005-0000-0000-000007E70000}"/>
    <cellStyle name="x 15 2" xfId="51304" xr:uid="{00000000-0005-0000-0000-000008E70000}"/>
    <cellStyle name="x 15 2 2" xfId="57362" xr:uid="{00000000-0005-0000-0000-000009E70000}"/>
    <cellStyle name="x 15 2 2 2" xfId="57363" xr:uid="{00000000-0005-0000-0000-00000AE70000}"/>
    <cellStyle name="x 15 2 3" xfId="57364" xr:uid="{00000000-0005-0000-0000-00000BE70000}"/>
    <cellStyle name="x 15 2 4" xfId="57365" xr:uid="{00000000-0005-0000-0000-00000CE70000}"/>
    <cellStyle name="x 15 2 5" xfId="57366" xr:uid="{00000000-0005-0000-0000-00000DE70000}"/>
    <cellStyle name="x 15 2 6" xfId="57367" xr:uid="{00000000-0005-0000-0000-00000EE70000}"/>
    <cellStyle name="x 15 3" xfId="51305" xr:uid="{00000000-0005-0000-0000-00000FE70000}"/>
    <cellStyle name="x 15 3 2" xfId="57368" xr:uid="{00000000-0005-0000-0000-000010E70000}"/>
    <cellStyle name="x 15 3 2 2" xfId="57369" xr:uid="{00000000-0005-0000-0000-000011E70000}"/>
    <cellStyle name="x 15 3 2 2 2" xfId="57370" xr:uid="{00000000-0005-0000-0000-000012E70000}"/>
    <cellStyle name="x 15 3 2 3" xfId="57371" xr:uid="{00000000-0005-0000-0000-000013E70000}"/>
    <cellStyle name="x 15 3 3" xfId="57372" xr:uid="{00000000-0005-0000-0000-000014E70000}"/>
    <cellStyle name="x 15 3 3 2" xfId="57373" xr:uid="{00000000-0005-0000-0000-000015E70000}"/>
    <cellStyle name="x 15 3 4" xfId="57374" xr:uid="{00000000-0005-0000-0000-000016E70000}"/>
    <cellStyle name="x 15 3 5" xfId="57375" xr:uid="{00000000-0005-0000-0000-000017E70000}"/>
    <cellStyle name="x 15 4" xfId="51306" xr:uid="{00000000-0005-0000-0000-000018E70000}"/>
    <cellStyle name="x 15 4 2" xfId="57376" xr:uid="{00000000-0005-0000-0000-000019E70000}"/>
    <cellStyle name="x 15 5" xfId="57377" xr:uid="{00000000-0005-0000-0000-00001AE70000}"/>
    <cellStyle name="x 15 6" xfId="57378" xr:uid="{00000000-0005-0000-0000-00001BE70000}"/>
    <cellStyle name="x 15 7" xfId="57379" xr:uid="{00000000-0005-0000-0000-00001CE70000}"/>
    <cellStyle name="x 16" xfId="51307" xr:uid="{00000000-0005-0000-0000-00001DE70000}"/>
    <cellStyle name="x 16 2" xfId="51308" xr:uid="{00000000-0005-0000-0000-00001EE70000}"/>
    <cellStyle name="x 16 2 2" xfId="57380" xr:uid="{00000000-0005-0000-0000-00001FE70000}"/>
    <cellStyle name="x 16 2 2 2" xfId="57381" xr:uid="{00000000-0005-0000-0000-000020E70000}"/>
    <cellStyle name="x 16 2 2 2 2" xfId="57382" xr:uid="{00000000-0005-0000-0000-000021E70000}"/>
    <cellStyle name="x 16 2 2 3" xfId="57383" xr:uid="{00000000-0005-0000-0000-000022E70000}"/>
    <cellStyle name="x 16 2 3" xfId="57384" xr:uid="{00000000-0005-0000-0000-000023E70000}"/>
    <cellStyle name="x 16 2 3 2" xfId="57385" xr:uid="{00000000-0005-0000-0000-000024E70000}"/>
    <cellStyle name="x 16 2 4" xfId="57386" xr:uid="{00000000-0005-0000-0000-000025E70000}"/>
    <cellStyle name="x 16 3" xfId="57387" xr:uid="{00000000-0005-0000-0000-000026E70000}"/>
    <cellStyle name="x 16 3 2" xfId="57388" xr:uid="{00000000-0005-0000-0000-000027E70000}"/>
    <cellStyle name="x 16 3 2 2" xfId="57389" xr:uid="{00000000-0005-0000-0000-000028E70000}"/>
    <cellStyle name="x 16 3 3" xfId="57390" xr:uid="{00000000-0005-0000-0000-000029E70000}"/>
    <cellStyle name="x 16 4" xfId="57391" xr:uid="{00000000-0005-0000-0000-00002AE70000}"/>
    <cellStyle name="x 16 4 2" xfId="57392" xr:uid="{00000000-0005-0000-0000-00002BE70000}"/>
    <cellStyle name="x 16 5" xfId="57393" xr:uid="{00000000-0005-0000-0000-00002CE70000}"/>
    <cellStyle name="x 16 6" xfId="57394" xr:uid="{00000000-0005-0000-0000-00002DE70000}"/>
    <cellStyle name="x 16 7" xfId="57395" xr:uid="{00000000-0005-0000-0000-00002EE70000}"/>
    <cellStyle name="x 17" xfId="51309" xr:uid="{00000000-0005-0000-0000-00002FE70000}"/>
    <cellStyle name="x 17 2" xfId="57396" xr:uid="{00000000-0005-0000-0000-000030E70000}"/>
    <cellStyle name="x 17 2 2" xfId="57397" xr:uid="{00000000-0005-0000-0000-000031E70000}"/>
    <cellStyle name="x 17 2 2 2" xfId="57398" xr:uid="{00000000-0005-0000-0000-000032E70000}"/>
    <cellStyle name="x 17 2 3" xfId="57399" xr:uid="{00000000-0005-0000-0000-000033E70000}"/>
    <cellStyle name="x 17 3" xfId="57400" xr:uid="{00000000-0005-0000-0000-000034E70000}"/>
    <cellStyle name="x 17 3 2" xfId="57401" xr:uid="{00000000-0005-0000-0000-000035E70000}"/>
    <cellStyle name="x 17 3 2 2" xfId="57402" xr:uid="{00000000-0005-0000-0000-000036E70000}"/>
    <cellStyle name="x 17 3 3" xfId="57403" xr:uid="{00000000-0005-0000-0000-000037E70000}"/>
    <cellStyle name="x 17 4" xfId="57404" xr:uid="{00000000-0005-0000-0000-000038E70000}"/>
    <cellStyle name="x 17 4 2" xfId="57405" xr:uid="{00000000-0005-0000-0000-000039E70000}"/>
    <cellStyle name="x 17 5" xfId="57406" xr:uid="{00000000-0005-0000-0000-00003AE70000}"/>
    <cellStyle name="x 17 6" xfId="57407" xr:uid="{00000000-0005-0000-0000-00003BE70000}"/>
    <cellStyle name="x 17 7" xfId="57408" xr:uid="{00000000-0005-0000-0000-00003CE70000}"/>
    <cellStyle name="x 17 8" xfId="57409" xr:uid="{00000000-0005-0000-0000-00003DE70000}"/>
    <cellStyle name="x 18" xfId="57410" xr:uid="{00000000-0005-0000-0000-00003EE70000}"/>
    <cellStyle name="x 18 2" xfId="57411" xr:uid="{00000000-0005-0000-0000-00003FE70000}"/>
    <cellStyle name="x 18 2 2" xfId="57412" xr:uid="{00000000-0005-0000-0000-000040E70000}"/>
    <cellStyle name="x 18 2 2 2" xfId="57413" xr:uid="{00000000-0005-0000-0000-000041E70000}"/>
    <cellStyle name="x 18 2 3" xfId="57414" xr:uid="{00000000-0005-0000-0000-000042E70000}"/>
    <cellStyle name="x 18 2 4" xfId="57415" xr:uid="{00000000-0005-0000-0000-000043E70000}"/>
    <cellStyle name="x 18 2 5" xfId="57416" xr:uid="{00000000-0005-0000-0000-000044E70000}"/>
    <cellStyle name="x 18 3" xfId="57417" xr:uid="{00000000-0005-0000-0000-000045E70000}"/>
    <cellStyle name="x 18 3 2" xfId="57418" xr:uid="{00000000-0005-0000-0000-000046E70000}"/>
    <cellStyle name="x 18 4" xfId="57419" xr:uid="{00000000-0005-0000-0000-000047E70000}"/>
    <cellStyle name="x 18 5" xfId="57420" xr:uid="{00000000-0005-0000-0000-000048E70000}"/>
    <cellStyle name="x 18 6" xfId="57421" xr:uid="{00000000-0005-0000-0000-000049E70000}"/>
    <cellStyle name="x 19" xfId="57422" xr:uid="{00000000-0005-0000-0000-00004AE70000}"/>
    <cellStyle name="x 19 2" xfId="57423" xr:uid="{00000000-0005-0000-0000-00004BE70000}"/>
    <cellStyle name="x 19 2 2" xfId="57424" xr:uid="{00000000-0005-0000-0000-00004CE70000}"/>
    <cellStyle name="x 19 2 3" xfId="57425" xr:uid="{00000000-0005-0000-0000-00004DE70000}"/>
    <cellStyle name="x 19 3" xfId="57426" xr:uid="{00000000-0005-0000-0000-00004EE70000}"/>
    <cellStyle name="x 19 4" xfId="57427" xr:uid="{00000000-0005-0000-0000-00004FE70000}"/>
    <cellStyle name="x 19 5" xfId="57428" xr:uid="{00000000-0005-0000-0000-000050E70000}"/>
    <cellStyle name="x 2" xfId="137" xr:uid="{00000000-0005-0000-0000-000051E70000}"/>
    <cellStyle name="x 2 2" xfId="51310" xr:uid="{00000000-0005-0000-0000-000052E70000}"/>
    <cellStyle name="x 2 2 2" xfId="51311" xr:uid="{00000000-0005-0000-0000-000053E70000}"/>
    <cellStyle name="x 2 2 2 2" xfId="57429" xr:uid="{00000000-0005-0000-0000-000054E70000}"/>
    <cellStyle name="x 2 2 2 3" xfId="57430" xr:uid="{00000000-0005-0000-0000-000055E70000}"/>
    <cellStyle name="x 2 2 3" xfId="51312" xr:uid="{00000000-0005-0000-0000-000056E70000}"/>
    <cellStyle name="x 2 2 3 2" xfId="57431" xr:uid="{00000000-0005-0000-0000-000057E70000}"/>
    <cellStyle name="x 2 2 3 3" xfId="57432" xr:uid="{00000000-0005-0000-0000-000058E70000}"/>
    <cellStyle name="x 2 2 4" xfId="51313" xr:uid="{00000000-0005-0000-0000-000059E70000}"/>
    <cellStyle name="x 2 2 4 2" xfId="57433" xr:uid="{00000000-0005-0000-0000-00005AE70000}"/>
    <cellStyle name="x 2 2 5" xfId="57434" xr:uid="{00000000-0005-0000-0000-00005BE70000}"/>
    <cellStyle name="x 2 2 5 2" xfId="57435" xr:uid="{00000000-0005-0000-0000-00005CE70000}"/>
    <cellStyle name="x 2 3" xfId="51314" xr:uid="{00000000-0005-0000-0000-00005DE70000}"/>
    <cellStyle name="x 2 3 2" xfId="51315" xr:uid="{00000000-0005-0000-0000-00005EE70000}"/>
    <cellStyle name="x 2 3 2 2" xfId="57436" xr:uid="{00000000-0005-0000-0000-00005FE70000}"/>
    <cellStyle name="x 2 3 3" xfId="57437" xr:uid="{00000000-0005-0000-0000-000060E70000}"/>
    <cellStyle name="x 2 3 4" xfId="57438" xr:uid="{00000000-0005-0000-0000-000061E70000}"/>
    <cellStyle name="x 2 4" xfId="51316" xr:uid="{00000000-0005-0000-0000-000062E70000}"/>
    <cellStyle name="x 2 4 2" xfId="57439" xr:uid="{00000000-0005-0000-0000-000063E70000}"/>
    <cellStyle name="x 2 4 3" xfId="57440" xr:uid="{00000000-0005-0000-0000-000064E70000}"/>
    <cellStyle name="x 2 5" xfId="51317" xr:uid="{00000000-0005-0000-0000-000065E70000}"/>
    <cellStyle name="x 2 5 2" xfId="57441" xr:uid="{00000000-0005-0000-0000-000066E70000}"/>
    <cellStyle name="x 2 6" xfId="57442" xr:uid="{00000000-0005-0000-0000-000067E70000}"/>
    <cellStyle name="x 2 6 2" xfId="57443" xr:uid="{00000000-0005-0000-0000-000068E70000}"/>
    <cellStyle name="x 20" xfId="57444" xr:uid="{00000000-0005-0000-0000-000069E70000}"/>
    <cellStyle name="x 20 2" xfId="57445" xr:uid="{00000000-0005-0000-0000-00006AE70000}"/>
    <cellStyle name="x 20 2 2" xfId="57446" xr:uid="{00000000-0005-0000-0000-00006BE70000}"/>
    <cellStyle name="x 20 3" xfId="57447" xr:uid="{00000000-0005-0000-0000-00006CE70000}"/>
    <cellStyle name="x 20 4" xfId="57448" xr:uid="{00000000-0005-0000-0000-00006DE70000}"/>
    <cellStyle name="x 20 5" xfId="57449" xr:uid="{00000000-0005-0000-0000-00006EE70000}"/>
    <cellStyle name="x 21" xfId="57450" xr:uid="{00000000-0005-0000-0000-00006FE70000}"/>
    <cellStyle name="x 21 2" xfId="57451" xr:uid="{00000000-0005-0000-0000-000070E70000}"/>
    <cellStyle name="x 22" xfId="57452" xr:uid="{00000000-0005-0000-0000-000071E70000}"/>
    <cellStyle name="x 22 2" xfId="57453" xr:uid="{00000000-0005-0000-0000-000072E70000}"/>
    <cellStyle name="x 23" xfId="57454" xr:uid="{00000000-0005-0000-0000-000073E70000}"/>
    <cellStyle name="x 23 2" xfId="57455" xr:uid="{00000000-0005-0000-0000-000074E70000}"/>
    <cellStyle name="x 24" xfId="352" xr:uid="{00000000-0005-0000-0000-000075E70000}"/>
    <cellStyle name="x 3" xfId="138" xr:uid="{00000000-0005-0000-0000-000076E70000}"/>
    <cellStyle name="x 3 2" xfId="51319" xr:uid="{00000000-0005-0000-0000-000077E70000}"/>
    <cellStyle name="x 3 2 2" xfId="51320" xr:uid="{00000000-0005-0000-0000-000078E70000}"/>
    <cellStyle name="x 3 2 2 2" xfId="57456" xr:uid="{00000000-0005-0000-0000-000079E70000}"/>
    <cellStyle name="x 3 2 2 3" xfId="57457" xr:uid="{00000000-0005-0000-0000-00007AE70000}"/>
    <cellStyle name="x 3 2 3" xfId="51321" xr:uid="{00000000-0005-0000-0000-00007BE70000}"/>
    <cellStyle name="x 3 2 3 2" xfId="57458" xr:uid="{00000000-0005-0000-0000-00007CE70000}"/>
    <cellStyle name="x 3 2 3 3" xfId="57459" xr:uid="{00000000-0005-0000-0000-00007DE70000}"/>
    <cellStyle name="x 3 2 4" xfId="51322" xr:uid="{00000000-0005-0000-0000-00007EE70000}"/>
    <cellStyle name="x 3 2 4 2" xfId="57460" xr:uid="{00000000-0005-0000-0000-00007FE70000}"/>
    <cellStyle name="x 3 2 5" xfId="57461" xr:uid="{00000000-0005-0000-0000-000080E70000}"/>
    <cellStyle name="x 3 2 5 2" xfId="57462" xr:uid="{00000000-0005-0000-0000-000081E70000}"/>
    <cellStyle name="x 3 3" xfId="51323" xr:uid="{00000000-0005-0000-0000-000082E70000}"/>
    <cellStyle name="x 3 3 2" xfId="51324" xr:uid="{00000000-0005-0000-0000-000083E70000}"/>
    <cellStyle name="x 3 3 2 2" xfId="57463" xr:uid="{00000000-0005-0000-0000-000084E70000}"/>
    <cellStyle name="x 3 3 3" xfId="57464" xr:uid="{00000000-0005-0000-0000-000085E70000}"/>
    <cellStyle name="x 3 3 4" xfId="57465" xr:uid="{00000000-0005-0000-0000-000086E70000}"/>
    <cellStyle name="x 3 3 5" xfId="57466" xr:uid="{00000000-0005-0000-0000-000087E70000}"/>
    <cellStyle name="x 3 4" xfId="51325" xr:uid="{00000000-0005-0000-0000-000088E70000}"/>
    <cellStyle name="x 3 4 2" xfId="57467" xr:uid="{00000000-0005-0000-0000-000089E70000}"/>
    <cellStyle name="x 3 4 3" xfId="57468" xr:uid="{00000000-0005-0000-0000-00008AE70000}"/>
    <cellStyle name="x 3 5" xfId="51326" xr:uid="{00000000-0005-0000-0000-00008BE70000}"/>
    <cellStyle name="x 3 5 2" xfId="57469" xr:uid="{00000000-0005-0000-0000-00008CE70000}"/>
    <cellStyle name="x 3 6" xfId="57470" xr:uid="{00000000-0005-0000-0000-00008DE70000}"/>
    <cellStyle name="x 3 6 2" xfId="57471" xr:uid="{00000000-0005-0000-0000-00008EE70000}"/>
    <cellStyle name="x 3 7" xfId="51318" xr:uid="{00000000-0005-0000-0000-00008FE70000}"/>
    <cellStyle name="x 4" xfId="185" xr:uid="{00000000-0005-0000-0000-000090E70000}"/>
    <cellStyle name="x 4 2" xfId="51328" xr:uid="{00000000-0005-0000-0000-000091E70000}"/>
    <cellStyle name="x 4 2 2" xfId="51329" xr:uid="{00000000-0005-0000-0000-000092E70000}"/>
    <cellStyle name="x 4 2 2 2" xfId="57472" xr:uid="{00000000-0005-0000-0000-000093E70000}"/>
    <cellStyle name="x 4 2 2 3" xfId="57473" xr:uid="{00000000-0005-0000-0000-000094E70000}"/>
    <cellStyle name="x 4 2 3" xfId="51330" xr:uid="{00000000-0005-0000-0000-000095E70000}"/>
    <cellStyle name="x 4 2 3 2" xfId="57474" xr:uid="{00000000-0005-0000-0000-000096E70000}"/>
    <cellStyle name="x 4 2 3 3" xfId="57475" xr:uid="{00000000-0005-0000-0000-000097E70000}"/>
    <cellStyle name="x 4 2 4" xfId="51331" xr:uid="{00000000-0005-0000-0000-000098E70000}"/>
    <cellStyle name="x 4 2 4 2" xfId="57476" xr:uid="{00000000-0005-0000-0000-000099E70000}"/>
    <cellStyle name="x 4 2 5" xfId="51332" xr:uid="{00000000-0005-0000-0000-00009AE70000}"/>
    <cellStyle name="x 4 2 5 2" xfId="57477" xr:uid="{00000000-0005-0000-0000-00009BE70000}"/>
    <cellStyle name="x 4 2 5 3" xfId="57478" xr:uid="{00000000-0005-0000-0000-00009CE70000}"/>
    <cellStyle name="x 4 2 6" xfId="51333" xr:uid="{00000000-0005-0000-0000-00009DE70000}"/>
    <cellStyle name="x 4 3" xfId="51334" xr:uid="{00000000-0005-0000-0000-00009EE70000}"/>
    <cellStyle name="x 4 3 2" xfId="57479" xr:uid="{00000000-0005-0000-0000-00009FE70000}"/>
    <cellStyle name="x 4 3 3" xfId="57480" xr:uid="{00000000-0005-0000-0000-0000A0E70000}"/>
    <cellStyle name="x 4 3 4" xfId="57481" xr:uid="{00000000-0005-0000-0000-0000A1E70000}"/>
    <cellStyle name="x 4 3 5" xfId="57482" xr:uid="{00000000-0005-0000-0000-0000A2E70000}"/>
    <cellStyle name="x 4 4" xfId="51335" xr:uid="{00000000-0005-0000-0000-0000A3E70000}"/>
    <cellStyle name="x 4 4 2" xfId="57483" xr:uid="{00000000-0005-0000-0000-0000A4E70000}"/>
    <cellStyle name="x 4 4 3" xfId="57484" xr:uid="{00000000-0005-0000-0000-0000A5E70000}"/>
    <cellStyle name="x 4 5" xfId="51336" xr:uid="{00000000-0005-0000-0000-0000A6E70000}"/>
    <cellStyle name="x 4 5 2" xfId="57485" xr:uid="{00000000-0005-0000-0000-0000A7E70000}"/>
    <cellStyle name="x 4 6" xfId="51337" xr:uid="{00000000-0005-0000-0000-0000A8E70000}"/>
    <cellStyle name="x 4 6 2" xfId="57486" xr:uid="{00000000-0005-0000-0000-0000A9E70000}"/>
    <cellStyle name="x 4 6 3" xfId="57487" xr:uid="{00000000-0005-0000-0000-0000AAE70000}"/>
    <cellStyle name="x 4 7" xfId="51327" xr:uid="{00000000-0005-0000-0000-0000ABE70000}"/>
    <cellStyle name="x 5" xfId="51338" xr:uid="{00000000-0005-0000-0000-0000ACE70000}"/>
    <cellStyle name="x 5 2" xfId="51339" xr:uid="{00000000-0005-0000-0000-0000ADE70000}"/>
    <cellStyle name="x 5 2 2" xfId="51340" xr:uid="{00000000-0005-0000-0000-0000AEE70000}"/>
    <cellStyle name="x 5 2 2 2" xfId="57488" xr:uid="{00000000-0005-0000-0000-0000AFE70000}"/>
    <cellStyle name="x 5 2 2 3" xfId="57489" xr:uid="{00000000-0005-0000-0000-0000B0E70000}"/>
    <cellStyle name="x 5 2 3" xfId="51341" xr:uid="{00000000-0005-0000-0000-0000B1E70000}"/>
    <cellStyle name="x 5 2 3 2" xfId="57490" xr:uid="{00000000-0005-0000-0000-0000B2E70000}"/>
    <cellStyle name="x 5 2 3 3" xfId="57491" xr:uid="{00000000-0005-0000-0000-0000B3E70000}"/>
    <cellStyle name="x 5 2 4" xfId="51342" xr:uid="{00000000-0005-0000-0000-0000B4E70000}"/>
    <cellStyle name="x 5 2 4 2" xfId="57492" xr:uid="{00000000-0005-0000-0000-0000B5E70000}"/>
    <cellStyle name="x 5 2 5" xfId="57493" xr:uid="{00000000-0005-0000-0000-0000B6E70000}"/>
    <cellStyle name="x 5 2 5 2" xfId="57494" xr:uid="{00000000-0005-0000-0000-0000B7E70000}"/>
    <cellStyle name="x 5 3" xfId="51343" xr:uid="{00000000-0005-0000-0000-0000B8E70000}"/>
    <cellStyle name="x 5 3 2" xfId="57495" xr:uid="{00000000-0005-0000-0000-0000B9E70000}"/>
    <cellStyle name="x 5 3 3" xfId="57496" xr:uid="{00000000-0005-0000-0000-0000BAE70000}"/>
    <cellStyle name="x 5 3 4" xfId="57497" xr:uid="{00000000-0005-0000-0000-0000BBE70000}"/>
    <cellStyle name="x 5 3 5" xfId="57498" xr:uid="{00000000-0005-0000-0000-0000BCE70000}"/>
    <cellStyle name="x 5 4" xfId="51344" xr:uid="{00000000-0005-0000-0000-0000BDE70000}"/>
    <cellStyle name="x 5 4 2" xfId="57499" xr:uid="{00000000-0005-0000-0000-0000BEE70000}"/>
    <cellStyle name="x 5 4 3" xfId="57500" xr:uid="{00000000-0005-0000-0000-0000BFE70000}"/>
    <cellStyle name="x 5 5" xfId="51345" xr:uid="{00000000-0005-0000-0000-0000C0E70000}"/>
    <cellStyle name="x 5 5 2" xfId="57501" xr:uid="{00000000-0005-0000-0000-0000C1E70000}"/>
    <cellStyle name="x 5 6" xfId="57502" xr:uid="{00000000-0005-0000-0000-0000C2E70000}"/>
    <cellStyle name="x 5 6 2" xfId="57503" xr:uid="{00000000-0005-0000-0000-0000C3E70000}"/>
    <cellStyle name="x 6" xfId="51346" xr:uid="{00000000-0005-0000-0000-0000C4E70000}"/>
    <cellStyle name="x 6 2" xfId="51347" xr:uid="{00000000-0005-0000-0000-0000C5E70000}"/>
    <cellStyle name="x 6 2 2" xfId="51348" xr:uid="{00000000-0005-0000-0000-0000C6E70000}"/>
    <cellStyle name="x 6 2 2 2" xfId="57504" xr:uid="{00000000-0005-0000-0000-0000C7E70000}"/>
    <cellStyle name="x 6 2 2 3" xfId="57505" xr:uid="{00000000-0005-0000-0000-0000C8E70000}"/>
    <cellStyle name="x 6 2 3" xfId="51349" xr:uid="{00000000-0005-0000-0000-0000C9E70000}"/>
    <cellStyle name="x 6 2 3 2" xfId="57506" xr:uid="{00000000-0005-0000-0000-0000CAE70000}"/>
    <cellStyle name="x 6 2 3 3" xfId="57507" xr:uid="{00000000-0005-0000-0000-0000CBE70000}"/>
    <cellStyle name="x 6 2 4" xfId="51350" xr:uid="{00000000-0005-0000-0000-0000CCE70000}"/>
    <cellStyle name="x 6 2 4 2" xfId="57508" xr:uid="{00000000-0005-0000-0000-0000CDE70000}"/>
    <cellStyle name="x 6 2 5" xfId="57509" xr:uid="{00000000-0005-0000-0000-0000CEE70000}"/>
    <cellStyle name="x 6 2 5 2" xfId="57510" xr:uid="{00000000-0005-0000-0000-0000CFE70000}"/>
    <cellStyle name="x 6 3" xfId="51351" xr:uid="{00000000-0005-0000-0000-0000D0E70000}"/>
    <cellStyle name="x 6 3 2" xfId="51352" xr:uid="{00000000-0005-0000-0000-0000D1E70000}"/>
    <cellStyle name="x 6 3 3" xfId="51353" xr:uid="{00000000-0005-0000-0000-0000D2E70000}"/>
    <cellStyle name="x 6 3 4" xfId="57511" xr:uid="{00000000-0005-0000-0000-0000D3E70000}"/>
    <cellStyle name="x 6 4" xfId="51354" xr:uid="{00000000-0005-0000-0000-0000D4E70000}"/>
    <cellStyle name="x 6 4 2" xfId="57512" xr:uid="{00000000-0005-0000-0000-0000D5E70000}"/>
    <cellStyle name="x 6 4 3" xfId="57513" xr:uid="{00000000-0005-0000-0000-0000D6E70000}"/>
    <cellStyle name="x 6 5" xfId="51355" xr:uid="{00000000-0005-0000-0000-0000D7E70000}"/>
    <cellStyle name="x 6 5 2" xfId="57514" xr:uid="{00000000-0005-0000-0000-0000D8E70000}"/>
    <cellStyle name="x 6 6" xfId="57515" xr:uid="{00000000-0005-0000-0000-0000D9E70000}"/>
    <cellStyle name="x 6 6 2" xfId="57516" xr:uid="{00000000-0005-0000-0000-0000DAE70000}"/>
    <cellStyle name="x 7" xfId="51356" xr:uid="{00000000-0005-0000-0000-0000DBE70000}"/>
    <cellStyle name="x 7 2" xfId="51357" xr:uid="{00000000-0005-0000-0000-0000DCE70000}"/>
    <cellStyle name="x 7 2 2" xfId="51358" xr:uid="{00000000-0005-0000-0000-0000DDE70000}"/>
    <cellStyle name="x 7 2 2 2" xfId="57517" xr:uid="{00000000-0005-0000-0000-0000DEE70000}"/>
    <cellStyle name="x 7 2 2 3" xfId="57518" xr:uid="{00000000-0005-0000-0000-0000DFE70000}"/>
    <cellStyle name="x 7 2 3" xfId="51359" xr:uid="{00000000-0005-0000-0000-0000E0E70000}"/>
    <cellStyle name="x 7 2 3 2" xfId="57519" xr:uid="{00000000-0005-0000-0000-0000E1E70000}"/>
    <cellStyle name="x 7 2 3 3" xfId="57520" xr:uid="{00000000-0005-0000-0000-0000E2E70000}"/>
    <cellStyle name="x 7 2 4" xfId="51360" xr:uid="{00000000-0005-0000-0000-0000E3E70000}"/>
    <cellStyle name="x 7 2 4 2" xfId="57521" xr:uid="{00000000-0005-0000-0000-0000E4E70000}"/>
    <cellStyle name="x 7 2 5" xfId="57522" xr:uid="{00000000-0005-0000-0000-0000E5E70000}"/>
    <cellStyle name="x 7 2 5 2" xfId="57523" xr:uid="{00000000-0005-0000-0000-0000E6E70000}"/>
    <cellStyle name="x 7 3" xfId="51361" xr:uid="{00000000-0005-0000-0000-0000E7E70000}"/>
    <cellStyle name="x 7 3 2" xfId="57524" xr:uid="{00000000-0005-0000-0000-0000E8E70000}"/>
    <cellStyle name="x 7 3 3" xfId="57525" xr:uid="{00000000-0005-0000-0000-0000E9E70000}"/>
    <cellStyle name="x 7 3 4" xfId="57526" xr:uid="{00000000-0005-0000-0000-0000EAE70000}"/>
    <cellStyle name="x 7 3 5" xfId="57527" xr:uid="{00000000-0005-0000-0000-0000EBE70000}"/>
    <cellStyle name="x 7 4" xfId="51362" xr:uid="{00000000-0005-0000-0000-0000ECE70000}"/>
    <cellStyle name="x 7 4 2" xfId="57528" xr:uid="{00000000-0005-0000-0000-0000EDE70000}"/>
    <cellStyle name="x 7 4 3" xfId="57529" xr:uid="{00000000-0005-0000-0000-0000EEE70000}"/>
    <cellStyle name="x 7 5" xfId="51363" xr:uid="{00000000-0005-0000-0000-0000EFE70000}"/>
    <cellStyle name="x 7 5 2" xfId="57530" xr:uid="{00000000-0005-0000-0000-0000F0E70000}"/>
    <cellStyle name="x 7 6" xfId="57531" xr:uid="{00000000-0005-0000-0000-0000F1E70000}"/>
    <cellStyle name="x 7 6 2" xfId="57532" xr:uid="{00000000-0005-0000-0000-0000F2E70000}"/>
    <cellStyle name="x 8" xfId="51364" xr:uid="{00000000-0005-0000-0000-0000F3E70000}"/>
    <cellStyle name="x 8 2" xfId="51365" xr:uid="{00000000-0005-0000-0000-0000F4E70000}"/>
    <cellStyle name="x 8 2 2" xfId="51366" xr:uid="{00000000-0005-0000-0000-0000F5E70000}"/>
    <cellStyle name="x 8 2 2 2" xfId="51367" xr:uid="{00000000-0005-0000-0000-0000F6E70000}"/>
    <cellStyle name="x 8 2 2 2 2" xfId="57533" xr:uid="{00000000-0005-0000-0000-0000F7E70000}"/>
    <cellStyle name="x 8 2 2 2 3" xfId="57534" xr:uid="{00000000-0005-0000-0000-0000F8E70000}"/>
    <cellStyle name="x 8 2 2 3" xfId="51368" xr:uid="{00000000-0005-0000-0000-0000F9E70000}"/>
    <cellStyle name="x 8 2 2 3 2" xfId="57535" xr:uid="{00000000-0005-0000-0000-0000FAE70000}"/>
    <cellStyle name="x 8 2 2 3 3" xfId="57536" xr:uid="{00000000-0005-0000-0000-0000FBE70000}"/>
    <cellStyle name="x 8 2 2 4" xfId="51369" xr:uid="{00000000-0005-0000-0000-0000FCE70000}"/>
    <cellStyle name="x 8 2 2 4 2" xfId="57537" xr:uid="{00000000-0005-0000-0000-0000FDE70000}"/>
    <cellStyle name="x 8 2 2 5" xfId="57538" xr:uid="{00000000-0005-0000-0000-0000FEE70000}"/>
    <cellStyle name="x 8 2 2 5 2" xfId="57539" xr:uid="{00000000-0005-0000-0000-0000FFE70000}"/>
    <cellStyle name="x 8 2 3" xfId="51370" xr:uid="{00000000-0005-0000-0000-000000E80000}"/>
    <cellStyle name="x 8 2 3 2" xfId="51371" xr:uid="{00000000-0005-0000-0000-000001E80000}"/>
    <cellStyle name="x 8 2 3 2 2" xfId="57540" xr:uid="{00000000-0005-0000-0000-000002E80000}"/>
    <cellStyle name="x 8 2 3 2 3" xfId="57541" xr:uid="{00000000-0005-0000-0000-000003E80000}"/>
    <cellStyle name="x 8 2 3 3" xfId="51372" xr:uid="{00000000-0005-0000-0000-000004E80000}"/>
    <cellStyle name="x 8 2 3 3 2" xfId="57542" xr:uid="{00000000-0005-0000-0000-000005E80000}"/>
    <cellStyle name="x 8 2 3 3 3" xfId="57543" xr:uid="{00000000-0005-0000-0000-000006E80000}"/>
    <cellStyle name="x 8 2 3 4" xfId="51373" xr:uid="{00000000-0005-0000-0000-000007E80000}"/>
    <cellStyle name="x 8 2 3 4 2" xfId="57544" xr:uid="{00000000-0005-0000-0000-000008E80000}"/>
    <cellStyle name="x 8 2 3 5" xfId="57545" xr:uid="{00000000-0005-0000-0000-000009E80000}"/>
    <cellStyle name="x 8 2 3 5 2" xfId="57546" xr:uid="{00000000-0005-0000-0000-00000AE80000}"/>
    <cellStyle name="x 8 2 4" xfId="51374" xr:uid="{00000000-0005-0000-0000-00000BE80000}"/>
    <cellStyle name="x 8 2 4 2" xfId="57547" xr:uid="{00000000-0005-0000-0000-00000CE80000}"/>
    <cellStyle name="x 8 2 4 3" xfId="57548" xr:uid="{00000000-0005-0000-0000-00000DE80000}"/>
    <cellStyle name="x 8 2 5" xfId="51375" xr:uid="{00000000-0005-0000-0000-00000EE80000}"/>
    <cellStyle name="x 8 2 5 2" xfId="57549" xr:uid="{00000000-0005-0000-0000-00000FE80000}"/>
    <cellStyle name="x 8 2 5 3" xfId="57550" xr:uid="{00000000-0005-0000-0000-000010E80000}"/>
    <cellStyle name="x 8 2 6" xfId="51376" xr:uid="{00000000-0005-0000-0000-000011E80000}"/>
    <cellStyle name="x 8 2 6 2" xfId="57551" xr:uid="{00000000-0005-0000-0000-000012E80000}"/>
    <cellStyle name="x 8 2 7" xfId="57552" xr:uid="{00000000-0005-0000-0000-000013E80000}"/>
    <cellStyle name="x 8 2 7 2" xfId="57553" xr:uid="{00000000-0005-0000-0000-000014E80000}"/>
    <cellStyle name="x 8 3" xfId="51377" xr:uid="{00000000-0005-0000-0000-000015E80000}"/>
    <cellStyle name="x 8 3 2" xfId="57554" xr:uid="{00000000-0005-0000-0000-000016E80000}"/>
    <cellStyle name="x 8 3 3" xfId="57555" xr:uid="{00000000-0005-0000-0000-000017E80000}"/>
    <cellStyle name="x 8 4" xfId="51378" xr:uid="{00000000-0005-0000-0000-000018E80000}"/>
    <cellStyle name="x 8 4 2" xfId="57556" xr:uid="{00000000-0005-0000-0000-000019E80000}"/>
    <cellStyle name="x 8 4 3" xfId="57557" xr:uid="{00000000-0005-0000-0000-00001AE80000}"/>
    <cellStyle name="x 8 5" xfId="51379" xr:uid="{00000000-0005-0000-0000-00001BE80000}"/>
    <cellStyle name="x 8 5 2" xfId="57558" xr:uid="{00000000-0005-0000-0000-00001CE80000}"/>
    <cellStyle name="x 8 6" xfId="57559" xr:uid="{00000000-0005-0000-0000-00001DE80000}"/>
    <cellStyle name="x 8 6 2" xfId="57560" xr:uid="{00000000-0005-0000-0000-00001EE80000}"/>
    <cellStyle name="x 9" xfId="51380" xr:uid="{00000000-0005-0000-0000-00001FE80000}"/>
    <cellStyle name="x 9 2" xfId="51381" xr:uid="{00000000-0005-0000-0000-000020E80000}"/>
    <cellStyle name="x 9 2 2" xfId="51382" xr:uid="{00000000-0005-0000-0000-000021E80000}"/>
    <cellStyle name="x 9 2 2 2" xfId="57561" xr:uid="{00000000-0005-0000-0000-000022E80000}"/>
    <cellStyle name="x 9 2 2 3" xfId="57562" xr:uid="{00000000-0005-0000-0000-000023E80000}"/>
    <cellStyle name="x 9 2 3" xfId="51383" xr:uid="{00000000-0005-0000-0000-000024E80000}"/>
    <cellStyle name="x 9 2 3 2" xfId="57563" xr:uid="{00000000-0005-0000-0000-000025E80000}"/>
    <cellStyle name="x 9 2 3 3" xfId="57564" xr:uid="{00000000-0005-0000-0000-000026E80000}"/>
    <cellStyle name="x 9 2 4" xfId="51384" xr:uid="{00000000-0005-0000-0000-000027E80000}"/>
    <cellStyle name="x 9 2 4 2" xfId="57565" xr:uid="{00000000-0005-0000-0000-000028E80000}"/>
    <cellStyle name="x 9 2 5" xfId="57566" xr:uid="{00000000-0005-0000-0000-000029E80000}"/>
    <cellStyle name="x 9 2 5 2" xfId="57567" xr:uid="{00000000-0005-0000-0000-00002AE80000}"/>
    <cellStyle name="x 9 3" xfId="51385" xr:uid="{00000000-0005-0000-0000-00002BE80000}"/>
    <cellStyle name="x 9 3 2" xfId="51386" xr:uid="{00000000-0005-0000-0000-00002CE80000}"/>
    <cellStyle name="x 9 3 2 2" xfId="57568" xr:uid="{00000000-0005-0000-0000-00002DE80000}"/>
    <cellStyle name="x 9 3 2 3" xfId="57569" xr:uid="{00000000-0005-0000-0000-00002EE80000}"/>
    <cellStyle name="x 9 3 3" xfId="51387" xr:uid="{00000000-0005-0000-0000-00002FE80000}"/>
    <cellStyle name="x 9 3 3 2" xfId="57570" xr:uid="{00000000-0005-0000-0000-000030E80000}"/>
    <cellStyle name="x 9 3 3 3" xfId="57571" xr:uid="{00000000-0005-0000-0000-000031E80000}"/>
    <cellStyle name="x 9 3 4" xfId="51388" xr:uid="{00000000-0005-0000-0000-000032E80000}"/>
    <cellStyle name="x 9 3 4 2" xfId="57572" xr:uid="{00000000-0005-0000-0000-000033E80000}"/>
    <cellStyle name="x 9 3 5" xfId="57573" xr:uid="{00000000-0005-0000-0000-000034E80000}"/>
    <cellStyle name="x 9 3 5 2" xfId="57574" xr:uid="{00000000-0005-0000-0000-000035E80000}"/>
    <cellStyle name="x 9 4" xfId="51389" xr:uid="{00000000-0005-0000-0000-000036E80000}"/>
    <cellStyle name="x 9 4 2" xfId="57575" xr:uid="{00000000-0005-0000-0000-000037E80000}"/>
    <cellStyle name="x 9 4 3" xfId="57576" xr:uid="{00000000-0005-0000-0000-000038E80000}"/>
    <cellStyle name="x 9 5" xfId="51390" xr:uid="{00000000-0005-0000-0000-000039E80000}"/>
    <cellStyle name="x 9 5 2" xfId="57577" xr:uid="{00000000-0005-0000-0000-00003AE80000}"/>
    <cellStyle name="x 9 5 3" xfId="57578" xr:uid="{00000000-0005-0000-0000-00003BE80000}"/>
    <cellStyle name="x 9 6" xfId="51391" xr:uid="{00000000-0005-0000-0000-00003CE80000}"/>
    <cellStyle name="x 9 6 2" xfId="57579" xr:uid="{00000000-0005-0000-0000-00003DE80000}"/>
    <cellStyle name="x 9 7" xfId="57580" xr:uid="{00000000-0005-0000-0000-00003EE80000}"/>
    <cellStyle name="x 9 7 2" xfId="57581" xr:uid="{00000000-0005-0000-0000-00003FE80000}"/>
    <cellStyle name="x_12 - December 31, 2010 per HOBNI w taxes" xfId="57582" xr:uid="{00000000-0005-0000-0000-000040E80000}"/>
    <cellStyle name="x_12 - December 31, 2010 per HOBNI w taxes 2" xfId="57583" xr:uid="{00000000-0005-0000-0000-000041E80000}"/>
    <cellStyle name="x_12 December 2011 sent to HO FINAL" xfId="57584" xr:uid="{00000000-0005-0000-0000-000042E80000}"/>
    <cellStyle name="x_12 December 2011 sent to HO FINAL 2" xfId="57585" xr:uid="{00000000-0005-0000-0000-000043E80000}"/>
    <cellStyle name="x_12 -December 31 2011 with pencil adjustments (6)" xfId="57586" xr:uid="{00000000-0005-0000-0000-000044E80000}"/>
    <cellStyle name="x_12 -December 31 2011 with pencil adjustments (6) 2" xfId="57587" xr:uid="{00000000-0005-0000-0000-000045E80000}"/>
    <cellStyle name="x_2009 tax provision v.1" xfId="51392" xr:uid="{00000000-0005-0000-0000-000046E80000}"/>
    <cellStyle name="x_2009 tax provision v.1 2" xfId="51393" xr:uid="{00000000-0005-0000-0000-000047E80000}"/>
    <cellStyle name="x_2009 tax provision v.1 2 2" xfId="51394" xr:uid="{00000000-0005-0000-0000-000048E80000}"/>
    <cellStyle name="x_2009 tax provision v.1 3" xfId="51395" xr:uid="{00000000-0005-0000-0000-000049E80000}"/>
    <cellStyle name="x_2009 tax provision v.1 4" xfId="51396" xr:uid="{00000000-0005-0000-0000-00004AE80000}"/>
    <cellStyle name="x_2009 tax provision v.1 4 2" xfId="51397" xr:uid="{00000000-0005-0000-0000-00004BE80000}"/>
    <cellStyle name="x_2009 tax provision v.1 4 3" xfId="51398" xr:uid="{00000000-0005-0000-0000-00004CE80000}"/>
    <cellStyle name="x_2009 tax provision v.1 5" xfId="57588" xr:uid="{00000000-0005-0000-0000-00004DE80000}"/>
    <cellStyle name="x_2009 UCC Adds Dec YTD Summary For  Sch 008 bps aug 21" xfId="51399" xr:uid="{00000000-0005-0000-0000-00004EE80000}"/>
    <cellStyle name="x_2009 UCC Adds Dec YTD Summary For  Sch 008 bps aug 21 2" xfId="51400" xr:uid="{00000000-0005-0000-0000-00004FE80000}"/>
    <cellStyle name="x_2009 UCC Adds Dec YTD Summary For  Sch 008 bps aug 21 3" xfId="51401" xr:uid="{00000000-0005-0000-0000-000050E80000}"/>
    <cellStyle name="x_2010 tax provision" xfId="51402" xr:uid="{00000000-0005-0000-0000-000051E80000}"/>
    <cellStyle name="x_2010 tax provision for Tax Return Filing" xfId="51403" xr:uid="{00000000-0005-0000-0000-000052E80000}"/>
    <cellStyle name="x_2010 tax provision for Tax Return Filing 2" xfId="57589" xr:uid="{00000000-0005-0000-0000-000053E80000}"/>
    <cellStyle name="x_2010 UCC Adds Dec YTD Summary For  Sch 008 Dec 2009 (Jan 15)(Final)" xfId="51404" xr:uid="{00000000-0005-0000-0000-000054E80000}"/>
    <cellStyle name="x_2010 UCC Adds Dec YTD Summary For  Sch 008 Dec 2009 (Jan 15)(Final) 2" xfId="51405" xr:uid="{00000000-0005-0000-0000-000055E80000}"/>
    <cellStyle name="x_2010 UCC Adds Dec YTD Summary For  Sch 008 Dec 2009 (Jan 15)(Final) 3" xfId="51406" xr:uid="{00000000-0005-0000-0000-000056E80000}"/>
    <cellStyle name="x_Book1" xfId="57590" xr:uid="{00000000-0005-0000-0000-000057E80000}"/>
    <cellStyle name="x_Book1 2" xfId="57591" xr:uid="{00000000-0005-0000-0000-000058E80000}"/>
    <cellStyle name="x_Capital assets (2)" xfId="51407" xr:uid="{00000000-0005-0000-0000-000059E80000}"/>
    <cellStyle name="x_Capital assets (2) 2" xfId="57592" xr:uid="{00000000-0005-0000-0000-00005AE80000}"/>
    <cellStyle name="x_CCA-Request_H11bps" xfId="48" xr:uid="{00000000-0005-0000-0000-00005BE80000}"/>
    <cellStyle name="x_CCA-Request_H11bps 10" xfId="51408" xr:uid="{00000000-0005-0000-0000-00005CE80000}"/>
    <cellStyle name="x_CCA-Request_H11bps 10 2" xfId="51409" xr:uid="{00000000-0005-0000-0000-00005DE80000}"/>
    <cellStyle name="x_CCA-Request_H11bps 10 2 2" xfId="51410" xr:uid="{00000000-0005-0000-0000-00005EE80000}"/>
    <cellStyle name="x_CCA-Request_H11bps 10 2 2 2" xfId="57593" xr:uid="{00000000-0005-0000-0000-00005FE80000}"/>
    <cellStyle name="x_CCA-Request_H11bps 10 2 2 3" xfId="57594" xr:uid="{00000000-0005-0000-0000-000060E80000}"/>
    <cellStyle name="x_CCA-Request_H11bps 10 2 3" xfId="51411" xr:uid="{00000000-0005-0000-0000-000061E80000}"/>
    <cellStyle name="x_CCA-Request_H11bps 10 2 3 2" xfId="57595" xr:uid="{00000000-0005-0000-0000-000062E80000}"/>
    <cellStyle name="x_CCA-Request_H11bps 10 2 3 3" xfId="57596" xr:uid="{00000000-0005-0000-0000-000063E80000}"/>
    <cellStyle name="x_CCA-Request_H11bps 10 2 4" xfId="51412" xr:uid="{00000000-0005-0000-0000-000064E80000}"/>
    <cellStyle name="x_CCA-Request_H11bps 10 2 4 2" xfId="57597" xr:uid="{00000000-0005-0000-0000-000065E80000}"/>
    <cellStyle name="x_CCA-Request_H11bps 10 2 5" xfId="57598" xr:uid="{00000000-0005-0000-0000-000066E80000}"/>
    <cellStyle name="x_CCA-Request_H11bps 10 2 5 2" xfId="57599" xr:uid="{00000000-0005-0000-0000-000067E80000}"/>
    <cellStyle name="x_CCA-Request_H11bps 10 3" xfId="51413" xr:uid="{00000000-0005-0000-0000-000068E80000}"/>
    <cellStyle name="x_CCA-Request_H11bps 10 3 2" xfId="51414" xr:uid="{00000000-0005-0000-0000-000069E80000}"/>
    <cellStyle name="x_CCA-Request_H11bps 10 3 2 2" xfId="57600" xr:uid="{00000000-0005-0000-0000-00006AE80000}"/>
    <cellStyle name="x_CCA-Request_H11bps 10 3 2 3" xfId="57601" xr:uid="{00000000-0005-0000-0000-00006BE80000}"/>
    <cellStyle name="x_CCA-Request_H11bps 10 3 3" xfId="51415" xr:uid="{00000000-0005-0000-0000-00006CE80000}"/>
    <cellStyle name="x_CCA-Request_H11bps 10 3 3 2" xfId="57602" xr:uid="{00000000-0005-0000-0000-00006DE80000}"/>
    <cellStyle name="x_CCA-Request_H11bps 10 3 3 3" xfId="57603" xr:uid="{00000000-0005-0000-0000-00006EE80000}"/>
    <cellStyle name="x_CCA-Request_H11bps 10 3 4" xfId="51416" xr:uid="{00000000-0005-0000-0000-00006FE80000}"/>
    <cellStyle name="x_CCA-Request_H11bps 10 3 4 2" xfId="57604" xr:uid="{00000000-0005-0000-0000-000070E80000}"/>
    <cellStyle name="x_CCA-Request_H11bps 10 3 5" xfId="57605" xr:uid="{00000000-0005-0000-0000-000071E80000}"/>
    <cellStyle name="x_CCA-Request_H11bps 10 3 5 2" xfId="57606" xr:uid="{00000000-0005-0000-0000-000072E80000}"/>
    <cellStyle name="x_CCA-Request_H11bps 10 4" xfId="51417" xr:uid="{00000000-0005-0000-0000-000073E80000}"/>
    <cellStyle name="x_CCA-Request_H11bps 10 4 2" xfId="57607" xr:uid="{00000000-0005-0000-0000-000074E80000}"/>
    <cellStyle name="x_CCA-Request_H11bps 10 4 3" xfId="57608" xr:uid="{00000000-0005-0000-0000-000075E80000}"/>
    <cellStyle name="x_CCA-Request_H11bps 10 5" xfId="51418" xr:uid="{00000000-0005-0000-0000-000076E80000}"/>
    <cellStyle name="x_CCA-Request_H11bps 10 5 2" xfId="57609" xr:uid="{00000000-0005-0000-0000-000077E80000}"/>
    <cellStyle name="x_CCA-Request_H11bps 10 5 3" xfId="57610" xr:uid="{00000000-0005-0000-0000-000078E80000}"/>
    <cellStyle name="x_CCA-Request_H11bps 10 6" xfId="51419" xr:uid="{00000000-0005-0000-0000-000079E80000}"/>
    <cellStyle name="x_CCA-Request_H11bps 10 6 2" xfId="57611" xr:uid="{00000000-0005-0000-0000-00007AE80000}"/>
    <cellStyle name="x_CCA-Request_H11bps 10 7" xfId="57612" xr:uid="{00000000-0005-0000-0000-00007BE80000}"/>
    <cellStyle name="x_CCA-Request_H11bps 10 7 2" xfId="57613" xr:uid="{00000000-0005-0000-0000-00007CE80000}"/>
    <cellStyle name="x_CCA-Request_H11bps 11" xfId="51420" xr:uid="{00000000-0005-0000-0000-00007DE80000}"/>
    <cellStyle name="x_CCA-Request_H11bps 11 2" xfId="51421" xr:uid="{00000000-0005-0000-0000-00007EE80000}"/>
    <cellStyle name="x_CCA-Request_H11bps 11 2 2" xfId="57614" xr:uid="{00000000-0005-0000-0000-00007FE80000}"/>
    <cellStyle name="x_CCA-Request_H11bps 11 2 2 2" xfId="57615" xr:uid="{00000000-0005-0000-0000-000080E80000}"/>
    <cellStyle name="x_CCA-Request_H11bps 11 2 3" xfId="57616" xr:uid="{00000000-0005-0000-0000-000081E80000}"/>
    <cellStyle name="x_CCA-Request_H11bps 11 2 3 2" xfId="57617" xr:uid="{00000000-0005-0000-0000-000082E80000}"/>
    <cellStyle name="x_CCA-Request_H11bps 11 2 4" xfId="57618" xr:uid="{00000000-0005-0000-0000-000083E80000}"/>
    <cellStyle name="x_CCA-Request_H11bps 11 3" xfId="51422" xr:uid="{00000000-0005-0000-0000-000084E80000}"/>
    <cellStyle name="x_CCA-Request_H11bps 11 3 2" xfId="57619" xr:uid="{00000000-0005-0000-0000-000085E80000}"/>
    <cellStyle name="x_CCA-Request_H11bps 11 3 3" xfId="57620" xr:uid="{00000000-0005-0000-0000-000086E80000}"/>
    <cellStyle name="x_CCA-Request_H11bps 11 4" xfId="51423" xr:uid="{00000000-0005-0000-0000-000087E80000}"/>
    <cellStyle name="x_CCA-Request_H11bps 11 4 2" xfId="57621" xr:uid="{00000000-0005-0000-0000-000088E80000}"/>
    <cellStyle name="x_CCA-Request_H11bps 11 5" xfId="57622" xr:uid="{00000000-0005-0000-0000-000089E80000}"/>
    <cellStyle name="x_CCA-Request_H11bps 11 5 2" xfId="57623" xr:uid="{00000000-0005-0000-0000-00008AE80000}"/>
    <cellStyle name="x_CCA-Request_H11bps 12" xfId="51424" xr:uid="{00000000-0005-0000-0000-00008BE80000}"/>
    <cellStyle name="x_CCA-Request_H11bps 12 2" xfId="51425" xr:uid="{00000000-0005-0000-0000-00008CE80000}"/>
    <cellStyle name="x_CCA-Request_H11bps 12 2 2" xfId="51426" xr:uid="{00000000-0005-0000-0000-00008DE80000}"/>
    <cellStyle name="x_CCA-Request_H11bps 12 2 2 2" xfId="57624" xr:uid="{00000000-0005-0000-0000-00008EE80000}"/>
    <cellStyle name="x_CCA-Request_H11bps 12 2 2 3" xfId="57625" xr:uid="{00000000-0005-0000-0000-00008FE80000}"/>
    <cellStyle name="x_CCA-Request_H11bps 12 2 3" xfId="51427" xr:uid="{00000000-0005-0000-0000-000090E80000}"/>
    <cellStyle name="x_CCA-Request_H11bps 12 2 3 2" xfId="57626" xr:uid="{00000000-0005-0000-0000-000091E80000}"/>
    <cellStyle name="x_CCA-Request_H11bps 12 2 3 3" xfId="57627" xr:uid="{00000000-0005-0000-0000-000092E80000}"/>
    <cellStyle name="x_CCA-Request_H11bps 12 2 4" xfId="51428" xr:uid="{00000000-0005-0000-0000-000093E80000}"/>
    <cellStyle name="x_CCA-Request_H11bps 12 2 4 2" xfId="57628" xr:uid="{00000000-0005-0000-0000-000094E80000}"/>
    <cellStyle name="x_CCA-Request_H11bps 12 2 5" xfId="57629" xr:uid="{00000000-0005-0000-0000-000095E80000}"/>
    <cellStyle name="x_CCA-Request_H11bps 12 2 6" xfId="57630" xr:uid="{00000000-0005-0000-0000-000096E80000}"/>
    <cellStyle name="x_CCA-Request_H11bps 12 2 7" xfId="57631" xr:uid="{00000000-0005-0000-0000-000097E80000}"/>
    <cellStyle name="x_CCA-Request_H11bps 12 3" xfId="51429" xr:uid="{00000000-0005-0000-0000-000098E80000}"/>
    <cellStyle name="x_CCA-Request_H11bps 12 3 2" xfId="57632" xr:uid="{00000000-0005-0000-0000-000099E80000}"/>
    <cellStyle name="x_CCA-Request_H11bps 12 3 3" xfId="57633" xr:uid="{00000000-0005-0000-0000-00009AE80000}"/>
    <cellStyle name="x_CCA-Request_H11bps 12 4" xfId="51430" xr:uid="{00000000-0005-0000-0000-00009BE80000}"/>
    <cellStyle name="x_CCA-Request_H11bps 12 4 2" xfId="57634" xr:uid="{00000000-0005-0000-0000-00009CE80000}"/>
    <cellStyle name="x_CCA-Request_H11bps 12 4 3" xfId="57635" xr:uid="{00000000-0005-0000-0000-00009DE80000}"/>
    <cellStyle name="x_CCA-Request_H11bps 12 5" xfId="51431" xr:uid="{00000000-0005-0000-0000-00009EE80000}"/>
    <cellStyle name="x_CCA-Request_H11bps 12 5 2" xfId="57636" xr:uid="{00000000-0005-0000-0000-00009FE80000}"/>
    <cellStyle name="x_CCA-Request_H11bps 12 6" xfId="57637" xr:uid="{00000000-0005-0000-0000-0000A0E80000}"/>
    <cellStyle name="x_CCA-Request_H11bps 12 6 2" xfId="57638" xr:uid="{00000000-0005-0000-0000-0000A1E80000}"/>
    <cellStyle name="x_CCA-Request_H11bps 13" xfId="51432" xr:uid="{00000000-0005-0000-0000-0000A2E80000}"/>
    <cellStyle name="x_CCA-Request_H11bps 13 2" xfId="51433" xr:uid="{00000000-0005-0000-0000-0000A3E80000}"/>
    <cellStyle name="x_CCA-Request_H11bps 13 2 2" xfId="51434" xr:uid="{00000000-0005-0000-0000-0000A4E80000}"/>
    <cellStyle name="x_CCA-Request_H11bps 13 2 2 2" xfId="57639" xr:uid="{00000000-0005-0000-0000-0000A5E80000}"/>
    <cellStyle name="x_CCA-Request_H11bps 13 2 2 2 2" xfId="57640" xr:uid="{00000000-0005-0000-0000-0000A6E80000}"/>
    <cellStyle name="x_CCA-Request_H11bps 13 2 2 3" xfId="57641" xr:uid="{00000000-0005-0000-0000-0000A7E80000}"/>
    <cellStyle name="x_CCA-Request_H11bps 13 2 2 4" xfId="57642" xr:uid="{00000000-0005-0000-0000-0000A8E80000}"/>
    <cellStyle name="x_CCA-Request_H11bps 13 2 3" xfId="51435" xr:uid="{00000000-0005-0000-0000-0000A9E80000}"/>
    <cellStyle name="x_CCA-Request_H11bps 13 2 3 2" xfId="57643" xr:uid="{00000000-0005-0000-0000-0000AAE80000}"/>
    <cellStyle name="x_CCA-Request_H11bps 13 2 3 2 2" xfId="57644" xr:uid="{00000000-0005-0000-0000-0000ABE80000}"/>
    <cellStyle name="x_CCA-Request_H11bps 13 2 3 3" xfId="57645" xr:uid="{00000000-0005-0000-0000-0000ACE80000}"/>
    <cellStyle name="x_CCA-Request_H11bps 13 2 3 4" xfId="57646" xr:uid="{00000000-0005-0000-0000-0000ADE80000}"/>
    <cellStyle name="x_CCA-Request_H11bps 13 2 4" xfId="51436" xr:uid="{00000000-0005-0000-0000-0000AEE80000}"/>
    <cellStyle name="x_CCA-Request_H11bps 13 2 4 2" xfId="57647" xr:uid="{00000000-0005-0000-0000-0000AFE80000}"/>
    <cellStyle name="x_CCA-Request_H11bps 13 2 5" xfId="57648" xr:uid="{00000000-0005-0000-0000-0000B0E80000}"/>
    <cellStyle name="x_CCA-Request_H11bps 13 2 6" xfId="57649" xr:uid="{00000000-0005-0000-0000-0000B1E80000}"/>
    <cellStyle name="x_CCA-Request_H11bps 13 2 7" xfId="57650" xr:uid="{00000000-0005-0000-0000-0000B2E80000}"/>
    <cellStyle name="x_CCA-Request_H11bps 13 3" xfId="51437" xr:uid="{00000000-0005-0000-0000-0000B3E80000}"/>
    <cellStyle name="x_CCA-Request_H11bps 13 3 2" xfId="57651" xr:uid="{00000000-0005-0000-0000-0000B4E80000}"/>
    <cellStyle name="x_CCA-Request_H11bps 13 3 2 2" xfId="57652" xr:uid="{00000000-0005-0000-0000-0000B5E80000}"/>
    <cellStyle name="x_CCA-Request_H11bps 13 3 3" xfId="57653" xr:uid="{00000000-0005-0000-0000-0000B6E80000}"/>
    <cellStyle name="x_CCA-Request_H11bps 13 3 4" xfId="57654" xr:uid="{00000000-0005-0000-0000-0000B7E80000}"/>
    <cellStyle name="x_CCA-Request_H11bps 13 4" xfId="51438" xr:uid="{00000000-0005-0000-0000-0000B8E80000}"/>
    <cellStyle name="x_CCA-Request_H11bps 13 4 2" xfId="57655" xr:uid="{00000000-0005-0000-0000-0000B9E80000}"/>
    <cellStyle name="x_CCA-Request_H11bps 13 4 3" xfId="57656" xr:uid="{00000000-0005-0000-0000-0000BAE80000}"/>
    <cellStyle name="x_CCA-Request_H11bps 13 5" xfId="51439" xr:uid="{00000000-0005-0000-0000-0000BBE80000}"/>
    <cellStyle name="x_CCA-Request_H11bps 13 5 2" xfId="57657" xr:uid="{00000000-0005-0000-0000-0000BCE80000}"/>
    <cellStyle name="x_CCA-Request_H11bps 13 6" xfId="57658" xr:uid="{00000000-0005-0000-0000-0000BDE80000}"/>
    <cellStyle name="x_CCA-Request_H11bps 13 7" xfId="57659" xr:uid="{00000000-0005-0000-0000-0000BEE80000}"/>
    <cellStyle name="x_CCA-Request_H11bps 13 8" xfId="57660" xr:uid="{00000000-0005-0000-0000-0000BFE80000}"/>
    <cellStyle name="x_CCA-Request_H11bps 14" xfId="51440" xr:uid="{00000000-0005-0000-0000-0000C0E80000}"/>
    <cellStyle name="x_CCA-Request_H11bps 14 2" xfId="51441" xr:uid="{00000000-0005-0000-0000-0000C1E80000}"/>
    <cellStyle name="x_CCA-Request_H11bps 14 2 2" xfId="51442" xr:uid="{00000000-0005-0000-0000-0000C2E80000}"/>
    <cellStyle name="x_CCA-Request_H11bps 14 2 2 2" xfId="57661" xr:uid="{00000000-0005-0000-0000-0000C3E80000}"/>
    <cellStyle name="x_CCA-Request_H11bps 14 2 2 3" xfId="57662" xr:uid="{00000000-0005-0000-0000-0000C4E80000}"/>
    <cellStyle name="x_CCA-Request_H11bps 14 2 3" xfId="51443" xr:uid="{00000000-0005-0000-0000-0000C5E80000}"/>
    <cellStyle name="x_CCA-Request_H11bps 14 2 3 2" xfId="57663" xr:uid="{00000000-0005-0000-0000-0000C6E80000}"/>
    <cellStyle name="x_CCA-Request_H11bps 14 2 3 3" xfId="57664" xr:uid="{00000000-0005-0000-0000-0000C7E80000}"/>
    <cellStyle name="x_CCA-Request_H11bps 14 2 4" xfId="51444" xr:uid="{00000000-0005-0000-0000-0000C8E80000}"/>
    <cellStyle name="x_CCA-Request_H11bps 14 2 4 2" xfId="57665" xr:uid="{00000000-0005-0000-0000-0000C9E80000}"/>
    <cellStyle name="x_CCA-Request_H11bps 14 2 5" xfId="57666" xr:uid="{00000000-0005-0000-0000-0000CAE80000}"/>
    <cellStyle name="x_CCA-Request_H11bps 14 2 6" xfId="57667" xr:uid="{00000000-0005-0000-0000-0000CBE80000}"/>
    <cellStyle name="x_CCA-Request_H11bps 14 2 7" xfId="57668" xr:uid="{00000000-0005-0000-0000-0000CCE80000}"/>
    <cellStyle name="x_CCA-Request_H11bps 14 3" xfId="51445" xr:uid="{00000000-0005-0000-0000-0000CDE80000}"/>
    <cellStyle name="x_CCA-Request_H11bps 14 3 2" xfId="57669" xr:uid="{00000000-0005-0000-0000-0000CEE80000}"/>
    <cellStyle name="x_CCA-Request_H11bps 14 3 2 2" xfId="57670" xr:uid="{00000000-0005-0000-0000-0000CFE80000}"/>
    <cellStyle name="x_CCA-Request_H11bps 14 3 2 2 2" xfId="57671" xr:uid="{00000000-0005-0000-0000-0000D0E80000}"/>
    <cellStyle name="x_CCA-Request_H11bps 14 3 2 3" xfId="57672" xr:uid="{00000000-0005-0000-0000-0000D1E80000}"/>
    <cellStyle name="x_CCA-Request_H11bps 14 3 3" xfId="57673" xr:uid="{00000000-0005-0000-0000-0000D2E80000}"/>
    <cellStyle name="x_CCA-Request_H11bps 14 3 3 2" xfId="57674" xr:uid="{00000000-0005-0000-0000-0000D3E80000}"/>
    <cellStyle name="x_CCA-Request_H11bps 14 3 4" xfId="57675" xr:uid="{00000000-0005-0000-0000-0000D4E80000}"/>
    <cellStyle name="x_CCA-Request_H11bps 14 3 5" xfId="57676" xr:uid="{00000000-0005-0000-0000-0000D5E80000}"/>
    <cellStyle name="x_CCA-Request_H11bps 14 3 6" xfId="57677" xr:uid="{00000000-0005-0000-0000-0000D6E80000}"/>
    <cellStyle name="x_CCA-Request_H11bps 14 3 7" xfId="57678" xr:uid="{00000000-0005-0000-0000-0000D7E80000}"/>
    <cellStyle name="x_CCA-Request_H11bps 14 4" xfId="51446" xr:uid="{00000000-0005-0000-0000-0000D8E80000}"/>
    <cellStyle name="x_CCA-Request_H11bps 14 4 2" xfId="57679" xr:uid="{00000000-0005-0000-0000-0000D9E80000}"/>
    <cellStyle name="x_CCA-Request_H11bps 14 4 3" xfId="57680" xr:uid="{00000000-0005-0000-0000-0000DAE80000}"/>
    <cellStyle name="x_CCA-Request_H11bps 14 5" xfId="51447" xr:uid="{00000000-0005-0000-0000-0000DBE80000}"/>
    <cellStyle name="x_CCA-Request_H11bps 14 5 2" xfId="57681" xr:uid="{00000000-0005-0000-0000-0000DCE80000}"/>
    <cellStyle name="x_CCA-Request_H11bps 14 6" xfId="57682" xr:uid="{00000000-0005-0000-0000-0000DDE80000}"/>
    <cellStyle name="x_CCA-Request_H11bps 14 7" xfId="57683" xr:uid="{00000000-0005-0000-0000-0000DEE80000}"/>
    <cellStyle name="x_CCA-Request_H11bps 14 8" xfId="57684" xr:uid="{00000000-0005-0000-0000-0000DFE80000}"/>
    <cellStyle name="x_CCA-Request_H11bps 15" xfId="51448" xr:uid="{00000000-0005-0000-0000-0000E0E80000}"/>
    <cellStyle name="x_CCA-Request_H11bps 15 2" xfId="51449" xr:uid="{00000000-0005-0000-0000-0000E1E80000}"/>
    <cellStyle name="x_CCA-Request_H11bps 15 2 2" xfId="57685" xr:uid="{00000000-0005-0000-0000-0000E2E80000}"/>
    <cellStyle name="x_CCA-Request_H11bps 15 2 2 2" xfId="57686" xr:uid="{00000000-0005-0000-0000-0000E3E80000}"/>
    <cellStyle name="x_CCA-Request_H11bps 15 2 3" xfId="57687" xr:uid="{00000000-0005-0000-0000-0000E4E80000}"/>
    <cellStyle name="x_CCA-Request_H11bps 15 2 4" xfId="57688" xr:uid="{00000000-0005-0000-0000-0000E5E80000}"/>
    <cellStyle name="x_CCA-Request_H11bps 15 2 5" xfId="57689" xr:uid="{00000000-0005-0000-0000-0000E6E80000}"/>
    <cellStyle name="x_CCA-Request_H11bps 15 2 6" xfId="57690" xr:uid="{00000000-0005-0000-0000-0000E7E80000}"/>
    <cellStyle name="x_CCA-Request_H11bps 15 3" xfId="51450" xr:uid="{00000000-0005-0000-0000-0000E8E80000}"/>
    <cellStyle name="x_CCA-Request_H11bps 15 3 2" xfId="57691" xr:uid="{00000000-0005-0000-0000-0000E9E80000}"/>
    <cellStyle name="x_CCA-Request_H11bps 15 3 2 2" xfId="57692" xr:uid="{00000000-0005-0000-0000-0000EAE80000}"/>
    <cellStyle name="x_CCA-Request_H11bps 15 3 2 2 2" xfId="57693" xr:uid="{00000000-0005-0000-0000-0000EBE80000}"/>
    <cellStyle name="x_CCA-Request_H11bps 15 3 2 3" xfId="57694" xr:uid="{00000000-0005-0000-0000-0000ECE80000}"/>
    <cellStyle name="x_CCA-Request_H11bps 15 3 3" xfId="57695" xr:uid="{00000000-0005-0000-0000-0000EDE80000}"/>
    <cellStyle name="x_CCA-Request_H11bps 15 3 3 2" xfId="57696" xr:uid="{00000000-0005-0000-0000-0000EEE80000}"/>
    <cellStyle name="x_CCA-Request_H11bps 15 3 4" xfId="57697" xr:uid="{00000000-0005-0000-0000-0000EFE80000}"/>
    <cellStyle name="x_CCA-Request_H11bps 15 3 5" xfId="57698" xr:uid="{00000000-0005-0000-0000-0000F0E80000}"/>
    <cellStyle name="x_CCA-Request_H11bps 15 4" xfId="51451" xr:uid="{00000000-0005-0000-0000-0000F1E80000}"/>
    <cellStyle name="x_CCA-Request_H11bps 15 4 2" xfId="57699" xr:uid="{00000000-0005-0000-0000-0000F2E80000}"/>
    <cellStyle name="x_CCA-Request_H11bps 15 5" xfId="57700" xr:uid="{00000000-0005-0000-0000-0000F3E80000}"/>
    <cellStyle name="x_CCA-Request_H11bps 15 6" xfId="57701" xr:uid="{00000000-0005-0000-0000-0000F4E80000}"/>
    <cellStyle name="x_CCA-Request_H11bps 15 7" xfId="57702" xr:uid="{00000000-0005-0000-0000-0000F5E80000}"/>
    <cellStyle name="x_CCA-Request_H11bps 16" xfId="51452" xr:uid="{00000000-0005-0000-0000-0000F6E80000}"/>
    <cellStyle name="x_CCA-Request_H11bps 16 2" xfId="51453" xr:uid="{00000000-0005-0000-0000-0000F7E80000}"/>
    <cellStyle name="x_CCA-Request_H11bps 16 2 2" xfId="57703" xr:uid="{00000000-0005-0000-0000-0000F8E80000}"/>
    <cellStyle name="x_CCA-Request_H11bps 16 2 2 2" xfId="57704" xr:uid="{00000000-0005-0000-0000-0000F9E80000}"/>
    <cellStyle name="x_CCA-Request_H11bps 16 2 2 2 2" xfId="57705" xr:uid="{00000000-0005-0000-0000-0000FAE80000}"/>
    <cellStyle name="x_CCA-Request_H11bps 16 2 2 3" xfId="57706" xr:uid="{00000000-0005-0000-0000-0000FBE80000}"/>
    <cellStyle name="x_CCA-Request_H11bps 16 2 3" xfId="57707" xr:uid="{00000000-0005-0000-0000-0000FCE80000}"/>
    <cellStyle name="x_CCA-Request_H11bps 16 2 3 2" xfId="57708" xr:uid="{00000000-0005-0000-0000-0000FDE80000}"/>
    <cellStyle name="x_CCA-Request_H11bps 16 2 4" xfId="57709" xr:uid="{00000000-0005-0000-0000-0000FEE80000}"/>
    <cellStyle name="x_CCA-Request_H11bps 16 3" xfId="57710" xr:uid="{00000000-0005-0000-0000-0000FFE80000}"/>
    <cellStyle name="x_CCA-Request_H11bps 16 3 2" xfId="57711" xr:uid="{00000000-0005-0000-0000-000000E90000}"/>
    <cellStyle name="x_CCA-Request_H11bps 16 3 2 2" xfId="57712" xr:uid="{00000000-0005-0000-0000-000001E90000}"/>
    <cellStyle name="x_CCA-Request_H11bps 16 3 3" xfId="57713" xr:uid="{00000000-0005-0000-0000-000002E90000}"/>
    <cellStyle name="x_CCA-Request_H11bps 16 4" xfId="57714" xr:uid="{00000000-0005-0000-0000-000003E90000}"/>
    <cellStyle name="x_CCA-Request_H11bps 16 4 2" xfId="57715" xr:uid="{00000000-0005-0000-0000-000004E90000}"/>
    <cellStyle name="x_CCA-Request_H11bps 16 5" xfId="57716" xr:uid="{00000000-0005-0000-0000-000005E90000}"/>
    <cellStyle name="x_CCA-Request_H11bps 16 6" xfId="57717" xr:uid="{00000000-0005-0000-0000-000006E90000}"/>
    <cellStyle name="x_CCA-Request_H11bps 16 7" xfId="57718" xr:uid="{00000000-0005-0000-0000-000007E90000}"/>
    <cellStyle name="x_CCA-Request_H11bps 17" xfId="51454" xr:uid="{00000000-0005-0000-0000-000008E90000}"/>
    <cellStyle name="x_CCA-Request_H11bps 17 2" xfId="57719" xr:uid="{00000000-0005-0000-0000-000009E90000}"/>
    <cellStyle name="x_CCA-Request_H11bps 17 2 2" xfId="57720" xr:uid="{00000000-0005-0000-0000-00000AE90000}"/>
    <cellStyle name="x_CCA-Request_H11bps 17 2 2 2" xfId="57721" xr:uid="{00000000-0005-0000-0000-00000BE90000}"/>
    <cellStyle name="x_CCA-Request_H11bps 17 2 3" xfId="57722" xr:uid="{00000000-0005-0000-0000-00000CE90000}"/>
    <cellStyle name="x_CCA-Request_H11bps 17 3" xfId="57723" xr:uid="{00000000-0005-0000-0000-00000DE90000}"/>
    <cellStyle name="x_CCA-Request_H11bps 17 3 2" xfId="57724" xr:uid="{00000000-0005-0000-0000-00000EE90000}"/>
    <cellStyle name="x_CCA-Request_H11bps 17 3 2 2" xfId="57725" xr:uid="{00000000-0005-0000-0000-00000FE90000}"/>
    <cellStyle name="x_CCA-Request_H11bps 17 3 3" xfId="57726" xr:uid="{00000000-0005-0000-0000-000010E90000}"/>
    <cellStyle name="x_CCA-Request_H11bps 17 4" xfId="57727" xr:uid="{00000000-0005-0000-0000-000011E90000}"/>
    <cellStyle name="x_CCA-Request_H11bps 17 4 2" xfId="57728" xr:uid="{00000000-0005-0000-0000-000012E90000}"/>
    <cellStyle name="x_CCA-Request_H11bps 17 5" xfId="57729" xr:uid="{00000000-0005-0000-0000-000013E90000}"/>
    <cellStyle name="x_CCA-Request_H11bps 17 6" xfId="57730" xr:uid="{00000000-0005-0000-0000-000014E90000}"/>
    <cellStyle name="x_CCA-Request_H11bps 17 7" xfId="57731" xr:uid="{00000000-0005-0000-0000-000015E90000}"/>
    <cellStyle name="x_CCA-Request_H11bps 17 8" xfId="57732" xr:uid="{00000000-0005-0000-0000-000016E90000}"/>
    <cellStyle name="x_CCA-Request_H11bps 18" xfId="57733" xr:uid="{00000000-0005-0000-0000-000017E90000}"/>
    <cellStyle name="x_CCA-Request_H11bps 18 2" xfId="57734" xr:uid="{00000000-0005-0000-0000-000018E90000}"/>
    <cellStyle name="x_CCA-Request_H11bps 18 2 2" xfId="57735" xr:uid="{00000000-0005-0000-0000-000019E90000}"/>
    <cellStyle name="x_CCA-Request_H11bps 18 2 2 2" xfId="57736" xr:uid="{00000000-0005-0000-0000-00001AE90000}"/>
    <cellStyle name="x_CCA-Request_H11bps 18 2 3" xfId="57737" xr:uid="{00000000-0005-0000-0000-00001BE90000}"/>
    <cellStyle name="x_CCA-Request_H11bps 18 2 4" xfId="57738" xr:uid="{00000000-0005-0000-0000-00001CE90000}"/>
    <cellStyle name="x_CCA-Request_H11bps 18 2 5" xfId="57739" xr:uid="{00000000-0005-0000-0000-00001DE90000}"/>
    <cellStyle name="x_CCA-Request_H11bps 18 3" xfId="57740" xr:uid="{00000000-0005-0000-0000-00001EE90000}"/>
    <cellStyle name="x_CCA-Request_H11bps 18 3 2" xfId="57741" xr:uid="{00000000-0005-0000-0000-00001FE90000}"/>
    <cellStyle name="x_CCA-Request_H11bps 18 4" xfId="57742" xr:uid="{00000000-0005-0000-0000-000020E90000}"/>
    <cellStyle name="x_CCA-Request_H11bps 18 5" xfId="57743" xr:uid="{00000000-0005-0000-0000-000021E90000}"/>
    <cellStyle name="x_CCA-Request_H11bps 18 6" xfId="57744" xr:uid="{00000000-0005-0000-0000-000022E90000}"/>
    <cellStyle name="x_CCA-Request_H11bps 19" xfId="57745" xr:uid="{00000000-0005-0000-0000-000023E90000}"/>
    <cellStyle name="x_CCA-Request_H11bps 19 2" xfId="57746" xr:uid="{00000000-0005-0000-0000-000024E90000}"/>
    <cellStyle name="x_CCA-Request_H11bps 19 2 2" xfId="57747" xr:uid="{00000000-0005-0000-0000-000025E90000}"/>
    <cellStyle name="x_CCA-Request_H11bps 19 2 3" xfId="57748" xr:uid="{00000000-0005-0000-0000-000026E90000}"/>
    <cellStyle name="x_CCA-Request_H11bps 19 3" xfId="57749" xr:uid="{00000000-0005-0000-0000-000027E90000}"/>
    <cellStyle name="x_CCA-Request_H11bps 19 4" xfId="57750" xr:uid="{00000000-0005-0000-0000-000028E90000}"/>
    <cellStyle name="x_CCA-Request_H11bps 19 5" xfId="57751" xr:uid="{00000000-0005-0000-0000-000029E90000}"/>
    <cellStyle name="x_CCA-Request_H11bps 2" xfId="139" xr:uid="{00000000-0005-0000-0000-00002AE90000}"/>
    <cellStyle name="x_CCA-Request_H11bps 2 2" xfId="51455" xr:uid="{00000000-0005-0000-0000-00002BE90000}"/>
    <cellStyle name="x_CCA-Request_H11bps 2 2 2" xfId="51456" xr:uid="{00000000-0005-0000-0000-00002CE90000}"/>
    <cellStyle name="x_CCA-Request_H11bps 2 2 2 2" xfId="57752" xr:uid="{00000000-0005-0000-0000-00002DE90000}"/>
    <cellStyle name="x_CCA-Request_H11bps 2 2 2 3" xfId="57753" xr:uid="{00000000-0005-0000-0000-00002EE90000}"/>
    <cellStyle name="x_CCA-Request_H11bps 2 2 3" xfId="51457" xr:uid="{00000000-0005-0000-0000-00002FE90000}"/>
    <cellStyle name="x_CCA-Request_H11bps 2 2 3 2" xfId="57754" xr:uid="{00000000-0005-0000-0000-000030E90000}"/>
    <cellStyle name="x_CCA-Request_H11bps 2 2 3 3" xfId="57755" xr:uid="{00000000-0005-0000-0000-000031E90000}"/>
    <cellStyle name="x_CCA-Request_H11bps 2 2 4" xfId="51458" xr:uid="{00000000-0005-0000-0000-000032E90000}"/>
    <cellStyle name="x_CCA-Request_H11bps 2 2 4 2" xfId="57756" xr:uid="{00000000-0005-0000-0000-000033E90000}"/>
    <cellStyle name="x_CCA-Request_H11bps 2 2 5" xfId="57757" xr:uid="{00000000-0005-0000-0000-000034E90000}"/>
    <cellStyle name="x_CCA-Request_H11bps 2 2 5 2" xfId="57758" xr:uid="{00000000-0005-0000-0000-000035E90000}"/>
    <cellStyle name="x_CCA-Request_H11bps 2 3" xfId="51459" xr:uid="{00000000-0005-0000-0000-000036E90000}"/>
    <cellStyle name="x_CCA-Request_H11bps 2 3 2" xfId="51460" xr:uid="{00000000-0005-0000-0000-000037E90000}"/>
    <cellStyle name="x_CCA-Request_H11bps 2 3 2 2" xfId="57759" xr:uid="{00000000-0005-0000-0000-000038E90000}"/>
    <cellStyle name="x_CCA-Request_H11bps 2 3 3" xfId="57760" xr:uid="{00000000-0005-0000-0000-000039E90000}"/>
    <cellStyle name="x_CCA-Request_H11bps 2 3 4" xfId="57761" xr:uid="{00000000-0005-0000-0000-00003AE90000}"/>
    <cellStyle name="x_CCA-Request_H11bps 2 4" xfId="51461" xr:uid="{00000000-0005-0000-0000-00003BE90000}"/>
    <cellStyle name="x_CCA-Request_H11bps 2 4 2" xfId="57762" xr:uid="{00000000-0005-0000-0000-00003CE90000}"/>
    <cellStyle name="x_CCA-Request_H11bps 2 4 3" xfId="57763" xr:uid="{00000000-0005-0000-0000-00003DE90000}"/>
    <cellStyle name="x_CCA-Request_H11bps 2 5" xfId="51462" xr:uid="{00000000-0005-0000-0000-00003EE90000}"/>
    <cellStyle name="x_CCA-Request_H11bps 2 5 2" xfId="57764" xr:uid="{00000000-0005-0000-0000-00003FE90000}"/>
    <cellStyle name="x_CCA-Request_H11bps 2 6" xfId="57765" xr:uid="{00000000-0005-0000-0000-000040E90000}"/>
    <cellStyle name="x_CCA-Request_H11bps 2 6 2" xfId="57766" xr:uid="{00000000-0005-0000-0000-000041E90000}"/>
    <cellStyle name="x_CCA-Request_H11bps 20" xfId="57767" xr:uid="{00000000-0005-0000-0000-000042E90000}"/>
    <cellStyle name="x_CCA-Request_H11bps 20 2" xfId="57768" xr:uid="{00000000-0005-0000-0000-000043E90000}"/>
    <cellStyle name="x_CCA-Request_H11bps 20 2 2" xfId="57769" xr:uid="{00000000-0005-0000-0000-000044E90000}"/>
    <cellStyle name="x_CCA-Request_H11bps 20 3" xfId="57770" xr:uid="{00000000-0005-0000-0000-000045E90000}"/>
    <cellStyle name="x_CCA-Request_H11bps 20 4" xfId="57771" xr:uid="{00000000-0005-0000-0000-000046E90000}"/>
    <cellStyle name="x_CCA-Request_H11bps 20 5" xfId="57772" xr:uid="{00000000-0005-0000-0000-000047E90000}"/>
    <cellStyle name="x_CCA-Request_H11bps 21" xfId="57773" xr:uid="{00000000-0005-0000-0000-000048E90000}"/>
    <cellStyle name="x_CCA-Request_H11bps 21 2" xfId="57774" xr:uid="{00000000-0005-0000-0000-000049E90000}"/>
    <cellStyle name="x_CCA-Request_H11bps 22" xfId="57775" xr:uid="{00000000-0005-0000-0000-00004AE90000}"/>
    <cellStyle name="x_CCA-Request_H11bps 22 2" xfId="57776" xr:uid="{00000000-0005-0000-0000-00004BE90000}"/>
    <cellStyle name="x_CCA-Request_H11bps 23" xfId="57777" xr:uid="{00000000-0005-0000-0000-00004CE90000}"/>
    <cellStyle name="x_CCA-Request_H11bps 23 2" xfId="57778" xr:uid="{00000000-0005-0000-0000-00004DE90000}"/>
    <cellStyle name="x_CCA-Request_H11bps 24" xfId="353" xr:uid="{00000000-0005-0000-0000-00004EE90000}"/>
    <cellStyle name="x_CCA-Request_H11bps 3" xfId="140" xr:uid="{00000000-0005-0000-0000-00004FE90000}"/>
    <cellStyle name="x_CCA-Request_H11bps 3 2" xfId="51464" xr:uid="{00000000-0005-0000-0000-000050E90000}"/>
    <cellStyle name="x_CCA-Request_H11bps 3 2 2" xfId="51465" xr:uid="{00000000-0005-0000-0000-000051E90000}"/>
    <cellStyle name="x_CCA-Request_H11bps 3 2 2 2" xfId="57779" xr:uid="{00000000-0005-0000-0000-000052E90000}"/>
    <cellStyle name="x_CCA-Request_H11bps 3 2 2 3" xfId="57780" xr:uid="{00000000-0005-0000-0000-000053E90000}"/>
    <cellStyle name="x_CCA-Request_H11bps 3 2 3" xfId="51466" xr:uid="{00000000-0005-0000-0000-000054E90000}"/>
    <cellStyle name="x_CCA-Request_H11bps 3 2 3 2" xfId="57781" xr:uid="{00000000-0005-0000-0000-000055E90000}"/>
    <cellStyle name="x_CCA-Request_H11bps 3 2 3 3" xfId="57782" xr:uid="{00000000-0005-0000-0000-000056E90000}"/>
    <cellStyle name="x_CCA-Request_H11bps 3 2 4" xfId="51467" xr:uid="{00000000-0005-0000-0000-000057E90000}"/>
    <cellStyle name="x_CCA-Request_H11bps 3 2 4 2" xfId="57783" xr:uid="{00000000-0005-0000-0000-000058E90000}"/>
    <cellStyle name="x_CCA-Request_H11bps 3 2 5" xfId="57784" xr:uid="{00000000-0005-0000-0000-000059E90000}"/>
    <cellStyle name="x_CCA-Request_H11bps 3 2 5 2" xfId="57785" xr:uid="{00000000-0005-0000-0000-00005AE90000}"/>
    <cellStyle name="x_CCA-Request_H11bps 3 3" xfId="51468" xr:uid="{00000000-0005-0000-0000-00005BE90000}"/>
    <cellStyle name="x_CCA-Request_H11bps 3 3 2" xfId="51469" xr:uid="{00000000-0005-0000-0000-00005CE90000}"/>
    <cellStyle name="x_CCA-Request_H11bps 3 3 2 2" xfId="57786" xr:uid="{00000000-0005-0000-0000-00005DE90000}"/>
    <cellStyle name="x_CCA-Request_H11bps 3 3 3" xfId="57787" xr:uid="{00000000-0005-0000-0000-00005EE90000}"/>
    <cellStyle name="x_CCA-Request_H11bps 3 3 4" xfId="57788" xr:uid="{00000000-0005-0000-0000-00005FE90000}"/>
    <cellStyle name="x_CCA-Request_H11bps 3 3 5" xfId="57789" xr:uid="{00000000-0005-0000-0000-000060E90000}"/>
    <cellStyle name="x_CCA-Request_H11bps 3 4" xfId="51470" xr:uid="{00000000-0005-0000-0000-000061E90000}"/>
    <cellStyle name="x_CCA-Request_H11bps 3 4 2" xfId="57790" xr:uid="{00000000-0005-0000-0000-000062E90000}"/>
    <cellStyle name="x_CCA-Request_H11bps 3 4 3" xfId="57791" xr:uid="{00000000-0005-0000-0000-000063E90000}"/>
    <cellStyle name="x_CCA-Request_H11bps 3 5" xfId="51471" xr:uid="{00000000-0005-0000-0000-000064E90000}"/>
    <cellStyle name="x_CCA-Request_H11bps 3 5 2" xfId="57792" xr:uid="{00000000-0005-0000-0000-000065E90000}"/>
    <cellStyle name="x_CCA-Request_H11bps 3 6" xfId="57793" xr:uid="{00000000-0005-0000-0000-000066E90000}"/>
    <cellStyle name="x_CCA-Request_H11bps 3 6 2" xfId="57794" xr:uid="{00000000-0005-0000-0000-000067E90000}"/>
    <cellStyle name="x_CCA-Request_H11bps 3 7" xfId="51463" xr:uid="{00000000-0005-0000-0000-000068E90000}"/>
    <cellStyle name="x_CCA-Request_H11bps 4" xfId="186" xr:uid="{00000000-0005-0000-0000-000069E90000}"/>
    <cellStyle name="x_CCA-Request_H11bps 4 2" xfId="51473" xr:uid="{00000000-0005-0000-0000-00006AE90000}"/>
    <cellStyle name="x_CCA-Request_H11bps 4 2 2" xfId="51474" xr:uid="{00000000-0005-0000-0000-00006BE90000}"/>
    <cellStyle name="x_CCA-Request_H11bps 4 2 2 2" xfId="57795" xr:uid="{00000000-0005-0000-0000-00006CE90000}"/>
    <cellStyle name="x_CCA-Request_H11bps 4 2 2 3" xfId="57796" xr:uid="{00000000-0005-0000-0000-00006DE90000}"/>
    <cellStyle name="x_CCA-Request_H11bps 4 2 3" xfId="51475" xr:uid="{00000000-0005-0000-0000-00006EE90000}"/>
    <cellStyle name="x_CCA-Request_H11bps 4 2 3 2" xfId="57797" xr:uid="{00000000-0005-0000-0000-00006FE90000}"/>
    <cellStyle name="x_CCA-Request_H11bps 4 2 3 3" xfId="57798" xr:uid="{00000000-0005-0000-0000-000070E90000}"/>
    <cellStyle name="x_CCA-Request_H11bps 4 2 4" xfId="51476" xr:uid="{00000000-0005-0000-0000-000071E90000}"/>
    <cellStyle name="x_CCA-Request_H11bps 4 2 4 2" xfId="57799" xr:uid="{00000000-0005-0000-0000-000072E90000}"/>
    <cellStyle name="x_CCA-Request_H11bps 4 2 5" xfId="51477" xr:uid="{00000000-0005-0000-0000-000073E90000}"/>
    <cellStyle name="x_CCA-Request_H11bps 4 2 5 2" xfId="57800" xr:uid="{00000000-0005-0000-0000-000074E90000}"/>
    <cellStyle name="x_CCA-Request_H11bps 4 2 5 3" xfId="57801" xr:uid="{00000000-0005-0000-0000-000075E90000}"/>
    <cellStyle name="x_CCA-Request_H11bps 4 2 6" xfId="51478" xr:uid="{00000000-0005-0000-0000-000076E90000}"/>
    <cellStyle name="x_CCA-Request_H11bps 4 3" xfId="51479" xr:uid="{00000000-0005-0000-0000-000077E90000}"/>
    <cellStyle name="x_CCA-Request_H11bps 4 3 2" xfId="57802" xr:uid="{00000000-0005-0000-0000-000078E90000}"/>
    <cellStyle name="x_CCA-Request_H11bps 4 3 3" xfId="57803" xr:uid="{00000000-0005-0000-0000-000079E90000}"/>
    <cellStyle name="x_CCA-Request_H11bps 4 3 4" xfId="57804" xr:uid="{00000000-0005-0000-0000-00007AE90000}"/>
    <cellStyle name="x_CCA-Request_H11bps 4 3 5" xfId="57805" xr:uid="{00000000-0005-0000-0000-00007BE90000}"/>
    <cellStyle name="x_CCA-Request_H11bps 4 4" xfId="51480" xr:uid="{00000000-0005-0000-0000-00007CE90000}"/>
    <cellStyle name="x_CCA-Request_H11bps 4 4 2" xfId="57806" xr:uid="{00000000-0005-0000-0000-00007DE90000}"/>
    <cellStyle name="x_CCA-Request_H11bps 4 4 3" xfId="57807" xr:uid="{00000000-0005-0000-0000-00007EE90000}"/>
    <cellStyle name="x_CCA-Request_H11bps 4 5" xfId="51481" xr:uid="{00000000-0005-0000-0000-00007FE90000}"/>
    <cellStyle name="x_CCA-Request_H11bps 4 5 2" xfId="57808" xr:uid="{00000000-0005-0000-0000-000080E90000}"/>
    <cellStyle name="x_CCA-Request_H11bps 4 6" xfId="51482" xr:uid="{00000000-0005-0000-0000-000081E90000}"/>
    <cellStyle name="x_CCA-Request_H11bps 4 6 2" xfId="57809" xr:uid="{00000000-0005-0000-0000-000082E90000}"/>
    <cellStyle name="x_CCA-Request_H11bps 4 6 3" xfId="57810" xr:uid="{00000000-0005-0000-0000-000083E90000}"/>
    <cellStyle name="x_CCA-Request_H11bps 4 7" xfId="51472" xr:uid="{00000000-0005-0000-0000-000084E90000}"/>
    <cellStyle name="x_CCA-Request_H11bps 5" xfId="51483" xr:uid="{00000000-0005-0000-0000-000085E90000}"/>
    <cellStyle name="x_CCA-Request_H11bps 5 2" xfId="51484" xr:uid="{00000000-0005-0000-0000-000086E90000}"/>
    <cellStyle name="x_CCA-Request_H11bps 5 2 2" xfId="51485" xr:uid="{00000000-0005-0000-0000-000087E90000}"/>
    <cellStyle name="x_CCA-Request_H11bps 5 2 2 2" xfId="57811" xr:uid="{00000000-0005-0000-0000-000088E90000}"/>
    <cellStyle name="x_CCA-Request_H11bps 5 2 2 3" xfId="57812" xr:uid="{00000000-0005-0000-0000-000089E90000}"/>
    <cellStyle name="x_CCA-Request_H11bps 5 2 3" xfId="51486" xr:uid="{00000000-0005-0000-0000-00008AE90000}"/>
    <cellStyle name="x_CCA-Request_H11bps 5 2 3 2" xfId="57813" xr:uid="{00000000-0005-0000-0000-00008BE90000}"/>
    <cellStyle name="x_CCA-Request_H11bps 5 2 3 3" xfId="57814" xr:uid="{00000000-0005-0000-0000-00008CE90000}"/>
    <cellStyle name="x_CCA-Request_H11bps 5 2 4" xfId="51487" xr:uid="{00000000-0005-0000-0000-00008DE90000}"/>
    <cellStyle name="x_CCA-Request_H11bps 5 2 4 2" xfId="57815" xr:uid="{00000000-0005-0000-0000-00008EE90000}"/>
    <cellStyle name="x_CCA-Request_H11bps 5 2 5" xfId="57816" xr:uid="{00000000-0005-0000-0000-00008FE90000}"/>
    <cellStyle name="x_CCA-Request_H11bps 5 2 5 2" xfId="57817" xr:uid="{00000000-0005-0000-0000-000090E90000}"/>
    <cellStyle name="x_CCA-Request_H11bps 5 3" xfId="51488" xr:uid="{00000000-0005-0000-0000-000091E90000}"/>
    <cellStyle name="x_CCA-Request_H11bps 5 3 2" xfId="57818" xr:uid="{00000000-0005-0000-0000-000092E90000}"/>
    <cellStyle name="x_CCA-Request_H11bps 5 3 3" xfId="57819" xr:uid="{00000000-0005-0000-0000-000093E90000}"/>
    <cellStyle name="x_CCA-Request_H11bps 5 3 4" xfId="57820" xr:uid="{00000000-0005-0000-0000-000094E90000}"/>
    <cellStyle name="x_CCA-Request_H11bps 5 3 5" xfId="57821" xr:uid="{00000000-0005-0000-0000-000095E90000}"/>
    <cellStyle name="x_CCA-Request_H11bps 5 4" xfId="51489" xr:uid="{00000000-0005-0000-0000-000096E90000}"/>
    <cellStyle name="x_CCA-Request_H11bps 5 4 2" xfId="57822" xr:uid="{00000000-0005-0000-0000-000097E90000}"/>
    <cellStyle name="x_CCA-Request_H11bps 5 4 3" xfId="57823" xr:uid="{00000000-0005-0000-0000-000098E90000}"/>
    <cellStyle name="x_CCA-Request_H11bps 5 5" xfId="51490" xr:uid="{00000000-0005-0000-0000-000099E90000}"/>
    <cellStyle name="x_CCA-Request_H11bps 5 5 2" xfId="57824" xr:uid="{00000000-0005-0000-0000-00009AE90000}"/>
    <cellStyle name="x_CCA-Request_H11bps 5 6" xfId="57825" xr:uid="{00000000-0005-0000-0000-00009BE90000}"/>
    <cellStyle name="x_CCA-Request_H11bps 5 6 2" xfId="57826" xr:uid="{00000000-0005-0000-0000-00009CE90000}"/>
    <cellStyle name="x_CCA-Request_H11bps 6" xfId="51491" xr:uid="{00000000-0005-0000-0000-00009DE90000}"/>
    <cellStyle name="x_CCA-Request_H11bps 6 2" xfId="51492" xr:uid="{00000000-0005-0000-0000-00009EE90000}"/>
    <cellStyle name="x_CCA-Request_H11bps 6 2 2" xfId="51493" xr:uid="{00000000-0005-0000-0000-00009FE90000}"/>
    <cellStyle name="x_CCA-Request_H11bps 6 2 2 2" xfId="57827" xr:uid="{00000000-0005-0000-0000-0000A0E90000}"/>
    <cellStyle name="x_CCA-Request_H11bps 6 2 2 3" xfId="57828" xr:uid="{00000000-0005-0000-0000-0000A1E90000}"/>
    <cellStyle name="x_CCA-Request_H11bps 6 2 3" xfId="51494" xr:uid="{00000000-0005-0000-0000-0000A2E90000}"/>
    <cellStyle name="x_CCA-Request_H11bps 6 2 3 2" xfId="57829" xr:uid="{00000000-0005-0000-0000-0000A3E90000}"/>
    <cellStyle name="x_CCA-Request_H11bps 6 2 3 3" xfId="57830" xr:uid="{00000000-0005-0000-0000-0000A4E90000}"/>
    <cellStyle name="x_CCA-Request_H11bps 6 2 4" xfId="51495" xr:uid="{00000000-0005-0000-0000-0000A5E90000}"/>
    <cellStyle name="x_CCA-Request_H11bps 6 2 4 2" xfId="57831" xr:uid="{00000000-0005-0000-0000-0000A6E90000}"/>
    <cellStyle name="x_CCA-Request_H11bps 6 2 5" xfId="57832" xr:uid="{00000000-0005-0000-0000-0000A7E90000}"/>
    <cellStyle name="x_CCA-Request_H11bps 6 2 5 2" xfId="57833" xr:uid="{00000000-0005-0000-0000-0000A8E90000}"/>
    <cellStyle name="x_CCA-Request_H11bps 6 3" xfId="51496" xr:uid="{00000000-0005-0000-0000-0000A9E90000}"/>
    <cellStyle name="x_CCA-Request_H11bps 6 3 2" xfId="51497" xr:uid="{00000000-0005-0000-0000-0000AAE90000}"/>
    <cellStyle name="x_CCA-Request_H11bps 6 3 3" xfId="51498" xr:uid="{00000000-0005-0000-0000-0000ABE90000}"/>
    <cellStyle name="x_CCA-Request_H11bps 6 3 4" xfId="57834" xr:uid="{00000000-0005-0000-0000-0000ACE90000}"/>
    <cellStyle name="x_CCA-Request_H11bps 6 4" xfId="51499" xr:uid="{00000000-0005-0000-0000-0000ADE90000}"/>
    <cellStyle name="x_CCA-Request_H11bps 6 4 2" xfId="57835" xr:uid="{00000000-0005-0000-0000-0000AEE90000}"/>
    <cellStyle name="x_CCA-Request_H11bps 6 4 3" xfId="57836" xr:uid="{00000000-0005-0000-0000-0000AFE90000}"/>
    <cellStyle name="x_CCA-Request_H11bps 6 5" xfId="51500" xr:uid="{00000000-0005-0000-0000-0000B0E90000}"/>
    <cellStyle name="x_CCA-Request_H11bps 6 5 2" xfId="57837" xr:uid="{00000000-0005-0000-0000-0000B1E90000}"/>
    <cellStyle name="x_CCA-Request_H11bps 6 6" xfId="57838" xr:uid="{00000000-0005-0000-0000-0000B2E90000}"/>
    <cellStyle name="x_CCA-Request_H11bps 6 6 2" xfId="57839" xr:uid="{00000000-0005-0000-0000-0000B3E90000}"/>
    <cellStyle name="x_CCA-Request_H11bps 7" xfId="51501" xr:uid="{00000000-0005-0000-0000-0000B4E90000}"/>
    <cellStyle name="x_CCA-Request_H11bps 7 2" xfId="51502" xr:uid="{00000000-0005-0000-0000-0000B5E90000}"/>
    <cellStyle name="x_CCA-Request_H11bps 7 2 2" xfId="51503" xr:uid="{00000000-0005-0000-0000-0000B6E90000}"/>
    <cellStyle name="x_CCA-Request_H11bps 7 2 2 2" xfId="57840" xr:uid="{00000000-0005-0000-0000-0000B7E90000}"/>
    <cellStyle name="x_CCA-Request_H11bps 7 2 2 3" xfId="57841" xr:uid="{00000000-0005-0000-0000-0000B8E90000}"/>
    <cellStyle name="x_CCA-Request_H11bps 7 2 3" xfId="51504" xr:uid="{00000000-0005-0000-0000-0000B9E90000}"/>
    <cellStyle name="x_CCA-Request_H11bps 7 2 3 2" xfId="57842" xr:uid="{00000000-0005-0000-0000-0000BAE90000}"/>
    <cellStyle name="x_CCA-Request_H11bps 7 2 3 3" xfId="57843" xr:uid="{00000000-0005-0000-0000-0000BBE90000}"/>
    <cellStyle name="x_CCA-Request_H11bps 7 2 4" xfId="51505" xr:uid="{00000000-0005-0000-0000-0000BCE90000}"/>
    <cellStyle name="x_CCA-Request_H11bps 7 2 4 2" xfId="57844" xr:uid="{00000000-0005-0000-0000-0000BDE90000}"/>
    <cellStyle name="x_CCA-Request_H11bps 7 2 5" xfId="57845" xr:uid="{00000000-0005-0000-0000-0000BEE90000}"/>
    <cellStyle name="x_CCA-Request_H11bps 7 2 5 2" xfId="57846" xr:uid="{00000000-0005-0000-0000-0000BFE90000}"/>
    <cellStyle name="x_CCA-Request_H11bps 7 3" xfId="51506" xr:uid="{00000000-0005-0000-0000-0000C0E90000}"/>
    <cellStyle name="x_CCA-Request_H11bps 7 3 2" xfId="57847" xr:uid="{00000000-0005-0000-0000-0000C1E90000}"/>
    <cellStyle name="x_CCA-Request_H11bps 7 3 3" xfId="57848" xr:uid="{00000000-0005-0000-0000-0000C2E90000}"/>
    <cellStyle name="x_CCA-Request_H11bps 7 3 4" xfId="57849" xr:uid="{00000000-0005-0000-0000-0000C3E90000}"/>
    <cellStyle name="x_CCA-Request_H11bps 7 3 5" xfId="57850" xr:uid="{00000000-0005-0000-0000-0000C4E90000}"/>
    <cellStyle name="x_CCA-Request_H11bps 7 4" xfId="51507" xr:uid="{00000000-0005-0000-0000-0000C5E90000}"/>
    <cellStyle name="x_CCA-Request_H11bps 7 4 2" xfId="57851" xr:uid="{00000000-0005-0000-0000-0000C6E90000}"/>
    <cellStyle name="x_CCA-Request_H11bps 7 4 3" xfId="57852" xr:uid="{00000000-0005-0000-0000-0000C7E90000}"/>
    <cellStyle name="x_CCA-Request_H11bps 7 5" xfId="51508" xr:uid="{00000000-0005-0000-0000-0000C8E90000}"/>
    <cellStyle name="x_CCA-Request_H11bps 7 5 2" xfId="57853" xr:uid="{00000000-0005-0000-0000-0000C9E90000}"/>
    <cellStyle name="x_CCA-Request_H11bps 7 6" xfId="57854" xr:uid="{00000000-0005-0000-0000-0000CAE90000}"/>
    <cellStyle name="x_CCA-Request_H11bps 7 6 2" xfId="57855" xr:uid="{00000000-0005-0000-0000-0000CBE90000}"/>
    <cellStyle name="x_CCA-Request_H11bps 8" xfId="51509" xr:uid="{00000000-0005-0000-0000-0000CCE90000}"/>
    <cellStyle name="x_CCA-Request_H11bps 8 2" xfId="51510" xr:uid="{00000000-0005-0000-0000-0000CDE90000}"/>
    <cellStyle name="x_CCA-Request_H11bps 8 2 2" xfId="51511" xr:uid="{00000000-0005-0000-0000-0000CEE90000}"/>
    <cellStyle name="x_CCA-Request_H11bps 8 2 2 2" xfId="51512" xr:uid="{00000000-0005-0000-0000-0000CFE90000}"/>
    <cellStyle name="x_CCA-Request_H11bps 8 2 2 2 2" xfId="57856" xr:uid="{00000000-0005-0000-0000-0000D0E90000}"/>
    <cellStyle name="x_CCA-Request_H11bps 8 2 2 2 3" xfId="57857" xr:uid="{00000000-0005-0000-0000-0000D1E90000}"/>
    <cellStyle name="x_CCA-Request_H11bps 8 2 2 3" xfId="51513" xr:uid="{00000000-0005-0000-0000-0000D2E90000}"/>
    <cellStyle name="x_CCA-Request_H11bps 8 2 2 3 2" xfId="57858" xr:uid="{00000000-0005-0000-0000-0000D3E90000}"/>
    <cellStyle name="x_CCA-Request_H11bps 8 2 2 3 3" xfId="57859" xr:uid="{00000000-0005-0000-0000-0000D4E90000}"/>
    <cellStyle name="x_CCA-Request_H11bps 8 2 2 4" xfId="51514" xr:uid="{00000000-0005-0000-0000-0000D5E90000}"/>
    <cellStyle name="x_CCA-Request_H11bps 8 2 2 4 2" xfId="57860" xr:uid="{00000000-0005-0000-0000-0000D6E90000}"/>
    <cellStyle name="x_CCA-Request_H11bps 8 2 2 5" xfId="57861" xr:uid="{00000000-0005-0000-0000-0000D7E90000}"/>
    <cellStyle name="x_CCA-Request_H11bps 8 2 2 5 2" xfId="57862" xr:uid="{00000000-0005-0000-0000-0000D8E90000}"/>
    <cellStyle name="x_CCA-Request_H11bps 8 2 3" xfId="51515" xr:uid="{00000000-0005-0000-0000-0000D9E90000}"/>
    <cellStyle name="x_CCA-Request_H11bps 8 2 3 2" xfId="51516" xr:uid="{00000000-0005-0000-0000-0000DAE90000}"/>
    <cellStyle name="x_CCA-Request_H11bps 8 2 3 2 2" xfId="57863" xr:uid="{00000000-0005-0000-0000-0000DBE90000}"/>
    <cellStyle name="x_CCA-Request_H11bps 8 2 3 2 3" xfId="57864" xr:uid="{00000000-0005-0000-0000-0000DCE90000}"/>
    <cellStyle name="x_CCA-Request_H11bps 8 2 3 3" xfId="51517" xr:uid="{00000000-0005-0000-0000-0000DDE90000}"/>
    <cellStyle name="x_CCA-Request_H11bps 8 2 3 3 2" xfId="57865" xr:uid="{00000000-0005-0000-0000-0000DEE90000}"/>
    <cellStyle name="x_CCA-Request_H11bps 8 2 3 3 3" xfId="57866" xr:uid="{00000000-0005-0000-0000-0000DFE90000}"/>
    <cellStyle name="x_CCA-Request_H11bps 8 2 3 4" xfId="51518" xr:uid="{00000000-0005-0000-0000-0000E0E90000}"/>
    <cellStyle name="x_CCA-Request_H11bps 8 2 3 4 2" xfId="57867" xr:uid="{00000000-0005-0000-0000-0000E1E90000}"/>
    <cellStyle name="x_CCA-Request_H11bps 8 2 3 5" xfId="57868" xr:uid="{00000000-0005-0000-0000-0000E2E90000}"/>
    <cellStyle name="x_CCA-Request_H11bps 8 2 3 5 2" xfId="57869" xr:uid="{00000000-0005-0000-0000-0000E3E90000}"/>
    <cellStyle name="x_CCA-Request_H11bps 8 2 4" xfId="51519" xr:uid="{00000000-0005-0000-0000-0000E4E90000}"/>
    <cellStyle name="x_CCA-Request_H11bps 8 2 4 2" xfId="57870" xr:uid="{00000000-0005-0000-0000-0000E5E90000}"/>
    <cellStyle name="x_CCA-Request_H11bps 8 2 4 3" xfId="57871" xr:uid="{00000000-0005-0000-0000-0000E6E90000}"/>
    <cellStyle name="x_CCA-Request_H11bps 8 2 5" xfId="51520" xr:uid="{00000000-0005-0000-0000-0000E7E90000}"/>
    <cellStyle name="x_CCA-Request_H11bps 8 2 5 2" xfId="57872" xr:uid="{00000000-0005-0000-0000-0000E8E90000}"/>
    <cellStyle name="x_CCA-Request_H11bps 8 2 5 3" xfId="57873" xr:uid="{00000000-0005-0000-0000-0000E9E90000}"/>
    <cellStyle name="x_CCA-Request_H11bps 8 2 6" xfId="51521" xr:uid="{00000000-0005-0000-0000-0000EAE90000}"/>
    <cellStyle name="x_CCA-Request_H11bps 8 2 6 2" xfId="57874" xr:uid="{00000000-0005-0000-0000-0000EBE90000}"/>
    <cellStyle name="x_CCA-Request_H11bps 8 2 7" xfId="57875" xr:uid="{00000000-0005-0000-0000-0000ECE90000}"/>
    <cellStyle name="x_CCA-Request_H11bps 8 2 7 2" xfId="57876" xr:uid="{00000000-0005-0000-0000-0000EDE90000}"/>
    <cellStyle name="x_CCA-Request_H11bps 8 3" xfId="51522" xr:uid="{00000000-0005-0000-0000-0000EEE90000}"/>
    <cellStyle name="x_CCA-Request_H11bps 8 3 2" xfId="57877" xr:uid="{00000000-0005-0000-0000-0000EFE90000}"/>
    <cellStyle name="x_CCA-Request_H11bps 8 3 3" xfId="57878" xr:uid="{00000000-0005-0000-0000-0000F0E90000}"/>
    <cellStyle name="x_CCA-Request_H11bps 8 4" xfId="51523" xr:uid="{00000000-0005-0000-0000-0000F1E90000}"/>
    <cellStyle name="x_CCA-Request_H11bps 8 4 2" xfId="57879" xr:uid="{00000000-0005-0000-0000-0000F2E90000}"/>
    <cellStyle name="x_CCA-Request_H11bps 8 4 3" xfId="57880" xr:uid="{00000000-0005-0000-0000-0000F3E90000}"/>
    <cellStyle name="x_CCA-Request_H11bps 8 5" xfId="51524" xr:uid="{00000000-0005-0000-0000-0000F4E90000}"/>
    <cellStyle name="x_CCA-Request_H11bps 8 5 2" xfId="57881" xr:uid="{00000000-0005-0000-0000-0000F5E90000}"/>
    <cellStyle name="x_CCA-Request_H11bps 8 6" xfId="57882" xr:uid="{00000000-0005-0000-0000-0000F6E90000}"/>
    <cellStyle name="x_CCA-Request_H11bps 8 6 2" xfId="57883" xr:uid="{00000000-0005-0000-0000-0000F7E90000}"/>
    <cellStyle name="x_CCA-Request_H11bps 9" xfId="51525" xr:uid="{00000000-0005-0000-0000-0000F8E90000}"/>
    <cellStyle name="x_CCA-Request_H11bps 9 2" xfId="51526" xr:uid="{00000000-0005-0000-0000-0000F9E90000}"/>
    <cellStyle name="x_CCA-Request_H11bps 9 2 2" xfId="51527" xr:uid="{00000000-0005-0000-0000-0000FAE90000}"/>
    <cellStyle name="x_CCA-Request_H11bps 9 2 2 2" xfId="57884" xr:uid="{00000000-0005-0000-0000-0000FBE90000}"/>
    <cellStyle name="x_CCA-Request_H11bps 9 2 2 3" xfId="57885" xr:uid="{00000000-0005-0000-0000-0000FCE90000}"/>
    <cellStyle name="x_CCA-Request_H11bps 9 2 3" xfId="51528" xr:uid="{00000000-0005-0000-0000-0000FDE90000}"/>
    <cellStyle name="x_CCA-Request_H11bps 9 2 3 2" xfId="57886" xr:uid="{00000000-0005-0000-0000-0000FEE90000}"/>
    <cellStyle name="x_CCA-Request_H11bps 9 2 3 3" xfId="57887" xr:uid="{00000000-0005-0000-0000-0000FFE90000}"/>
    <cellStyle name="x_CCA-Request_H11bps 9 2 4" xfId="51529" xr:uid="{00000000-0005-0000-0000-000000EA0000}"/>
    <cellStyle name="x_CCA-Request_H11bps 9 2 4 2" xfId="57888" xr:uid="{00000000-0005-0000-0000-000001EA0000}"/>
    <cellStyle name="x_CCA-Request_H11bps 9 2 5" xfId="57889" xr:uid="{00000000-0005-0000-0000-000002EA0000}"/>
    <cellStyle name="x_CCA-Request_H11bps 9 2 5 2" xfId="57890" xr:uid="{00000000-0005-0000-0000-000003EA0000}"/>
    <cellStyle name="x_CCA-Request_H11bps 9 3" xfId="51530" xr:uid="{00000000-0005-0000-0000-000004EA0000}"/>
    <cellStyle name="x_CCA-Request_H11bps 9 3 2" xfId="51531" xr:uid="{00000000-0005-0000-0000-000005EA0000}"/>
    <cellStyle name="x_CCA-Request_H11bps 9 3 2 2" xfId="57891" xr:uid="{00000000-0005-0000-0000-000006EA0000}"/>
    <cellStyle name="x_CCA-Request_H11bps 9 3 2 3" xfId="57892" xr:uid="{00000000-0005-0000-0000-000007EA0000}"/>
    <cellStyle name="x_CCA-Request_H11bps 9 3 3" xfId="51532" xr:uid="{00000000-0005-0000-0000-000008EA0000}"/>
    <cellStyle name="x_CCA-Request_H11bps 9 3 3 2" xfId="57893" xr:uid="{00000000-0005-0000-0000-000009EA0000}"/>
    <cellStyle name="x_CCA-Request_H11bps 9 3 3 3" xfId="57894" xr:uid="{00000000-0005-0000-0000-00000AEA0000}"/>
    <cellStyle name="x_CCA-Request_H11bps 9 3 4" xfId="51533" xr:uid="{00000000-0005-0000-0000-00000BEA0000}"/>
    <cellStyle name="x_CCA-Request_H11bps 9 3 4 2" xfId="57895" xr:uid="{00000000-0005-0000-0000-00000CEA0000}"/>
    <cellStyle name="x_CCA-Request_H11bps 9 3 5" xfId="57896" xr:uid="{00000000-0005-0000-0000-00000DEA0000}"/>
    <cellStyle name="x_CCA-Request_H11bps 9 3 5 2" xfId="57897" xr:uid="{00000000-0005-0000-0000-00000EEA0000}"/>
    <cellStyle name="x_CCA-Request_H11bps 9 4" xfId="51534" xr:uid="{00000000-0005-0000-0000-00000FEA0000}"/>
    <cellStyle name="x_CCA-Request_H11bps 9 4 2" xfId="57898" xr:uid="{00000000-0005-0000-0000-000010EA0000}"/>
    <cellStyle name="x_CCA-Request_H11bps 9 4 3" xfId="57899" xr:uid="{00000000-0005-0000-0000-000011EA0000}"/>
    <cellStyle name="x_CCA-Request_H11bps 9 5" xfId="51535" xr:uid="{00000000-0005-0000-0000-000012EA0000}"/>
    <cellStyle name="x_CCA-Request_H11bps 9 5 2" xfId="57900" xr:uid="{00000000-0005-0000-0000-000013EA0000}"/>
    <cellStyle name="x_CCA-Request_H11bps 9 5 3" xfId="57901" xr:uid="{00000000-0005-0000-0000-000014EA0000}"/>
    <cellStyle name="x_CCA-Request_H11bps 9 6" xfId="51536" xr:uid="{00000000-0005-0000-0000-000015EA0000}"/>
    <cellStyle name="x_CCA-Request_H11bps 9 6 2" xfId="57902" xr:uid="{00000000-0005-0000-0000-000016EA0000}"/>
    <cellStyle name="x_CCA-Request_H11bps 9 7" xfId="57903" xr:uid="{00000000-0005-0000-0000-000017EA0000}"/>
    <cellStyle name="x_CCA-Request_H11bps 9 7 2" xfId="57904" xr:uid="{00000000-0005-0000-0000-000018EA0000}"/>
    <cellStyle name="x_CCA-Request_H11bps July 9" xfId="49" xr:uid="{00000000-0005-0000-0000-000019EA0000}"/>
    <cellStyle name="x_CCA-Request_H11bps July 9 10" xfId="51537" xr:uid="{00000000-0005-0000-0000-00001AEA0000}"/>
    <cellStyle name="x_CCA-Request_H11bps July 9 10 2" xfId="51538" xr:uid="{00000000-0005-0000-0000-00001BEA0000}"/>
    <cellStyle name="x_CCA-Request_H11bps July 9 10 2 2" xfId="51539" xr:uid="{00000000-0005-0000-0000-00001CEA0000}"/>
    <cellStyle name="x_CCA-Request_H11bps July 9 10 2 2 2" xfId="57905" xr:uid="{00000000-0005-0000-0000-00001DEA0000}"/>
    <cellStyle name="x_CCA-Request_H11bps July 9 10 2 2 3" xfId="57906" xr:uid="{00000000-0005-0000-0000-00001EEA0000}"/>
    <cellStyle name="x_CCA-Request_H11bps July 9 10 2 3" xfId="51540" xr:uid="{00000000-0005-0000-0000-00001FEA0000}"/>
    <cellStyle name="x_CCA-Request_H11bps July 9 10 2 3 2" xfId="57907" xr:uid="{00000000-0005-0000-0000-000020EA0000}"/>
    <cellStyle name="x_CCA-Request_H11bps July 9 10 2 3 3" xfId="57908" xr:uid="{00000000-0005-0000-0000-000021EA0000}"/>
    <cellStyle name="x_CCA-Request_H11bps July 9 10 2 4" xfId="51541" xr:uid="{00000000-0005-0000-0000-000022EA0000}"/>
    <cellStyle name="x_CCA-Request_H11bps July 9 10 2 4 2" xfId="57909" xr:uid="{00000000-0005-0000-0000-000023EA0000}"/>
    <cellStyle name="x_CCA-Request_H11bps July 9 10 2 5" xfId="57910" xr:uid="{00000000-0005-0000-0000-000024EA0000}"/>
    <cellStyle name="x_CCA-Request_H11bps July 9 10 2 5 2" xfId="57911" xr:uid="{00000000-0005-0000-0000-000025EA0000}"/>
    <cellStyle name="x_CCA-Request_H11bps July 9 10 3" xfId="51542" xr:uid="{00000000-0005-0000-0000-000026EA0000}"/>
    <cellStyle name="x_CCA-Request_H11bps July 9 10 3 2" xfId="51543" xr:uid="{00000000-0005-0000-0000-000027EA0000}"/>
    <cellStyle name="x_CCA-Request_H11bps July 9 10 3 2 2" xfId="57912" xr:uid="{00000000-0005-0000-0000-000028EA0000}"/>
    <cellStyle name="x_CCA-Request_H11bps July 9 10 3 2 3" xfId="57913" xr:uid="{00000000-0005-0000-0000-000029EA0000}"/>
    <cellStyle name="x_CCA-Request_H11bps July 9 10 3 3" xfId="51544" xr:uid="{00000000-0005-0000-0000-00002AEA0000}"/>
    <cellStyle name="x_CCA-Request_H11bps July 9 10 3 3 2" xfId="57914" xr:uid="{00000000-0005-0000-0000-00002BEA0000}"/>
    <cellStyle name="x_CCA-Request_H11bps July 9 10 3 3 3" xfId="57915" xr:uid="{00000000-0005-0000-0000-00002CEA0000}"/>
    <cellStyle name="x_CCA-Request_H11bps July 9 10 3 4" xfId="51545" xr:uid="{00000000-0005-0000-0000-00002DEA0000}"/>
    <cellStyle name="x_CCA-Request_H11bps July 9 10 3 4 2" xfId="57916" xr:uid="{00000000-0005-0000-0000-00002EEA0000}"/>
    <cellStyle name="x_CCA-Request_H11bps July 9 10 3 5" xfId="57917" xr:uid="{00000000-0005-0000-0000-00002FEA0000}"/>
    <cellStyle name="x_CCA-Request_H11bps July 9 10 3 5 2" xfId="57918" xr:uid="{00000000-0005-0000-0000-000030EA0000}"/>
    <cellStyle name="x_CCA-Request_H11bps July 9 10 4" xfId="51546" xr:uid="{00000000-0005-0000-0000-000031EA0000}"/>
    <cellStyle name="x_CCA-Request_H11bps July 9 10 4 2" xfId="57919" xr:uid="{00000000-0005-0000-0000-000032EA0000}"/>
    <cellStyle name="x_CCA-Request_H11bps July 9 10 4 3" xfId="57920" xr:uid="{00000000-0005-0000-0000-000033EA0000}"/>
    <cellStyle name="x_CCA-Request_H11bps July 9 10 5" xfId="51547" xr:uid="{00000000-0005-0000-0000-000034EA0000}"/>
    <cellStyle name="x_CCA-Request_H11bps July 9 10 5 2" xfId="57921" xr:uid="{00000000-0005-0000-0000-000035EA0000}"/>
    <cellStyle name="x_CCA-Request_H11bps July 9 10 5 3" xfId="57922" xr:uid="{00000000-0005-0000-0000-000036EA0000}"/>
    <cellStyle name="x_CCA-Request_H11bps July 9 10 6" xfId="51548" xr:uid="{00000000-0005-0000-0000-000037EA0000}"/>
    <cellStyle name="x_CCA-Request_H11bps July 9 10 6 2" xfId="57923" xr:uid="{00000000-0005-0000-0000-000038EA0000}"/>
    <cellStyle name="x_CCA-Request_H11bps July 9 10 7" xfId="57924" xr:uid="{00000000-0005-0000-0000-000039EA0000}"/>
    <cellStyle name="x_CCA-Request_H11bps July 9 10 7 2" xfId="57925" xr:uid="{00000000-0005-0000-0000-00003AEA0000}"/>
    <cellStyle name="x_CCA-Request_H11bps July 9 11" xfId="51549" xr:uid="{00000000-0005-0000-0000-00003BEA0000}"/>
    <cellStyle name="x_CCA-Request_H11bps July 9 11 2" xfId="51550" xr:uid="{00000000-0005-0000-0000-00003CEA0000}"/>
    <cellStyle name="x_CCA-Request_H11bps July 9 11 2 2" xfId="57926" xr:uid="{00000000-0005-0000-0000-00003DEA0000}"/>
    <cellStyle name="x_CCA-Request_H11bps July 9 11 2 2 2" xfId="57927" xr:uid="{00000000-0005-0000-0000-00003EEA0000}"/>
    <cellStyle name="x_CCA-Request_H11bps July 9 11 2 3" xfId="57928" xr:uid="{00000000-0005-0000-0000-00003FEA0000}"/>
    <cellStyle name="x_CCA-Request_H11bps July 9 11 2 3 2" xfId="57929" xr:uid="{00000000-0005-0000-0000-000040EA0000}"/>
    <cellStyle name="x_CCA-Request_H11bps July 9 11 2 4" xfId="57930" xr:uid="{00000000-0005-0000-0000-000041EA0000}"/>
    <cellStyle name="x_CCA-Request_H11bps July 9 11 3" xfId="51551" xr:uid="{00000000-0005-0000-0000-000042EA0000}"/>
    <cellStyle name="x_CCA-Request_H11bps July 9 11 3 2" xfId="57931" xr:uid="{00000000-0005-0000-0000-000043EA0000}"/>
    <cellStyle name="x_CCA-Request_H11bps July 9 11 3 3" xfId="57932" xr:uid="{00000000-0005-0000-0000-000044EA0000}"/>
    <cellStyle name="x_CCA-Request_H11bps July 9 11 4" xfId="51552" xr:uid="{00000000-0005-0000-0000-000045EA0000}"/>
    <cellStyle name="x_CCA-Request_H11bps July 9 11 4 2" xfId="57933" xr:uid="{00000000-0005-0000-0000-000046EA0000}"/>
    <cellStyle name="x_CCA-Request_H11bps July 9 11 5" xfId="57934" xr:uid="{00000000-0005-0000-0000-000047EA0000}"/>
    <cellStyle name="x_CCA-Request_H11bps July 9 11 5 2" xfId="57935" xr:uid="{00000000-0005-0000-0000-000048EA0000}"/>
    <cellStyle name="x_CCA-Request_H11bps July 9 12" xfId="51553" xr:uid="{00000000-0005-0000-0000-000049EA0000}"/>
    <cellStyle name="x_CCA-Request_H11bps July 9 12 2" xfId="51554" xr:uid="{00000000-0005-0000-0000-00004AEA0000}"/>
    <cellStyle name="x_CCA-Request_H11bps July 9 12 2 2" xfId="51555" xr:uid="{00000000-0005-0000-0000-00004BEA0000}"/>
    <cellStyle name="x_CCA-Request_H11bps July 9 12 2 2 2" xfId="57936" xr:uid="{00000000-0005-0000-0000-00004CEA0000}"/>
    <cellStyle name="x_CCA-Request_H11bps July 9 12 2 2 3" xfId="57937" xr:uid="{00000000-0005-0000-0000-00004DEA0000}"/>
    <cellStyle name="x_CCA-Request_H11bps July 9 12 2 3" xfId="51556" xr:uid="{00000000-0005-0000-0000-00004EEA0000}"/>
    <cellStyle name="x_CCA-Request_H11bps July 9 12 2 3 2" xfId="57938" xr:uid="{00000000-0005-0000-0000-00004FEA0000}"/>
    <cellStyle name="x_CCA-Request_H11bps July 9 12 2 3 3" xfId="57939" xr:uid="{00000000-0005-0000-0000-000050EA0000}"/>
    <cellStyle name="x_CCA-Request_H11bps July 9 12 2 4" xfId="51557" xr:uid="{00000000-0005-0000-0000-000051EA0000}"/>
    <cellStyle name="x_CCA-Request_H11bps July 9 12 2 4 2" xfId="57940" xr:uid="{00000000-0005-0000-0000-000052EA0000}"/>
    <cellStyle name="x_CCA-Request_H11bps July 9 12 2 5" xfId="57941" xr:uid="{00000000-0005-0000-0000-000053EA0000}"/>
    <cellStyle name="x_CCA-Request_H11bps July 9 12 2 6" xfId="57942" xr:uid="{00000000-0005-0000-0000-000054EA0000}"/>
    <cellStyle name="x_CCA-Request_H11bps July 9 12 2 7" xfId="57943" xr:uid="{00000000-0005-0000-0000-000055EA0000}"/>
    <cellStyle name="x_CCA-Request_H11bps July 9 12 3" xfId="51558" xr:uid="{00000000-0005-0000-0000-000056EA0000}"/>
    <cellStyle name="x_CCA-Request_H11bps July 9 12 3 2" xfId="57944" xr:uid="{00000000-0005-0000-0000-000057EA0000}"/>
    <cellStyle name="x_CCA-Request_H11bps July 9 12 3 3" xfId="57945" xr:uid="{00000000-0005-0000-0000-000058EA0000}"/>
    <cellStyle name="x_CCA-Request_H11bps July 9 12 4" xfId="51559" xr:uid="{00000000-0005-0000-0000-000059EA0000}"/>
    <cellStyle name="x_CCA-Request_H11bps July 9 12 4 2" xfId="57946" xr:uid="{00000000-0005-0000-0000-00005AEA0000}"/>
    <cellStyle name="x_CCA-Request_H11bps July 9 12 4 3" xfId="57947" xr:uid="{00000000-0005-0000-0000-00005BEA0000}"/>
    <cellStyle name="x_CCA-Request_H11bps July 9 12 5" xfId="51560" xr:uid="{00000000-0005-0000-0000-00005CEA0000}"/>
    <cellStyle name="x_CCA-Request_H11bps July 9 12 5 2" xfId="57948" xr:uid="{00000000-0005-0000-0000-00005DEA0000}"/>
    <cellStyle name="x_CCA-Request_H11bps July 9 12 6" xfId="57949" xr:uid="{00000000-0005-0000-0000-00005EEA0000}"/>
    <cellStyle name="x_CCA-Request_H11bps July 9 12 6 2" xfId="57950" xr:uid="{00000000-0005-0000-0000-00005FEA0000}"/>
    <cellStyle name="x_CCA-Request_H11bps July 9 13" xfId="51561" xr:uid="{00000000-0005-0000-0000-000060EA0000}"/>
    <cellStyle name="x_CCA-Request_H11bps July 9 13 2" xfId="51562" xr:uid="{00000000-0005-0000-0000-000061EA0000}"/>
    <cellStyle name="x_CCA-Request_H11bps July 9 13 2 2" xfId="51563" xr:uid="{00000000-0005-0000-0000-000062EA0000}"/>
    <cellStyle name="x_CCA-Request_H11bps July 9 13 2 2 2" xfId="57951" xr:uid="{00000000-0005-0000-0000-000063EA0000}"/>
    <cellStyle name="x_CCA-Request_H11bps July 9 13 2 2 2 2" xfId="57952" xr:uid="{00000000-0005-0000-0000-000064EA0000}"/>
    <cellStyle name="x_CCA-Request_H11bps July 9 13 2 2 3" xfId="57953" xr:uid="{00000000-0005-0000-0000-000065EA0000}"/>
    <cellStyle name="x_CCA-Request_H11bps July 9 13 2 2 4" xfId="57954" xr:uid="{00000000-0005-0000-0000-000066EA0000}"/>
    <cellStyle name="x_CCA-Request_H11bps July 9 13 2 3" xfId="51564" xr:uid="{00000000-0005-0000-0000-000067EA0000}"/>
    <cellStyle name="x_CCA-Request_H11bps July 9 13 2 3 2" xfId="57955" xr:uid="{00000000-0005-0000-0000-000068EA0000}"/>
    <cellStyle name="x_CCA-Request_H11bps July 9 13 2 3 2 2" xfId="57956" xr:uid="{00000000-0005-0000-0000-000069EA0000}"/>
    <cellStyle name="x_CCA-Request_H11bps July 9 13 2 3 3" xfId="57957" xr:uid="{00000000-0005-0000-0000-00006AEA0000}"/>
    <cellStyle name="x_CCA-Request_H11bps July 9 13 2 3 4" xfId="57958" xr:uid="{00000000-0005-0000-0000-00006BEA0000}"/>
    <cellStyle name="x_CCA-Request_H11bps July 9 13 2 4" xfId="51565" xr:uid="{00000000-0005-0000-0000-00006CEA0000}"/>
    <cellStyle name="x_CCA-Request_H11bps July 9 13 2 4 2" xfId="57959" xr:uid="{00000000-0005-0000-0000-00006DEA0000}"/>
    <cellStyle name="x_CCA-Request_H11bps July 9 13 2 5" xfId="57960" xr:uid="{00000000-0005-0000-0000-00006EEA0000}"/>
    <cellStyle name="x_CCA-Request_H11bps July 9 13 2 6" xfId="57961" xr:uid="{00000000-0005-0000-0000-00006FEA0000}"/>
    <cellStyle name="x_CCA-Request_H11bps July 9 13 2 7" xfId="57962" xr:uid="{00000000-0005-0000-0000-000070EA0000}"/>
    <cellStyle name="x_CCA-Request_H11bps July 9 13 3" xfId="51566" xr:uid="{00000000-0005-0000-0000-000071EA0000}"/>
    <cellStyle name="x_CCA-Request_H11bps July 9 13 3 2" xfId="57963" xr:uid="{00000000-0005-0000-0000-000072EA0000}"/>
    <cellStyle name="x_CCA-Request_H11bps July 9 13 3 2 2" xfId="57964" xr:uid="{00000000-0005-0000-0000-000073EA0000}"/>
    <cellStyle name="x_CCA-Request_H11bps July 9 13 3 3" xfId="57965" xr:uid="{00000000-0005-0000-0000-000074EA0000}"/>
    <cellStyle name="x_CCA-Request_H11bps July 9 13 3 4" xfId="57966" xr:uid="{00000000-0005-0000-0000-000075EA0000}"/>
    <cellStyle name="x_CCA-Request_H11bps July 9 13 4" xfId="51567" xr:uid="{00000000-0005-0000-0000-000076EA0000}"/>
    <cellStyle name="x_CCA-Request_H11bps July 9 13 4 2" xfId="57967" xr:uid="{00000000-0005-0000-0000-000077EA0000}"/>
    <cellStyle name="x_CCA-Request_H11bps July 9 13 4 3" xfId="57968" xr:uid="{00000000-0005-0000-0000-000078EA0000}"/>
    <cellStyle name="x_CCA-Request_H11bps July 9 13 5" xfId="51568" xr:uid="{00000000-0005-0000-0000-000079EA0000}"/>
    <cellStyle name="x_CCA-Request_H11bps July 9 13 5 2" xfId="57969" xr:uid="{00000000-0005-0000-0000-00007AEA0000}"/>
    <cellStyle name="x_CCA-Request_H11bps July 9 13 6" xfId="57970" xr:uid="{00000000-0005-0000-0000-00007BEA0000}"/>
    <cellStyle name="x_CCA-Request_H11bps July 9 13 7" xfId="57971" xr:uid="{00000000-0005-0000-0000-00007CEA0000}"/>
    <cellStyle name="x_CCA-Request_H11bps July 9 13 8" xfId="57972" xr:uid="{00000000-0005-0000-0000-00007DEA0000}"/>
    <cellStyle name="x_CCA-Request_H11bps July 9 14" xfId="51569" xr:uid="{00000000-0005-0000-0000-00007EEA0000}"/>
    <cellStyle name="x_CCA-Request_H11bps July 9 14 2" xfId="51570" xr:uid="{00000000-0005-0000-0000-00007FEA0000}"/>
    <cellStyle name="x_CCA-Request_H11bps July 9 14 2 2" xfId="51571" xr:uid="{00000000-0005-0000-0000-000080EA0000}"/>
    <cellStyle name="x_CCA-Request_H11bps July 9 14 2 2 2" xfId="57973" xr:uid="{00000000-0005-0000-0000-000081EA0000}"/>
    <cellStyle name="x_CCA-Request_H11bps July 9 14 2 2 3" xfId="57974" xr:uid="{00000000-0005-0000-0000-000082EA0000}"/>
    <cellStyle name="x_CCA-Request_H11bps July 9 14 2 3" xfId="51572" xr:uid="{00000000-0005-0000-0000-000083EA0000}"/>
    <cellStyle name="x_CCA-Request_H11bps July 9 14 2 3 2" xfId="57975" xr:uid="{00000000-0005-0000-0000-000084EA0000}"/>
    <cellStyle name="x_CCA-Request_H11bps July 9 14 2 3 3" xfId="57976" xr:uid="{00000000-0005-0000-0000-000085EA0000}"/>
    <cellStyle name="x_CCA-Request_H11bps July 9 14 2 4" xfId="51573" xr:uid="{00000000-0005-0000-0000-000086EA0000}"/>
    <cellStyle name="x_CCA-Request_H11bps July 9 14 2 4 2" xfId="57977" xr:uid="{00000000-0005-0000-0000-000087EA0000}"/>
    <cellStyle name="x_CCA-Request_H11bps July 9 14 2 5" xfId="57978" xr:uid="{00000000-0005-0000-0000-000088EA0000}"/>
    <cellStyle name="x_CCA-Request_H11bps July 9 14 2 6" xfId="57979" xr:uid="{00000000-0005-0000-0000-000089EA0000}"/>
    <cellStyle name="x_CCA-Request_H11bps July 9 14 2 7" xfId="57980" xr:uid="{00000000-0005-0000-0000-00008AEA0000}"/>
    <cellStyle name="x_CCA-Request_H11bps July 9 14 3" xfId="51574" xr:uid="{00000000-0005-0000-0000-00008BEA0000}"/>
    <cellStyle name="x_CCA-Request_H11bps July 9 14 3 2" xfId="57981" xr:uid="{00000000-0005-0000-0000-00008CEA0000}"/>
    <cellStyle name="x_CCA-Request_H11bps July 9 14 3 2 2" xfId="57982" xr:uid="{00000000-0005-0000-0000-00008DEA0000}"/>
    <cellStyle name="x_CCA-Request_H11bps July 9 14 3 2 2 2" xfId="57983" xr:uid="{00000000-0005-0000-0000-00008EEA0000}"/>
    <cellStyle name="x_CCA-Request_H11bps July 9 14 3 2 3" xfId="57984" xr:uid="{00000000-0005-0000-0000-00008FEA0000}"/>
    <cellStyle name="x_CCA-Request_H11bps July 9 14 3 3" xfId="57985" xr:uid="{00000000-0005-0000-0000-000090EA0000}"/>
    <cellStyle name="x_CCA-Request_H11bps July 9 14 3 3 2" xfId="57986" xr:uid="{00000000-0005-0000-0000-000091EA0000}"/>
    <cellStyle name="x_CCA-Request_H11bps July 9 14 3 4" xfId="57987" xr:uid="{00000000-0005-0000-0000-000092EA0000}"/>
    <cellStyle name="x_CCA-Request_H11bps July 9 14 3 5" xfId="57988" xr:uid="{00000000-0005-0000-0000-000093EA0000}"/>
    <cellStyle name="x_CCA-Request_H11bps July 9 14 3 6" xfId="57989" xr:uid="{00000000-0005-0000-0000-000094EA0000}"/>
    <cellStyle name="x_CCA-Request_H11bps July 9 14 3 7" xfId="57990" xr:uid="{00000000-0005-0000-0000-000095EA0000}"/>
    <cellStyle name="x_CCA-Request_H11bps July 9 14 4" xfId="51575" xr:uid="{00000000-0005-0000-0000-000096EA0000}"/>
    <cellStyle name="x_CCA-Request_H11bps July 9 14 4 2" xfId="57991" xr:uid="{00000000-0005-0000-0000-000097EA0000}"/>
    <cellStyle name="x_CCA-Request_H11bps July 9 14 4 3" xfId="57992" xr:uid="{00000000-0005-0000-0000-000098EA0000}"/>
    <cellStyle name="x_CCA-Request_H11bps July 9 14 5" xfId="51576" xr:uid="{00000000-0005-0000-0000-000099EA0000}"/>
    <cellStyle name="x_CCA-Request_H11bps July 9 14 5 2" xfId="57993" xr:uid="{00000000-0005-0000-0000-00009AEA0000}"/>
    <cellStyle name="x_CCA-Request_H11bps July 9 14 6" xfId="57994" xr:uid="{00000000-0005-0000-0000-00009BEA0000}"/>
    <cellStyle name="x_CCA-Request_H11bps July 9 14 7" xfId="57995" xr:uid="{00000000-0005-0000-0000-00009CEA0000}"/>
    <cellStyle name="x_CCA-Request_H11bps July 9 14 8" xfId="57996" xr:uid="{00000000-0005-0000-0000-00009DEA0000}"/>
    <cellStyle name="x_CCA-Request_H11bps July 9 15" xfId="51577" xr:uid="{00000000-0005-0000-0000-00009EEA0000}"/>
    <cellStyle name="x_CCA-Request_H11bps July 9 15 2" xfId="51578" xr:uid="{00000000-0005-0000-0000-00009FEA0000}"/>
    <cellStyle name="x_CCA-Request_H11bps July 9 15 2 2" xfId="57997" xr:uid="{00000000-0005-0000-0000-0000A0EA0000}"/>
    <cellStyle name="x_CCA-Request_H11bps July 9 15 2 2 2" xfId="57998" xr:uid="{00000000-0005-0000-0000-0000A1EA0000}"/>
    <cellStyle name="x_CCA-Request_H11bps July 9 15 2 3" xfId="57999" xr:uid="{00000000-0005-0000-0000-0000A2EA0000}"/>
    <cellStyle name="x_CCA-Request_H11bps July 9 15 2 4" xfId="58000" xr:uid="{00000000-0005-0000-0000-0000A3EA0000}"/>
    <cellStyle name="x_CCA-Request_H11bps July 9 15 2 5" xfId="58001" xr:uid="{00000000-0005-0000-0000-0000A4EA0000}"/>
    <cellStyle name="x_CCA-Request_H11bps July 9 15 2 6" xfId="58002" xr:uid="{00000000-0005-0000-0000-0000A5EA0000}"/>
    <cellStyle name="x_CCA-Request_H11bps July 9 15 3" xfId="51579" xr:uid="{00000000-0005-0000-0000-0000A6EA0000}"/>
    <cellStyle name="x_CCA-Request_H11bps July 9 15 3 2" xfId="58003" xr:uid="{00000000-0005-0000-0000-0000A7EA0000}"/>
    <cellStyle name="x_CCA-Request_H11bps July 9 15 3 2 2" xfId="58004" xr:uid="{00000000-0005-0000-0000-0000A8EA0000}"/>
    <cellStyle name="x_CCA-Request_H11bps July 9 15 3 2 2 2" xfId="58005" xr:uid="{00000000-0005-0000-0000-0000A9EA0000}"/>
    <cellStyle name="x_CCA-Request_H11bps July 9 15 3 2 3" xfId="58006" xr:uid="{00000000-0005-0000-0000-0000AAEA0000}"/>
    <cellStyle name="x_CCA-Request_H11bps July 9 15 3 3" xfId="58007" xr:uid="{00000000-0005-0000-0000-0000ABEA0000}"/>
    <cellStyle name="x_CCA-Request_H11bps July 9 15 3 3 2" xfId="58008" xr:uid="{00000000-0005-0000-0000-0000ACEA0000}"/>
    <cellStyle name="x_CCA-Request_H11bps July 9 15 3 4" xfId="58009" xr:uid="{00000000-0005-0000-0000-0000ADEA0000}"/>
    <cellStyle name="x_CCA-Request_H11bps July 9 15 3 5" xfId="58010" xr:uid="{00000000-0005-0000-0000-0000AEEA0000}"/>
    <cellStyle name="x_CCA-Request_H11bps July 9 15 4" xfId="51580" xr:uid="{00000000-0005-0000-0000-0000AFEA0000}"/>
    <cellStyle name="x_CCA-Request_H11bps July 9 15 4 2" xfId="58011" xr:uid="{00000000-0005-0000-0000-0000B0EA0000}"/>
    <cellStyle name="x_CCA-Request_H11bps July 9 15 5" xfId="58012" xr:uid="{00000000-0005-0000-0000-0000B1EA0000}"/>
    <cellStyle name="x_CCA-Request_H11bps July 9 15 6" xfId="58013" xr:uid="{00000000-0005-0000-0000-0000B2EA0000}"/>
    <cellStyle name="x_CCA-Request_H11bps July 9 15 7" xfId="58014" xr:uid="{00000000-0005-0000-0000-0000B3EA0000}"/>
    <cellStyle name="x_CCA-Request_H11bps July 9 16" xfId="51581" xr:uid="{00000000-0005-0000-0000-0000B4EA0000}"/>
    <cellStyle name="x_CCA-Request_H11bps July 9 16 2" xfId="51582" xr:uid="{00000000-0005-0000-0000-0000B5EA0000}"/>
    <cellStyle name="x_CCA-Request_H11bps July 9 16 2 2" xfId="58015" xr:uid="{00000000-0005-0000-0000-0000B6EA0000}"/>
    <cellStyle name="x_CCA-Request_H11bps July 9 16 2 2 2" xfId="58016" xr:uid="{00000000-0005-0000-0000-0000B7EA0000}"/>
    <cellStyle name="x_CCA-Request_H11bps July 9 16 2 2 2 2" xfId="58017" xr:uid="{00000000-0005-0000-0000-0000B8EA0000}"/>
    <cellStyle name="x_CCA-Request_H11bps July 9 16 2 2 3" xfId="58018" xr:uid="{00000000-0005-0000-0000-0000B9EA0000}"/>
    <cellStyle name="x_CCA-Request_H11bps July 9 16 2 3" xfId="58019" xr:uid="{00000000-0005-0000-0000-0000BAEA0000}"/>
    <cellStyle name="x_CCA-Request_H11bps July 9 16 2 3 2" xfId="58020" xr:uid="{00000000-0005-0000-0000-0000BBEA0000}"/>
    <cellStyle name="x_CCA-Request_H11bps July 9 16 2 4" xfId="58021" xr:uid="{00000000-0005-0000-0000-0000BCEA0000}"/>
    <cellStyle name="x_CCA-Request_H11bps July 9 16 3" xfId="58022" xr:uid="{00000000-0005-0000-0000-0000BDEA0000}"/>
    <cellStyle name="x_CCA-Request_H11bps July 9 16 3 2" xfId="58023" xr:uid="{00000000-0005-0000-0000-0000BEEA0000}"/>
    <cellStyle name="x_CCA-Request_H11bps July 9 16 3 2 2" xfId="58024" xr:uid="{00000000-0005-0000-0000-0000BFEA0000}"/>
    <cellStyle name="x_CCA-Request_H11bps July 9 16 3 3" xfId="58025" xr:uid="{00000000-0005-0000-0000-0000C0EA0000}"/>
    <cellStyle name="x_CCA-Request_H11bps July 9 16 4" xfId="58026" xr:uid="{00000000-0005-0000-0000-0000C1EA0000}"/>
    <cellStyle name="x_CCA-Request_H11bps July 9 16 4 2" xfId="58027" xr:uid="{00000000-0005-0000-0000-0000C2EA0000}"/>
    <cellStyle name="x_CCA-Request_H11bps July 9 16 5" xfId="58028" xr:uid="{00000000-0005-0000-0000-0000C3EA0000}"/>
    <cellStyle name="x_CCA-Request_H11bps July 9 16 6" xfId="58029" xr:uid="{00000000-0005-0000-0000-0000C4EA0000}"/>
    <cellStyle name="x_CCA-Request_H11bps July 9 16 7" xfId="58030" xr:uid="{00000000-0005-0000-0000-0000C5EA0000}"/>
    <cellStyle name="x_CCA-Request_H11bps July 9 17" xfId="51583" xr:uid="{00000000-0005-0000-0000-0000C6EA0000}"/>
    <cellStyle name="x_CCA-Request_H11bps July 9 17 2" xfId="58031" xr:uid="{00000000-0005-0000-0000-0000C7EA0000}"/>
    <cellStyle name="x_CCA-Request_H11bps July 9 17 2 2" xfId="58032" xr:uid="{00000000-0005-0000-0000-0000C8EA0000}"/>
    <cellStyle name="x_CCA-Request_H11bps July 9 17 2 2 2" xfId="58033" xr:uid="{00000000-0005-0000-0000-0000C9EA0000}"/>
    <cellStyle name="x_CCA-Request_H11bps July 9 17 2 3" xfId="58034" xr:uid="{00000000-0005-0000-0000-0000CAEA0000}"/>
    <cellStyle name="x_CCA-Request_H11bps July 9 17 3" xfId="58035" xr:uid="{00000000-0005-0000-0000-0000CBEA0000}"/>
    <cellStyle name="x_CCA-Request_H11bps July 9 17 3 2" xfId="58036" xr:uid="{00000000-0005-0000-0000-0000CCEA0000}"/>
    <cellStyle name="x_CCA-Request_H11bps July 9 17 3 2 2" xfId="58037" xr:uid="{00000000-0005-0000-0000-0000CDEA0000}"/>
    <cellStyle name="x_CCA-Request_H11bps July 9 17 3 3" xfId="58038" xr:uid="{00000000-0005-0000-0000-0000CEEA0000}"/>
    <cellStyle name="x_CCA-Request_H11bps July 9 17 4" xfId="58039" xr:uid="{00000000-0005-0000-0000-0000CFEA0000}"/>
    <cellStyle name="x_CCA-Request_H11bps July 9 17 4 2" xfId="58040" xr:uid="{00000000-0005-0000-0000-0000D0EA0000}"/>
    <cellStyle name="x_CCA-Request_H11bps July 9 17 5" xfId="58041" xr:uid="{00000000-0005-0000-0000-0000D1EA0000}"/>
    <cellStyle name="x_CCA-Request_H11bps July 9 17 6" xfId="58042" xr:uid="{00000000-0005-0000-0000-0000D2EA0000}"/>
    <cellStyle name="x_CCA-Request_H11bps July 9 17 7" xfId="58043" xr:uid="{00000000-0005-0000-0000-0000D3EA0000}"/>
    <cellStyle name="x_CCA-Request_H11bps July 9 17 8" xfId="58044" xr:uid="{00000000-0005-0000-0000-0000D4EA0000}"/>
    <cellStyle name="x_CCA-Request_H11bps July 9 18" xfId="58045" xr:uid="{00000000-0005-0000-0000-0000D5EA0000}"/>
    <cellStyle name="x_CCA-Request_H11bps July 9 18 2" xfId="58046" xr:uid="{00000000-0005-0000-0000-0000D6EA0000}"/>
    <cellStyle name="x_CCA-Request_H11bps July 9 18 2 2" xfId="58047" xr:uid="{00000000-0005-0000-0000-0000D7EA0000}"/>
    <cellStyle name="x_CCA-Request_H11bps July 9 18 2 2 2" xfId="58048" xr:uid="{00000000-0005-0000-0000-0000D8EA0000}"/>
    <cellStyle name="x_CCA-Request_H11bps July 9 18 2 3" xfId="58049" xr:uid="{00000000-0005-0000-0000-0000D9EA0000}"/>
    <cellStyle name="x_CCA-Request_H11bps July 9 18 2 4" xfId="58050" xr:uid="{00000000-0005-0000-0000-0000DAEA0000}"/>
    <cellStyle name="x_CCA-Request_H11bps July 9 18 2 5" xfId="58051" xr:uid="{00000000-0005-0000-0000-0000DBEA0000}"/>
    <cellStyle name="x_CCA-Request_H11bps July 9 18 3" xfId="58052" xr:uid="{00000000-0005-0000-0000-0000DCEA0000}"/>
    <cellStyle name="x_CCA-Request_H11bps July 9 18 3 2" xfId="58053" xr:uid="{00000000-0005-0000-0000-0000DDEA0000}"/>
    <cellStyle name="x_CCA-Request_H11bps July 9 18 4" xfId="58054" xr:uid="{00000000-0005-0000-0000-0000DEEA0000}"/>
    <cellStyle name="x_CCA-Request_H11bps July 9 18 5" xfId="58055" xr:uid="{00000000-0005-0000-0000-0000DFEA0000}"/>
    <cellStyle name="x_CCA-Request_H11bps July 9 18 6" xfId="58056" xr:uid="{00000000-0005-0000-0000-0000E0EA0000}"/>
    <cellStyle name="x_CCA-Request_H11bps July 9 19" xfId="58057" xr:uid="{00000000-0005-0000-0000-0000E1EA0000}"/>
    <cellStyle name="x_CCA-Request_H11bps July 9 19 2" xfId="58058" xr:uid="{00000000-0005-0000-0000-0000E2EA0000}"/>
    <cellStyle name="x_CCA-Request_H11bps July 9 19 2 2" xfId="58059" xr:uid="{00000000-0005-0000-0000-0000E3EA0000}"/>
    <cellStyle name="x_CCA-Request_H11bps July 9 19 2 3" xfId="58060" xr:uid="{00000000-0005-0000-0000-0000E4EA0000}"/>
    <cellStyle name="x_CCA-Request_H11bps July 9 19 3" xfId="58061" xr:uid="{00000000-0005-0000-0000-0000E5EA0000}"/>
    <cellStyle name="x_CCA-Request_H11bps July 9 19 4" xfId="58062" xr:uid="{00000000-0005-0000-0000-0000E6EA0000}"/>
    <cellStyle name="x_CCA-Request_H11bps July 9 19 5" xfId="58063" xr:uid="{00000000-0005-0000-0000-0000E7EA0000}"/>
    <cellStyle name="x_CCA-Request_H11bps July 9 2" xfId="141" xr:uid="{00000000-0005-0000-0000-0000E8EA0000}"/>
    <cellStyle name="x_CCA-Request_H11bps July 9 2 2" xfId="51584" xr:uid="{00000000-0005-0000-0000-0000E9EA0000}"/>
    <cellStyle name="x_CCA-Request_H11bps July 9 2 2 2" xfId="51585" xr:uid="{00000000-0005-0000-0000-0000EAEA0000}"/>
    <cellStyle name="x_CCA-Request_H11bps July 9 2 2 2 2" xfId="58064" xr:uid="{00000000-0005-0000-0000-0000EBEA0000}"/>
    <cellStyle name="x_CCA-Request_H11bps July 9 2 2 2 3" xfId="58065" xr:uid="{00000000-0005-0000-0000-0000ECEA0000}"/>
    <cellStyle name="x_CCA-Request_H11bps July 9 2 2 3" xfId="51586" xr:uid="{00000000-0005-0000-0000-0000EDEA0000}"/>
    <cellStyle name="x_CCA-Request_H11bps July 9 2 2 3 2" xfId="58066" xr:uid="{00000000-0005-0000-0000-0000EEEA0000}"/>
    <cellStyle name="x_CCA-Request_H11bps July 9 2 2 3 3" xfId="58067" xr:uid="{00000000-0005-0000-0000-0000EFEA0000}"/>
    <cellStyle name="x_CCA-Request_H11bps July 9 2 2 4" xfId="51587" xr:uid="{00000000-0005-0000-0000-0000F0EA0000}"/>
    <cellStyle name="x_CCA-Request_H11bps July 9 2 2 4 2" xfId="58068" xr:uid="{00000000-0005-0000-0000-0000F1EA0000}"/>
    <cellStyle name="x_CCA-Request_H11bps July 9 2 2 5" xfId="58069" xr:uid="{00000000-0005-0000-0000-0000F2EA0000}"/>
    <cellStyle name="x_CCA-Request_H11bps July 9 2 2 5 2" xfId="58070" xr:uid="{00000000-0005-0000-0000-0000F3EA0000}"/>
    <cellStyle name="x_CCA-Request_H11bps July 9 2 3" xfId="51588" xr:uid="{00000000-0005-0000-0000-0000F4EA0000}"/>
    <cellStyle name="x_CCA-Request_H11bps July 9 2 3 2" xfId="51589" xr:uid="{00000000-0005-0000-0000-0000F5EA0000}"/>
    <cellStyle name="x_CCA-Request_H11bps July 9 2 3 2 2" xfId="58071" xr:uid="{00000000-0005-0000-0000-0000F6EA0000}"/>
    <cellStyle name="x_CCA-Request_H11bps July 9 2 3 3" xfId="58072" xr:uid="{00000000-0005-0000-0000-0000F7EA0000}"/>
    <cellStyle name="x_CCA-Request_H11bps July 9 2 3 4" xfId="58073" xr:uid="{00000000-0005-0000-0000-0000F8EA0000}"/>
    <cellStyle name="x_CCA-Request_H11bps July 9 2 4" xfId="51590" xr:uid="{00000000-0005-0000-0000-0000F9EA0000}"/>
    <cellStyle name="x_CCA-Request_H11bps July 9 2 4 2" xfId="58074" xr:uid="{00000000-0005-0000-0000-0000FAEA0000}"/>
    <cellStyle name="x_CCA-Request_H11bps July 9 2 4 3" xfId="58075" xr:uid="{00000000-0005-0000-0000-0000FBEA0000}"/>
    <cellStyle name="x_CCA-Request_H11bps July 9 2 5" xfId="51591" xr:uid="{00000000-0005-0000-0000-0000FCEA0000}"/>
    <cellStyle name="x_CCA-Request_H11bps July 9 2 5 2" xfId="58076" xr:uid="{00000000-0005-0000-0000-0000FDEA0000}"/>
    <cellStyle name="x_CCA-Request_H11bps July 9 2 6" xfId="58077" xr:uid="{00000000-0005-0000-0000-0000FEEA0000}"/>
    <cellStyle name="x_CCA-Request_H11bps July 9 2 6 2" xfId="58078" xr:uid="{00000000-0005-0000-0000-0000FFEA0000}"/>
    <cellStyle name="x_CCA-Request_H11bps July 9 20" xfId="58079" xr:uid="{00000000-0005-0000-0000-000000EB0000}"/>
    <cellStyle name="x_CCA-Request_H11bps July 9 20 2" xfId="58080" xr:uid="{00000000-0005-0000-0000-000001EB0000}"/>
    <cellStyle name="x_CCA-Request_H11bps July 9 20 2 2" xfId="58081" xr:uid="{00000000-0005-0000-0000-000002EB0000}"/>
    <cellStyle name="x_CCA-Request_H11bps July 9 20 3" xfId="58082" xr:uid="{00000000-0005-0000-0000-000003EB0000}"/>
    <cellStyle name="x_CCA-Request_H11bps July 9 20 4" xfId="58083" xr:uid="{00000000-0005-0000-0000-000004EB0000}"/>
    <cellStyle name="x_CCA-Request_H11bps July 9 20 5" xfId="58084" xr:uid="{00000000-0005-0000-0000-000005EB0000}"/>
    <cellStyle name="x_CCA-Request_H11bps July 9 21" xfId="58085" xr:uid="{00000000-0005-0000-0000-000006EB0000}"/>
    <cellStyle name="x_CCA-Request_H11bps July 9 21 2" xfId="58086" xr:uid="{00000000-0005-0000-0000-000007EB0000}"/>
    <cellStyle name="x_CCA-Request_H11bps July 9 22" xfId="58087" xr:uid="{00000000-0005-0000-0000-000008EB0000}"/>
    <cellStyle name="x_CCA-Request_H11bps July 9 22 2" xfId="58088" xr:uid="{00000000-0005-0000-0000-000009EB0000}"/>
    <cellStyle name="x_CCA-Request_H11bps July 9 23" xfId="58089" xr:uid="{00000000-0005-0000-0000-00000AEB0000}"/>
    <cellStyle name="x_CCA-Request_H11bps July 9 23 2" xfId="58090" xr:uid="{00000000-0005-0000-0000-00000BEB0000}"/>
    <cellStyle name="x_CCA-Request_H11bps July 9 24" xfId="354" xr:uid="{00000000-0005-0000-0000-00000CEB0000}"/>
    <cellStyle name="x_CCA-Request_H11bps July 9 3" xfId="142" xr:uid="{00000000-0005-0000-0000-00000DEB0000}"/>
    <cellStyle name="x_CCA-Request_H11bps July 9 3 2" xfId="51593" xr:uid="{00000000-0005-0000-0000-00000EEB0000}"/>
    <cellStyle name="x_CCA-Request_H11bps July 9 3 2 2" xfId="51594" xr:uid="{00000000-0005-0000-0000-00000FEB0000}"/>
    <cellStyle name="x_CCA-Request_H11bps July 9 3 2 2 2" xfId="58091" xr:uid="{00000000-0005-0000-0000-000010EB0000}"/>
    <cellStyle name="x_CCA-Request_H11bps July 9 3 2 2 3" xfId="58092" xr:uid="{00000000-0005-0000-0000-000011EB0000}"/>
    <cellStyle name="x_CCA-Request_H11bps July 9 3 2 3" xfId="51595" xr:uid="{00000000-0005-0000-0000-000012EB0000}"/>
    <cellStyle name="x_CCA-Request_H11bps July 9 3 2 3 2" xfId="58093" xr:uid="{00000000-0005-0000-0000-000013EB0000}"/>
    <cellStyle name="x_CCA-Request_H11bps July 9 3 2 3 3" xfId="58094" xr:uid="{00000000-0005-0000-0000-000014EB0000}"/>
    <cellStyle name="x_CCA-Request_H11bps July 9 3 2 4" xfId="51596" xr:uid="{00000000-0005-0000-0000-000015EB0000}"/>
    <cellStyle name="x_CCA-Request_H11bps July 9 3 2 4 2" xfId="58095" xr:uid="{00000000-0005-0000-0000-000016EB0000}"/>
    <cellStyle name="x_CCA-Request_H11bps July 9 3 2 5" xfId="58096" xr:uid="{00000000-0005-0000-0000-000017EB0000}"/>
    <cellStyle name="x_CCA-Request_H11bps July 9 3 2 5 2" xfId="58097" xr:uid="{00000000-0005-0000-0000-000018EB0000}"/>
    <cellStyle name="x_CCA-Request_H11bps July 9 3 3" xfId="51597" xr:uid="{00000000-0005-0000-0000-000019EB0000}"/>
    <cellStyle name="x_CCA-Request_H11bps July 9 3 3 2" xfId="51598" xr:uid="{00000000-0005-0000-0000-00001AEB0000}"/>
    <cellStyle name="x_CCA-Request_H11bps July 9 3 3 2 2" xfId="58098" xr:uid="{00000000-0005-0000-0000-00001BEB0000}"/>
    <cellStyle name="x_CCA-Request_H11bps July 9 3 3 3" xfId="58099" xr:uid="{00000000-0005-0000-0000-00001CEB0000}"/>
    <cellStyle name="x_CCA-Request_H11bps July 9 3 3 4" xfId="58100" xr:uid="{00000000-0005-0000-0000-00001DEB0000}"/>
    <cellStyle name="x_CCA-Request_H11bps July 9 3 3 5" xfId="58101" xr:uid="{00000000-0005-0000-0000-00001EEB0000}"/>
    <cellStyle name="x_CCA-Request_H11bps July 9 3 4" xfId="51599" xr:uid="{00000000-0005-0000-0000-00001FEB0000}"/>
    <cellStyle name="x_CCA-Request_H11bps July 9 3 4 2" xfId="58102" xr:uid="{00000000-0005-0000-0000-000020EB0000}"/>
    <cellStyle name="x_CCA-Request_H11bps July 9 3 4 3" xfId="58103" xr:uid="{00000000-0005-0000-0000-000021EB0000}"/>
    <cellStyle name="x_CCA-Request_H11bps July 9 3 5" xfId="51600" xr:uid="{00000000-0005-0000-0000-000022EB0000}"/>
    <cellStyle name="x_CCA-Request_H11bps July 9 3 5 2" xfId="58104" xr:uid="{00000000-0005-0000-0000-000023EB0000}"/>
    <cellStyle name="x_CCA-Request_H11bps July 9 3 6" xfId="58105" xr:uid="{00000000-0005-0000-0000-000024EB0000}"/>
    <cellStyle name="x_CCA-Request_H11bps July 9 3 6 2" xfId="58106" xr:uid="{00000000-0005-0000-0000-000025EB0000}"/>
    <cellStyle name="x_CCA-Request_H11bps July 9 3 7" xfId="51592" xr:uid="{00000000-0005-0000-0000-000026EB0000}"/>
    <cellStyle name="x_CCA-Request_H11bps July 9 4" xfId="187" xr:uid="{00000000-0005-0000-0000-000027EB0000}"/>
    <cellStyle name="x_CCA-Request_H11bps July 9 4 2" xfId="51602" xr:uid="{00000000-0005-0000-0000-000028EB0000}"/>
    <cellStyle name="x_CCA-Request_H11bps July 9 4 2 2" xfId="51603" xr:uid="{00000000-0005-0000-0000-000029EB0000}"/>
    <cellStyle name="x_CCA-Request_H11bps July 9 4 2 2 2" xfId="58107" xr:uid="{00000000-0005-0000-0000-00002AEB0000}"/>
    <cellStyle name="x_CCA-Request_H11bps July 9 4 2 2 3" xfId="58108" xr:uid="{00000000-0005-0000-0000-00002BEB0000}"/>
    <cellStyle name="x_CCA-Request_H11bps July 9 4 2 3" xfId="51604" xr:uid="{00000000-0005-0000-0000-00002CEB0000}"/>
    <cellStyle name="x_CCA-Request_H11bps July 9 4 2 3 2" xfId="58109" xr:uid="{00000000-0005-0000-0000-00002DEB0000}"/>
    <cellStyle name="x_CCA-Request_H11bps July 9 4 2 3 3" xfId="58110" xr:uid="{00000000-0005-0000-0000-00002EEB0000}"/>
    <cellStyle name="x_CCA-Request_H11bps July 9 4 2 4" xfId="51605" xr:uid="{00000000-0005-0000-0000-00002FEB0000}"/>
    <cellStyle name="x_CCA-Request_H11bps July 9 4 2 4 2" xfId="58111" xr:uid="{00000000-0005-0000-0000-000030EB0000}"/>
    <cellStyle name="x_CCA-Request_H11bps July 9 4 2 5" xfId="51606" xr:uid="{00000000-0005-0000-0000-000031EB0000}"/>
    <cellStyle name="x_CCA-Request_H11bps July 9 4 2 5 2" xfId="58112" xr:uid="{00000000-0005-0000-0000-000032EB0000}"/>
    <cellStyle name="x_CCA-Request_H11bps July 9 4 2 5 3" xfId="58113" xr:uid="{00000000-0005-0000-0000-000033EB0000}"/>
    <cellStyle name="x_CCA-Request_H11bps July 9 4 2 6" xfId="51607" xr:uid="{00000000-0005-0000-0000-000034EB0000}"/>
    <cellStyle name="x_CCA-Request_H11bps July 9 4 3" xfId="51608" xr:uid="{00000000-0005-0000-0000-000035EB0000}"/>
    <cellStyle name="x_CCA-Request_H11bps July 9 4 3 2" xfId="58114" xr:uid="{00000000-0005-0000-0000-000036EB0000}"/>
    <cellStyle name="x_CCA-Request_H11bps July 9 4 3 3" xfId="58115" xr:uid="{00000000-0005-0000-0000-000037EB0000}"/>
    <cellStyle name="x_CCA-Request_H11bps July 9 4 3 4" xfId="58116" xr:uid="{00000000-0005-0000-0000-000038EB0000}"/>
    <cellStyle name="x_CCA-Request_H11bps July 9 4 3 5" xfId="58117" xr:uid="{00000000-0005-0000-0000-000039EB0000}"/>
    <cellStyle name="x_CCA-Request_H11bps July 9 4 4" xfId="51609" xr:uid="{00000000-0005-0000-0000-00003AEB0000}"/>
    <cellStyle name="x_CCA-Request_H11bps July 9 4 4 2" xfId="58118" xr:uid="{00000000-0005-0000-0000-00003BEB0000}"/>
    <cellStyle name="x_CCA-Request_H11bps July 9 4 4 3" xfId="58119" xr:uid="{00000000-0005-0000-0000-00003CEB0000}"/>
    <cellStyle name="x_CCA-Request_H11bps July 9 4 5" xfId="51610" xr:uid="{00000000-0005-0000-0000-00003DEB0000}"/>
    <cellStyle name="x_CCA-Request_H11bps July 9 4 5 2" xfId="58120" xr:uid="{00000000-0005-0000-0000-00003EEB0000}"/>
    <cellStyle name="x_CCA-Request_H11bps July 9 4 6" xfId="51611" xr:uid="{00000000-0005-0000-0000-00003FEB0000}"/>
    <cellStyle name="x_CCA-Request_H11bps July 9 4 6 2" xfId="58121" xr:uid="{00000000-0005-0000-0000-000040EB0000}"/>
    <cellStyle name="x_CCA-Request_H11bps July 9 4 6 3" xfId="58122" xr:uid="{00000000-0005-0000-0000-000041EB0000}"/>
    <cellStyle name="x_CCA-Request_H11bps July 9 4 7" xfId="51601" xr:uid="{00000000-0005-0000-0000-000042EB0000}"/>
    <cellStyle name="x_CCA-Request_H11bps July 9 5" xfId="51612" xr:uid="{00000000-0005-0000-0000-000043EB0000}"/>
    <cellStyle name="x_CCA-Request_H11bps July 9 5 2" xfId="51613" xr:uid="{00000000-0005-0000-0000-000044EB0000}"/>
    <cellStyle name="x_CCA-Request_H11bps July 9 5 2 2" xfId="51614" xr:uid="{00000000-0005-0000-0000-000045EB0000}"/>
    <cellStyle name="x_CCA-Request_H11bps July 9 5 2 2 2" xfId="58123" xr:uid="{00000000-0005-0000-0000-000046EB0000}"/>
    <cellStyle name="x_CCA-Request_H11bps July 9 5 2 2 3" xfId="58124" xr:uid="{00000000-0005-0000-0000-000047EB0000}"/>
    <cellStyle name="x_CCA-Request_H11bps July 9 5 2 3" xfId="51615" xr:uid="{00000000-0005-0000-0000-000048EB0000}"/>
    <cellStyle name="x_CCA-Request_H11bps July 9 5 2 3 2" xfId="58125" xr:uid="{00000000-0005-0000-0000-000049EB0000}"/>
    <cellStyle name="x_CCA-Request_H11bps July 9 5 2 3 3" xfId="58126" xr:uid="{00000000-0005-0000-0000-00004AEB0000}"/>
    <cellStyle name="x_CCA-Request_H11bps July 9 5 2 4" xfId="51616" xr:uid="{00000000-0005-0000-0000-00004BEB0000}"/>
    <cellStyle name="x_CCA-Request_H11bps July 9 5 2 4 2" xfId="58127" xr:uid="{00000000-0005-0000-0000-00004CEB0000}"/>
    <cellStyle name="x_CCA-Request_H11bps July 9 5 2 5" xfId="58128" xr:uid="{00000000-0005-0000-0000-00004DEB0000}"/>
    <cellStyle name="x_CCA-Request_H11bps July 9 5 2 5 2" xfId="58129" xr:uid="{00000000-0005-0000-0000-00004EEB0000}"/>
    <cellStyle name="x_CCA-Request_H11bps July 9 5 3" xfId="51617" xr:uid="{00000000-0005-0000-0000-00004FEB0000}"/>
    <cellStyle name="x_CCA-Request_H11bps July 9 5 3 2" xfId="58130" xr:uid="{00000000-0005-0000-0000-000050EB0000}"/>
    <cellStyle name="x_CCA-Request_H11bps July 9 5 3 3" xfId="58131" xr:uid="{00000000-0005-0000-0000-000051EB0000}"/>
    <cellStyle name="x_CCA-Request_H11bps July 9 5 3 4" xfId="58132" xr:uid="{00000000-0005-0000-0000-000052EB0000}"/>
    <cellStyle name="x_CCA-Request_H11bps July 9 5 3 5" xfId="58133" xr:uid="{00000000-0005-0000-0000-000053EB0000}"/>
    <cellStyle name="x_CCA-Request_H11bps July 9 5 4" xfId="51618" xr:uid="{00000000-0005-0000-0000-000054EB0000}"/>
    <cellStyle name="x_CCA-Request_H11bps July 9 5 4 2" xfId="58134" xr:uid="{00000000-0005-0000-0000-000055EB0000}"/>
    <cellStyle name="x_CCA-Request_H11bps July 9 5 4 3" xfId="58135" xr:uid="{00000000-0005-0000-0000-000056EB0000}"/>
    <cellStyle name="x_CCA-Request_H11bps July 9 5 5" xfId="51619" xr:uid="{00000000-0005-0000-0000-000057EB0000}"/>
    <cellStyle name="x_CCA-Request_H11bps July 9 5 5 2" xfId="58136" xr:uid="{00000000-0005-0000-0000-000058EB0000}"/>
    <cellStyle name="x_CCA-Request_H11bps July 9 5 6" xfId="58137" xr:uid="{00000000-0005-0000-0000-000059EB0000}"/>
    <cellStyle name="x_CCA-Request_H11bps July 9 5 6 2" xfId="58138" xr:uid="{00000000-0005-0000-0000-00005AEB0000}"/>
    <cellStyle name="x_CCA-Request_H11bps July 9 6" xfId="51620" xr:uid="{00000000-0005-0000-0000-00005BEB0000}"/>
    <cellStyle name="x_CCA-Request_H11bps July 9 6 2" xfId="51621" xr:uid="{00000000-0005-0000-0000-00005CEB0000}"/>
    <cellStyle name="x_CCA-Request_H11bps July 9 6 2 2" xfId="51622" xr:uid="{00000000-0005-0000-0000-00005DEB0000}"/>
    <cellStyle name="x_CCA-Request_H11bps July 9 6 2 2 2" xfId="58139" xr:uid="{00000000-0005-0000-0000-00005EEB0000}"/>
    <cellStyle name="x_CCA-Request_H11bps July 9 6 2 2 3" xfId="58140" xr:uid="{00000000-0005-0000-0000-00005FEB0000}"/>
    <cellStyle name="x_CCA-Request_H11bps July 9 6 2 3" xfId="51623" xr:uid="{00000000-0005-0000-0000-000060EB0000}"/>
    <cellStyle name="x_CCA-Request_H11bps July 9 6 2 3 2" xfId="58141" xr:uid="{00000000-0005-0000-0000-000061EB0000}"/>
    <cellStyle name="x_CCA-Request_H11bps July 9 6 2 3 3" xfId="58142" xr:uid="{00000000-0005-0000-0000-000062EB0000}"/>
    <cellStyle name="x_CCA-Request_H11bps July 9 6 2 4" xfId="51624" xr:uid="{00000000-0005-0000-0000-000063EB0000}"/>
    <cellStyle name="x_CCA-Request_H11bps July 9 6 2 4 2" xfId="58143" xr:uid="{00000000-0005-0000-0000-000064EB0000}"/>
    <cellStyle name="x_CCA-Request_H11bps July 9 6 2 5" xfId="58144" xr:uid="{00000000-0005-0000-0000-000065EB0000}"/>
    <cellStyle name="x_CCA-Request_H11bps July 9 6 2 5 2" xfId="58145" xr:uid="{00000000-0005-0000-0000-000066EB0000}"/>
    <cellStyle name="x_CCA-Request_H11bps July 9 6 3" xfId="51625" xr:uid="{00000000-0005-0000-0000-000067EB0000}"/>
    <cellStyle name="x_CCA-Request_H11bps July 9 6 3 2" xfId="51626" xr:uid="{00000000-0005-0000-0000-000068EB0000}"/>
    <cellStyle name="x_CCA-Request_H11bps July 9 6 3 3" xfId="51627" xr:uid="{00000000-0005-0000-0000-000069EB0000}"/>
    <cellStyle name="x_CCA-Request_H11bps July 9 6 3 4" xfId="58146" xr:uid="{00000000-0005-0000-0000-00006AEB0000}"/>
    <cellStyle name="x_CCA-Request_H11bps July 9 6 4" xfId="51628" xr:uid="{00000000-0005-0000-0000-00006BEB0000}"/>
    <cellStyle name="x_CCA-Request_H11bps July 9 6 4 2" xfId="58147" xr:uid="{00000000-0005-0000-0000-00006CEB0000}"/>
    <cellStyle name="x_CCA-Request_H11bps July 9 6 4 3" xfId="58148" xr:uid="{00000000-0005-0000-0000-00006DEB0000}"/>
    <cellStyle name="x_CCA-Request_H11bps July 9 6 5" xfId="51629" xr:uid="{00000000-0005-0000-0000-00006EEB0000}"/>
    <cellStyle name="x_CCA-Request_H11bps July 9 6 5 2" xfId="58149" xr:uid="{00000000-0005-0000-0000-00006FEB0000}"/>
    <cellStyle name="x_CCA-Request_H11bps July 9 6 6" xfId="58150" xr:uid="{00000000-0005-0000-0000-000070EB0000}"/>
    <cellStyle name="x_CCA-Request_H11bps July 9 6 6 2" xfId="58151" xr:uid="{00000000-0005-0000-0000-000071EB0000}"/>
    <cellStyle name="x_CCA-Request_H11bps July 9 7" xfId="51630" xr:uid="{00000000-0005-0000-0000-000072EB0000}"/>
    <cellStyle name="x_CCA-Request_H11bps July 9 7 2" xfId="51631" xr:uid="{00000000-0005-0000-0000-000073EB0000}"/>
    <cellStyle name="x_CCA-Request_H11bps July 9 7 2 2" xfId="51632" xr:uid="{00000000-0005-0000-0000-000074EB0000}"/>
    <cellStyle name="x_CCA-Request_H11bps July 9 7 2 2 2" xfId="58152" xr:uid="{00000000-0005-0000-0000-000075EB0000}"/>
    <cellStyle name="x_CCA-Request_H11bps July 9 7 2 2 3" xfId="58153" xr:uid="{00000000-0005-0000-0000-000076EB0000}"/>
    <cellStyle name="x_CCA-Request_H11bps July 9 7 2 3" xfId="51633" xr:uid="{00000000-0005-0000-0000-000077EB0000}"/>
    <cellStyle name="x_CCA-Request_H11bps July 9 7 2 3 2" xfId="58154" xr:uid="{00000000-0005-0000-0000-000078EB0000}"/>
    <cellStyle name="x_CCA-Request_H11bps July 9 7 2 3 3" xfId="58155" xr:uid="{00000000-0005-0000-0000-000079EB0000}"/>
    <cellStyle name="x_CCA-Request_H11bps July 9 7 2 4" xfId="51634" xr:uid="{00000000-0005-0000-0000-00007AEB0000}"/>
    <cellStyle name="x_CCA-Request_H11bps July 9 7 2 4 2" xfId="58156" xr:uid="{00000000-0005-0000-0000-00007BEB0000}"/>
    <cellStyle name="x_CCA-Request_H11bps July 9 7 2 5" xfId="58157" xr:uid="{00000000-0005-0000-0000-00007CEB0000}"/>
    <cellStyle name="x_CCA-Request_H11bps July 9 7 2 5 2" xfId="58158" xr:uid="{00000000-0005-0000-0000-00007DEB0000}"/>
    <cellStyle name="x_CCA-Request_H11bps July 9 7 3" xfId="51635" xr:uid="{00000000-0005-0000-0000-00007EEB0000}"/>
    <cellStyle name="x_CCA-Request_H11bps July 9 7 3 2" xfId="58159" xr:uid="{00000000-0005-0000-0000-00007FEB0000}"/>
    <cellStyle name="x_CCA-Request_H11bps July 9 7 3 3" xfId="58160" xr:uid="{00000000-0005-0000-0000-000080EB0000}"/>
    <cellStyle name="x_CCA-Request_H11bps July 9 7 3 4" xfId="58161" xr:uid="{00000000-0005-0000-0000-000081EB0000}"/>
    <cellStyle name="x_CCA-Request_H11bps July 9 7 3 5" xfId="58162" xr:uid="{00000000-0005-0000-0000-000082EB0000}"/>
    <cellStyle name="x_CCA-Request_H11bps July 9 7 4" xfId="51636" xr:uid="{00000000-0005-0000-0000-000083EB0000}"/>
    <cellStyle name="x_CCA-Request_H11bps July 9 7 4 2" xfId="58163" xr:uid="{00000000-0005-0000-0000-000084EB0000}"/>
    <cellStyle name="x_CCA-Request_H11bps July 9 7 4 3" xfId="58164" xr:uid="{00000000-0005-0000-0000-000085EB0000}"/>
    <cellStyle name="x_CCA-Request_H11bps July 9 7 5" xfId="51637" xr:uid="{00000000-0005-0000-0000-000086EB0000}"/>
    <cellStyle name="x_CCA-Request_H11bps July 9 7 5 2" xfId="58165" xr:uid="{00000000-0005-0000-0000-000087EB0000}"/>
    <cellStyle name="x_CCA-Request_H11bps July 9 7 6" xfId="58166" xr:uid="{00000000-0005-0000-0000-000088EB0000}"/>
    <cellStyle name="x_CCA-Request_H11bps July 9 7 6 2" xfId="58167" xr:uid="{00000000-0005-0000-0000-000089EB0000}"/>
    <cellStyle name="x_CCA-Request_H11bps July 9 8" xfId="51638" xr:uid="{00000000-0005-0000-0000-00008AEB0000}"/>
    <cellStyle name="x_CCA-Request_H11bps July 9 8 2" xfId="51639" xr:uid="{00000000-0005-0000-0000-00008BEB0000}"/>
    <cellStyle name="x_CCA-Request_H11bps July 9 8 2 2" xfId="51640" xr:uid="{00000000-0005-0000-0000-00008CEB0000}"/>
    <cellStyle name="x_CCA-Request_H11bps July 9 8 2 2 2" xfId="51641" xr:uid="{00000000-0005-0000-0000-00008DEB0000}"/>
    <cellStyle name="x_CCA-Request_H11bps July 9 8 2 2 2 2" xfId="58168" xr:uid="{00000000-0005-0000-0000-00008EEB0000}"/>
    <cellStyle name="x_CCA-Request_H11bps July 9 8 2 2 2 3" xfId="58169" xr:uid="{00000000-0005-0000-0000-00008FEB0000}"/>
    <cellStyle name="x_CCA-Request_H11bps July 9 8 2 2 3" xfId="51642" xr:uid="{00000000-0005-0000-0000-000090EB0000}"/>
    <cellStyle name="x_CCA-Request_H11bps July 9 8 2 2 3 2" xfId="58170" xr:uid="{00000000-0005-0000-0000-000091EB0000}"/>
    <cellStyle name="x_CCA-Request_H11bps July 9 8 2 2 3 3" xfId="58171" xr:uid="{00000000-0005-0000-0000-000092EB0000}"/>
    <cellStyle name="x_CCA-Request_H11bps July 9 8 2 2 4" xfId="51643" xr:uid="{00000000-0005-0000-0000-000093EB0000}"/>
    <cellStyle name="x_CCA-Request_H11bps July 9 8 2 2 4 2" xfId="58172" xr:uid="{00000000-0005-0000-0000-000094EB0000}"/>
    <cellStyle name="x_CCA-Request_H11bps July 9 8 2 2 5" xfId="58173" xr:uid="{00000000-0005-0000-0000-000095EB0000}"/>
    <cellStyle name="x_CCA-Request_H11bps July 9 8 2 2 5 2" xfId="58174" xr:uid="{00000000-0005-0000-0000-000096EB0000}"/>
    <cellStyle name="x_CCA-Request_H11bps July 9 8 2 3" xfId="51644" xr:uid="{00000000-0005-0000-0000-000097EB0000}"/>
    <cellStyle name="x_CCA-Request_H11bps July 9 8 2 3 2" xfId="51645" xr:uid="{00000000-0005-0000-0000-000098EB0000}"/>
    <cellStyle name="x_CCA-Request_H11bps July 9 8 2 3 2 2" xfId="58175" xr:uid="{00000000-0005-0000-0000-000099EB0000}"/>
    <cellStyle name="x_CCA-Request_H11bps July 9 8 2 3 2 3" xfId="58176" xr:uid="{00000000-0005-0000-0000-00009AEB0000}"/>
    <cellStyle name="x_CCA-Request_H11bps July 9 8 2 3 3" xfId="51646" xr:uid="{00000000-0005-0000-0000-00009BEB0000}"/>
    <cellStyle name="x_CCA-Request_H11bps July 9 8 2 3 3 2" xfId="58177" xr:uid="{00000000-0005-0000-0000-00009CEB0000}"/>
    <cellStyle name="x_CCA-Request_H11bps July 9 8 2 3 3 3" xfId="58178" xr:uid="{00000000-0005-0000-0000-00009DEB0000}"/>
    <cellStyle name="x_CCA-Request_H11bps July 9 8 2 3 4" xfId="51647" xr:uid="{00000000-0005-0000-0000-00009EEB0000}"/>
    <cellStyle name="x_CCA-Request_H11bps July 9 8 2 3 4 2" xfId="58179" xr:uid="{00000000-0005-0000-0000-00009FEB0000}"/>
    <cellStyle name="x_CCA-Request_H11bps July 9 8 2 3 5" xfId="58180" xr:uid="{00000000-0005-0000-0000-0000A0EB0000}"/>
    <cellStyle name="x_CCA-Request_H11bps July 9 8 2 3 5 2" xfId="58181" xr:uid="{00000000-0005-0000-0000-0000A1EB0000}"/>
    <cellStyle name="x_CCA-Request_H11bps July 9 8 2 4" xfId="51648" xr:uid="{00000000-0005-0000-0000-0000A2EB0000}"/>
    <cellStyle name="x_CCA-Request_H11bps July 9 8 2 4 2" xfId="58182" xr:uid="{00000000-0005-0000-0000-0000A3EB0000}"/>
    <cellStyle name="x_CCA-Request_H11bps July 9 8 2 4 3" xfId="58183" xr:uid="{00000000-0005-0000-0000-0000A4EB0000}"/>
    <cellStyle name="x_CCA-Request_H11bps July 9 8 2 5" xfId="51649" xr:uid="{00000000-0005-0000-0000-0000A5EB0000}"/>
    <cellStyle name="x_CCA-Request_H11bps July 9 8 2 5 2" xfId="58184" xr:uid="{00000000-0005-0000-0000-0000A6EB0000}"/>
    <cellStyle name="x_CCA-Request_H11bps July 9 8 2 5 3" xfId="58185" xr:uid="{00000000-0005-0000-0000-0000A7EB0000}"/>
    <cellStyle name="x_CCA-Request_H11bps July 9 8 2 6" xfId="51650" xr:uid="{00000000-0005-0000-0000-0000A8EB0000}"/>
    <cellStyle name="x_CCA-Request_H11bps July 9 8 2 6 2" xfId="58186" xr:uid="{00000000-0005-0000-0000-0000A9EB0000}"/>
    <cellStyle name="x_CCA-Request_H11bps July 9 8 2 7" xfId="58187" xr:uid="{00000000-0005-0000-0000-0000AAEB0000}"/>
    <cellStyle name="x_CCA-Request_H11bps July 9 8 2 7 2" xfId="58188" xr:uid="{00000000-0005-0000-0000-0000ABEB0000}"/>
    <cellStyle name="x_CCA-Request_H11bps July 9 8 3" xfId="51651" xr:uid="{00000000-0005-0000-0000-0000ACEB0000}"/>
    <cellStyle name="x_CCA-Request_H11bps July 9 8 3 2" xfId="58189" xr:uid="{00000000-0005-0000-0000-0000ADEB0000}"/>
    <cellStyle name="x_CCA-Request_H11bps July 9 8 3 3" xfId="58190" xr:uid="{00000000-0005-0000-0000-0000AEEB0000}"/>
    <cellStyle name="x_CCA-Request_H11bps July 9 8 4" xfId="51652" xr:uid="{00000000-0005-0000-0000-0000AFEB0000}"/>
    <cellStyle name="x_CCA-Request_H11bps July 9 8 4 2" xfId="58191" xr:uid="{00000000-0005-0000-0000-0000B0EB0000}"/>
    <cellStyle name="x_CCA-Request_H11bps July 9 8 4 3" xfId="58192" xr:uid="{00000000-0005-0000-0000-0000B1EB0000}"/>
    <cellStyle name="x_CCA-Request_H11bps July 9 8 5" xfId="51653" xr:uid="{00000000-0005-0000-0000-0000B2EB0000}"/>
    <cellStyle name="x_CCA-Request_H11bps July 9 8 5 2" xfId="58193" xr:uid="{00000000-0005-0000-0000-0000B3EB0000}"/>
    <cellStyle name="x_CCA-Request_H11bps July 9 8 6" xfId="58194" xr:uid="{00000000-0005-0000-0000-0000B4EB0000}"/>
    <cellStyle name="x_CCA-Request_H11bps July 9 8 6 2" xfId="58195" xr:uid="{00000000-0005-0000-0000-0000B5EB0000}"/>
    <cellStyle name="x_CCA-Request_H11bps July 9 9" xfId="51654" xr:uid="{00000000-0005-0000-0000-0000B6EB0000}"/>
    <cellStyle name="x_CCA-Request_H11bps July 9 9 2" xfId="51655" xr:uid="{00000000-0005-0000-0000-0000B7EB0000}"/>
    <cellStyle name="x_CCA-Request_H11bps July 9 9 2 2" xfId="51656" xr:uid="{00000000-0005-0000-0000-0000B8EB0000}"/>
    <cellStyle name="x_CCA-Request_H11bps July 9 9 2 2 2" xfId="58196" xr:uid="{00000000-0005-0000-0000-0000B9EB0000}"/>
    <cellStyle name="x_CCA-Request_H11bps July 9 9 2 2 3" xfId="58197" xr:uid="{00000000-0005-0000-0000-0000BAEB0000}"/>
    <cellStyle name="x_CCA-Request_H11bps July 9 9 2 3" xfId="51657" xr:uid="{00000000-0005-0000-0000-0000BBEB0000}"/>
    <cellStyle name="x_CCA-Request_H11bps July 9 9 2 3 2" xfId="58198" xr:uid="{00000000-0005-0000-0000-0000BCEB0000}"/>
    <cellStyle name="x_CCA-Request_H11bps July 9 9 2 3 3" xfId="58199" xr:uid="{00000000-0005-0000-0000-0000BDEB0000}"/>
    <cellStyle name="x_CCA-Request_H11bps July 9 9 2 4" xfId="51658" xr:uid="{00000000-0005-0000-0000-0000BEEB0000}"/>
    <cellStyle name="x_CCA-Request_H11bps July 9 9 2 4 2" xfId="58200" xr:uid="{00000000-0005-0000-0000-0000BFEB0000}"/>
    <cellStyle name="x_CCA-Request_H11bps July 9 9 2 5" xfId="58201" xr:uid="{00000000-0005-0000-0000-0000C0EB0000}"/>
    <cellStyle name="x_CCA-Request_H11bps July 9 9 2 5 2" xfId="58202" xr:uid="{00000000-0005-0000-0000-0000C1EB0000}"/>
    <cellStyle name="x_CCA-Request_H11bps July 9 9 3" xfId="51659" xr:uid="{00000000-0005-0000-0000-0000C2EB0000}"/>
    <cellStyle name="x_CCA-Request_H11bps July 9 9 3 2" xfId="51660" xr:uid="{00000000-0005-0000-0000-0000C3EB0000}"/>
    <cellStyle name="x_CCA-Request_H11bps July 9 9 3 2 2" xfId="58203" xr:uid="{00000000-0005-0000-0000-0000C4EB0000}"/>
    <cellStyle name="x_CCA-Request_H11bps July 9 9 3 2 3" xfId="58204" xr:uid="{00000000-0005-0000-0000-0000C5EB0000}"/>
    <cellStyle name="x_CCA-Request_H11bps July 9 9 3 3" xfId="51661" xr:uid="{00000000-0005-0000-0000-0000C6EB0000}"/>
    <cellStyle name="x_CCA-Request_H11bps July 9 9 3 3 2" xfId="58205" xr:uid="{00000000-0005-0000-0000-0000C7EB0000}"/>
    <cellStyle name="x_CCA-Request_H11bps July 9 9 3 3 3" xfId="58206" xr:uid="{00000000-0005-0000-0000-0000C8EB0000}"/>
    <cellStyle name="x_CCA-Request_H11bps July 9 9 3 4" xfId="51662" xr:uid="{00000000-0005-0000-0000-0000C9EB0000}"/>
    <cellStyle name="x_CCA-Request_H11bps July 9 9 3 4 2" xfId="58207" xr:uid="{00000000-0005-0000-0000-0000CAEB0000}"/>
    <cellStyle name="x_CCA-Request_H11bps July 9 9 3 5" xfId="58208" xr:uid="{00000000-0005-0000-0000-0000CBEB0000}"/>
    <cellStyle name="x_CCA-Request_H11bps July 9 9 3 5 2" xfId="58209" xr:uid="{00000000-0005-0000-0000-0000CCEB0000}"/>
    <cellStyle name="x_CCA-Request_H11bps July 9 9 4" xfId="51663" xr:uid="{00000000-0005-0000-0000-0000CDEB0000}"/>
    <cellStyle name="x_CCA-Request_H11bps July 9 9 4 2" xfId="58210" xr:uid="{00000000-0005-0000-0000-0000CEEB0000}"/>
    <cellStyle name="x_CCA-Request_H11bps July 9 9 4 3" xfId="58211" xr:uid="{00000000-0005-0000-0000-0000CFEB0000}"/>
    <cellStyle name="x_CCA-Request_H11bps July 9 9 5" xfId="51664" xr:uid="{00000000-0005-0000-0000-0000D0EB0000}"/>
    <cellStyle name="x_CCA-Request_H11bps July 9 9 5 2" xfId="58212" xr:uid="{00000000-0005-0000-0000-0000D1EB0000}"/>
    <cellStyle name="x_CCA-Request_H11bps July 9 9 5 3" xfId="58213" xr:uid="{00000000-0005-0000-0000-0000D2EB0000}"/>
    <cellStyle name="x_CCA-Request_H11bps July 9 9 6" xfId="51665" xr:uid="{00000000-0005-0000-0000-0000D3EB0000}"/>
    <cellStyle name="x_CCA-Request_H11bps July 9 9 6 2" xfId="58214" xr:uid="{00000000-0005-0000-0000-0000D4EB0000}"/>
    <cellStyle name="x_CCA-Request_H11bps July 9 9 7" xfId="58215" xr:uid="{00000000-0005-0000-0000-0000D5EB0000}"/>
    <cellStyle name="x_CCA-Request_H11bps July 9 9 7 2" xfId="58216" xr:uid="{00000000-0005-0000-0000-0000D6EB0000}"/>
    <cellStyle name="x_CCA-Request_H11bps July 9_12 - December 31, 2010 per HOBNI w taxes" xfId="58217" xr:uid="{00000000-0005-0000-0000-0000D7EB0000}"/>
    <cellStyle name="x_CCA-Request_H11bps July 9_12 - December 31, 2010 per HOBNI w taxes 2" xfId="58218" xr:uid="{00000000-0005-0000-0000-0000D8EB0000}"/>
    <cellStyle name="x_CCA-Request_H11bps July 9_12 December 2011 sent to HO FINAL" xfId="58219" xr:uid="{00000000-0005-0000-0000-0000D9EB0000}"/>
    <cellStyle name="x_CCA-Request_H11bps July 9_12 December 2011 sent to HO FINAL 2" xfId="58220" xr:uid="{00000000-0005-0000-0000-0000DAEB0000}"/>
    <cellStyle name="x_CCA-Request_H11bps July 9_12 -December 31 2011 with pencil adjustments (6)" xfId="58221" xr:uid="{00000000-0005-0000-0000-0000DBEB0000}"/>
    <cellStyle name="x_CCA-Request_H11bps July 9_12 -December 31 2011 with pencil adjustments (6) 2" xfId="58222" xr:uid="{00000000-0005-0000-0000-0000DCEB0000}"/>
    <cellStyle name="x_CCA-Request_H11bps July 9_2009 tax provision v.1" xfId="51666" xr:uid="{00000000-0005-0000-0000-0000DDEB0000}"/>
    <cellStyle name="x_CCA-Request_H11bps July 9_2009 tax provision v.1 2" xfId="51667" xr:uid="{00000000-0005-0000-0000-0000DEEB0000}"/>
    <cellStyle name="x_CCA-Request_H11bps July 9_2009 tax provision v.1 2 2" xfId="51668" xr:uid="{00000000-0005-0000-0000-0000DFEB0000}"/>
    <cellStyle name="x_CCA-Request_H11bps July 9_2009 tax provision v.1 3" xfId="51669" xr:uid="{00000000-0005-0000-0000-0000E0EB0000}"/>
    <cellStyle name="x_CCA-Request_H11bps July 9_2009 tax provision v.1 4" xfId="51670" xr:uid="{00000000-0005-0000-0000-0000E1EB0000}"/>
    <cellStyle name="x_CCA-Request_H11bps July 9_2009 tax provision v.1 4 2" xfId="51671" xr:uid="{00000000-0005-0000-0000-0000E2EB0000}"/>
    <cellStyle name="x_CCA-Request_H11bps July 9_2009 tax provision v.1 4 3" xfId="51672" xr:uid="{00000000-0005-0000-0000-0000E3EB0000}"/>
    <cellStyle name="x_CCA-Request_H11bps July 9_2009 tax provision v.1 5" xfId="58223" xr:uid="{00000000-0005-0000-0000-0000E4EB0000}"/>
    <cellStyle name="x_CCA-Request_H11bps July 9_2009 UCC Adds Dec YTD Summary For  Sch 008 bps aug 21" xfId="51673" xr:uid="{00000000-0005-0000-0000-0000E5EB0000}"/>
    <cellStyle name="x_CCA-Request_H11bps July 9_2009 UCC Adds Dec YTD Summary For  Sch 008 bps aug 21 2" xfId="51674" xr:uid="{00000000-0005-0000-0000-0000E6EB0000}"/>
    <cellStyle name="x_CCA-Request_H11bps July 9_2009 UCC Adds Dec YTD Summary For  Sch 008 bps aug 21 3" xfId="51675" xr:uid="{00000000-0005-0000-0000-0000E7EB0000}"/>
    <cellStyle name="x_CCA-Request_H11bps July 9_2010 tax provision" xfId="51676" xr:uid="{00000000-0005-0000-0000-0000E8EB0000}"/>
    <cellStyle name="x_CCA-Request_H11bps July 9_2010 tax provision for Tax Return Filing" xfId="51677" xr:uid="{00000000-0005-0000-0000-0000E9EB0000}"/>
    <cellStyle name="x_CCA-Request_H11bps July 9_2010 tax provision for Tax Return Filing 2" xfId="58224" xr:uid="{00000000-0005-0000-0000-0000EAEB0000}"/>
    <cellStyle name="x_CCA-Request_H11bps July 9_2010 UCC Adds Dec YTD Summary For  Sch 008 Dec 2009 (Jan 15)(Final)" xfId="51678" xr:uid="{00000000-0005-0000-0000-0000EBEB0000}"/>
    <cellStyle name="x_CCA-Request_H11bps July 9_2010 UCC Adds Dec YTD Summary For  Sch 008 Dec 2009 (Jan 15)(Final) 2" xfId="51679" xr:uid="{00000000-0005-0000-0000-0000ECEB0000}"/>
    <cellStyle name="x_CCA-Request_H11bps July 9_2010 UCC Adds Dec YTD Summary For  Sch 008 Dec 2009 (Jan 15)(Final) 3" xfId="51680" xr:uid="{00000000-0005-0000-0000-0000EDEB0000}"/>
    <cellStyle name="x_CCA-Request_H11bps July 9_Book1" xfId="58225" xr:uid="{00000000-0005-0000-0000-0000EEEB0000}"/>
    <cellStyle name="x_CCA-Request_H11bps July 9_Book1 2" xfId="58226" xr:uid="{00000000-0005-0000-0000-0000EFEB0000}"/>
    <cellStyle name="x_CCA-Request_H11bps July 9_Capital assets (2)" xfId="51681" xr:uid="{00000000-0005-0000-0000-0000F0EB0000}"/>
    <cellStyle name="x_CCA-Request_H11bps July 9_Capital assets (2) 2" xfId="58227" xr:uid="{00000000-0005-0000-0000-0000F1EB0000}"/>
    <cellStyle name="x_CCA-Request_H11bps July 9_Current Tax Model - Nadine Clarke" xfId="51804" xr:uid="{00000000-0005-0000-0000-0000F2EB0000}"/>
    <cellStyle name="x_CCA-Request_H11bps July 9_CurrentTaxContinuity2011" xfId="51805" xr:uid="{00000000-0005-0000-0000-0000F3EB0000}"/>
    <cellStyle name="x_CCA-Request_H11bps July 9_Excluded Goodwill Caculation" xfId="51682" xr:uid="{00000000-0005-0000-0000-0000F4EB0000}"/>
    <cellStyle name="x_CCA-Request_H11bps July 9_Excluded Goodwill Caculation 2" xfId="51683" xr:uid="{00000000-0005-0000-0000-0000F5EB0000}"/>
    <cellStyle name="x_CCA-Request_H11bps July 9_Excluded Goodwill Caculation 2 2" xfId="51684" xr:uid="{00000000-0005-0000-0000-0000F6EB0000}"/>
    <cellStyle name="x_CCA-Request_H11bps July 9_Excluded Goodwill Caculation 3" xfId="51685" xr:uid="{00000000-0005-0000-0000-0000F7EB0000}"/>
    <cellStyle name="x_CCA-Request_H11bps July 9_Excluded Goodwill Caculation 4" xfId="51686" xr:uid="{00000000-0005-0000-0000-0000F8EB0000}"/>
    <cellStyle name="x_CCA-Request_H11bps July 9_Excluded Goodwill Caculation 4 2" xfId="51687" xr:uid="{00000000-0005-0000-0000-0000F9EB0000}"/>
    <cellStyle name="x_CCA-Request_H11bps July 9_Excluded Goodwill Caculation 4 3" xfId="51688" xr:uid="{00000000-0005-0000-0000-0000FAEB0000}"/>
    <cellStyle name="x_CCA-Request_H11bps July 9_Excluded Goodwill Caculation 5" xfId="58228" xr:uid="{00000000-0005-0000-0000-0000FBEB0000}"/>
    <cellStyle name="x_CCA-Request_H11bps July 9_NBV_UCC_Fixed asset reconciliation 2009" xfId="51689" xr:uid="{00000000-0005-0000-0000-0000FCEB0000}"/>
    <cellStyle name="x_CCA-Request_H11bps July 9_NBV_UCC_Fixed asset reconciliation 2009 2" xfId="58229" xr:uid="{00000000-0005-0000-0000-0000FDEB0000}"/>
    <cellStyle name="x_CCA-Request_H11bps July 9_NBV_UCC_Fixed asset reconciliation 2010" xfId="51690" xr:uid="{00000000-0005-0000-0000-0000FEEB0000}"/>
    <cellStyle name="x_CCA-Request_H11bps July 9_NBV_UCC_Fixed asset reconciliation 2010 2" xfId="58230" xr:uid="{00000000-0005-0000-0000-0000FFEB0000}"/>
    <cellStyle name="x_CCA-Request_H11bps July 9_Regulated 3465 entries- adoption Jan 1 2009" xfId="51691" xr:uid="{00000000-0005-0000-0000-000000EC0000}"/>
    <cellStyle name="x_CCA-Request_H11bps July 9_Regulated 3465 entries- adoption Jan 1 2009 2" xfId="51692" xr:uid="{00000000-0005-0000-0000-000001EC0000}"/>
    <cellStyle name="x_CCA-Request_H11bps July 9_Regulated 3465 entries- adoption Jan 1 2009 2 2" xfId="51693" xr:uid="{00000000-0005-0000-0000-000002EC0000}"/>
    <cellStyle name="x_CCA-Request_H11bps July 9_Regulated 3465 entries- adoption Jan 1 2009 3" xfId="51694" xr:uid="{00000000-0005-0000-0000-000003EC0000}"/>
    <cellStyle name="x_CCA-Request_H11bps July 9_Regulated 3465 entries- adoption Jan 1 2009 4" xfId="51695" xr:uid="{00000000-0005-0000-0000-000004EC0000}"/>
    <cellStyle name="x_CCA-Request_H11bps July 9_Regulated 3465 entries- adoption Jan 1 2009 4 2" xfId="51696" xr:uid="{00000000-0005-0000-0000-000005EC0000}"/>
    <cellStyle name="x_CCA-Request_H11bps July 9_Regulated 3465 entries- adoption Jan 1 2009 4 3" xfId="51697" xr:uid="{00000000-0005-0000-0000-000006EC0000}"/>
    <cellStyle name="x_CCA-Request_H11bps July 9_Regulated 3465 entries- adoption Jan 1 2009 5" xfId="58231" xr:uid="{00000000-0005-0000-0000-000007EC0000}"/>
    <cellStyle name="x_CCA-Request_H11bps July 9_Tab E for Tax Jan09" xfId="51698" xr:uid="{00000000-0005-0000-0000-000008EC0000}"/>
    <cellStyle name="x_CCA-Request_H11bps July 9_Tab E for Tax Jan09 2" xfId="51699" xr:uid="{00000000-0005-0000-0000-000009EC0000}"/>
    <cellStyle name="x_CCA-Request_H11bps July 9_Tab E for Tax Jan09 2 2" xfId="51700" xr:uid="{00000000-0005-0000-0000-00000AEC0000}"/>
    <cellStyle name="x_CCA-Request_H11bps July 9_Tab E for Tax Jan09 3" xfId="51701" xr:uid="{00000000-0005-0000-0000-00000BEC0000}"/>
    <cellStyle name="x_CCA-Request_H11bps July 9_Tab E for Tax Jan09 4" xfId="51702" xr:uid="{00000000-0005-0000-0000-00000CEC0000}"/>
    <cellStyle name="x_CCA-Request_H11bps July 9_Tab E for Tax Jan09 4 2" xfId="51703" xr:uid="{00000000-0005-0000-0000-00000DEC0000}"/>
    <cellStyle name="x_CCA-Request_H11bps July 9_Tab E for Tax Jan09 4 3" xfId="51704" xr:uid="{00000000-0005-0000-0000-00000EEC0000}"/>
    <cellStyle name="x_CCA-Request_H11bps July 9_Tab E for Tax Jan09 5" xfId="58232" xr:uid="{00000000-0005-0000-0000-00000FEC0000}"/>
    <cellStyle name="x_CCA-Request_H11bps July 9_Tax Continuity" xfId="51806" xr:uid="{00000000-0005-0000-0000-000010EC0000}"/>
    <cellStyle name="x_CCA-Request_H11bps_12 - December 31, 2010 per HOBNI w taxes" xfId="58233" xr:uid="{00000000-0005-0000-0000-000011EC0000}"/>
    <cellStyle name="x_CCA-Request_H11bps_12 - December 31, 2010 per HOBNI w taxes 2" xfId="58234" xr:uid="{00000000-0005-0000-0000-000012EC0000}"/>
    <cellStyle name="x_CCA-Request_H11bps_12 December 2011 sent to HO FINAL" xfId="58235" xr:uid="{00000000-0005-0000-0000-000013EC0000}"/>
    <cellStyle name="x_CCA-Request_H11bps_12 December 2011 sent to HO FINAL 2" xfId="58236" xr:uid="{00000000-0005-0000-0000-000014EC0000}"/>
    <cellStyle name="x_CCA-Request_H11bps_12 -December 31 2011 with pencil adjustments (6)" xfId="58237" xr:uid="{00000000-0005-0000-0000-000015EC0000}"/>
    <cellStyle name="x_CCA-Request_H11bps_12 -December 31 2011 with pencil adjustments (6) 2" xfId="58238" xr:uid="{00000000-0005-0000-0000-000016EC0000}"/>
    <cellStyle name="x_CCA-Request_H11bps_2009 tax provision v.1" xfId="51705" xr:uid="{00000000-0005-0000-0000-000017EC0000}"/>
    <cellStyle name="x_CCA-Request_H11bps_2009 tax provision v.1 2" xfId="51706" xr:uid="{00000000-0005-0000-0000-000018EC0000}"/>
    <cellStyle name="x_CCA-Request_H11bps_2009 tax provision v.1 2 2" xfId="51707" xr:uid="{00000000-0005-0000-0000-000019EC0000}"/>
    <cellStyle name="x_CCA-Request_H11bps_2009 tax provision v.1 3" xfId="51708" xr:uid="{00000000-0005-0000-0000-00001AEC0000}"/>
    <cellStyle name="x_CCA-Request_H11bps_2009 tax provision v.1 4" xfId="51709" xr:uid="{00000000-0005-0000-0000-00001BEC0000}"/>
    <cellStyle name="x_CCA-Request_H11bps_2009 tax provision v.1 4 2" xfId="51710" xr:uid="{00000000-0005-0000-0000-00001CEC0000}"/>
    <cellStyle name="x_CCA-Request_H11bps_2009 tax provision v.1 4 3" xfId="51711" xr:uid="{00000000-0005-0000-0000-00001DEC0000}"/>
    <cellStyle name="x_CCA-Request_H11bps_2009 tax provision v.1 5" xfId="58239" xr:uid="{00000000-0005-0000-0000-00001EEC0000}"/>
    <cellStyle name="x_CCA-Request_H11bps_2009 UCC Adds Dec YTD Summary For  Sch 008 bps aug 21" xfId="51712" xr:uid="{00000000-0005-0000-0000-00001FEC0000}"/>
    <cellStyle name="x_CCA-Request_H11bps_2009 UCC Adds Dec YTD Summary For  Sch 008 bps aug 21 2" xfId="51713" xr:uid="{00000000-0005-0000-0000-000020EC0000}"/>
    <cellStyle name="x_CCA-Request_H11bps_2009 UCC Adds Dec YTD Summary For  Sch 008 bps aug 21 3" xfId="51714" xr:uid="{00000000-0005-0000-0000-000021EC0000}"/>
    <cellStyle name="x_CCA-Request_H11bps_2010 tax provision" xfId="51715" xr:uid="{00000000-0005-0000-0000-000022EC0000}"/>
    <cellStyle name="x_CCA-Request_H11bps_2010 tax provision for Tax Return Filing" xfId="51716" xr:uid="{00000000-0005-0000-0000-000023EC0000}"/>
    <cellStyle name="x_CCA-Request_H11bps_2010 tax provision for Tax Return Filing 2" xfId="58240" xr:uid="{00000000-0005-0000-0000-000024EC0000}"/>
    <cellStyle name="x_CCA-Request_H11bps_2010 UCC Adds Dec YTD Summary For  Sch 008 Dec 2009 (Jan 15)(Final)" xfId="51717" xr:uid="{00000000-0005-0000-0000-000025EC0000}"/>
    <cellStyle name="x_CCA-Request_H11bps_2010 UCC Adds Dec YTD Summary For  Sch 008 Dec 2009 (Jan 15)(Final) 2" xfId="51718" xr:uid="{00000000-0005-0000-0000-000026EC0000}"/>
    <cellStyle name="x_CCA-Request_H11bps_2010 UCC Adds Dec YTD Summary For  Sch 008 Dec 2009 (Jan 15)(Final) 3" xfId="51719" xr:uid="{00000000-0005-0000-0000-000027EC0000}"/>
    <cellStyle name="x_CCA-Request_H11bps_Book1" xfId="58241" xr:uid="{00000000-0005-0000-0000-000028EC0000}"/>
    <cellStyle name="x_CCA-Request_H11bps_Book1 2" xfId="58242" xr:uid="{00000000-0005-0000-0000-000029EC0000}"/>
    <cellStyle name="x_CCA-Request_H11bps_Capital assets (2)" xfId="51720" xr:uid="{00000000-0005-0000-0000-00002AEC0000}"/>
    <cellStyle name="x_CCA-Request_H11bps_Capital assets (2) 2" xfId="58243" xr:uid="{00000000-0005-0000-0000-00002BEC0000}"/>
    <cellStyle name="x_CCA-Request_H11bps_Current Tax Model - Nadine Clarke" xfId="51807" xr:uid="{00000000-0005-0000-0000-00002CEC0000}"/>
    <cellStyle name="x_CCA-Request_H11bps_CurrentTaxContinuity2011" xfId="51808" xr:uid="{00000000-0005-0000-0000-00002DEC0000}"/>
    <cellStyle name="x_CCA-Request_H11bps_Excluded Goodwill Caculation" xfId="51721" xr:uid="{00000000-0005-0000-0000-00002EEC0000}"/>
    <cellStyle name="x_CCA-Request_H11bps_Excluded Goodwill Caculation 2" xfId="51722" xr:uid="{00000000-0005-0000-0000-00002FEC0000}"/>
    <cellStyle name="x_CCA-Request_H11bps_Excluded Goodwill Caculation 2 2" xfId="51723" xr:uid="{00000000-0005-0000-0000-000030EC0000}"/>
    <cellStyle name="x_CCA-Request_H11bps_Excluded Goodwill Caculation 3" xfId="51724" xr:uid="{00000000-0005-0000-0000-000031EC0000}"/>
    <cellStyle name="x_CCA-Request_H11bps_Excluded Goodwill Caculation 4" xfId="51725" xr:uid="{00000000-0005-0000-0000-000032EC0000}"/>
    <cellStyle name="x_CCA-Request_H11bps_Excluded Goodwill Caculation 4 2" xfId="51726" xr:uid="{00000000-0005-0000-0000-000033EC0000}"/>
    <cellStyle name="x_CCA-Request_H11bps_Excluded Goodwill Caculation 4 3" xfId="51727" xr:uid="{00000000-0005-0000-0000-000034EC0000}"/>
    <cellStyle name="x_CCA-Request_H11bps_Excluded Goodwill Caculation 5" xfId="58244" xr:uid="{00000000-0005-0000-0000-000035EC0000}"/>
    <cellStyle name="x_CCA-Request_H11bps_NBV_UCC_Fixed asset reconciliation 2009" xfId="51728" xr:uid="{00000000-0005-0000-0000-000036EC0000}"/>
    <cellStyle name="x_CCA-Request_H11bps_NBV_UCC_Fixed asset reconciliation 2009 2" xfId="58245" xr:uid="{00000000-0005-0000-0000-000037EC0000}"/>
    <cellStyle name="x_CCA-Request_H11bps_NBV_UCC_Fixed asset reconciliation 2010" xfId="51729" xr:uid="{00000000-0005-0000-0000-000038EC0000}"/>
    <cellStyle name="x_CCA-Request_H11bps_NBV_UCC_Fixed asset reconciliation 2010 2" xfId="58246" xr:uid="{00000000-0005-0000-0000-000039EC0000}"/>
    <cellStyle name="x_CCA-Request_H11bps_Regulated 3465 entries- adoption Jan 1 2009" xfId="51730" xr:uid="{00000000-0005-0000-0000-00003AEC0000}"/>
    <cellStyle name="x_CCA-Request_H11bps_Regulated 3465 entries- adoption Jan 1 2009 2" xfId="51731" xr:uid="{00000000-0005-0000-0000-00003BEC0000}"/>
    <cellStyle name="x_CCA-Request_H11bps_Regulated 3465 entries- adoption Jan 1 2009 2 2" xfId="51732" xr:uid="{00000000-0005-0000-0000-00003CEC0000}"/>
    <cellStyle name="x_CCA-Request_H11bps_Regulated 3465 entries- adoption Jan 1 2009 3" xfId="51733" xr:uid="{00000000-0005-0000-0000-00003DEC0000}"/>
    <cellStyle name="x_CCA-Request_H11bps_Regulated 3465 entries- adoption Jan 1 2009 4" xfId="51734" xr:uid="{00000000-0005-0000-0000-00003EEC0000}"/>
    <cellStyle name="x_CCA-Request_H11bps_Regulated 3465 entries- adoption Jan 1 2009 4 2" xfId="51735" xr:uid="{00000000-0005-0000-0000-00003FEC0000}"/>
    <cellStyle name="x_CCA-Request_H11bps_Regulated 3465 entries- adoption Jan 1 2009 4 3" xfId="51736" xr:uid="{00000000-0005-0000-0000-000040EC0000}"/>
    <cellStyle name="x_CCA-Request_H11bps_Regulated 3465 entries- adoption Jan 1 2009 5" xfId="58247" xr:uid="{00000000-0005-0000-0000-000041EC0000}"/>
    <cellStyle name="x_CCA-Request_H11bps_Tab E for Tax Jan09" xfId="51737" xr:uid="{00000000-0005-0000-0000-000042EC0000}"/>
    <cellStyle name="x_CCA-Request_H11bps_Tab E for Tax Jan09 2" xfId="51738" xr:uid="{00000000-0005-0000-0000-000043EC0000}"/>
    <cellStyle name="x_CCA-Request_H11bps_Tab E for Tax Jan09 2 2" xfId="51739" xr:uid="{00000000-0005-0000-0000-000044EC0000}"/>
    <cellStyle name="x_CCA-Request_H11bps_Tab E for Tax Jan09 3" xfId="51740" xr:uid="{00000000-0005-0000-0000-000045EC0000}"/>
    <cellStyle name="x_CCA-Request_H11bps_Tab E for Tax Jan09 4" xfId="51741" xr:uid="{00000000-0005-0000-0000-000046EC0000}"/>
    <cellStyle name="x_CCA-Request_H11bps_Tab E for Tax Jan09 4 2" xfId="51742" xr:uid="{00000000-0005-0000-0000-000047EC0000}"/>
    <cellStyle name="x_CCA-Request_H11bps_Tab E for Tax Jan09 4 3" xfId="51743" xr:uid="{00000000-0005-0000-0000-000048EC0000}"/>
    <cellStyle name="x_CCA-Request_H11bps_Tab E for Tax Jan09 5" xfId="58248" xr:uid="{00000000-0005-0000-0000-000049EC0000}"/>
    <cellStyle name="x_CCA-Request_H11bps_Tax Continuity" xfId="51809" xr:uid="{00000000-0005-0000-0000-00004AEC0000}"/>
    <cellStyle name="x_Current Tax Model - Nadine Clarke" xfId="51810" xr:uid="{00000000-0005-0000-0000-00004BEC0000}"/>
    <cellStyle name="x_CurrentTaxContinuity2011" xfId="51811" xr:uid="{00000000-0005-0000-0000-00004CEC0000}"/>
    <cellStyle name="x_Excluded Goodwill Caculation" xfId="51744" xr:uid="{00000000-0005-0000-0000-00004DEC0000}"/>
    <cellStyle name="x_Excluded Goodwill Caculation 2" xfId="51745" xr:uid="{00000000-0005-0000-0000-00004EEC0000}"/>
    <cellStyle name="x_Excluded Goodwill Caculation 2 2" xfId="51746" xr:uid="{00000000-0005-0000-0000-00004FEC0000}"/>
    <cellStyle name="x_Excluded Goodwill Caculation 3" xfId="51747" xr:uid="{00000000-0005-0000-0000-000050EC0000}"/>
    <cellStyle name="x_Excluded Goodwill Caculation 4" xfId="51748" xr:uid="{00000000-0005-0000-0000-000051EC0000}"/>
    <cellStyle name="x_Excluded Goodwill Caculation 4 2" xfId="51749" xr:uid="{00000000-0005-0000-0000-000052EC0000}"/>
    <cellStyle name="x_Excluded Goodwill Caculation 4 3" xfId="51750" xr:uid="{00000000-0005-0000-0000-000053EC0000}"/>
    <cellStyle name="x_Excluded Goodwill Caculation 5" xfId="58249" xr:uid="{00000000-0005-0000-0000-000054EC0000}"/>
    <cellStyle name="x_NBV_UCC_Fixed asset reconciliation 2009" xfId="51751" xr:uid="{00000000-0005-0000-0000-000055EC0000}"/>
    <cellStyle name="x_NBV_UCC_Fixed asset reconciliation 2009 2" xfId="58250" xr:uid="{00000000-0005-0000-0000-000056EC0000}"/>
    <cellStyle name="x_NBV_UCC_Fixed asset reconciliation 2010" xfId="51752" xr:uid="{00000000-0005-0000-0000-000057EC0000}"/>
    <cellStyle name="x_NBV_UCC_Fixed asset reconciliation 2010 2" xfId="58251" xr:uid="{00000000-0005-0000-0000-000058EC0000}"/>
    <cellStyle name="x_Regulated 3465 entries- adoption Jan 1 2009" xfId="51753" xr:uid="{00000000-0005-0000-0000-000059EC0000}"/>
    <cellStyle name="x_Regulated 3465 entries- adoption Jan 1 2009 2" xfId="51754" xr:uid="{00000000-0005-0000-0000-00005AEC0000}"/>
    <cellStyle name="x_Regulated 3465 entries- adoption Jan 1 2009 2 2" xfId="51755" xr:uid="{00000000-0005-0000-0000-00005BEC0000}"/>
    <cellStyle name="x_Regulated 3465 entries- adoption Jan 1 2009 3" xfId="51756" xr:uid="{00000000-0005-0000-0000-00005CEC0000}"/>
    <cellStyle name="x_Regulated 3465 entries- adoption Jan 1 2009 4" xfId="51757" xr:uid="{00000000-0005-0000-0000-00005DEC0000}"/>
    <cellStyle name="x_Regulated 3465 entries- adoption Jan 1 2009 4 2" xfId="51758" xr:uid="{00000000-0005-0000-0000-00005EEC0000}"/>
    <cellStyle name="x_Regulated 3465 entries- adoption Jan 1 2009 4 3" xfId="51759" xr:uid="{00000000-0005-0000-0000-00005FEC0000}"/>
    <cellStyle name="x_Regulated 3465 entries- adoption Jan 1 2009 5" xfId="58252" xr:uid="{00000000-0005-0000-0000-000060EC0000}"/>
    <cellStyle name="x_Tab E for Tax Jan09" xfId="51760" xr:uid="{00000000-0005-0000-0000-000061EC0000}"/>
    <cellStyle name="x_Tab E for Tax Jan09 2" xfId="51761" xr:uid="{00000000-0005-0000-0000-000062EC0000}"/>
    <cellStyle name="x_Tab E for Tax Jan09 2 2" xfId="51762" xr:uid="{00000000-0005-0000-0000-000063EC0000}"/>
    <cellStyle name="x_Tab E for Tax Jan09 3" xfId="51763" xr:uid="{00000000-0005-0000-0000-000064EC0000}"/>
    <cellStyle name="x_Tab E for Tax Jan09 4" xfId="51764" xr:uid="{00000000-0005-0000-0000-000065EC0000}"/>
    <cellStyle name="x_Tab E for Tax Jan09 4 2" xfId="51765" xr:uid="{00000000-0005-0000-0000-000066EC0000}"/>
    <cellStyle name="x_Tab E for Tax Jan09 4 3" xfId="51766" xr:uid="{00000000-0005-0000-0000-000067EC0000}"/>
    <cellStyle name="x_Tab E for Tax Jan09 5" xfId="58253" xr:uid="{00000000-0005-0000-0000-000068EC0000}"/>
    <cellStyle name="x_Tax Continuity" xfId="51812" xr:uid="{00000000-0005-0000-0000-000069EC0000}"/>
    <cellStyle name="Year" xfId="60551" xr:uid="{00000000-0005-0000-0000-00006AEC0000}"/>
    <cellStyle name="yellow" xfId="355" xr:uid="{00000000-0005-0000-0000-00006BEC0000}"/>
    <cellStyle name="yellow 2" xfId="51768" xr:uid="{00000000-0005-0000-0000-00006CEC0000}"/>
    <cellStyle name="yellow 2 2" xfId="51769" xr:uid="{00000000-0005-0000-0000-00006DEC0000}"/>
    <cellStyle name="yellow 2 3" xfId="51770" xr:uid="{00000000-0005-0000-0000-00006EEC0000}"/>
    <cellStyle name="yellow 2 4" xfId="51771" xr:uid="{00000000-0005-0000-0000-00006FEC0000}"/>
    <cellStyle name="yellow 3" xfId="51772" xr:uid="{00000000-0005-0000-0000-000070EC0000}"/>
    <cellStyle name="yellow 3 2" xfId="51773" xr:uid="{00000000-0005-0000-0000-000071EC0000}"/>
    <cellStyle name="yellow 3 2 2" xfId="51774" xr:uid="{00000000-0005-0000-0000-000072EC0000}"/>
    <cellStyle name="yellow 3 2 3" xfId="51775" xr:uid="{00000000-0005-0000-0000-000073EC0000}"/>
    <cellStyle name="yellow 3 2 4" xfId="51776" xr:uid="{00000000-0005-0000-0000-000074EC0000}"/>
    <cellStyle name="yellow 3 3" xfId="51777" xr:uid="{00000000-0005-0000-0000-000075EC0000}"/>
    <cellStyle name="yellow 3 4" xfId="51778" xr:uid="{00000000-0005-0000-0000-000076EC0000}"/>
    <cellStyle name="yellow 3 5" xfId="51779" xr:uid="{00000000-0005-0000-0000-000077EC0000}"/>
    <cellStyle name="yellow 4" xfId="51780" xr:uid="{00000000-0005-0000-0000-000078EC0000}"/>
    <cellStyle name="yellow 4 2" xfId="51781" xr:uid="{00000000-0005-0000-0000-000079EC0000}"/>
    <cellStyle name="yellow 4 3" xfId="51782" xr:uid="{00000000-0005-0000-0000-00007AEC0000}"/>
    <cellStyle name="yellow 5" xfId="51783" xr:uid="{00000000-0005-0000-0000-00007BEC0000}"/>
    <cellStyle name="yellow 5 2" xfId="51784" xr:uid="{00000000-0005-0000-0000-00007CEC0000}"/>
    <cellStyle name="yellow 5 2 2" xfId="51785" xr:uid="{00000000-0005-0000-0000-00007DEC0000}"/>
    <cellStyle name="yellow 5 2 3" xfId="51786" xr:uid="{00000000-0005-0000-0000-00007EEC0000}"/>
    <cellStyle name="yellow 5 3" xfId="51787" xr:uid="{00000000-0005-0000-0000-00007FEC0000}"/>
    <cellStyle name="yellow 5 3 2" xfId="51788" xr:uid="{00000000-0005-0000-0000-000080EC0000}"/>
    <cellStyle name="yellow 5 3 3" xfId="51789" xr:uid="{00000000-0005-0000-0000-000081EC0000}"/>
    <cellStyle name="yellow 5 4" xfId="51790" xr:uid="{00000000-0005-0000-0000-000082EC0000}"/>
    <cellStyle name="yellow 5 5" xfId="51791" xr:uid="{00000000-0005-0000-0000-000083EC0000}"/>
    <cellStyle name="yellow 6" xfId="51792" xr:uid="{00000000-0005-0000-0000-000084EC0000}"/>
    <cellStyle name="yellow 7" xfId="51793" xr:uid="{00000000-0005-0000-0000-000085EC0000}"/>
    <cellStyle name="yellow 8" xfId="51794" xr:uid="{00000000-0005-0000-0000-000086EC0000}"/>
    <cellStyle name="yellow 9" xfId="51767" xr:uid="{00000000-0005-0000-0000-000087EC0000}"/>
  </cellStyles>
  <dxfs count="2">
    <dxf>
      <fill>
        <patternFill>
          <bgColor rgb="FF92D05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externalLink" Target="externalLinks/externalLink22.xml"/><Relationship Id="rId39" Type="http://schemas.openxmlformats.org/officeDocument/2006/relationships/externalLink" Target="externalLinks/externalLink35.xml"/><Relationship Id="rId21" Type="http://schemas.openxmlformats.org/officeDocument/2006/relationships/externalLink" Target="externalLinks/externalLink17.xml"/><Relationship Id="rId34" Type="http://schemas.openxmlformats.org/officeDocument/2006/relationships/externalLink" Target="externalLinks/externalLink30.xml"/><Relationship Id="rId42" Type="http://schemas.openxmlformats.org/officeDocument/2006/relationships/externalLink" Target="externalLinks/externalLink38.xml"/><Relationship Id="rId47" Type="http://schemas.openxmlformats.org/officeDocument/2006/relationships/externalLink" Target="externalLinks/externalLink43.xml"/><Relationship Id="rId50" Type="http://schemas.openxmlformats.org/officeDocument/2006/relationships/externalLink" Target="externalLinks/externalLink46.xml"/><Relationship Id="rId55" Type="http://schemas.openxmlformats.org/officeDocument/2006/relationships/calcChain" Target="calcChain.xml"/><Relationship Id="rId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12.xml"/><Relationship Id="rId29" Type="http://schemas.openxmlformats.org/officeDocument/2006/relationships/externalLink" Target="externalLinks/externalLink25.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53" Type="http://schemas.openxmlformats.org/officeDocument/2006/relationships/sharedStrings" Target="sharedStrings.xml"/><Relationship Id="rId58" Type="http://schemas.openxmlformats.org/officeDocument/2006/relationships/customXml" Target="../customXml/item3.xml"/><Relationship Id="rId5" Type="http://schemas.openxmlformats.org/officeDocument/2006/relationships/externalLink" Target="externalLinks/externalLink1.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56" Type="http://schemas.openxmlformats.org/officeDocument/2006/relationships/customXml" Target="../customXml/item1.xml"/><Relationship Id="rId8" Type="http://schemas.openxmlformats.org/officeDocument/2006/relationships/externalLink" Target="externalLinks/externalLink4.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externalLink" Target="externalLinks/externalLink42.xml"/><Relationship Id="rId59" Type="http://schemas.openxmlformats.org/officeDocument/2006/relationships/customXml" Target="../customXml/item4.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54"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externalLink" Target="externalLinks/externalLink2.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49" Type="http://schemas.openxmlformats.org/officeDocument/2006/relationships/externalLink" Target="externalLinks/externalLink45.xml"/><Relationship Id="rId57" Type="http://schemas.openxmlformats.org/officeDocument/2006/relationships/customXml" Target="../customXml/item2.xml"/><Relationship Id="rId10" Type="http://schemas.openxmlformats.org/officeDocument/2006/relationships/externalLink" Target="externalLinks/externalLink6.xml"/><Relationship Id="rId31" Type="http://schemas.openxmlformats.org/officeDocument/2006/relationships/externalLink" Target="externalLinks/externalLink27.xml"/><Relationship Id="rId44" Type="http://schemas.openxmlformats.org/officeDocument/2006/relationships/externalLink" Target="externalLinks/externalLink40.xml"/><Relationship Id="rId52" Type="http://schemas.openxmlformats.org/officeDocument/2006/relationships/styles" Target="styles.xml"/></Relationships>
</file>

<file path=xl/ctrlProps/ctrlProp1.xml><?xml version="1.0" encoding="utf-8"?>
<formControlPr xmlns="http://schemas.microsoft.com/office/spreadsheetml/2009/9/main" objectType="CheckBox" checked="Checked" fmlaLink="$A$60" lockText="1" noThreeD="1"/>
</file>

<file path=xl/ctrlProps/ctrlProp2.xml><?xml version="1.0" encoding="utf-8"?>
<formControlPr xmlns="http://schemas.microsoft.com/office/spreadsheetml/2009/9/main" objectType="CheckBox" checked="Checked" fmlaLink="$M$3"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59</xdr:row>
          <xdr:rowOff>0</xdr:rowOff>
        </xdr:from>
        <xdr:to>
          <xdr:col>1</xdr:col>
          <xdr:colOff>679450</xdr:colOff>
          <xdr:row>60</xdr:row>
          <xdr:rowOff>76200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solidFill>
              <a:srgbClr val="FFB9B9"/>
            </a:solidFill>
            <a:ln w="6350">
              <a:solidFill>
                <a:srgbClr val="666699" mc:Ignorable="a14" a14:legacySpreadsheetColorIndex="54"/>
              </a:solidFill>
              <a:miter lim="800000"/>
              <a:headEnd/>
              <a:tailEnd/>
            </a:ln>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Rate Application - Accumulated Depreciation to Exclude Negative NBV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50800</xdr:colOff>
          <xdr:row>2</xdr:row>
          <xdr:rowOff>50800</xdr:rowOff>
        </xdr:from>
        <xdr:to>
          <xdr:col>64</xdr:col>
          <xdr:colOff>476250</xdr:colOff>
          <xdr:row>3</xdr:row>
          <xdr:rowOff>38100</xdr:rowOff>
        </xdr:to>
        <xdr:sp macro="" textlink="">
          <xdr:nvSpPr>
            <xdr:cNvPr id="6146" name="Check Box 2" descr="Use Averaged Forestry in OM&amp;A Build-up" hidden="1">
              <a:extLst>
                <a:ext uri="{63B3BB69-23CF-44E3-9099-C40C66FF867C}">
                  <a14:compatExt spid="_x0000_s6146"/>
                </a:ext>
                <a:ext uri="{FF2B5EF4-FFF2-40B4-BE49-F238E27FC236}">
                  <a16:creationId xmlns:a16="http://schemas.microsoft.com/office/drawing/2014/main" id="{00000000-0008-0000-0200-000002180000}"/>
                </a:ext>
              </a:extLst>
            </xdr:cNvPr>
            <xdr:cNvSpPr/>
          </xdr:nvSpPr>
          <xdr:spPr bwMode="auto">
            <a:xfrm>
              <a:off x="0" y="0"/>
              <a:ext cx="0" cy="0"/>
            </a:xfrm>
            <a:prstGeom prst="rect">
              <a:avLst/>
            </a:prstGeom>
            <a:solidFill>
              <a:srgbClr val="99CC00" mc:Ignorable="a14" a14:legacySpreadsheetColorIndex="50"/>
            </a:solidFill>
            <a:ln w="6350">
              <a:solidFill>
                <a:srgbClr val="333333" mc:Ignorable="a14" a14:legacySpreadsheetColorIndex="63"/>
              </a:solidFill>
              <a:miter lim="800000"/>
              <a:headEnd/>
              <a:tailEnd/>
            </a:ln>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Use Averaged Forestry in OM&amp;A Build-up</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BP%20-%20RMDx/2003%20Dx%20Tariff%2002120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TEMP/July%20Direct%20LDC%20CSS%20Actual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TEMP/June%20Direct%20LDC%20CSS%20Actual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TEMP/Mar%20Direct%20LDC%20CSS%20Actual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TEMP/May%20Direct%20LDC%20CSS%20Actual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TEMP/Nov%20Direct%20LDC%20CSS%20Actual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TEMP/Oct%20Direct%20LDC%20CSS%20Actual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TEMP/Sept%20Direct%20LDC%20CSS%20Actual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TEMP/Retail%20and%20MEU%20Actuals%20-%20Ja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TEMP/Apr%20CSS%20Actual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TEMP/Aug%20CSS%20Actual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BP%20-%20RMDx/Old%20011022/BIG%20DX%20010629a%20010719a%20BASE.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TEMP/Dec%20CSS%20Actual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TEMP/Feb%20CSS%20Actual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TEMP/Jan%20CSS%20Actual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TEMP/July%20CSS%20Actual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TEMP/June%20CSS%20Actual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TEMP/Mar%20CSS%20Actual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TEMP/May%20CSS%20Actuals.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TEMP/Nov%20CSS%20Actual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TEMP/Oct%20CSS%20Actuals.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TEMP/Sept%20CSS%20Actual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team/Revenue%20Management/PreMarketOpen/PV%20Model%20%20March%202002%20Rates.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G:\Audit%20Information\4.0%20Phase%20III%20-%20Ongoing%204.3%20Rebate\4.3%20Calculation%20of%20Payments%20from%20or%20to%20IMO\F_June%202003\a)%20May-03%201506%20Calculations%20&amp;%20Form%201506%20Attachement.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G:\Audit%20Information\4.0%20Phase%20III%20-%20Ongoing%204.3%20Rebate\4.3%20Calculation%20of%20Payments%20from%20or%20to%20IMO\G_July%202003\a)%20Jun-03%201506%20Calculations%20&amp;%20Form%201506%20Attachment.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My%20Documents\HON%20bypass%20current%20study\Backup-TRF&amp;LINE-Bypass%20dec1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TEMP/COP%20Accrual%20from%20Joanna%20Lee/04-04%20Data%20for%20Accrual.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BP%20-%20RMDx/DJC%20Retail%20Revenue%20020319d%20New%20LF%20020321a.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Users\183418\AppData\Local\Microsoft\Windows\Temporary%20Internet%20Files\Content.Outlook\TKS3O760\2017_Filing_Requirements_Chapter2_Appendices%20(3).xlsm"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H1_Fin_Models/TX%20Connection%20Model%20Development/Tx%20Connection%20Model%20%20Version%2003A%20Mar-13-03%20Test%20-%20Refined%20Version.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TEMP/FINAL%2004-01%20COP%20Variance%20Data.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TEMP/DRAFT#2 03-09 Data for Sep-03 Preliminary IMO Invoice Estimate.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TEMP/Apr-03%20IMO%20Invoice%20Estimate%20Data%20(5%20business%20day%20after%20month%20en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TEMP/Directs%20and%20LDCs%20Actuals%20-%20Jan.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REPORTNG/Integration/2000/05-2000/SLA%20Reporting%20Input.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TEMP/New%20Name%20XNV's/iscextss.xnv"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WINNT/Profiles/396116/Desktop/based%20pensionable%20earnings%20for%20Q4%202002.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team/Documents%20and%20Settings/184994/Local%20Settings/Temporary%20Internet%20Files/OLKA1/2008%20RMDx%20BP071213h.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TEMP/v2%20DRAFT%2004-02%20COP%20Variance%20Data.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TEMP/HydroOne%20Benefits%20Forecast%20%20May-29-03.xls" TargetMode="External"/></Relationships>
</file>

<file path=xl/externalLinks/_rels/externalLink46.xml.rels><?xml version="1.0" encoding="UTF-8" standalone="yes"?>
<Relationships xmlns="http://schemas.openxmlformats.org/package/2006/relationships"><Relationship Id="rId2" Type="http://schemas.openxmlformats.org/officeDocument/2006/relationships/externalLinkPath" Target="https://hydroone.sharepoint.com/sites/430/4300/Regulatory%20Support/Regulatory/Bruce%20to%20Milton/B2M%202025-2029/2024-2028%20B2M%20BP_v18u%20-%20Bonds%20Tab%202.16%25.xlsx" TargetMode="External"/><Relationship Id="rId1" Type="http://schemas.openxmlformats.org/officeDocument/2006/relationships/externalLinkPath" Target="2024-2028%20B2M%20BP_v18u%20-%20Bonds%20Tab%202.16%2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TEMP/Apr%20Direct%20LDC%20CSS%20Actual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TEMP/Aug%20Direct%20LDC%20CSS%20Actual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TEMP/Dec%20Direct%20LDC%20CSS%20Actual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TEMP/Feb%20Direct%20LDC%20CSS%20Actual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team/DOCUME~1/185056/LOCALS~1/Temp/Temporary%20Directory%202%20for%20RMDx%20BP061208b.zip/TEMP/Jan%20Direct%20LDC%20CSS%20Actual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from CSS (Retail and MEU)"/>
      <sheetName val="Actuals from CSS - SSS"/>
      <sheetName val="Actuals from CSS - Retail"/>
      <sheetName val="Dummy Data from CSS"/>
    </sheetNames>
    <sheetDataSet>
      <sheetData sheetId="0"/>
      <sheetData sheetId="1"/>
      <sheetData sheetId="2"/>
      <sheetData sheetId="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from CSS (Retail and MEU)"/>
      <sheetName val="Actuals from CSS - SSS"/>
      <sheetName val="Actuals from CSS - Retail"/>
      <sheetName val="Aug CSS Actuals"/>
    </sheetNames>
    <sheetDataSet>
      <sheetData sheetId="0"/>
      <sheetData sheetId="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from CSS (Retail and MEU)"/>
      <sheetName val="Actuals from CSS - SSS"/>
      <sheetName val="Actuals from CSS - Retail"/>
      <sheetName val="Jan CSS Actuals"/>
    </sheetNames>
    <sheetDataSet>
      <sheetData sheetId="0"/>
      <sheetData sheetId="1"/>
      <sheetData sheetId="2"/>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gresion"/>
      <sheetName val="97PVModel"/>
      <sheetName val="Rev2002"/>
      <sheetName val="Revenue_New_PV"/>
    </sheetNames>
    <sheetDataSet>
      <sheetData sheetId="0"/>
      <sheetData sheetId="1"/>
      <sheetData sheetId="2"/>
      <sheetData sheetId="3"/>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H1 1506 Current Month"/>
      <sheetName val="H1 1506 prior months"/>
      <sheetName val="H1 1506 summary"/>
      <sheetName val="1506 Attachment"/>
    </sheetNames>
    <sheetDataSet>
      <sheetData sheetId="0"/>
      <sheetData sheetId="1" refreshError="1"/>
      <sheetData sheetId="2" refreshError="1"/>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H1 1506 Current Month"/>
      <sheetName val="H1 1506 prior months"/>
      <sheetName val="H1 1506 summary"/>
      <sheetName val="1506 Attachment"/>
      <sheetName val="Total from CSS (Retail and MEU)"/>
    </sheetNames>
    <sheetDataSet>
      <sheetData sheetId="0"/>
      <sheetData sheetId="1" refreshError="1"/>
      <sheetData sheetId="2" refreshError="1"/>
      <sheetData sheetId="3"/>
      <sheetData sheetId="4"/>
      <sheetData sheetId="5"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es"/>
      <sheetName val="Load-2002"/>
      <sheetName val="load12"/>
      <sheetName val="Top-loads"/>
      <sheetName val="TRF-Bypass"/>
      <sheetName val="trf-bypass-H1"/>
      <sheetName val="Line-CTSand MTS"/>
      <sheetName val="Line-Bypass-nonH1"/>
      <sheetName val="Line-Bypass-Cables"/>
      <sheetName val="Line-Bypass-H1-Supp"/>
      <sheetName val="Additional-TC&amp;LC"/>
      <sheetName val="Summary"/>
      <sheetName val="2. Index"/>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COP &amp; Tx"/>
      <sheetName val="Bill 210 &amp; BPPR"/>
      <sheetName val="COP Accrual"/>
      <sheetName val="Invoice Estimate Report"/>
    </sheetNames>
    <sheetDataSet>
      <sheetData sheetId="0"/>
      <sheetData sheetId="1"/>
      <sheetData sheetId="2"/>
      <sheetData sheetId="3" refreshError="1"/>
      <sheetData sheetId="4"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x_Tariff"/>
      <sheetName val="2002"/>
      <sheetName val="Reconcile"/>
      <sheetName val="Diff"/>
      <sheetName val="Old"/>
      <sheetName val="Mix_Change"/>
      <sheetName val="Dx_Tariff&amp;COP"/>
      <sheetName val="MEU_Tariff&amp;COP"/>
      <sheetName val="Tx_Tariff"/>
      <sheetName val="Tx_Embedded_Gen"/>
      <sheetName val="Dx_Tariff&amp;COP_Diff"/>
      <sheetName val="MEU_Tariff&amp;COP_Diff"/>
      <sheetName val="Tx_Tariff_Diff"/>
      <sheetName val="MEU_Tariff_Base"/>
      <sheetName val="Dx_Tariff_Base"/>
      <sheetName val="Dx_Tariff&amp;COP_Old"/>
      <sheetName val="MEU_Tariff&amp;COP_Old"/>
      <sheetName val="Tx_Tariff_Old"/>
      <sheetName val="Dx_Tariff_Base_Old"/>
      <sheetName val="Recon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A_OldCGAAPDepExp_Yr1"/>
      <sheetName val="App.2-CB_NewCGAAP_DepExp_Yr1"/>
      <sheetName val="App.2-CC_DepExp_Yr2"/>
      <sheetName val="App.2-CD_DepExp_Yr3"/>
      <sheetName val="App.2-CE_DepExp_Yr4"/>
      <sheetName val="App.2-CF_DepExp_Yr5"/>
      <sheetName val="App.2-CG_DepExp_Yr6"/>
      <sheetName val="App.2-CH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KA_P_OPEB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ule1"/>
      <sheetName val="Overview"/>
      <sheetName val="Index "/>
      <sheetName val="Input - Proj Info"/>
      <sheetName val="Input - Conn Info"/>
      <sheetName val="Class 1 Serv. Life"/>
      <sheetName val="Contr Calc."/>
      <sheetName val="Sens Analysis "/>
      <sheetName val="Annual. Pay'ts &amp; True-ups Calc."/>
      <sheetName val="DCF Analysis Basic Assumptions"/>
      <sheetName val="Cost Summary"/>
      <sheetName val="Summary of Cont'n Calc."/>
      <sheetName val="Revenue Requirment"/>
      <sheetName val="Rev. Req Graph "/>
      <sheetName val="Annual. Pay'ts Sch."/>
      <sheetName val="System Use - Cash Flows"/>
      <sheetName val="System Use -  Finance Input"/>
      <sheetName val="System Use - NPV Calc."/>
      <sheetName val="System Use - Escalators"/>
      <sheetName val="Module2"/>
      <sheetName val="Module4"/>
      <sheetName val="Module3"/>
      <sheetName val="Module5"/>
      <sheetName val="Module6"/>
      <sheetName val="Module7"/>
      <sheetName val="Module8"/>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 DO"/>
      <sheetName val="notes"/>
      <sheetName val="actual%"/>
      <sheetName val="budget-04"/>
      <sheetName val="actual-03&amp;04"/>
      <sheetName val="GWh-03"/>
      <sheetName val="class"/>
      <sheetName val="class var"/>
      <sheetName val="S1"/>
      <sheetName val="S2"/>
      <sheetName val="S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Commodity"/>
      <sheetName val="Other COP &amp; Revenue"/>
      <sheetName val="Bill 210 &amp; MPMA"/>
      <sheetName val="COP Accrual"/>
      <sheetName val="Invoice Estimate Repor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EP"/>
      <sheetName val="HUSA"/>
      <sheetName val="Total MW - interval"/>
      <sheetName val="Total MW - hour"/>
      <sheetName val="Ont MW &amp; Weighs"/>
      <sheetName val="Preliminary"/>
      <sheetName val="Final"/>
      <sheetName val="Apr-03 Method"/>
      <sheetName val="Apr-03 Report"/>
    </sheetNames>
    <sheetDataSet>
      <sheetData sheetId="0"/>
      <sheetData sheetId="1"/>
      <sheetData sheetId="2"/>
      <sheetData sheetId="3"/>
      <sheetData sheetId="4"/>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th Identifier"/>
      <sheetName val="Tx OM&amp;A Oth Adj"/>
      <sheetName val="Tx OM&amp;A NS - Variance"/>
      <sheetName val="Tx OM&amp;A NS - Actual"/>
      <sheetName val="Tx OM&amp;A NS - Budget"/>
      <sheetName val="Tx OM&amp;A CR - Variance"/>
      <sheetName val="Tx OM&amp;A CR - Actual"/>
      <sheetName val="Tx OM&amp;A CR - Budget"/>
      <sheetName val="Tx OM&amp;A Extl - Variance"/>
      <sheetName val="Tx OM&amp;A Extl - Actual"/>
      <sheetName val="Tx OM&amp;A Extl - Budget"/>
      <sheetName val="Tx Capital Oth Adj"/>
      <sheetName val="Tx Capital NS - Variance"/>
      <sheetName val="Tx Capital NS - Actual"/>
      <sheetName val="Tx Capital NS - Budget"/>
      <sheetName val="Tx Capital CR - Variance"/>
      <sheetName val="Tx Capital CR - Actual"/>
      <sheetName val="Tx Capital CR - Budget"/>
      <sheetName val="Tx Capital Extl - Variance"/>
      <sheetName val="Tx Capital Extl - Actual"/>
      <sheetName val="Tx Capital Extl - Budget"/>
      <sheetName val="Dx OM&amp;A Oth Adj"/>
      <sheetName val="Dx OM&amp;A NS - Variance"/>
      <sheetName val="Dx OM&amp;A NS - Actual"/>
      <sheetName val="Dx OM&amp;A NS - Budget"/>
      <sheetName val="Dx OM&amp;A CR - Variance"/>
      <sheetName val="Dx OM&amp;A CR - Actual"/>
      <sheetName val="Dx OM&amp;A CR - Budget"/>
      <sheetName val="Dx OM&amp;A Extl - Variance"/>
      <sheetName val="Dx OM&amp;A Extl - Actual"/>
      <sheetName val="Dx OM&amp;A Extl - Budget"/>
      <sheetName val="Dx Capital Oth Adj"/>
      <sheetName val="Dx Capital NS - Variance"/>
      <sheetName val="Dx Capital NS - Actual"/>
      <sheetName val="Dx Capital NS - Budget"/>
      <sheetName val="Dx Capital CR - Variance"/>
      <sheetName val="Dx Capital CR - Actual"/>
      <sheetName val="Dx Capital CR - Budget"/>
      <sheetName val="Dx Capital Extl - Variance"/>
      <sheetName val="Dx Capital Extl - Actual"/>
      <sheetName val="Dx Capital Extl - Budg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OME"/>
    </sheetNames>
    <sheetDataSet>
      <sheetData sheetId="0"/>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4 2002"/>
      <sheetName val="q3 2002"/>
      <sheetName val="Q2 2002"/>
      <sheetName val="q1 2002"/>
      <sheetName val="Sheet3"/>
    </sheetNames>
    <sheetDataSet>
      <sheetData sheetId="0"/>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_Mstr_Cntrl"/>
      <sheetName val="F_Mstr_Cntrl_Chg"/>
      <sheetName val="F_Mstr_Cntrl_Old"/>
      <sheetName val="Rev_Rt_Class"/>
      <sheetName val="Fcst"/>
      <sheetName val="Fcst_Chg"/>
      <sheetName val="Fcst_Prev"/>
      <sheetName val="Tx_Meters_2007"/>
      <sheetName val="Check_Fcst"/>
      <sheetName val="Dx_Tariff_Chg"/>
      <sheetName val="Rider_Rev_Chg"/>
      <sheetName val="COP_Chg"/>
      <sheetName val="Dx_Out_Fcst"/>
      <sheetName val="Dx_Out_Fcst_Chg"/>
      <sheetName val="Dx_Out_Fcst_Prev"/>
      <sheetName val="Out_Fcst"/>
      <sheetName val="Out_Budget"/>
      <sheetName val="Actual_AR_Averages"/>
      <sheetName val="Dx_Out_Bud_061208b"/>
      <sheetName val="In_F_Loss_Factors"/>
      <sheetName val="F_Scaling"/>
      <sheetName val="In_F_Dx_Rates"/>
      <sheetName val="In_F_Flow_Thru_Rates"/>
      <sheetName val="Retail_Core_060501"/>
      <sheetName val="Retail_Core_070501"/>
      <sheetName val="AcqMEU_060501a"/>
      <sheetName val="AcqMEU_070501"/>
      <sheetName val="Q1_Q3_Total_Demand_Rates"/>
      <sheetName val="Impacts"/>
      <sheetName val="Adjust_Summary"/>
      <sheetName val="G1 Serv_Chg"/>
      <sheetName val="TxC_Direct"/>
      <sheetName val="TxC_LDC"/>
      <sheetName val="In_F_Whls_Rates"/>
      <sheetName val="In_F_Hist_kWhs"/>
      <sheetName val="In_F_Hist_kWs"/>
      <sheetName val="In_Rate_Class"/>
      <sheetName val="In_Rate_Catego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04"/>
      <sheetName val="GWh-03"/>
      <sheetName val="budget-04"/>
      <sheetName val="LT"/>
      <sheetName val="actual-03&amp;04"/>
      <sheetName val="class"/>
      <sheetName val="class var"/>
      <sheetName val="S1"/>
      <sheetName val="S2"/>
      <sheetName val="S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Overview"/>
      <sheetName val="2. Index"/>
      <sheetName val="3. Benefits GLAs"/>
      <sheetName val="4. Formulae &amp; Allocation %"/>
      <sheetName val="5. Escalators"/>
      <sheetName val="6. 2002 H D GLI Maternity"/>
      <sheetName val="7. 2002 BPE"/>
      <sheetName val="8. 2002 TR"/>
      <sheetName val="9. 2002 EHT"/>
      <sheetName val="10. 2002 WC"/>
      <sheetName val="11. 2002NTS - CPP EI"/>
      <sheetName val="12. 2002NW - CPP EI"/>
      <sheetName val="13. 2002RMC - CPP EI"/>
      <sheetName val="14. 2002HO - CPP EI"/>
      <sheetName val="15. 2002TEL - CPP EI"/>
      <sheetName val="16. 2002OHE - CPP EI"/>
      <sheetName val="17. 2002MRK - CPP EI"/>
      <sheetName val="18. 2003 Headcount"/>
      <sheetName val="19. 2003 OPRB, LTD, SPP, RPP"/>
      <sheetName val="20. 2003 Compens &amp; EHT- HOI"/>
      <sheetName val="21. 2003 Compens &amp; EHT- Netwk"/>
      <sheetName val="22. 2003 Compens &amp; EHT- RC"/>
      <sheetName val="23. 2003 Compens &amp; EHT- TEL"/>
      <sheetName val="24. 2003 Compens &amp; EHT- OHE"/>
      <sheetName val="25. 2003 Compens &amp; EHT- Market"/>
      <sheetName val="26. 2003 D H GLI Mat - HOI"/>
      <sheetName val="27. 2003 D H GLI Mat - Networks"/>
      <sheetName val="28. 2003 D H GLI Mat - RC"/>
      <sheetName val="29. 2003 D H GLI Mat - TEL"/>
      <sheetName val="30. 2003 D H GLI Mat - OHE"/>
      <sheetName val="31. 2003 D H GLI Mat - Markets"/>
      <sheetName val="32. WC - Est. Max.  Premium"/>
      <sheetName val="33. CPP - Est. Max.  ER Cont'n"/>
      <sheetName val="34. EI - Est. Max.  ER Cont'n"/>
      <sheetName val="35. 2003 WC, CPP, EI - HOI"/>
      <sheetName val="36. 2003 WC, CPP, EI - Networks"/>
      <sheetName val="37. 2003 WC, CPP, EI - RC"/>
      <sheetName val="38. 2003 WC, CPP, EI - TEL"/>
      <sheetName val="39. 2003 WC, CPP, EI - OHE"/>
      <sheetName val="40. 2003 WC, CPP, EI - Markets"/>
      <sheetName val="41. Benefits Rough Est 2003-08"/>
      <sheetName val="42. 2003 TR, EHT &amp; BPE Estimate"/>
      <sheetName val="43. 2003 BPE Estimate"/>
      <sheetName val="44. 2003 Networks BPE Estimate"/>
      <sheetName val="45. 2003 H D GLI Mat Forecast"/>
      <sheetName val="46. Est. -  H D GLI &amp; MAT "/>
      <sheetName val="47. 2003 Comp&amp;Benefits Summary"/>
      <sheetName val="48. 03-08 BurdenRates (Net+OHE)"/>
      <sheetName val="49. 2003-08 BurdenRates Summary"/>
      <sheetName val="50. 2003-08 Consol"/>
      <sheetName val="51. 2003-08 Net+OHE"/>
      <sheetName val="52. 2003-08 Net"/>
      <sheetName val="53. 2003-08 HOI"/>
      <sheetName val="2003-08 NS"/>
      <sheetName val="54. 2003-08 RC"/>
      <sheetName val="55. 2003-08 Tel"/>
      <sheetName val="56. 2003-08 OHE"/>
      <sheetName val="57. EFB Liabilit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el Change Tracker"/>
      <sheetName val="BP Template"/>
      <sheetName val="Trending"/>
      <sheetName val="BONDS"/>
      <sheetName val="Base"/>
      <sheetName val="Compare"/>
      <sheetName val="BasePriorPlanPaste"/>
      <sheetName val="PriorPlanCompare"/>
      <sheetName val="Investment Plan"/>
      <sheetName val="FA_USofA1720"/>
      <sheetName val="2019 Actuals"/>
      <sheetName val="OEB Approved"/>
      <sheetName val="B2M Rev Req"/>
      <sheetName val="Inputs and Assumptions"/>
      <sheetName val="B2M 2014 P&amp;L"/>
      <sheetName val="Exhibits"/>
      <sheetName val="Pro-forma(OLD)"/>
      <sheetName val="A-03-02(OLD)"/>
      <sheetName val="C2-01-01 (Old)"/>
      <sheetName val="C2-03-01"/>
      <sheetName val="C2-03-02"/>
      <sheetName val="D2-03-01(Old)"/>
      <sheetName val="C-01-01Rate Base"/>
      <sheetName val="C-02-01"/>
      <sheetName val="C-02-02"/>
      <sheetName val="C-02-03"/>
      <sheetName val="C-02-04"/>
      <sheetName val="C-02-01-OLD"/>
      <sheetName val="F-05-01_02"/>
      <sheetName val="Rev. Requirement"/>
      <sheetName val="E-01-02"/>
      <sheetName val="1.4.1 2015 ECD"/>
      <sheetName val="1.4.2 2016 ECD"/>
      <sheetName val="1.4.3 2017 ECD"/>
      <sheetName val="1.4.4 2018 ECD"/>
      <sheetName val="1.4.5 2019 ECD"/>
      <sheetName val="OM&amp;A Budget grouping"/>
      <sheetName val="B2M Base"/>
      <sheetName val="B1-01-01"/>
      <sheetName val="B2-01-01"/>
      <sheetName val="B2M Change"/>
      <sheetName val="Sheet1"/>
      <sheetName val="E-01-01 (OLD)"/>
      <sheetName val="F-01-01"/>
      <sheetName val="F-02-01"/>
      <sheetName val="G-01-03"/>
      <sheetName val="Tax - F-06-01"/>
      <sheetName val="Tax - F-06-01_04"/>
      <sheetName val="Rate Increases"/>
    </sheetNames>
    <sheetDataSet>
      <sheetData sheetId="0"/>
      <sheetData sheetId="1"/>
      <sheetData sheetId="2"/>
      <sheetData sheetId="3"/>
      <sheetData sheetId="4"/>
      <sheetData sheetId="5"/>
      <sheetData sheetId="6"/>
      <sheetData sheetId="7"/>
      <sheetData sheetId="8">
        <row r="2">
          <cell r="O2">
            <v>0.79999997</v>
          </cell>
          <cell r="P2">
            <v>1.2</v>
          </cell>
          <cell r="Q2">
            <v>1.2</v>
          </cell>
          <cell r="R2">
            <v>1.2</v>
          </cell>
          <cell r="S2">
            <v>1.2</v>
          </cell>
          <cell r="T2">
            <v>1.2</v>
          </cell>
          <cell r="U2">
            <v>1.2</v>
          </cell>
        </row>
        <row r="3">
          <cell r="O3">
            <v>0.53967500000000002</v>
          </cell>
          <cell r="P3">
            <v>0.50800000000000001</v>
          </cell>
          <cell r="Q3">
            <v>0.51</v>
          </cell>
          <cell r="R3">
            <v>8.1000000000000003E-2</v>
          </cell>
          <cell r="S3">
            <v>1.2430000800000001</v>
          </cell>
          <cell r="T3">
            <v>1.4179999599999999</v>
          </cell>
          <cell r="U3">
            <v>1.2E-2</v>
          </cell>
        </row>
      </sheetData>
      <sheetData sheetId="9"/>
      <sheetData sheetId="10"/>
      <sheetData sheetId="11">
        <row r="6">
          <cell r="G6">
            <v>5.4000000000000006E-2</v>
          </cell>
          <cell r="I6">
            <v>1.0001398049718399E-2</v>
          </cell>
          <cell r="J6">
            <v>1.0309008954472849E-2</v>
          </cell>
        </row>
      </sheetData>
      <sheetData sheetId="12"/>
      <sheetData sheetId="13">
        <row r="4">
          <cell r="D4">
            <v>1.02</v>
          </cell>
        </row>
        <row r="10">
          <cell r="B10">
            <v>1705</v>
          </cell>
          <cell r="F10">
            <v>12.16056485</v>
          </cell>
          <cell r="G10">
            <v>12.16056485</v>
          </cell>
          <cell r="H10">
            <v>12.16056485</v>
          </cell>
          <cell r="I10">
            <v>12.16052504</v>
          </cell>
          <cell r="J10">
            <v>12.16052504</v>
          </cell>
          <cell r="K10">
            <v>12.16052504</v>
          </cell>
          <cell r="L10">
            <v>12.16052504</v>
          </cell>
        </row>
        <row r="11">
          <cell r="B11">
            <v>1706</v>
          </cell>
          <cell r="F11">
            <v>99.459973209999987</v>
          </cell>
          <cell r="G11">
            <v>99.459973209999987</v>
          </cell>
          <cell r="H11">
            <v>99.459973209999987</v>
          </cell>
          <cell r="I11">
            <v>99.468488930000007</v>
          </cell>
          <cell r="J11">
            <v>99.468488930000007</v>
          </cell>
          <cell r="K11">
            <v>99.468488930000007</v>
          </cell>
          <cell r="L11">
            <v>99.468488930000007</v>
          </cell>
        </row>
        <row r="12">
          <cell r="B12">
            <v>1720</v>
          </cell>
          <cell r="E12">
            <v>281.34635672000002</v>
          </cell>
          <cell r="F12">
            <v>281.34635672000002</v>
          </cell>
          <cell r="G12">
            <v>281.34635672000002</v>
          </cell>
          <cell r="H12">
            <v>281.34635672000002</v>
          </cell>
          <cell r="I12">
            <v>281.34635672000002</v>
          </cell>
          <cell r="J12">
            <v>281.34635672000002</v>
          </cell>
          <cell r="K12">
            <v>281.34635672000002</v>
          </cell>
          <cell r="L12">
            <v>281.34635672000002</v>
          </cell>
          <cell r="N12">
            <v>281.34635672000002</v>
          </cell>
          <cell r="O12">
            <v>281.34635672000002</v>
          </cell>
          <cell r="P12">
            <v>281.34635672000002</v>
          </cell>
          <cell r="Q12">
            <v>281.34635672000002</v>
          </cell>
          <cell r="R12">
            <v>281.34635672000002</v>
          </cell>
          <cell r="S12">
            <v>281.34635672000002</v>
          </cell>
          <cell r="T12">
            <v>281.34635672000002</v>
          </cell>
          <cell r="U12">
            <v>281.34635672000002</v>
          </cell>
          <cell r="V12">
            <v>281.34635672000002</v>
          </cell>
          <cell r="W12">
            <v>281.34635672000002</v>
          </cell>
          <cell r="X12">
            <v>281.34635672000002</v>
          </cell>
          <cell r="Y12">
            <v>281.34635672000002</v>
          </cell>
          <cell r="Z12">
            <v>281.34635672000002</v>
          </cell>
          <cell r="AA12">
            <v>281.34635672000002</v>
          </cell>
          <cell r="AB12">
            <v>281.34635672000002</v>
          </cell>
          <cell r="AC12">
            <v>281.34635672000002</v>
          </cell>
          <cell r="AD12">
            <v>281.34635672000002</v>
          </cell>
          <cell r="AE12">
            <v>281.34635672000002</v>
          </cell>
          <cell r="AF12">
            <v>281.34635672000002</v>
          </cell>
          <cell r="AG12">
            <v>281.34635672000002</v>
          </cell>
          <cell r="AH12">
            <v>281.34635672000002</v>
          </cell>
          <cell r="AI12">
            <v>281.34635672000002</v>
          </cell>
          <cell r="AJ12">
            <v>281.34635672000002</v>
          </cell>
          <cell r="AK12">
            <v>281.34635672000002</v>
          </cell>
          <cell r="AL12">
            <v>281.34635672000002</v>
          </cell>
          <cell r="AM12">
            <v>281.34635672000002</v>
          </cell>
          <cell r="AN12">
            <v>281.34635672000002</v>
          </cell>
          <cell r="AO12">
            <v>281.34635672000002</v>
          </cell>
          <cell r="AP12">
            <v>281.34635672000002</v>
          </cell>
          <cell r="AQ12">
            <v>281.34635672000002</v>
          </cell>
          <cell r="AR12">
            <v>281.34635672000002</v>
          </cell>
          <cell r="AS12">
            <v>281.34635672000002</v>
          </cell>
          <cell r="AT12">
            <v>281.34635672000002</v>
          </cell>
          <cell r="AU12">
            <v>281.34635672000002</v>
          </cell>
          <cell r="AV12">
            <v>281.34635672000002</v>
          </cell>
          <cell r="AW12">
            <v>281.34635672000002</v>
          </cell>
          <cell r="AX12">
            <v>281.34635672000002</v>
          </cell>
          <cell r="AY12">
            <v>281.34635672000002</v>
          </cell>
          <cell r="AZ12">
            <v>281.34635672000002</v>
          </cell>
          <cell r="BA12">
            <v>281.34635672000002</v>
          </cell>
          <cell r="BB12">
            <v>281.34635672000002</v>
          </cell>
        </row>
        <row r="13">
          <cell r="E13">
            <v>-21.253467390000001</v>
          </cell>
          <cell r="F13">
            <v>-21.253467390000001</v>
          </cell>
          <cell r="G13">
            <v>-21.253467390000001</v>
          </cell>
          <cell r="H13">
            <v>-21.253467390000001</v>
          </cell>
          <cell r="I13">
            <v>-21.253467390000001</v>
          </cell>
          <cell r="J13">
            <v>-21.253467390000001</v>
          </cell>
          <cell r="K13">
            <v>-21.253467390000001</v>
          </cell>
          <cell r="L13">
            <v>-21.253467390000001</v>
          </cell>
        </row>
        <row r="14">
          <cell r="B14">
            <v>1730</v>
          </cell>
          <cell r="F14">
            <v>143.09311780000002</v>
          </cell>
          <cell r="G14">
            <v>143.09311780000002</v>
          </cell>
          <cell r="H14">
            <v>143.09311780000002</v>
          </cell>
          <cell r="I14">
            <v>143.09065577000001</v>
          </cell>
          <cell r="J14">
            <v>144.76977821</v>
          </cell>
          <cell r="K14">
            <v>145.58731416999998</v>
          </cell>
          <cell r="L14">
            <v>145.75618833000001</v>
          </cell>
        </row>
        <row r="15">
          <cell r="B15">
            <v>1745</v>
          </cell>
          <cell r="F15">
            <v>11.61852959</v>
          </cell>
          <cell r="G15">
            <v>11.61852959</v>
          </cell>
          <cell r="H15">
            <v>11.61852959</v>
          </cell>
          <cell r="I15">
            <v>11.61832778</v>
          </cell>
          <cell r="J15">
            <v>11.61832778</v>
          </cell>
          <cell r="K15">
            <v>11.61832778</v>
          </cell>
          <cell r="L15">
            <v>11.61832778</v>
          </cell>
        </row>
        <row r="16">
          <cell r="B16">
            <v>1708</v>
          </cell>
          <cell r="F16">
            <v>1.140409E-2</v>
          </cell>
          <cell r="G16">
            <v>1.140409E-2</v>
          </cell>
          <cell r="H16">
            <v>1.140409E-2</v>
          </cell>
          <cell r="I16">
            <v>1.140585E-2</v>
          </cell>
          <cell r="J16">
            <v>1.140585E-2</v>
          </cell>
          <cell r="K16">
            <v>1.140585E-2</v>
          </cell>
          <cell r="L16">
            <v>1.140585E-2</v>
          </cell>
        </row>
        <row r="17">
          <cell r="B17">
            <v>1955</v>
          </cell>
          <cell r="F17">
            <v>1.1913120000000001E-2</v>
          </cell>
          <cell r="G17">
            <v>1.1913120000000001E-2</v>
          </cell>
          <cell r="H17">
            <v>1.1913120000000001E-2</v>
          </cell>
          <cell r="I17">
            <v>1.1914959999999999E-2</v>
          </cell>
          <cell r="J17">
            <v>1.1914959999999999E-2</v>
          </cell>
          <cell r="K17">
            <v>1.1914959999999999E-2</v>
          </cell>
          <cell r="L17">
            <v>1.1914959999999999E-2</v>
          </cell>
        </row>
        <row r="22">
          <cell r="D22">
            <v>0</v>
          </cell>
          <cell r="E22">
            <v>0</v>
          </cell>
          <cell r="F22">
            <v>0</v>
          </cell>
          <cell r="G22">
            <v>0</v>
          </cell>
          <cell r="H22">
            <v>0</v>
          </cell>
          <cell r="I22">
            <v>0</v>
          </cell>
          <cell r="J22">
            <v>0</v>
          </cell>
          <cell r="K22">
            <v>0</v>
          </cell>
          <cell r="L22">
            <v>0</v>
          </cell>
        </row>
        <row r="23">
          <cell r="D23">
            <v>2.7797938889460099</v>
          </cell>
          <cell r="E23">
            <v>3.8</v>
          </cell>
          <cell r="F23">
            <v>4.7946849090909094</v>
          </cell>
          <cell r="G23">
            <v>5.7893698181818181</v>
          </cell>
          <cell r="H23">
            <v>6.7840547272727267</v>
          </cell>
          <cell r="I23">
            <v>7.778739617272727</v>
          </cell>
          <cell r="J23">
            <v>8.7734245072727273</v>
          </cell>
          <cell r="K23">
            <v>9.7283219872727269</v>
          </cell>
          <cell r="L23">
            <v>10.683219467272727</v>
          </cell>
        </row>
        <row r="24">
          <cell r="D24">
            <v>10.581098533964301</v>
          </cell>
          <cell r="E24">
            <v>-6.9</v>
          </cell>
          <cell r="F24">
            <v>-3.2581708000000003</v>
          </cell>
          <cell r="G24">
            <v>0.48365839999999949</v>
          </cell>
          <cell r="H24">
            <v>4.2254875999999992</v>
          </cell>
          <cell r="I24">
            <v>8.0682897607328883</v>
          </cell>
          <cell r="J24">
            <v>11.810118950732889</v>
          </cell>
          <cell r="K24">
            <v>15.411277900732888</v>
          </cell>
          <cell r="L24">
            <v>19.012436850732886</v>
          </cell>
          <cell r="M24">
            <v>22.613595800732888</v>
          </cell>
        </row>
        <row r="26">
          <cell r="D26">
            <v>7.1518502606253902</v>
          </cell>
          <cell r="E26">
            <v>9.5999999999999979</v>
          </cell>
          <cell r="F26">
            <v>11.803596119999998</v>
          </cell>
          <cell r="G26">
            <v>14.007192239999998</v>
          </cell>
          <cell r="H26">
            <v>16.166788359999998</v>
          </cell>
          <cell r="I26">
            <v>18.370384439999999</v>
          </cell>
          <cell r="J26">
            <v>20.586909759999998</v>
          </cell>
          <cell r="K26">
            <v>22.678532919999999</v>
          </cell>
          <cell r="L26">
            <v>24.776206169999998</v>
          </cell>
        </row>
        <row r="27">
          <cell r="D27">
            <v>0.73299362158529102</v>
          </cell>
          <cell r="E27">
            <v>1</v>
          </cell>
          <cell r="F27">
            <v>1.231204730909091</v>
          </cell>
          <cell r="G27">
            <v>1.4624094618181818</v>
          </cell>
          <cell r="H27">
            <v>1.6936141927272728</v>
          </cell>
          <cell r="I27">
            <v>1.9248189027272729</v>
          </cell>
          <cell r="J27">
            <v>2.1560236127272727</v>
          </cell>
          <cell r="K27">
            <v>2.3663153527272733</v>
          </cell>
          <cell r="L27">
            <v>2.5766070927272731</v>
          </cell>
        </row>
        <row r="28">
          <cell r="D28">
            <v>7.4860989729032303E-3</v>
          </cell>
          <cell r="E28">
            <v>0</v>
          </cell>
          <cell r="F28">
            <v>1.9389818181818168E-4</v>
          </cell>
          <cell r="G28">
            <v>3.8779636363636336E-4</v>
          </cell>
          <cell r="H28">
            <v>5.8169454545454503E-4</v>
          </cell>
          <cell r="I28">
            <v>7.7559454545454536E-4</v>
          </cell>
          <cell r="J28">
            <v>9.6949454545454568E-4</v>
          </cell>
          <cell r="K28">
            <v>1.1759085744545462E-3</v>
          </cell>
          <cell r="L28">
            <v>1.3823226034545468E-3</v>
          </cell>
        </row>
        <row r="29">
          <cell r="D29">
            <v>2.4533517316128897E-4</v>
          </cell>
          <cell r="E29">
            <v>0</v>
          </cell>
          <cell r="F29">
            <v>0</v>
          </cell>
          <cell r="G29">
            <v>0</v>
          </cell>
          <cell r="H29">
            <v>0</v>
          </cell>
          <cell r="I29">
            <v>5.3378999999999992E-4</v>
          </cell>
          <cell r="J29">
            <v>1.0675799999999998E-3</v>
          </cell>
          <cell r="K29">
            <v>1.5631657919999999E-3</v>
          </cell>
          <cell r="L29">
            <v>2.058751584E-3</v>
          </cell>
        </row>
        <row r="37">
          <cell r="J37">
            <v>1.6791224399999862</v>
          </cell>
          <cell r="K37">
            <v>0.81753595999998652</v>
          </cell>
          <cell r="L37">
            <v>0.16887416000002986</v>
          </cell>
        </row>
        <row r="54">
          <cell r="F54">
            <v>0</v>
          </cell>
          <cell r="G54">
            <v>0</v>
          </cell>
          <cell r="H54">
            <v>0</v>
          </cell>
          <cell r="I54">
            <v>0</v>
          </cell>
          <cell r="J54">
            <v>9.5999999999999992E-3</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row>
        <row r="55">
          <cell r="F55">
            <v>0.01</v>
          </cell>
          <cell r="G55">
            <v>0.01</v>
          </cell>
          <cell r="H55">
            <v>0.01</v>
          </cell>
          <cell r="I55">
            <v>0.01</v>
          </cell>
          <cell r="J55">
            <v>9.5999999999999992E-3</v>
          </cell>
          <cell r="K55">
            <v>9.5999999999999992E-3</v>
          </cell>
          <cell r="L55">
            <v>9.5999999999999992E-3</v>
          </cell>
          <cell r="M55">
            <v>9.5999999999999992E-3</v>
          </cell>
          <cell r="N55">
            <v>9.5999999999999992E-3</v>
          </cell>
          <cell r="O55">
            <v>9.1999999999999998E-3</v>
          </cell>
          <cell r="P55">
            <v>9.1999999999999998E-3</v>
          </cell>
          <cell r="Q55">
            <v>9.1999999999999998E-3</v>
          </cell>
          <cell r="R55">
            <v>9.1999999999999998E-3</v>
          </cell>
          <cell r="S55">
            <v>9.1999999999999998E-3</v>
          </cell>
          <cell r="T55">
            <v>9.1999999999999998E-3</v>
          </cell>
          <cell r="U55">
            <v>9.1999999999999998E-3</v>
          </cell>
          <cell r="V55">
            <v>9.1999999999999998E-3</v>
          </cell>
          <cell r="W55">
            <v>9.1999999999999998E-3</v>
          </cell>
          <cell r="X55">
            <v>9.1999999999999998E-3</v>
          </cell>
          <cell r="Y55">
            <v>9.1999999999999998E-3</v>
          </cell>
          <cell r="Z55">
            <v>9.1999999999999998E-3</v>
          </cell>
          <cell r="AA55">
            <v>9.1999999999999998E-3</v>
          </cell>
          <cell r="AB55">
            <v>9.1999999999999998E-3</v>
          </cell>
          <cell r="AC55">
            <v>9.1999999999999998E-3</v>
          </cell>
          <cell r="AD55">
            <v>9.1999999999999998E-3</v>
          </cell>
          <cell r="AE55">
            <v>9.1999999999999998E-3</v>
          </cell>
          <cell r="AF55">
            <v>9.1999999999999998E-3</v>
          </cell>
          <cell r="AG55">
            <v>9.1999999999999998E-3</v>
          </cell>
          <cell r="AH55">
            <v>9.1999999999999998E-3</v>
          </cell>
          <cell r="AI55">
            <v>9.1999999999999998E-3</v>
          </cell>
          <cell r="AJ55">
            <v>9.1999999999999998E-3</v>
          </cell>
          <cell r="AK55">
            <v>9.1999999999999998E-3</v>
          </cell>
          <cell r="AL55">
            <v>9.1999999999999998E-3</v>
          </cell>
          <cell r="AM55">
            <v>9.1999999999999998E-3</v>
          </cell>
          <cell r="AN55">
            <v>9.1999999999999998E-3</v>
          </cell>
          <cell r="AO55">
            <v>9.1999999999999998E-3</v>
          </cell>
          <cell r="AP55">
            <v>9.1999999999999998E-3</v>
          </cell>
          <cell r="AQ55">
            <v>9.1999999999999998E-3</v>
          </cell>
          <cell r="AR55">
            <v>9.1999999999999998E-3</v>
          </cell>
          <cell r="AS55">
            <v>9.1999999999999998E-3</v>
          </cell>
          <cell r="AT55">
            <v>9.1999999999999998E-3</v>
          </cell>
          <cell r="AU55">
            <v>9.1999999999999998E-3</v>
          </cell>
          <cell r="AV55">
            <v>9.1999999999999998E-3</v>
          </cell>
          <cell r="AW55">
            <v>9.1999999999999998E-3</v>
          </cell>
          <cell r="AX55">
            <v>9.1999999999999998E-3</v>
          </cell>
          <cell r="AY55">
            <v>9.1999999999999998E-3</v>
          </cell>
          <cell r="AZ55">
            <v>9.1999999999999998E-3</v>
          </cell>
          <cell r="BA55">
            <v>9.1999999999999998E-3</v>
          </cell>
          <cell r="BB55">
            <v>9.1999999999999998E-3</v>
          </cell>
        </row>
        <row r="56">
          <cell r="F56">
            <v>1.3299999999999999E-2</v>
          </cell>
          <cell r="G56">
            <v>1.3299999999999999E-2</v>
          </cell>
          <cell r="H56">
            <v>1.3299999999999999E-2</v>
          </cell>
          <cell r="I56">
            <v>1.3299999999999999E-2</v>
          </cell>
          <cell r="J56">
            <v>1.2800000000000001E-2</v>
          </cell>
          <cell r="K56">
            <v>1.2800000000000001E-2</v>
          </cell>
          <cell r="L56">
            <v>1.2800000000000001E-2</v>
          </cell>
          <cell r="M56">
            <v>1.2800000000000001E-2</v>
          </cell>
          <cell r="N56">
            <v>1.2800000000000001E-2</v>
          </cell>
          <cell r="O56">
            <v>1.24E-2</v>
          </cell>
          <cell r="P56">
            <v>1.24E-2</v>
          </cell>
          <cell r="Q56">
            <v>1.24E-2</v>
          </cell>
          <cell r="R56">
            <v>1.24E-2</v>
          </cell>
          <cell r="S56">
            <v>1.24E-2</v>
          </cell>
          <cell r="T56">
            <v>1.24E-2</v>
          </cell>
          <cell r="U56">
            <v>1.24E-2</v>
          </cell>
          <cell r="V56">
            <v>1.24E-2</v>
          </cell>
          <cell r="W56">
            <v>1.24E-2</v>
          </cell>
          <cell r="X56">
            <v>1.24E-2</v>
          </cell>
          <cell r="Y56">
            <v>1.24E-2</v>
          </cell>
          <cell r="Z56">
            <v>1.24E-2</v>
          </cell>
          <cell r="AA56">
            <v>1.24E-2</v>
          </cell>
          <cell r="AB56">
            <v>1.24E-2</v>
          </cell>
          <cell r="AC56">
            <v>1.24E-2</v>
          </cell>
          <cell r="AD56">
            <v>1.24E-2</v>
          </cell>
          <cell r="AE56">
            <v>1.24E-2</v>
          </cell>
          <cell r="AF56">
            <v>1.24E-2</v>
          </cell>
          <cell r="AG56">
            <v>1.24E-2</v>
          </cell>
          <cell r="AH56">
            <v>1.24E-2</v>
          </cell>
          <cell r="AI56">
            <v>1.24E-2</v>
          </cell>
          <cell r="AJ56">
            <v>1.24E-2</v>
          </cell>
          <cell r="AK56">
            <v>1.24E-2</v>
          </cell>
          <cell r="AL56">
            <v>1.24E-2</v>
          </cell>
          <cell r="AM56">
            <v>1.24E-2</v>
          </cell>
          <cell r="AN56">
            <v>1.24E-2</v>
          </cell>
          <cell r="AO56">
            <v>1.24E-2</v>
          </cell>
          <cell r="AP56">
            <v>1.24E-2</v>
          </cell>
          <cell r="AQ56">
            <v>1.24E-2</v>
          </cell>
          <cell r="AR56">
            <v>1.24E-2</v>
          </cell>
          <cell r="AS56">
            <v>1.24E-2</v>
          </cell>
          <cell r="AT56">
            <v>1.24E-2</v>
          </cell>
          <cell r="AU56">
            <v>1.24E-2</v>
          </cell>
          <cell r="AV56">
            <v>1.24E-2</v>
          </cell>
          <cell r="AW56">
            <v>1.24E-2</v>
          </cell>
          <cell r="AX56">
            <v>1.24E-2</v>
          </cell>
          <cell r="AY56">
            <v>1.24E-2</v>
          </cell>
          <cell r="AZ56">
            <v>1.24E-2</v>
          </cell>
          <cell r="BA56">
            <v>1.24E-2</v>
          </cell>
          <cell r="BB56">
            <v>1.24E-2</v>
          </cell>
        </row>
        <row r="57">
          <cell r="F57">
            <v>1.54E-2</v>
          </cell>
          <cell r="G57">
            <v>1.54E-2</v>
          </cell>
          <cell r="H57">
            <v>1.54E-2</v>
          </cell>
          <cell r="I57">
            <v>1.54E-2</v>
          </cell>
          <cell r="J57">
            <v>1.44E-2</v>
          </cell>
          <cell r="K57">
            <v>1.44E-2</v>
          </cell>
          <cell r="L57">
            <v>1.44E-2</v>
          </cell>
          <cell r="M57">
            <v>1.44E-2</v>
          </cell>
          <cell r="N57">
            <v>1.44E-2</v>
          </cell>
          <cell r="O57">
            <v>1.2999999999999999E-2</v>
          </cell>
          <cell r="P57">
            <v>1.2999999999999999E-2</v>
          </cell>
          <cell r="Q57">
            <v>1.2999999999999999E-2</v>
          </cell>
          <cell r="R57">
            <v>1.2999999999999999E-2</v>
          </cell>
          <cell r="S57">
            <v>1.2999999999999999E-2</v>
          </cell>
          <cell r="T57">
            <v>1.2999999999999999E-2</v>
          </cell>
          <cell r="U57">
            <v>1.2999999999999999E-2</v>
          </cell>
          <cell r="V57">
            <v>1.2999999999999999E-2</v>
          </cell>
          <cell r="W57">
            <v>1.2999999999999999E-2</v>
          </cell>
          <cell r="X57">
            <v>1.2999999999999999E-2</v>
          </cell>
          <cell r="Y57">
            <v>1.2999999999999999E-2</v>
          </cell>
          <cell r="Z57">
            <v>1.2999999999999999E-2</v>
          </cell>
          <cell r="AA57">
            <v>1.2999999999999999E-2</v>
          </cell>
          <cell r="AB57">
            <v>1.2999999999999999E-2</v>
          </cell>
          <cell r="AC57">
            <v>1.2999999999999999E-2</v>
          </cell>
          <cell r="AD57">
            <v>1.2999999999999999E-2</v>
          </cell>
          <cell r="AE57">
            <v>1.2999999999999999E-2</v>
          </cell>
          <cell r="AF57">
            <v>1.2999999999999999E-2</v>
          </cell>
          <cell r="AG57">
            <v>1.2999999999999999E-2</v>
          </cell>
          <cell r="AH57">
            <v>1.2999999999999999E-2</v>
          </cell>
          <cell r="AI57">
            <v>1.2999999999999999E-2</v>
          </cell>
          <cell r="AJ57">
            <v>1.2999999999999999E-2</v>
          </cell>
          <cell r="AK57">
            <v>1.2999999999999999E-2</v>
          </cell>
          <cell r="AL57">
            <v>1.2999999999999999E-2</v>
          </cell>
          <cell r="AM57">
            <v>1.2999999999999999E-2</v>
          </cell>
          <cell r="AN57">
            <v>1.2999999999999999E-2</v>
          </cell>
          <cell r="AO57">
            <v>1.2999999999999999E-2</v>
          </cell>
          <cell r="AP57">
            <v>1.2999999999999999E-2</v>
          </cell>
          <cell r="AQ57">
            <v>1.2999999999999999E-2</v>
          </cell>
          <cell r="AR57">
            <v>1.2999999999999999E-2</v>
          </cell>
          <cell r="AS57">
            <v>1.2999999999999999E-2</v>
          </cell>
          <cell r="AT57">
            <v>1.2999999999999999E-2</v>
          </cell>
          <cell r="AU57">
            <v>1.2999999999999999E-2</v>
          </cell>
          <cell r="AV57">
            <v>1.2999999999999999E-2</v>
          </cell>
          <cell r="AW57">
            <v>1.2999999999999999E-2</v>
          </cell>
          <cell r="AX57">
            <v>1.2999999999999999E-2</v>
          </cell>
          <cell r="AY57">
            <v>1.2999999999999999E-2</v>
          </cell>
          <cell r="AZ57">
            <v>1.2999999999999999E-2</v>
          </cell>
          <cell r="BA57">
            <v>1.2999999999999999E-2</v>
          </cell>
          <cell r="BB57">
            <v>1.2999999999999999E-2</v>
          </cell>
        </row>
        <row r="58">
          <cell r="F58">
            <v>1.9900000000000001E-2</v>
          </cell>
          <cell r="G58">
            <v>1.9900000000000001E-2</v>
          </cell>
          <cell r="H58">
            <v>1.9900000000000001E-2</v>
          </cell>
          <cell r="I58">
            <v>1.9900000000000001E-2</v>
          </cell>
          <cell r="J58">
            <v>1.8100000000000002E-2</v>
          </cell>
          <cell r="K58">
            <v>1.8100000000000002E-2</v>
          </cell>
          <cell r="L58">
            <v>1.8100000000000002E-2</v>
          </cell>
          <cell r="M58">
            <v>1.8100000000000002E-2</v>
          </cell>
          <cell r="N58">
            <v>1.8100000000000002E-2</v>
          </cell>
          <cell r="O58">
            <v>1.4999999999999999E-2</v>
          </cell>
          <cell r="P58">
            <v>1.4999999999999999E-2</v>
          </cell>
          <cell r="Q58">
            <v>1.4999999999999999E-2</v>
          </cell>
          <cell r="R58">
            <v>1.4999999999999999E-2</v>
          </cell>
          <cell r="S58">
            <v>1.4999999999999999E-2</v>
          </cell>
          <cell r="T58">
            <v>1.4999999999999999E-2</v>
          </cell>
          <cell r="U58">
            <v>1.4999999999999999E-2</v>
          </cell>
          <cell r="V58">
            <v>1.4999999999999999E-2</v>
          </cell>
          <cell r="W58">
            <v>1.4999999999999999E-2</v>
          </cell>
          <cell r="X58">
            <v>1.4999999999999999E-2</v>
          </cell>
          <cell r="Y58">
            <v>1.4999999999999999E-2</v>
          </cell>
          <cell r="Z58">
            <v>1.4999999999999999E-2</v>
          </cell>
          <cell r="AA58">
            <v>1.4999999999999999E-2</v>
          </cell>
          <cell r="AB58">
            <v>1.4999999999999999E-2</v>
          </cell>
          <cell r="AC58">
            <v>1.4999999999999999E-2</v>
          </cell>
          <cell r="AD58">
            <v>1.4999999999999999E-2</v>
          </cell>
          <cell r="AE58">
            <v>1.4999999999999999E-2</v>
          </cell>
          <cell r="AF58">
            <v>1.4999999999999999E-2</v>
          </cell>
          <cell r="AG58">
            <v>1.4999999999999999E-2</v>
          </cell>
          <cell r="AH58">
            <v>1.4999999999999999E-2</v>
          </cell>
          <cell r="AI58">
            <v>1.4999999999999999E-2</v>
          </cell>
          <cell r="AJ58">
            <v>1.4999999999999999E-2</v>
          </cell>
          <cell r="AK58">
            <v>1.4999999999999999E-2</v>
          </cell>
          <cell r="AL58">
            <v>1.4999999999999999E-2</v>
          </cell>
          <cell r="AM58">
            <v>1.4999999999999999E-2</v>
          </cell>
          <cell r="AN58">
            <v>1.4999999999999999E-2</v>
          </cell>
          <cell r="AO58">
            <v>1.4999999999999999E-2</v>
          </cell>
          <cell r="AP58">
            <v>1.4999999999999999E-2</v>
          </cell>
          <cell r="AQ58">
            <v>1.4999999999999999E-2</v>
          </cell>
          <cell r="AR58">
            <v>1.4999999999999999E-2</v>
          </cell>
          <cell r="AS58">
            <v>1.4999999999999999E-2</v>
          </cell>
          <cell r="AT58">
            <v>1.4999999999999999E-2</v>
          </cell>
          <cell r="AU58">
            <v>1.4999999999999999E-2</v>
          </cell>
          <cell r="AV58">
            <v>1.4999999999999999E-2</v>
          </cell>
          <cell r="AW58">
            <v>1.4999999999999999E-2</v>
          </cell>
          <cell r="AX58">
            <v>1.4999999999999999E-2</v>
          </cell>
          <cell r="AY58">
            <v>1.4999999999999999E-2</v>
          </cell>
          <cell r="AZ58">
            <v>1.4999999999999999E-2</v>
          </cell>
          <cell r="BA58">
            <v>1.4999999999999999E-2</v>
          </cell>
          <cell r="BB58">
            <v>1.4999999999999999E-2</v>
          </cell>
        </row>
        <row r="59">
          <cell r="F59">
            <v>1.7000000000000001E-2</v>
          </cell>
          <cell r="G59">
            <v>1.7000000000000001E-2</v>
          </cell>
          <cell r="H59">
            <v>1.7000000000000001E-2</v>
          </cell>
          <cell r="I59">
            <v>1.7000000000000001E-2</v>
          </cell>
          <cell r="J59">
            <v>1.8100000000000002E-2</v>
          </cell>
          <cell r="K59">
            <v>1.8100000000000002E-2</v>
          </cell>
          <cell r="L59">
            <v>1.8100000000000002E-2</v>
          </cell>
          <cell r="M59">
            <v>1.8100000000000002E-2</v>
          </cell>
          <cell r="N59">
            <v>1.8100000000000002E-2</v>
          </cell>
          <cell r="O59">
            <v>1.8100000000000002E-2</v>
          </cell>
          <cell r="P59">
            <v>1.8100000000000002E-2</v>
          </cell>
          <cell r="Q59">
            <v>1.8100000000000002E-2</v>
          </cell>
          <cell r="R59">
            <v>1.8100000000000002E-2</v>
          </cell>
          <cell r="S59">
            <v>1.8100000000000002E-2</v>
          </cell>
          <cell r="T59">
            <v>1.8100000000000002E-2</v>
          </cell>
          <cell r="U59">
            <v>1.8100000000000002E-2</v>
          </cell>
          <cell r="V59">
            <v>1.8100000000000002E-2</v>
          </cell>
          <cell r="W59">
            <v>1.8100000000000002E-2</v>
          </cell>
          <cell r="X59">
            <v>1.8100000000000002E-2</v>
          </cell>
          <cell r="Y59">
            <v>1.8100000000000002E-2</v>
          </cell>
          <cell r="Z59">
            <v>1.8100000000000002E-2</v>
          </cell>
          <cell r="AA59">
            <v>1.8100000000000002E-2</v>
          </cell>
          <cell r="AB59">
            <v>1.8100000000000002E-2</v>
          </cell>
          <cell r="AC59">
            <v>1.8100000000000002E-2</v>
          </cell>
          <cell r="AD59">
            <v>1.8100000000000002E-2</v>
          </cell>
          <cell r="AE59">
            <v>1.8100000000000002E-2</v>
          </cell>
          <cell r="AF59">
            <v>1.8100000000000002E-2</v>
          </cell>
          <cell r="AG59">
            <v>1.8100000000000002E-2</v>
          </cell>
          <cell r="AH59">
            <v>1.8100000000000002E-2</v>
          </cell>
          <cell r="AI59">
            <v>1.8100000000000002E-2</v>
          </cell>
          <cell r="AJ59">
            <v>1.8100000000000002E-2</v>
          </cell>
          <cell r="AK59">
            <v>1.8100000000000002E-2</v>
          </cell>
          <cell r="AL59">
            <v>1.8100000000000002E-2</v>
          </cell>
          <cell r="AM59">
            <v>1.8100000000000002E-2</v>
          </cell>
          <cell r="AN59">
            <v>1.8100000000000002E-2</v>
          </cell>
          <cell r="AO59">
            <v>1.8100000000000002E-2</v>
          </cell>
          <cell r="AP59">
            <v>1.8100000000000002E-2</v>
          </cell>
          <cell r="AQ59">
            <v>1.8100000000000002E-2</v>
          </cell>
          <cell r="AR59">
            <v>1.8100000000000002E-2</v>
          </cell>
          <cell r="AS59">
            <v>1.8100000000000002E-2</v>
          </cell>
          <cell r="AT59">
            <v>1.8100000000000002E-2</v>
          </cell>
          <cell r="AU59">
            <v>1.8100000000000002E-2</v>
          </cell>
          <cell r="AV59">
            <v>1.8100000000000002E-2</v>
          </cell>
          <cell r="AW59">
            <v>1.8100000000000002E-2</v>
          </cell>
          <cell r="AX59">
            <v>1.8100000000000002E-2</v>
          </cell>
          <cell r="AY59">
            <v>1.8100000000000002E-2</v>
          </cell>
          <cell r="AZ59">
            <v>1.8100000000000002E-2</v>
          </cell>
          <cell r="BA59">
            <v>1.8100000000000002E-2</v>
          </cell>
          <cell r="BB59">
            <v>1.8100000000000002E-2</v>
          </cell>
        </row>
        <row r="60">
          <cell r="F60">
            <v>4.5999999999999999E-2</v>
          </cell>
          <cell r="G60">
            <v>4.5999999999999999E-2</v>
          </cell>
          <cell r="H60">
            <v>4.5999999999999999E-2</v>
          </cell>
          <cell r="I60">
            <v>4.5999999999999999E-2</v>
          </cell>
          <cell r="J60">
            <v>4.1599999999999998E-2</v>
          </cell>
          <cell r="K60">
            <v>4.1599999999999998E-2</v>
          </cell>
          <cell r="L60">
            <v>4.1599999999999998E-2</v>
          </cell>
          <cell r="M60">
            <v>4.1599999999999998E-2</v>
          </cell>
          <cell r="N60">
            <v>4.1599999999999998E-2</v>
          </cell>
          <cell r="O60">
            <v>4.1000000000000002E-2</v>
          </cell>
          <cell r="P60">
            <v>4.1000000000000002E-2</v>
          </cell>
          <cell r="Q60">
            <v>4.1000000000000002E-2</v>
          </cell>
          <cell r="R60">
            <v>4.1000000000000002E-2</v>
          </cell>
          <cell r="S60">
            <v>4.1000000000000002E-2</v>
          </cell>
          <cell r="T60">
            <v>4.1000000000000002E-2</v>
          </cell>
          <cell r="U60">
            <v>4.1000000000000002E-2</v>
          </cell>
          <cell r="V60">
            <v>4.1000000000000002E-2</v>
          </cell>
          <cell r="W60">
            <v>4.1000000000000002E-2</v>
          </cell>
          <cell r="X60">
            <v>4.1000000000000002E-2</v>
          </cell>
          <cell r="Y60">
            <v>4.1000000000000002E-2</v>
          </cell>
          <cell r="Z60">
            <v>4.1000000000000002E-2</v>
          </cell>
          <cell r="AA60">
            <v>4.1000000000000002E-2</v>
          </cell>
          <cell r="AB60">
            <v>4.1000000000000002E-2</v>
          </cell>
          <cell r="AC60">
            <v>4.1000000000000002E-2</v>
          </cell>
          <cell r="AD60">
            <v>4.1000000000000002E-2</v>
          </cell>
          <cell r="AE60">
            <v>4.1000000000000002E-2</v>
          </cell>
          <cell r="AF60">
            <v>4.1000000000000002E-2</v>
          </cell>
          <cell r="AG60">
            <v>4.1000000000000002E-2</v>
          </cell>
          <cell r="AH60">
            <v>4.1000000000000002E-2</v>
          </cell>
          <cell r="AI60">
            <v>4.1000000000000002E-2</v>
          </cell>
          <cell r="AJ60">
            <v>4.1000000000000002E-2</v>
          </cell>
          <cell r="AK60">
            <v>4.1000000000000002E-2</v>
          </cell>
          <cell r="AL60">
            <v>4.1000000000000002E-2</v>
          </cell>
          <cell r="AM60">
            <v>4.1000000000000002E-2</v>
          </cell>
          <cell r="AN60">
            <v>4.1000000000000002E-2</v>
          </cell>
          <cell r="AO60">
            <v>4.1000000000000002E-2</v>
          </cell>
          <cell r="AP60">
            <v>4.1000000000000002E-2</v>
          </cell>
          <cell r="AQ60">
            <v>4.1000000000000002E-2</v>
          </cell>
          <cell r="AR60">
            <v>4.1000000000000002E-2</v>
          </cell>
          <cell r="AS60">
            <v>4.1000000000000002E-2</v>
          </cell>
          <cell r="AT60">
            <v>4.1000000000000002E-2</v>
          </cell>
          <cell r="AU60">
            <v>4.1000000000000002E-2</v>
          </cell>
          <cell r="AV60">
            <v>4.1000000000000002E-2</v>
          </cell>
          <cell r="AW60">
            <v>4.1000000000000002E-2</v>
          </cell>
          <cell r="AX60">
            <v>4.1000000000000002E-2</v>
          </cell>
          <cell r="AY60">
            <v>4.1000000000000002E-2</v>
          </cell>
          <cell r="AZ60">
            <v>4.1000000000000002E-2</v>
          </cell>
          <cell r="BA60">
            <v>4.1000000000000002E-2</v>
          </cell>
          <cell r="BB60">
            <v>4.1000000000000002E-2</v>
          </cell>
        </row>
        <row r="67">
          <cell r="E67">
            <v>3.3779396208037687E-2</v>
          </cell>
          <cell r="F67">
            <v>1.8008556712042271E-2</v>
          </cell>
          <cell r="G67">
            <v>1.7974534507583101E-2</v>
          </cell>
          <cell r="H67">
            <v>1.7924657645382414E-2</v>
          </cell>
          <cell r="I67">
            <v>1.7924657645382414E-2</v>
          </cell>
          <cell r="J67">
            <v>2.3400000000000001E-2</v>
          </cell>
          <cell r="K67">
            <v>2.3400000000000001E-2</v>
          </cell>
          <cell r="L67">
            <v>2.3400000000000001E-2</v>
          </cell>
          <cell r="M67">
            <v>2.3400000000000001E-2</v>
          </cell>
          <cell r="N67">
            <v>2.3400000000000001E-2</v>
          </cell>
          <cell r="O67">
            <v>2.9503410251304159E-2</v>
          </cell>
          <cell r="P67">
            <v>2.9503410251304159E-2</v>
          </cell>
          <cell r="Q67">
            <v>2.9503410251304159E-2</v>
          </cell>
          <cell r="R67">
            <v>2.9503410251304159E-2</v>
          </cell>
          <cell r="S67">
            <v>2.9503410251304159E-2</v>
          </cell>
          <cell r="T67">
            <v>2.9503410251304159E-2</v>
          </cell>
          <cell r="U67">
            <v>2.9503410251304159E-2</v>
          </cell>
          <cell r="V67">
            <v>2.9503410251304159E-2</v>
          </cell>
          <cell r="W67">
            <v>2.9503410251304159E-2</v>
          </cell>
          <cell r="X67">
            <v>2.9503410251304159E-2</v>
          </cell>
          <cell r="Y67">
            <v>2.9503410251304159E-2</v>
          </cell>
          <cell r="Z67">
            <v>2.9503410251304159E-2</v>
          </cell>
          <cell r="AA67">
            <v>2.9503410251304159E-2</v>
          </cell>
          <cell r="AB67">
            <v>2.9503410251304159E-2</v>
          </cell>
          <cell r="AC67">
            <v>2.9503410251304159E-2</v>
          </cell>
          <cell r="AD67">
            <v>2.9503410251304159E-2</v>
          </cell>
          <cell r="AE67">
            <v>2.9503410251304159E-2</v>
          </cell>
          <cell r="AF67">
            <v>2.9503410251304159E-2</v>
          </cell>
          <cell r="AG67">
            <v>2.9503410251304159E-2</v>
          </cell>
          <cell r="AH67">
            <v>2.9503410251304159E-2</v>
          </cell>
          <cell r="AI67">
            <v>2.9503410251304159E-2</v>
          </cell>
          <cell r="AJ67">
            <v>2.9503410251304159E-2</v>
          </cell>
          <cell r="AK67">
            <v>2.9503410251304159E-2</v>
          </cell>
          <cell r="AL67">
            <v>2.9503410251304159E-2</v>
          </cell>
          <cell r="AM67">
            <v>2.9503410251304159E-2</v>
          </cell>
          <cell r="AN67">
            <v>2.9503410251304159E-2</v>
          </cell>
          <cell r="AO67">
            <v>2.9503410251304159E-2</v>
          </cell>
          <cell r="AP67">
            <v>2.9503410251304159E-2</v>
          </cell>
          <cell r="AQ67">
            <v>2.9503410251304159E-2</v>
          </cell>
          <cell r="AR67">
            <v>2.9503410251304159E-2</v>
          </cell>
          <cell r="AS67">
            <v>2.9503410251304159E-2</v>
          </cell>
          <cell r="AT67">
            <v>2.9503410251304159E-2</v>
          </cell>
          <cell r="AU67">
            <v>2.9503410251304159E-2</v>
          </cell>
          <cell r="AV67">
            <v>2.9503410251304159E-2</v>
          </cell>
          <cell r="AW67">
            <v>2.9503410251304159E-2</v>
          </cell>
          <cell r="AX67">
            <v>2.9503410251304159E-2</v>
          </cell>
          <cell r="AY67">
            <v>2.9503410251304159E-2</v>
          </cell>
          <cell r="AZ67">
            <v>2.9503410251304159E-2</v>
          </cell>
          <cell r="BA67">
            <v>2.9503410251304159E-2</v>
          </cell>
          <cell r="BB67">
            <v>2.9503410251304159E-2</v>
          </cell>
        </row>
        <row r="68">
          <cell r="E68">
            <v>2.1559999999999999E-2</v>
          </cell>
          <cell r="F68">
            <v>1.9599999999999999E-2</v>
          </cell>
          <cell r="G68">
            <v>1.7600000000000001E-2</v>
          </cell>
          <cell r="H68">
            <v>2.29E-2</v>
          </cell>
          <cell r="I68">
            <v>2.29E-2</v>
          </cell>
          <cell r="J68">
            <v>2.75E-2</v>
          </cell>
          <cell r="K68">
            <v>2.75E-2</v>
          </cell>
          <cell r="L68">
            <v>2.75E-2</v>
          </cell>
          <cell r="M68">
            <v>2.75E-2</v>
          </cell>
          <cell r="N68">
            <v>2.75E-2</v>
          </cell>
          <cell r="O68">
            <v>6.2300000000000001E-2</v>
          </cell>
          <cell r="P68">
            <v>6.2300000000000001E-2</v>
          </cell>
          <cell r="Q68">
            <v>6.2300000000000001E-2</v>
          </cell>
          <cell r="R68">
            <v>6.2300000000000001E-2</v>
          </cell>
          <cell r="S68">
            <v>6.2300000000000001E-2</v>
          </cell>
          <cell r="T68">
            <v>6.2300000000000001E-2</v>
          </cell>
          <cell r="U68">
            <v>6.2300000000000001E-2</v>
          </cell>
          <cell r="V68">
            <v>6.2300000000000001E-2</v>
          </cell>
          <cell r="W68">
            <v>6.2300000000000001E-2</v>
          </cell>
          <cell r="X68">
            <v>6.2300000000000001E-2</v>
          </cell>
          <cell r="Y68">
            <v>6.2300000000000001E-2</v>
          </cell>
          <cell r="Z68">
            <v>6.2300000000000001E-2</v>
          </cell>
          <cell r="AA68">
            <v>6.2300000000000001E-2</v>
          </cell>
          <cell r="AB68">
            <v>6.2300000000000001E-2</v>
          </cell>
          <cell r="AC68">
            <v>6.2300000000000001E-2</v>
          </cell>
          <cell r="AD68">
            <v>6.2300000000000001E-2</v>
          </cell>
          <cell r="AE68">
            <v>6.2300000000000001E-2</v>
          </cell>
          <cell r="AF68">
            <v>6.2300000000000001E-2</v>
          </cell>
          <cell r="AG68">
            <v>6.2300000000000001E-2</v>
          </cell>
          <cell r="AH68">
            <v>6.2300000000000001E-2</v>
          </cell>
          <cell r="AI68">
            <v>6.2300000000000001E-2</v>
          </cell>
          <cell r="AJ68">
            <v>6.2300000000000001E-2</v>
          </cell>
          <cell r="AK68">
            <v>6.2300000000000001E-2</v>
          </cell>
          <cell r="AL68">
            <v>6.2300000000000001E-2</v>
          </cell>
          <cell r="AM68">
            <v>6.2300000000000001E-2</v>
          </cell>
          <cell r="AN68">
            <v>6.2300000000000001E-2</v>
          </cell>
          <cell r="AO68">
            <v>6.2300000000000001E-2</v>
          </cell>
          <cell r="AP68">
            <v>6.2300000000000001E-2</v>
          </cell>
          <cell r="AQ68">
            <v>6.2300000000000001E-2</v>
          </cell>
          <cell r="AR68">
            <v>6.2300000000000001E-2</v>
          </cell>
          <cell r="AS68">
            <v>6.2300000000000001E-2</v>
          </cell>
          <cell r="AT68">
            <v>6.2300000000000001E-2</v>
          </cell>
          <cell r="AU68">
            <v>6.2300000000000001E-2</v>
          </cell>
          <cell r="AV68">
            <v>6.2300000000000001E-2</v>
          </cell>
          <cell r="AW68">
            <v>6.2300000000000001E-2</v>
          </cell>
          <cell r="AX68">
            <v>6.2300000000000001E-2</v>
          </cell>
          <cell r="AY68">
            <v>6.2300000000000001E-2</v>
          </cell>
          <cell r="AZ68">
            <v>6.2300000000000001E-2</v>
          </cell>
          <cell r="BA68">
            <v>6.2300000000000001E-2</v>
          </cell>
          <cell r="BB68">
            <v>6.2300000000000001E-2</v>
          </cell>
        </row>
        <row r="69">
          <cell r="E69">
            <v>9.3002238095238096E-2</v>
          </cell>
          <cell r="F69">
            <v>9.6752238095238099E-2</v>
          </cell>
          <cell r="G69">
            <v>8.7800000000000003E-2</v>
          </cell>
          <cell r="H69">
            <v>0.09</v>
          </cell>
          <cell r="I69">
            <v>8.9800000000000005E-2</v>
          </cell>
          <cell r="J69">
            <v>8.5199999999999998E-2</v>
          </cell>
          <cell r="K69">
            <v>8.5199999999999998E-2</v>
          </cell>
          <cell r="L69">
            <v>8.5199999999999998E-2</v>
          </cell>
          <cell r="M69">
            <v>8.5199999999999998E-2</v>
          </cell>
          <cell r="N69">
            <v>8.5199999999999998E-2</v>
          </cell>
          <cell r="O69">
            <v>9.2100000000000015E-2</v>
          </cell>
          <cell r="P69">
            <v>9.2100000000000015E-2</v>
          </cell>
          <cell r="Q69">
            <v>9.2100000000000015E-2</v>
          </cell>
          <cell r="R69">
            <v>9.2100000000000015E-2</v>
          </cell>
          <cell r="S69">
            <v>9.2100000000000015E-2</v>
          </cell>
          <cell r="T69">
            <v>9.2100000000000015E-2</v>
          </cell>
          <cell r="U69">
            <v>9.2100000000000015E-2</v>
          </cell>
          <cell r="V69">
            <v>9.2100000000000015E-2</v>
          </cell>
          <cell r="W69">
            <v>9.2100000000000015E-2</v>
          </cell>
          <cell r="X69">
            <v>9.2100000000000015E-2</v>
          </cell>
          <cell r="Y69">
            <v>9.2100000000000015E-2</v>
          </cell>
          <cell r="Z69">
            <v>9.2100000000000015E-2</v>
          </cell>
          <cell r="AA69">
            <v>9.2100000000000015E-2</v>
          </cell>
          <cell r="AB69">
            <v>9.2100000000000015E-2</v>
          </cell>
          <cell r="AC69">
            <v>9.2100000000000015E-2</v>
          </cell>
          <cell r="AD69">
            <v>9.2100000000000015E-2</v>
          </cell>
          <cell r="AE69">
            <v>9.2100000000000015E-2</v>
          </cell>
          <cell r="AF69">
            <v>9.2100000000000015E-2</v>
          </cell>
          <cell r="AG69">
            <v>9.2100000000000015E-2</v>
          </cell>
          <cell r="AH69">
            <v>9.2100000000000015E-2</v>
          </cell>
          <cell r="AI69">
            <v>9.2100000000000015E-2</v>
          </cell>
          <cell r="AJ69">
            <v>9.2100000000000015E-2</v>
          </cell>
          <cell r="AK69">
            <v>9.2100000000000015E-2</v>
          </cell>
          <cell r="AL69">
            <v>9.2100000000000015E-2</v>
          </cell>
          <cell r="AM69">
            <v>9.2100000000000015E-2</v>
          </cell>
          <cell r="AN69">
            <v>9.2100000000000015E-2</v>
          </cell>
          <cell r="AO69">
            <v>9.2100000000000015E-2</v>
          </cell>
          <cell r="AP69">
            <v>9.2100000000000015E-2</v>
          </cell>
          <cell r="AQ69">
            <v>9.2100000000000015E-2</v>
          </cell>
          <cell r="AR69">
            <v>9.2100000000000015E-2</v>
          </cell>
          <cell r="AS69">
            <v>9.2100000000000015E-2</v>
          </cell>
          <cell r="AT69">
            <v>9.2100000000000015E-2</v>
          </cell>
          <cell r="AU69">
            <v>9.2100000000000015E-2</v>
          </cell>
          <cell r="AV69">
            <v>9.2100000000000015E-2</v>
          </cell>
          <cell r="AW69">
            <v>9.2100000000000015E-2</v>
          </cell>
          <cell r="AX69">
            <v>9.2100000000000015E-2</v>
          </cell>
          <cell r="AY69">
            <v>9.2100000000000015E-2</v>
          </cell>
          <cell r="AZ69">
            <v>9.2100000000000015E-2</v>
          </cell>
          <cell r="BA69">
            <v>9.2100000000000015E-2</v>
          </cell>
          <cell r="BB69">
            <v>9.2100000000000015E-2</v>
          </cell>
        </row>
        <row r="74">
          <cell r="D74">
            <v>0.56000000000000005</v>
          </cell>
        </row>
        <row r="75">
          <cell r="D75">
            <v>0.04</v>
          </cell>
        </row>
        <row r="76">
          <cell r="D76">
            <v>0.4</v>
          </cell>
        </row>
        <row r="97">
          <cell r="E97">
            <v>0.26500000000000001</v>
          </cell>
          <cell r="F97">
            <v>0.26500000000000001</v>
          </cell>
          <cell r="G97">
            <v>0.26500000000000001</v>
          </cell>
          <cell r="H97">
            <v>0.26500000000000001</v>
          </cell>
          <cell r="I97">
            <v>0.26500000000000001</v>
          </cell>
          <cell r="J97">
            <v>0.26500000000000001</v>
          </cell>
          <cell r="K97">
            <v>0.26500000000000001</v>
          </cell>
          <cell r="L97">
            <v>0.26500000000000001</v>
          </cell>
          <cell r="M97">
            <v>0.26500000000000001</v>
          </cell>
          <cell r="N97">
            <v>0.26500000000000001</v>
          </cell>
          <cell r="O97">
            <v>0.26500000000000001</v>
          </cell>
          <cell r="P97">
            <v>0.26500000000000001</v>
          </cell>
          <cell r="Q97">
            <v>0.26500000000000001</v>
          </cell>
          <cell r="R97">
            <v>0.26500000000000001</v>
          </cell>
          <cell r="S97">
            <v>0.26500000000000001</v>
          </cell>
          <cell r="T97">
            <v>0.26500000000000001</v>
          </cell>
          <cell r="U97">
            <v>0.26500000000000001</v>
          </cell>
          <cell r="V97">
            <v>0.26500000000000001</v>
          </cell>
          <cell r="W97">
            <v>0.26500000000000001</v>
          </cell>
          <cell r="X97">
            <v>0.26500000000000001</v>
          </cell>
          <cell r="Y97">
            <v>0.26500000000000001</v>
          </cell>
          <cell r="Z97">
            <v>0.26500000000000001</v>
          </cell>
          <cell r="AA97">
            <v>0.26500000000000001</v>
          </cell>
          <cell r="AB97">
            <v>0.26500000000000001</v>
          </cell>
          <cell r="AC97">
            <v>0.26500000000000001</v>
          </cell>
          <cell r="AD97">
            <v>0.26500000000000001</v>
          </cell>
          <cell r="AE97">
            <v>0.26500000000000001</v>
          </cell>
          <cell r="AF97">
            <v>0.26500000000000001</v>
          </cell>
          <cell r="AG97">
            <v>0.26500000000000001</v>
          </cell>
          <cell r="AH97">
            <v>0.26500000000000001</v>
          </cell>
          <cell r="AI97">
            <v>0.26500000000000001</v>
          </cell>
          <cell r="AJ97">
            <v>0.26500000000000001</v>
          </cell>
          <cell r="AK97">
            <v>0.26500000000000001</v>
          </cell>
          <cell r="AL97">
            <v>0.26500000000000001</v>
          </cell>
          <cell r="AM97">
            <v>0.26500000000000001</v>
          </cell>
          <cell r="AN97">
            <v>0.26500000000000001</v>
          </cell>
          <cell r="AO97">
            <v>0.26500000000000001</v>
          </cell>
          <cell r="AP97">
            <v>0.26500000000000001</v>
          </cell>
          <cell r="AQ97">
            <v>0.26500000000000001</v>
          </cell>
          <cell r="AR97">
            <v>0.26500000000000001</v>
          </cell>
          <cell r="AS97">
            <v>0.26500000000000001</v>
          </cell>
          <cell r="AT97">
            <v>0.26500000000000001</v>
          </cell>
          <cell r="AU97">
            <v>0.26500000000000001</v>
          </cell>
          <cell r="AV97">
            <v>0.26500000000000001</v>
          </cell>
          <cell r="AW97">
            <v>0.26500000000000001</v>
          </cell>
          <cell r="AX97">
            <v>0.26500000000000001</v>
          </cell>
          <cell r="AY97">
            <v>0.26500000000000001</v>
          </cell>
          <cell r="AZ97">
            <v>0.26500000000000001</v>
          </cell>
          <cell r="BA97">
            <v>0.26500000000000001</v>
          </cell>
          <cell r="BB97">
            <v>0.26500000000000001</v>
          </cell>
        </row>
        <row r="98">
          <cell r="F98">
            <v>0.65708613999999999</v>
          </cell>
        </row>
        <row r="99">
          <cell r="F99">
            <v>1E-3</v>
          </cell>
        </row>
        <row r="100">
          <cell r="F100">
            <v>2.7E-2</v>
          </cell>
          <cell r="G100">
            <v>2.7E-2</v>
          </cell>
          <cell r="H100">
            <v>2.7E-2</v>
          </cell>
          <cell r="I100">
            <v>2.7E-2</v>
          </cell>
          <cell r="J100">
            <v>2.7E-2</v>
          </cell>
          <cell r="K100">
            <v>2.7E-2</v>
          </cell>
          <cell r="L100">
            <v>2.7E-2</v>
          </cell>
          <cell r="M100">
            <v>2.7E-2</v>
          </cell>
          <cell r="N100">
            <v>2.7E-2</v>
          </cell>
          <cell r="O100">
            <v>2.7E-2</v>
          </cell>
          <cell r="P100">
            <v>2.7E-2</v>
          </cell>
          <cell r="Q100">
            <v>2.7E-2</v>
          </cell>
          <cell r="R100">
            <v>2.7E-2</v>
          </cell>
          <cell r="S100">
            <v>2.7E-2</v>
          </cell>
          <cell r="T100">
            <v>2.7E-2</v>
          </cell>
          <cell r="U100">
            <v>2.7E-2</v>
          </cell>
          <cell r="V100">
            <v>2.7E-2</v>
          </cell>
          <cell r="W100">
            <v>2.7E-2</v>
          </cell>
          <cell r="X100">
            <v>2.7E-2</v>
          </cell>
          <cell r="Y100">
            <v>2.7E-2</v>
          </cell>
          <cell r="Z100">
            <v>2.7E-2</v>
          </cell>
          <cell r="AA100">
            <v>2.7E-2</v>
          </cell>
          <cell r="AB100">
            <v>2.7E-2</v>
          </cell>
          <cell r="AC100">
            <v>2.7E-2</v>
          </cell>
          <cell r="AD100">
            <v>2.7E-2</v>
          </cell>
          <cell r="AE100">
            <v>2.7E-2</v>
          </cell>
          <cell r="AF100">
            <v>2.7E-2</v>
          </cell>
          <cell r="AG100">
            <v>2.7E-2</v>
          </cell>
          <cell r="AH100">
            <v>2.7E-2</v>
          </cell>
          <cell r="AI100">
            <v>2.7E-2</v>
          </cell>
          <cell r="AJ100">
            <v>2.7E-2</v>
          </cell>
          <cell r="AK100">
            <v>2.7E-2</v>
          </cell>
          <cell r="AL100">
            <v>2.7E-2</v>
          </cell>
          <cell r="AM100">
            <v>2.7E-2</v>
          </cell>
          <cell r="AN100">
            <v>2.7E-2</v>
          </cell>
          <cell r="AO100">
            <v>2.7E-2</v>
          </cell>
          <cell r="AP100">
            <v>2.7E-2</v>
          </cell>
          <cell r="AQ100">
            <v>2.7E-2</v>
          </cell>
          <cell r="AR100">
            <v>2.7E-2</v>
          </cell>
          <cell r="AS100">
            <v>2.7E-2</v>
          </cell>
          <cell r="AT100">
            <v>2.7E-2</v>
          </cell>
          <cell r="AU100">
            <v>2.7E-2</v>
          </cell>
          <cell r="AV100">
            <v>2.7E-2</v>
          </cell>
          <cell r="AW100">
            <v>2.7E-2</v>
          </cell>
          <cell r="AX100">
            <v>2.7E-2</v>
          </cell>
          <cell r="AY100">
            <v>2.7E-2</v>
          </cell>
          <cell r="AZ100">
            <v>2.7E-2</v>
          </cell>
          <cell r="BA100">
            <v>2.7E-2</v>
          </cell>
          <cell r="BB100">
            <v>2.7E-2</v>
          </cell>
        </row>
        <row r="103">
          <cell r="F103">
            <v>255.26647935839998</v>
          </cell>
        </row>
        <row r="104">
          <cell r="F104">
            <v>58.783607446499992</v>
          </cell>
        </row>
        <row r="106">
          <cell r="F106">
            <v>2.9427922944000002</v>
          </cell>
        </row>
        <row r="119">
          <cell r="D119">
            <v>7.0000000000000007E-2</v>
          </cell>
        </row>
        <row r="120">
          <cell r="D120">
            <v>0.05</v>
          </cell>
        </row>
        <row r="121">
          <cell r="D121">
            <v>0.08</v>
          </cell>
        </row>
        <row r="124">
          <cell r="D124">
            <v>0.04</v>
          </cell>
        </row>
        <row r="128">
          <cell r="D128">
            <v>0.75</v>
          </cell>
        </row>
        <row r="129">
          <cell r="D129">
            <v>1</v>
          </cell>
        </row>
        <row r="130">
          <cell r="D130">
            <v>1</v>
          </cell>
        </row>
        <row r="136">
          <cell r="I136">
            <v>6.0478999999999998E-2</v>
          </cell>
        </row>
        <row r="137">
          <cell r="I137">
            <v>0.48382999999999998</v>
          </cell>
        </row>
        <row r="139">
          <cell r="I139">
            <v>2.4796279999999999</v>
          </cell>
        </row>
      </sheetData>
      <sheetData sheetId="14"/>
      <sheetData sheetId="15"/>
      <sheetData sheetId="16"/>
      <sheetData sheetId="17"/>
      <sheetData sheetId="18"/>
      <sheetData sheetId="19"/>
      <sheetData sheetId="20"/>
      <sheetData sheetId="21"/>
      <sheetData sheetId="22"/>
      <sheetData sheetId="23">
        <row r="23">
          <cell r="D23">
            <v>461.7688829127261</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44">
          <cell r="C44">
            <v>7.6999999999999993</v>
          </cell>
        </row>
      </sheetData>
      <sheetData sheetId="45"/>
      <sheetData sheetId="46"/>
      <sheetData sheetId="47"/>
      <sheetData sheetId="4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persons/person.xml><?xml version="1.0" encoding="utf-8"?>
<personList xmlns="http://schemas.microsoft.com/office/spreadsheetml/2018/threadedcomments" xmlns:x="http://schemas.openxmlformats.org/spreadsheetml/2006/main">
  <person displayName="Jeffrey Smith" id="{09CD04B2-2883-45AC-8F37-9BC19BCD62C9}" userId="Jeffrey Smith" providerId="None"/>
  <person displayName="LI Gracie" id="{A5232B37-2996-489B-9742-903D517E3EB9}" userId="S::Gracie.Li@HydroOne.com::46a50c0a-42e1-4d07-b4d6-d543d667eae1" providerId="AD"/>
  <person displayName="SUN Jingjun" id="{07CE91B3-C374-49FB-B7A6-6EF8D6CE78A4}" userId="S::Jingjun.Sun@HydroOne.com::d6ee34f9-1fc3-4720-8703-85363e611629" providerId="AD"/>
  <person displayName="Konrad Witkowski" id="{0A4BDBE2-3349-459E-A404-2BA0EF7727CD}" userId="S::Konrad.Witkowski@HydroOne.com::a4806e43-0008-4608-a520-2f1a1acb2bc4"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L6" dT="2023-10-30T16:48:21.44" personId="{07CE91B3-C374-49FB-B7A6-6EF8D6CE78A4}" id="{96C9001C-D633-4B40-99D2-9A5283912876}">
    <text>Escalate 2024-27 by OEB inflation and Judy's forecast</text>
  </threadedComment>
  <threadedComment ref="I9" dT="2020-11-06T16:29:55.89" personId="{09CD04B2-2883-45AC-8F37-9BC19BCD62C9}" id="{5E882DBA-C689-4496-B8E5-7ADFDD1E0BCC}">
    <text>The capital costs for debt and equity are calculated herein by applying the approved rates times the applicable portion of the Rate Base. This may not be quite accurate since the debt and equity are paid off in a slightly asynchronous manner. However, the difference shoudl be minor.</text>
  </threadedComment>
  <threadedComment ref="L25" dT="2023-10-24T20:42:31.53" personId="{07CE91B3-C374-49FB-B7A6-6EF8D6CE78A4}" id="{5A38558E-2D03-4CD5-B6F9-F9CA325684FE}">
    <text>Per Andrew's Corporate Cost Allocations October 24th.</text>
  </threadedComment>
  <threadedComment ref="K38" dT="2023-09-29T14:31:12.08" personId="{07CE91B3-C374-49FB-B7A6-6EF8D6CE78A4}" id="{1EF30318-7526-4BF7-A6FD-9543D37BF40D}">
    <text>Updated to Accomplishment File 2023-9-11</text>
  </threadedComment>
  <threadedComment ref="J45" dT="2022-10-12T17:07:56.76" personId="{A5232B37-2996-489B-9742-903D517E3EB9}" id="{BDC92093-B9DB-4750-8A64-5ADB90BB17BF}">
    <text>Re-added to above.</text>
  </threadedComment>
  <threadedComment ref="A80" dT="2024-02-01T16:32:44.46" personId="{A5232B37-2996-489B-9742-903D517E3EB9}" id="{E43C6972-4540-4F8D-B004-CE870635A2EB}">
    <text>During roll-over the formula needs to take into account option to include acquisition difference for accumulated depreciation. 
=IF($A$60,'Inputs and Assumptions'!$D$23+'Inputs and Assumptions'!L23,'Inputs and Assumptions'!L23)</text>
  </threadedComment>
  <threadedComment ref="I185" dT="2024-03-05T20:16:34.83" personId="{0A4BDBE2-3349-459E-A404-2BA0EF7727CD}" id="{03783EB1-668C-4AAF-9676-13F332F1B207}">
    <text>Long term debt from financial statements</text>
  </threadedComment>
  <threadedComment ref="O279" dT="2023-10-31T02:11:15.44" personId="{07CE91B3-C374-49FB-B7A6-6EF8D6CE78A4}" id="{5127285B-70E6-4FF8-A444-DD17038B5FD4}">
    <text>Changed 14.1 to 5% from 2027 onward per tax team</text>
  </threadedComment>
</ThreadedComments>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microsoft.com/office/2017/10/relationships/threadedComment" Target="../threadedComments/threadedComment1.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8"/>
  <sheetViews>
    <sheetView zoomScaleNormal="100" zoomScaleSheetLayoutView="100" zoomScalePageLayoutView="85" workbookViewId="0">
      <selection activeCell="D45" sqref="D45"/>
    </sheetView>
  </sheetViews>
  <sheetFormatPr defaultColWidth="9.1796875" defaultRowHeight="12.5"/>
  <cols>
    <col min="1" max="1" width="9.1796875" style="10"/>
    <col min="2" max="2" width="11" style="10" bestFit="1" customWidth="1"/>
    <col min="3" max="3" width="12.81640625" style="10" customWidth="1"/>
    <col min="4" max="4" width="11" style="10" bestFit="1" customWidth="1"/>
    <col min="5" max="5" width="11.81640625" style="10" customWidth="1"/>
    <col min="6" max="6" width="10.453125" style="10" customWidth="1"/>
    <col min="7" max="7" width="11.453125" style="10" customWidth="1"/>
    <col min="8" max="8" width="9" style="10" customWidth="1"/>
    <col min="9" max="9" width="12" style="10" bestFit="1" customWidth="1"/>
    <col min="10" max="10" width="2.81640625" style="10" customWidth="1"/>
    <col min="11" max="11" width="13.26953125" style="10" customWidth="1"/>
    <col min="12" max="12" width="3.7265625" style="10" customWidth="1"/>
    <col min="13" max="13" width="12.54296875" style="10" bestFit="1" customWidth="1"/>
    <col min="14" max="14" width="2.81640625" style="10" customWidth="1"/>
    <col min="15" max="15" width="12.54296875" style="10" bestFit="1" customWidth="1"/>
    <col min="16" max="16" width="2.81640625" style="10" customWidth="1"/>
    <col min="17" max="17" width="11.1796875" style="10" bestFit="1" customWidth="1"/>
    <col min="18" max="18" width="2.81640625" style="10" customWidth="1"/>
    <col min="19" max="19" width="12.1796875" style="10" customWidth="1"/>
    <col min="20" max="16384" width="9.1796875" style="10"/>
  </cols>
  <sheetData>
    <row r="1" spans="1:20" ht="13">
      <c r="A1" s="297" t="s">
        <v>0</v>
      </c>
      <c r="B1" s="297"/>
      <c r="C1" s="297"/>
      <c r="D1" s="297"/>
      <c r="E1" s="297"/>
      <c r="F1" s="297"/>
      <c r="G1" s="297"/>
      <c r="H1" s="297"/>
      <c r="I1" s="297"/>
      <c r="J1" s="297"/>
      <c r="K1" s="297"/>
      <c r="L1" s="297"/>
      <c r="M1" s="297"/>
      <c r="N1" s="297"/>
      <c r="O1" s="297"/>
      <c r="P1" s="297"/>
      <c r="Q1" s="297"/>
      <c r="R1" s="297"/>
      <c r="S1" s="297"/>
    </row>
    <row r="2" spans="1:20" ht="13">
      <c r="A2" s="297" t="s">
        <v>1</v>
      </c>
      <c r="B2" s="297"/>
      <c r="C2" s="297"/>
      <c r="D2" s="297"/>
      <c r="E2" s="297"/>
      <c r="F2" s="297"/>
      <c r="G2" s="297"/>
      <c r="H2" s="297"/>
      <c r="I2" s="297"/>
      <c r="J2" s="297"/>
      <c r="K2" s="297"/>
      <c r="L2" s="297"/>
      <c r="M2" s="297"/>
      <c r="N2" s="297"/>
      <c r="O2" s="297"/>
      <c r="P2" s="297"/>
      <c r="Q2" s="297"/>
      <c r="R2" s="297"/>
      <c r="S2" s="297"/>
    </row>
    <row r="3" spans="1:20" ht="13">
      <c r="A3" s="297" t="s">
        <v>2</v>
      </c>
      <c r="B3" s="297"/>
      <c r="C3" s="297"/>
      <c r="D3" s="297"/>
      <c r="E3" s="297"/>
      <c r="F3" s="297"/>
      <c r="G3" s="297"/>
      <c r="H3" s="297"/>
      <c r="I3" s="297"/>
      <c r="J3" s="297"/>
      <c r="K3" s="297"/>
      <c r="L3" s="297"/>
      <c r="M3" s="297"/>
      <c r="N3" s="297"/>
      <c r="O3" s="297"/>
      <c r="P3" s="297"/>
      <c r="Q3" s="297"/>
      <c r="R3" s="297"/>
      <c r="S3" s="297"/>
    </row>
    <row r="4" spans="1:20" ht="13">
      <c r="A4" s="297" t="s">
        <v>3</v>
      </c>
      <c r="B4" s="297"/>
      <c r="C4" s="297"/>
      <c r="D4" s="297"/>
      <c r="E4" s="297"/>
      <c r="F4" s="297"/>
      <c r="G4" s="297"/>
      <c r="H4" s="297"/>
      <c r="I4" s="297"/>
      <c r="J4" s="297"/>
      <c r="K4" s="297"/>
      <c r="L4" s="297"/>
      <c r="M4" s="297"/>
      <c r="N4" s="297"/>
      <c r="O4" s="297"/>
      <c r="P4" s="297"/>
      <c r="Q4" s="297"/>
      <c r="R4" s="297"/>
      <c r="S4" s="297"/>
    </row>
    <row r="5" spans="1:20" s="2" customFormat="1" ht="13">
      <c r="A5" s="3"/>
      <c r="B5" s="11"/>
      <c r="C5" s="11"/>
      <c r="D5" s="11"/>
      <c r="E5" s="11"/>
      <c r="F5" s="11"/>
      <c r="G5" s="11"/>
      <c r="H5" s="11"/>
      <c r="I5" s="11"/>
      <c r="J5" s="11"/>
      <c r="K5" s="11"/>
      <c r="L5" s="11"/>
      <c r="M5" s="11"/>
      <c r="N5" s="11"/>
      <c r="O5" s="11"/>
      <c r="P5" s="11"/>
      <c r="Q5" s="11"/>
      <c r="R5" s="11"/>
      <c r="S5" s="11"/>
    </row>
    <row r="6" spans="1:20" s="2" customFormat="1" ht="13">
      <c r="A6" s="12"/>
      <c r="F6" s="3" t="s">
        <v>4</v>
      </c>
      <c r="G6" s="296" t="s">
        <v>5</v>
      </c>
      <c r="H6" s="296"/>
      <c r="K6" s="13"/>
      <c r="M6" s="14"/>
    </row>
    <row r="7" spans="1:20" s="2" customFormat="1" ht="13">
      <c r="A7" s="12"/>
      <c r="E7" s="3" t="s">
        <v>6</v>
      </c>
      <c r="F7" s="3" t="s">
        <v>7</v>
      </c>
      <c r="G7" s="3"/>
      <c r="H7" s="3" t="s">
        <v>8</v>
      </c>
      <c r="J7" s="15"/>
      <c r="K7" s="296" t="s">
        <v>9</v>
      </c>
      <c r="L7" s="296"/>
      <c r="M7" s="296"/>
      <c r="N7" s="16"/>
      <c r="O7" s="14">
        <v>45658</v>
      </c>
      <c r="S7" s="3" t="s">
        <v>10</v>
      </c>
    </row>
    <row r="8" spans="1:20" s="3" customFormat="1" ht="13">
      <c r="E8" s="3" t="s">
        <v>11</v>
      </c>
      <c r="F8" s="3" t="s">
        <v>12</v>
      </c>
      <c r="G8" s="3" t="s">
        <v>13</v>
      </c>
      <c r="H8" s="3" t="s">
        <v>6</v>
      </c>
      <c r="K8" s="3" t="s">
        <v>14</v>
      </c>
      <c r="M8" s="3" t="s">
        <v>14</v>
      </c>
      <c r="O8" s="3" t="s">
        <v>15</v>
      </c>
      <c r="Q8" s="3" t="s">
        <v>16</v>
      </c>
      <c r="S8" s="3" t="s">
        <v>17</v>
      </c>
    </row>
    <row r="9" spans="1:20" s="3" customFormat="1" ht="13">
      <c r="A9" s="3" t="s">
        <v>18</v>
      </c>
      <c r="B9" s="3" t="s">
        <v>19</v>
      </c>
      <c r="C9" s="3" t="s">
        <v>20</v>
      </c>
      <c r="D9" s="3" t="s">
        <v>21</v>
      </c>
      <c r="E9" s="3" t="s">
        <v>22</v>
      </c>
      <c r="F9" s="3" t="s">
        <v>23</v>
      </c>
      <c r="G9" s="3" t="s">
        <v>11</v>
      </c>
      <c r="H9" s="3" t="s">
        <v>11</v>
      </c>
      <c r="I9" s="3" t="s">
        <v>24</v>
      </c>
      <c r="K9" s="18">
        <v>45657</v>
      </c>
      <c r="L9" s="19"/>
      <c r="M9" s="18">
        <v>46022</v>
      </c>
      <c r="N9" s="19"/>
      <c r="O9" s="3" t="s">
        <v>25</v>
      </c>
      <c r="Q9" s="3" t="s">
        <v>26</v>
      </c>
      <c r="S9" s="3" t="s">
        <v>27</v>
      </c>
    </row>
    <row r="10" spans="1:20" s="3" customFormat="1" ht="13">
      <c r="A10" s="20" t="s">
        <v>28</v>
      </c>
      <c r="B10" s="20" t="s">
        <v>29</v>
      </c>
      <c r="C10" s="20" t="s">
        <v>30</v>
      </c>
      <c r="D10" s="20" t="s">
        <v>29</v>
      </c>
      <c r="E10" s="20" t="s">
        <v>31</v>
      </c>
      <c r="F10" s="20" t="s">
        <v>31</v>
      </c>
      <c r="G10" s="20" t="s">
        <v>31</v>
      </c>
      <c r="H10" s="20" t="s">
        <v>32</v>
      </c>
      <c r="I10" s="20" t="s">
        <v>33</v>
      </c>
      <c r="J10" s="20"/>
      <c r="K10" s="20" t="s">
        <v>31</v>
      </c>
      <c r="L10" s="20"/>
      <c r="M10" s="20" t="s">
        <v>31</v>
      </c>
      <c r="N10" s="20"/>
      <c r="O10" s="20" t="s">
        <v>31</v>
      </c>
      <c r="P10" s="20"/>
      <c r="Q10" s="20" t="s">
        <v>31</v>
      </c>
      <c r="R10" s="20"/>
      <c r="S10" s="20" t="s">
        <v>34</v>
      </c>
    </row>
    <row r="11" spans="1:20" ht="13">
      <c r="A11" s="3"/>
      <c r="B11" s="21" t="s">
        <v>35</v>
      </c>
      <c r="C11" s="21" t="s">
        <v>36</v>
      </c>
      <c r="D11" s="22" t="s">
        <v>37</v>
      </c>
      <c r="E11" s="21" t="s">
        <v>38</v>
      </c>
      <c r="F11" s="21" t="s">
        <v>39</v>
      </c>
      <c r="G11" s="22" t="s">
        <v>40</v>
      </c>
      <c r="H11" s="22" t="s">
        <v>41</v>
      </c>
      <c r="I11" s="3" t="s">
        <v>42</v>
      </c>
      <c r="J11" s="3"/>
      <c r="K11" s="3" t="s">
        <v>43</v>
      </c>
      <c r="L11" s="3"/>
      <c r="M11" s="3" t="s">
        <v>44</v>
      </c>
      <c r="N11" s="3"/>
      <c r="O11" s="3" t="s">
        <v>45</v>
      </c>
      <c r="P11" s="3"/>
      <c r="Q11" s="3" t="s">
        <v>46</v>
      </c>
      <c r="R11" s="3"/>
      <c r="S11" s="3" t="s">
        <v>47</v>
      </c>
    </row>
    <row r="12" spans="1:20" ht="13">
      <c r="A12" s="3"/>
      <c r="B12" s="2"/>
      <c r="C12" s="2"/>
      <c r="D12" s="2"/>
      <c r="E12" s="2"/>
      <c r="F12" s="2"/>
      <c r="G12" s="2"/>
      <c r="H12" s="2"/>
      <c r="I12" s="2"/>
      <c r="J12" s="2"/>
      <c r="K12" s="2"/>
      <c r="L12" s="2"/>
      <c r="M12" s="2"/>
      <c r="N12" s="2"/>
      <c r="O12" s="2"/>
      <c r="P12" s="2"/>
      <c r="Q12" s="2"/>
      <c r="R12" s="2"/>
      <c r="S12" s="2"/>
    </row>
    <row r="13" spans="1:20" ht="13">
      <c r="A13" s="3">
        <v>1</v>
      </c>
      <c r="B13" s="23">
        <v>43951</v>
      </c>
      <c r="C13" s="24">
        <v>1.78E-2</v>
      </c>
      <c r="D13" s="23">
        <v>45716</v>
      </c>
      <c r="E13" s="4">
        <v>85.792647971527046</v>
      </c>
      <c r="F13" s="4">
        <v>0.32086404202726748</v>
      </c>
      <c r="G13" s="4">
        <f>E13-F13</f>
        <v>85.471783929499779</v>
      </c>
      <c r="H13" s="8">
        <f>IF(E13&gt;0,(G13/E13)*100,100)</f>
        <v>99.626000537792294</v>
      </c>
      <c r="I13" s="1">
        <f>IF(B13=DATE(1999,4,1),C13,YIELD(B13,D13,C13,H13,100,2,0))</f>
        <v>1.8610718555544067E-2</v>
      </c>
      <c r="J13" s="5"/>
      <c r="K13" s="4">
        <f>IF(OR(YEAR($B13)&gt;YEAR(K$9),YEAR($D13)&lt;=YEAR(K$9)),0,$E13)</f>
        <v>85.792647971527046</v>
      </c>
      <c r="L13" s="4"/>
      <c r="M13" s="4">
        <v>0</v>
      </c>
      <c r="N13" s="4"/>
      <c r="O13" s="4">
        <v>13.198868918696469</v>
      </c>
      <c r="P13" s="285"/>
      <c r="Q13" s="4">
        <f>O13*I13</f>
        <v>0.24564043469737823</v>
      </c>
      <c r="R13" s="6"/>
      <c r="S13" s="7"/>
      <c r="T13" s="277"/>
    </row>
    <row r="14" spans="1:20" ht="13">
      <c r="A14" s="3">
        <v>2</v>
      </c>
      <c r="B14" s="23">
        <v>43951</v>
      </c>
      <c r="C14" s="24">
        <v>2.18E-2</v>
      </c>
      <c r="D14" s="23">
        <v>47542</v>
      </c>
      <c r="E14" s="4">
        <v>100.38042800000001</v>
      </c>
      <c r="F14" s="4">
        <v>0.41959057187739318</v>
      </c>
      <c r="G14" s="4">
        <f>E14-F14</f>
        <v>99.960837428122616</v>
      </c>
      <c r="H14" s="8">
        <f>IF(E14&gt;0,(G14/E14)*100,100)</f>
        <v>99.581999618613509</v>
      </c>
      <c r="I14" s="1">
        <f>IF(B14=DATE(1999,4,1),C14,YIELD(B14,D14,C14,H14,100,2,0))</f>
        <v>2.2274164046896035E-2</v>
      </c>
      <c r="J14" s="5"/>
      <c r="K14" s="4">
        <f>IF(OR(YEAR($B14)&gt;YEAR(K$9),YEAR($D14)&lt;=YEAR(K$9)),0,$E14)</f>
        <v>100.38042800000001</v>
      </c>
      <c r="L14" s="4"/>
      <c r="M14" s="4">
        <v>98.567830688345083</v>
      </c>
      <c r="N14" s="4"/>
      <c r="O14" s="4">
        <v>98.846691813215088</v>
      </c>
      <c r="P14" s="285"/>
      <c r="Q14" s="4">
        <f>O14*I14</f>
        <v>2.201727428940528</v>
      </c>
      <c r="R14" s="6"/>
      <c r="S14" s="7"/>
      <c r="T14" s="278"/>
    </row>
    <row r="15" spans="1:20" ht="13">
      <c r="A15" s="3">
        <v>3</v>
      </c>
      <c r="B15" s="23">
        <v>43951</v>
      </c>
      <c r="C15" s="24">
        <v>2.7300000000000001E-2</v>
      </c>
      <c r="D15" s="23">
        <v>54847</v>
      </c>
      <c r="E15" s="4">
        <v>76.367878000000005</v>
      </c>
      <c r="F15" s="4">
        <v>0.44446099999999999</v>
      </c>
      <c r="G15" s="4">
        <f>E15-F15</f>
        <v>75.923417000000001</v>
      </c>
      <c r="H15" s="8">
        <f>IF(E15&gt;0,(G15/E15)*100,100)</f>
        <v>99.418000065420173</v>
      </c>
      <c r="I15" s="1">
        <f>IF(B15=DATE(1999,4,1),C15,YIELD(B15,D15,C15,H15,100,2,0))</f>
        <v>2.7586493312868294E-2</v>
      </c>
      <c r="J15" s="5"/>
      <c r="K15" s="4">
        <f>IF(OR(YEAR($B15)&gt;YEAR(K$9),YEAR($D15)&lt;=YEAR(K$9)),0,$E15)</f>
        <v>76.367878000000005</v>
      </c>
      <c r="L15" s="4"/>
      <c r="M15" s="4">
        <v>76.367878000000005</v>
      </c>
      <c r="N15" s="4"/>
      <c r="O15" s="4">
        <v>76.367878000000005</v>
      </c>
      <c r="P15" s="285"/>
      <c r="Q15" s="4">
        <f>O15*I15</f>
        <v>2.1067219557649417</v>
      </c>
      <c r="R15" s="6"/>
      <c r="S15" s="7"/>
      <c r="T15" s="278"/>
    </row>
    <row r="16" spans="1:20" ht="13">
      <c r="A16" s="3">
        <v>4</v>
      </c>
      <c r="B16" s="23">
        <v>45716</v>
      </c>
      <c r="C16" s="24">
        <v>4.3483035714285717E-2</v>
      </c>
      <c r="D16" s="23">
        <v>49368</v>
      </c>
      <c r="E16" s="4">
        <v>85.792647971527046</v>
      </c>
      <c r="F16" s="4">
        <v>0.42896323985763524</v>
      </c>
      <c r="G16" s="4">
        <f>E16-F16</f>
        <v>85.363684731669409</v>
      </c>
      <c r="H16" s="8">
        <f>IF(E16&gt;0,(G16/E16)*100,100)</f>
        <v>99.5</v>
      </c>
      <c r="I16" s="1">
        <f>IF(B16=DATE(1999,4,1),C16,YIELD(B16,D16,C16,H16,100,2,0))</f>
        <v>4.41067884516224E-2</v>
      </c>
      <c r="J16" s="5"/>
      <c r="K16" s="4">
        <f>IF(OR(YEAR($B16)&gt;YEAR(K$9),YEAR($D16)&lt;=YEAR(K$9)),0,$E16)</f>
        <v>0</v>
      </c>
      <c r="L16" s="4"/>
      <c r="M16" s="4">
        <v>83.98005065987212</v>
      </c>
      <c r="N16" s="4"/>
      <c r="O16" s="4">
        <v>71.896626240655621</v>
      </c>
      <c r="P16" s="285"/>
      <c r="Q16" s="4">
        <f>O16*I16</f>
        <v>3.1711292839819616</v>
      </c>
      <c r="R16" s="6"/>
      <c r="S16" s="7"/>
    </row>
    <row r="17" spans="1:19" ht="13">
      <c r="A17" s="3"/>
      <c r="B17" s="27"/>
      <c r="C17" s="28"/>
      <c r="D17" s="29"/>
      <c r="E17" s="30"/>
      <c r="F17" s="31"/>
      <c r="G17" s="31"/>
      <c r="H17" s="32"/>
      <c r="I17" s="33"/>
      <c r="J17" s="5"/>
      <c r="K17" s="9"/>
      <c r="L17" s="6"/>
      <c r="M17" s="9"/>
      <c r="N17" s="6"/>
      <c r="O17" s="9"/>
      <c r="P17" s="6"/>
      <c r="Q17" s="9"/>
      <c r="R17" s="6"/>
      <c r="S17" s="7"/>
    </row>
    <row r="18" spans="1:19" ht="13">
      <c r="A18" s="3">
        <v>5</v>
      </c>
      <c r="B18" s="34"/>
      <c r="C18" s="34" t="s">
        <v>48</v>
      </c>
      <c r="D18" s="2"/>
      <c r="E18" s="30"/>
      <c r="F18" s="29"/>
      <c r="G18" s="2"/>
      <c r="H18" s="2"/>
      <c r="J18" s="2"/>
      <c r="K18" s="282">
        <f>SUM(K13:K16)</f>
        <v>262.54095397152707</v>
      </c>
      <c r="L18" s="282"/>
      <c r="M18" s="282">
        <f>SUM(M13:M16)</f>
        <v>258.91575934821719</v>
      </c>
      <c r="N18" s="282"/>
      <c r="O18" s="282">
        <f>SUM(O13:O16)</f>
        <v>260.3100649725672</v>
      </c>
      <c r="P18" s="282"/>
      <c r="Q18" s="282">
        <f>SUM(Q13:Q16)</f>
        <v>7.7252191033848092</v>
      </c>
      <c r="R18" s="6"/>
      <c r="S18" s="25"/>
    </row>
    <row r="19" spans="1:19" ht="13">
      <c r="A19" s="3">
        <v>6</v>
      </c>
      <c r="B19" s="2"/>
      <c r="C19" s="2" t="s">
        <v>49</v>
      </c>
      <c r="D19" s="2"/>
      <c r="E19" s="30"/>
      <c r="F19" s="26"/>
      <c r="G19" s="2"/>
      <c r="H19" s="2"/>
      <c r="J19" s="2"/>
      <c r="K19" s="281"/>
      <c r="L19" s="281"/>
      <c r="M19" s="281"/>
      <c r="N19" s="281"/>
      <c r="O19" s="281"/>
      <c r="P19" s="281"/>
      <c r="Q19" s="281">
        <v>7.2667805259424442E-2</v>
      </c>
      <c r="R19" s="6"/>
      <c r="S19" s="2"/>
    </row>
    <row r="20" spans="1:19" ht="13">
      <c r="A20" s="3">
        <v>7</v>
      </c>
      <c r="B20" s="2"/>
      <c r="C20" s="2" t="s">
        <v>50</v>
      </c>
      <c r="D20" s="2"/>
      <c r="E20" s="2"/>
      <c r="F20" s="26"/>
      <c r="G20" s="2"/>
      <c r="H20" s="2"/>
      <c r="J20" s="2"/>
      <c r="K20" s="281"/>
      <c r="L20" s="281"/>
      <c r="M20" s="281"/>
      <c r="N20" s="281"/>
      <c r="O20" s="281"/>
      <c r="P20" s="281"/>
      <c r="Q20" s="281">
        <v>0.20270493046049981</v>
      </c>
      <c r="R20" s="6"/>
      <c r="S20" s="2"/>
    </row>
    <row r="21" spans="1:19" ht="13.5" thickBot="1">
      <c r="A21" s="3">
        <v>8</v>
      </c>
      <c r="B21" s="34"/>
      <c r="C21" s="34" t="s">
        <v>13</v>
      </c>
      <c r="D21" s="2"/>
      <c r="E21" s="2"/>
      <c r="F21" s="26"/>
      <c r="G21" s="2"/>
      <c r="H21" s="2"/>
      <c r="I21" s="2"/>
      <c r="J21" s="2"/>
      <c r="K21" s="280">
        <f>K18</f>
        <v>262.54095397152707</v>
      </c>
      <c r="L21" s="281"/>
      <c r="M21" s="280">
        <f>M18</f>
        <v>258.91575934821719</v>
      </c>
      <c r="N21" s="281"/>
      <c r="O21" s="280">
        <f>O18</f>
        <v>260.3100649725672</v>
      </c>
      <c r="P21" s="281"/>
      <c r="Q21" s="280">
        <f>SUM(Q18:Q20)</f>
        <v>8.0005918391047341</v>
      </c>
      <c r="R21" s="6"/>
      <c r="S21" s="38">
        <f>Q21/O21</f>
        <v>3.0734853990174667E-2</v>
      </c>
    </row>
    <row r="22" spans="1:19" ht="13" thickTop="1">
      <c r="I22" s="276"/>
    </row>
    <row r="23" spans="1:19">
      <c r="S23" s="294"/>
    </row>
    <row r="24" spans="1:19" ht="13">
      <c r="A24" s="295" t="s">
        <v>51</v>
      </c>
      <c r="B24" s="295"/>
      <c r="C24" s="295"/>
      <c r="D24" s="295"/>
      <c r="E24" s="295"/>
      <c r="F24" s="295"/>
      <c r="G24" s="295"/>
      <c r="H24" s="295"/>
      <c r="I24" s="295"/>
    </row>
    <row r="26" spans="1:19" ht="13">
      <c r="B26" s="23"/>
    </row>
    <row r="28" spans="1:19">
      <c r="D28" s="39"/>
      <c r="F28" s="40"/>
    </row>
    <row r="29" spans="1:19">
      <c r="D29" s="39"/>
      <c r="F29" s="41"/>
    </row>
    <row r="30" spans="1:19">
      <c r="D30" s="39"/>
      <c r="E30" s="287"/>
      <c r="F30" s="290"/>
    </row>
    <row r="31" spans="1:19" ht="13">
      <c r="E31" s="287"/>
      <c r="F31" s="291"/>
      <c r="G31" s="288"/>
      <c r="H31" s="23"/>
      <c r="I31" s="23"/>
      <c r="J31" s="23"/>
      <c r="K31" s="23"/>
      <c r="L31" s="23"/>
      <c r="M31" s="23"/>
      <c r="N31" s="23"/>
      <c r="O31" s="23"/>
      <c r="P31" s="23"/>
      <c r="Q31" s="23"/>
      <c r="R31" s="23"/>
    </row>
    <row r="32" spans="1:19">
      <c r="C32" s="271"/>
      <c r="D32" s="288"/>
      <c r="E32" s="287"/>
      <c r="F32" s="290"/>
      <c r="G32" s="288"/>
      <c r="H32" s="273"/>
      <c r="I32" s="273"/>
      <c r="J32" s="273"/>
      <c r="K32" s="273"/>
      <c r="L32" s="273"/>
      <c r="M32" s="273"/>
      <c r="N32" s="273"/>
      <c r="O32" s="273"/>
      <c r="P32" s="273"/>
      <c r="Q32" s="273"/>
    </row>
    <row r="33" spans="3:18">
      <c r="C33" s="271"/>
      <c r="D33" s="272"/>
      <c r="E33" s="289"/>
      <c r="F33" s="273"/>
      <c r="G33" s="286"/>
      <c r="H33" s="273"/>
      <c r="I33" s="273"/>
      <c r="J33" s="273"/>
      <c r="K33" s="273"/>
      <c r="L33" s="273"/>
      <c r="M33" s="273"/>
      <c r="N33" s="273"/>
      <c r="O33" s="273"/>
      <c r="P33" s="273"/>
      <c r="Q33" s="273"/>
      <c r="R33" s="273"/>
    </row>
    <row r="34" spans="3:18">
      <c r="C34" s="271"/>
      <c r="D34" s="272"/>
      <c r="E34" s="271"/>
      <c r="F34" s="41"/>
      <c r="G34" s="283"/>
      <c r="H34" s="283"/>
      <c r="I34" s="283"/>
      <c r="J34" s="283"/>
      <c r="K34" s="283"/>
      <c r="L34" s="283"/>
      <c r="M34" s="283"/>
      <c r="N34" s="283"/>
      <c r="O34" s="283"/>
      <c r="P34" s="283"/>
      <c r="Q34" s="283"/>
      <c r="R34" s="283"/>
    </row>
    <row r="35" spans="3:18">
      <c r="C35" s="271"/>
      <c r="D35" s="272"/>
      <c r="E35" s="271"/>
      <c r="F35" s="41"/>
      <c r="G35" s="273"/>
      <c r="H35" s="283"/>
      <c r="I35" s="283"/>
      <c r="J35" s="283"/>
      <c r="K35" s="283"/>
      <c r="L35" s="283"/>
      <c r="M35" s="283"/>
      <c r="N35" s="274"/>
      <c r="O35" s="274"/>
      <c r="P35" s="274"/>
      <c r="Q35" s="274"/>
      <c r="R35" s="274"/>
    </row>
    <row r="36" spans="3:18">
      <c r="E36" s="275"/>
      <c r="F36" s="286"/>
      <c r="G36" s="273"/>
      <c r="H36" s="273"/>
      <c r="I36" s="273"/>
      <c r="J36" s="273"/>
      <c r="K36" s="273"/>
      <c r="L36" s="273"/>
      <c r="M36" s="273"/>
      <c r="N36" s="273"/>
      <c r="O36" s="273"/>
      <c r="P36" s="273"/>
      <c r="Q36" s="273"/>
      <c r="R36" s="273"/>
    </row>
    <row r="38" spans="3:18">
      <c r="O38" s="283"/>
    </row>
  </sheetData>
  <mergeCells count="7">
    <mergeCell ref="A24:I24"/>
    <mergeCell ref="K7:M7"/>
    <mergeCell ref="A1:S1"/>
    <mergeCell ref="A2:S2"/>
    <mergeCell ref="A3:S3"/>
    <mergeCell ref="A4:S4"/>
    <mergeCell ref="G6:H6"/>
  </mergeCells>
  <printOptions horizontalCentered="1"/>
  <pageMargins left="0.7" right="0.7" top="1.25" bottom="0.75" header="0.3" footer="0.3"/>
  <pageSetup scale="66" orientation="landscape"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58E00-D159-4F1D-8D50-18943D9014D0}">
  <sheetPr>
    <pageSetUpPr fitToPage="1"/>
  </sheetPr>
  <dimension ref="A1:S36"/>
  <sheetViews>
    <sheetView tabSelected="1" zoomScaleNormal="100" zoomScaleSheetLayoutView="110" zoomScalePageLayoutView="85" workbookViewId="0">
      <selection activeCell="C45" sqref="C45"/>
    </sheetView>
  </sheetViews>
  <sheetFormatPr defaultColWidth="9.1796875" defaultRowHeight="12.5"/>
  <cols>
    <col min="1" max="1" width="9.1796875" style="10"/>
    <col min="2" max="2" width="13.7265625" style="10" bestFit="1" customWidth="1"/>
    <col min="3" max="3" width="10.81640625" style="10" customWidth="1"/>
    <col min="4" max="4" width="13.7265625" style="10" bestFit="1" customWidth="1"/>
    <col min="5" max="5" width="9.54296875" style="10" bestFit="1" customWidth="1"/>
    <col min="6" max="6" width="11" style="10" bestFit="1" customWidth="1"/>
    <col min="7" max="7" width="10.7265625" style="10" customWidth="1"/>
    <col min="8" max="9" width="11" style="10" bestFit="1" customWidth="1"/>
    <col min="10" max="10" width="2.453125" style="10" customWidth="1"/>
    <col min="11" max="11" width="13.26953125" style="10" customWidth="1"/>
    <col min="12" max="12" width="3.453125" style="10" customWidth="1"/>
    <col min="13" max="13" width="12.54296875" style="10" bestFit="1" customWidth="1"/>
    <col min="14" max="14" width="2.453125" style="10" customWidth="1"/>
    <col min="15" max="15" width="12.54296875" style="10" bestFit="1" customWidth="1"/>
    <col min="16" max="16" width="2.453125" style="10" customWidth="1"/>
    <col min="17" max="17" width="11.1796875" style="10" bestFit="1" customWidth="1"/>
    <col min="18" max="18" width="2.453125" style="10" customWidth="1"/>
    <col min="19" max="19" width="14.1796875" style="10" bestFit="1" customWidth="1"/>
    <col min="20" max="16384" width="9.1796875" style="10"/>
  </cols>
  <sheetData>
    <row r="1" spans="1:19" ht="13">
      <c r="A1" s="297" t="s">
        <v>0</v>
      </c>
      <c r="B1" s="297"/>
      <c r="C1" s="297"/>
      <c r="D1" s="297"/>
      <c r="E1" s="297"/>
      <c r="F1" s="297"/>
      <c r="G1" s="297"/>
      <c r="H1" s="297"/>
      <c r="I1" s="297"/>
      <c r="J1" s="297"/>
      <c r="K1" s="297"/>
      <c r="L1" s="297"/>
      <c r="M1" s="297"/>
      <c r="N1" s="297"/>
      <c r="O1" s="297"/>
      <c r="P1" s="297"/>
      <c r="Q1" s="297"/>
      <c r="R1" s="297"/>
      <c r="S1" s="297"/>
    </row>
    <row r="2" spans="1:19" ht="13">
      <c r="A2" s="297" t="s">
        <v>1</v>
      </c>
      <c r="B2" s="297"/>
      <c r="C2" s="297"/>
      <c r="D2" s="297"/>
      <c r="E2" s="297"/>
      <c r="F2" s="297"/>
      <c r="G2" s="297"/>
      <c r="H2" s="297"/>
      <c r="I2" s="297"/>
      <c r="J2" s="297"/>
      <c r="K2" s="297"/>
      <c r="L2" s="297"/>
      <c r="M2" s="297"/>
      <c r="N2" s="297"/>
      <c r="O2" s="297"/>
      <c r="P2" s="297"/>
      <c r="Q2" s="297"/>
      <c r="R2" s="297"/>
      <c r="S2" s="297"/>
    </row>
    <row r="3" spans="1:19" ht="13">
      <c r="A3" s="297" t="s">
        <v>52</v>
      </c>
      <c r="B3" s="297"/>
      <c r="C3" s="297"/>
      <c r="D3" s="297"/>
      <c r="E3" s="297"/>
      <c r="F3" s="297"/>
      <c r="G3" s="297"/>
      <c r="H3" s="297"/>
      <c r="I3" s="297"/>
      <c r="J3" s="297"/>
      <c r="K3" s="297"/>
      <c r="L3" s="297"/>
      <c r="M3" s="297"/>
      <c r="N3" s="297"/>
      <c r="O3" s="297"/>
      <c r="P3" s="297"/>
      <c r="Q3" s="297"/>
      <c r="R3" s="297"/>
      <c r="S3" s="297"/>
    </row>
    <row r="4" spans="1:19" ht="13">
      <c r="A4" s="297" t="s">
        <v>3</v>
      </c>
      <c r="B4" s="297"/>
      <c r="C4" s="297"/>
      <c r="D4" s="297"/>
      <c r="E4" s="297"/>
      <c r="F4" s="297"/>
      <c r="G4" s="297"/>
      <c r="H4" s="297"/>
      <c r="I4" s="297"/>
      <c r="J4" s="297"/>
      <c r="K4" s="297"/>
      <c r="L4" s="297"/>
      <c r="M4" s="297"/>
      <c r="N4" s="297"/>
      <c r="O4" s="297"/>
      <c r="P4" s="297"/>
      <c r="Q4" s="297"/>
      <c r="R4" s="297"/>
      <c r="S4" s="297"/>
    </row>
    <row r="5" spans="1:19" s="2" customFormat="1" ht="13">
      <c r="A5" s="3"/>
      <c r="B5" s="11"/>
      <c r="C5" s="11"/>
      <c r="D5" s="11"/>
      <c r="E5" s="11"/>
      <c r="F5" s="11"/>
      <c r="G5" s="11"/>
      <c r="H5" s="11"/>
      <c r="I5" s="11"/>
      <c r="J5" s="11"/>
      <c r="K5" s="11"/>
      <c r="L5" s="11"/>
      <c r="M5" s="11"/>
      <c r="N5" s="11"/>
      <c r="O5" s="11"/>
      <c r="P5" s="11"/>
      <c r="Q5" s="11"/>
      <c r="R5" s="11"/>
      <c r="S5" s="11"/>
    </row>
    <row r="6" spans="1:19" s="2" customFormat="1" ht="13">
      <c r="A6" s="12"/>
      <c r="F6" s="3" t="s">
        <v>4</v>
      </c>
      <c r="G6" s="296" t="s">
        <v>5</v>
      </c>
      <c r="H6" s="296"/>
      <c r="K6" s="13"/>
      <c r="M6" s="14"/>
    </row>
    <row r="7" spans="1:19" s="2" customFormat="1" ht="13">
      <c r="A7" s="12"/>
      <c r="E7" s="3" t="s">
        <v>6</v>
      </c>
      <c r="F7" s="3" t="s">
        <v>7</v>
      </c>
      <c r="G7" s="3"/>
      <c r="H7" s="3" t="s">
        <v>8</v>
      </c>
      <c r="J7" s="15"/>
      <c r="K7" s="296" t="s">
        <v>9</v>
      </c>
      <c r="L7" s="296"/>
      <c r="M7" s="296"/>
      <c r="N7" s="16"/>
      <c r="O7" s="14">
        <v>46023</v>
      </c>
      <c r="S7" s="3" t="s">
        <v>10</v>
      </c>
    </row>
    <row r="8" spans="1:19" s="3" customFormat="1" ht="13">
      <c r="E8" s="3" t="s">
        <v>11</v>
      </c>
      <c r="F8" s="3" t="s">
        <v>12</v>
      </c>
      <c r="G8" s="3" t="s">
        <v>13</v>
      </c>
      <c r="H8" s="3" t="s">
        <v>6</v>
      </c>
      <c r="K8" s="3" t="s">
        <v>14</v>
      </c>
      <c r="M8" s="3" t="s">
        <v>14</v>
      </c>
      <c r="O8" s="3" t="s">
        <v>15</v>
      </c>
      <c r="Q8" s="3" t="s">
        <v>16</v>
      </c>
      <c r="S8" s="3" t="s">
        <v>17</v>
      </c>
    </row>
    <row r="9" spans="1:19" s="3" customFormat="1" ht="13">
      <c r="A9" s="3" t="s">
        <v>18</v>
      </c>
      <c r="B9" s="3" t="s">
        <v>19</v>
      </c>
      <c r="C9" s="3" t="s">
        <v>20</v>
      </c>
      <c r="D9" s="3" t="s">
        <v>21</v>
      </c>
      <c r="E9" s="3" t="s">
        <v>22</v>
      </c>
      <c r="F9" s="3" t="s">
        <v>23</v>
      </c>
      <c r="G9" s="3" t="s">
        <v>11</v>
      </c>
      <c r="H9" s="3" t="s">
        <v>11</v>
      </c>
      <c r="I9" s="3" t="s">
        <v>24</v>
      </c>
      <c r="K9" s="18">
        <v>46022</v>
      </c>
      <c r="L9" s="19"/>
      <c r="M9" s="18">
        <v>46387</v>
      </c>
      <c r="N9" s="19"/>
      <c r="O9" s="3" t="s">
        <v>25</v>
      </c>
      <c r="Q9" s="3" t="s">
        <v>26</v>
      </c>
      <c r="S9" s="3" t="s">
        <v>27</v>
      </c>
    </row>
    <row r="10" spans="1:19" s="3" customFormat="1" ht="13">
      <c r="A10" s="20" t="s">
        <v>28</v>
      </c>
      <c r="B10" s="20" t="s">
        <v>29</v>
      </c>
      <c r="C10" s="20" t="s">
        <v>30</v>
      </c>
      <c r="D10" s="20" t="s">
        <v>29</v>
      </c>
      <c r="E10" s="20" t="s">
        <v>31</v>
      </c>
      <c r="F10" s="20" t="s">
        <v>31</v>
      </c>
      <c r="G10" s="20" t="s">
        <v>31</v>
      </c>
      <c r="H10" s="20" t="s">
        <v>32</v>
      </c>
      <c r="I10" s="20" t="s">
        <v>33</v>
      </c>
      <c r="J10" s="20"/>
      <c r="K10" s="20" t="s">
        <v>31</v>
      </c>
      <c r="L10" s="20"/>
      <c r="M10" s="20" t="s">
        <v>31</v>
      </c>
      <c r="N10" s="20"/>
      <c r="O10" s="20" t="s">
        <v>31</v>
      </c>
      <c r="P10" s="20"/>
      <c r="Q10" s="20" t="s">
        <v>31</v>
      </c>
      <c r="R10" s="20"/>
      <c r="S10" s="20" t="s">
        <v>34</v>
      </c>
    </row>
    <row r="11" spans="1:19" ht="13">
      <c r="A11" s="3"/>
      <c r="B11" s="21" t="s">
        <v>35</v>
      </c>
      <c r="C11" s="21" t="s">
        <v>36</v>
      </c>
      <c r="D11" s="22" t="s">
        <v>37</v>
      </c>
      <c r="E11" s="21" t="s">
        <v>38</v>
      </c>
      <c r="F11" s="21" t="s">
        <v>39</v>
      </c>
      <c r="G11" s="22" t="s">
        <v>40</v>
      </c>
      <c r="H11" s="22" t="s">
        <v>41</v>
      </c>
      <c r="I11" s="3" t="s">
        <v>42</v>
      </c>
      <c r="J11" s="3"/>
      <c r="K11" s="3" t="s">
        <v>43</v>
      </c>
      <c r="L11" s="3"/>
      <c r="M11" s="3" t="s">
        <v>44</v>
      </c>
      <c r="N11" s="3"/>
      <c r="O11" s="3" t="s">
        <v>45</v>
      </c>
      <c r="P11" s="3"/>
      <c r="Q11" s="3" t="s">
        <v>46</v>
      </c>
      <c r="R11" s="3"/>
      <c r="S11" s="3" t="s">
        <v>47</v>
      </c>
    </row>
    <row r="12" spans="1:19" ht="13">
      <c r="A12" s="3"/>
      <c r="B12" s="2"/>
      <c r="C12" s="2"/>
      <c r="D12" s="2"/>
      <c r="E12" s="2"/>
      <c r="F12" s="2"/>
      <c r="G12" s="2"/>
      <c r="H12" s="2"/>
      <c r="I12" s="2"/>
      <c r="J12" s="2"/>
      <c r="K12" s="2"/>
      <c r="L12" s="2"/>
      <c r="M12" s="2"/>
      <c r="N12" s="2"/>
      <c r="O12" s="2"/>
      <c r="P12" s="2"/>
      <c r="Q12" s="2"/>
      <c r="R12" s="2"/>
      <c r="S12" s="2"/>
    </row>
    <row r="13" spans="1:19" ht="13">
      <c r="A13" s="3">
        <v>1</v>
      </c>
      <c r="B13" s="23">
        <v>43951</v>
      </c>
      <c r="C13" s="24">
        <v>2.18E-2</v>
      </c>
      <c r="D13" s="23">
        <v>47542</v>
      </c>
      <c r="E13" s="292">
        <v>98.567830688345083</v>
      </c>
      <c r="F13" s="4">
        <v>0.41201424604162351</v>
      </c>
      <c r="G13" s="4">
        <f t="shared" ref="G13:G14" si="0">E13-F13</f>
        <v>98.155816442303461</v>
      </c>
      <c r="H13" s="8">
        <f t="shared" ref="H13:H14" si="1">IF(E13&gt;0,(G13/E13)*100,100)</f>
        <v>99.581999275864817</v>
      </c>
      <c r="I13" s="1">
        <f>IF(B13=DATE(1999,4,1),C13,YIELD(B13,D13,C13,H13,100,2,0))</f>
        <v>2.227416443783652E-2</v>
      </c>
      <c r="J13" s="5"/>
      <c r="K13" s="4">
        <f t="shared" ref="K13:K14" si="2">IF(OR(YEAR($B13)&gt;YEAR(K$9),YEAR($D13)&lt;=YEAR(K$9)),0,$E13)</f>
        <v>98.567830688345083</v>
      </c>
      <c r="L13" s="6"/>
      <c r="M13" s="292">
        <v>98.567830688345083</v>
      </c>
      <c r="N13" s="6"/>
      <c r="O13" s="292">
        <v>98.567830688345083</v>
      </c>
      <c r="P13" s="6"/>
      <c r="Q13" s="4">
        <f t="shared" ref="Q13:Q14" si="3">O13*I13</f>
        <v>2.1955160690330273</v>
      </c>
      <c r="R13" s="6"/>
      <c r="S13" s="7"/>
    </row>
    <row r="14" spans="1:19" ht="13">
      <c r="A14" s="3">
        <v>2</v>
      </c>
      <c r="B14" s="23">
        <v>43951</v>
      </c>
      <c r="C14" s="24">
        <v>2.7300000000000001E-2</v>
      </c>
      <c r="D14" s="23">
        <v>54847</v>
      </c>
      <c r="E14" s="292">
        <v>76.367878000000005</v>
      </c>
      <c r="F14" s="4">
        <v>0.44446099999999999</v>
      </c>
      <c r="G14" s="4">
        <f t="shared" si="0"/>
        <v>75.923417000000001</v>
      </c>
      <c r="H14" s="8">
        <f t="shared" si="1"/>
        <v>99.418000065420173</v>
      </c>
      <c r="I14" s="1">
        <f t="shared" ref="I14" si="4">IF(B14=DATE(1999,4,1),C14,YIELD(B14,D14,C14,H14,100,2,0))</f>
        <v>2.7586493312868294E-2</v>
      </c>
      <c r="J14" s="5"/>
      <c r="K14" s="4">
        <f t="shared" si="2"/>
        <v>76.367878000000005</v>
      </c>
      <c r="L14" s="6"/>
      <c r="M14" s="292">
        <v>76.367878000000005</v>
      </c>
      <c r="N14" s="6"/>
      <c r="O14" s="292">
        <v>76.367878000000005</v>
      </c>
      <c r="P14" s="6"/>
      <c r="Q14" s="4">
        <f t="shared" si="3"/>
        <v>2.1067219557649417</v>
      </c>
      <c r="R14" s="6"/>
      <c r="S14" s="7"/>
    </row>
    <row r="15" spans="1:19" ht="13">
      <c r="A15" s="3">
        <v>3</v>
      </c>
      <c r="B15" s="23">
        <v>45716</v>
      </c>
      <c r="C15" s="24">
        <v>4.3483035714285717E-2</v>
      </c>
      <c r="D15" s="23">
        <v>49368</v>
      </c>
      <c r="E15" s="292">
        <v>83.98005065987212</v>
      </c>
      <c r="F15" s="4">
        <v>0.41990025329936059</v>
      </c>
      <c r="G15" s="4">
        <f>E15-F15</f>
        <v>83.56015040657276</v>
      </c>
      <c r="H15" s="8">
        <f>IF(E15&gt;0,(G15/E15)*100,100)</f>
        <v>99.5</v>
      </c>
      <c r="I15" s="1">
        <f>IF(B15=DATE(1999,4,1),C15,YIELD(B15,D15,C15,H15,100,2,0))</f>
        <v>4.41067884516224E-2</v>
      </c>
      <c r="J15" s="5"/>
      <c r="K15" s="4">
        <f>IF(OR(YEAR($B15)&gt;YEAR(K$9),YEAR($D15)&lt;=YEAR(K$9)),0,$E15)</f>
        <v>83.98005065987212</v>
      </c>
      <c r="L15" s="6"/>
      <c r="M15" s="292">
        <v>80.354856036562282</v>
      </c>
      <c r="N15" s="6"/>
      <c r="O15" s="292">
        <v>82.306883910652175</v>
      </c>
      <c r="P15" s="6"/>
      <c r="Q15" s="4">
        <f>O15*I15</f>
        <v>3.630292316759379</v>
      </c>
      <c r="R15" s="6"/>
      <c r="S15" s="7"/>
    </row>
    <row r="16" spans="1:19" ht="13">
      <c r="A16" s="3"/>
      <c r="B16" s="27"/>
      <c r="C16" s="28"/>
      <c r="D16" s="29"/>
      <c r="E16" s="30"/>
      <c r="F16" s="31"/>
      <c r="G16" s="31"/>
      <c r="H16" s="32"/>
      <c r="I16" s="33"/>
      <c r="J16" s="5"/>
      <c r="K16" s="9"/>
      <c r="L16" s="6"/>
      <c r="M16" s="9"/>
      <c r="N16" s="6"/>
      <c r="O16" s="9"/>
      <c r="P16" s="6"/>
      <c r="Q16" s="9"/>
      <c r="R16" s="6"/>
      <c r="S16" s="7"/>
    </row>
    <row r="17" spans="1:19" ht="13">
      <c r="A17" s="3">
        <v>4</v>
      </c>
      <c r="B17" s="34"/>
      <c r="C17" s="34" t="s">
        <v>48</v>
      </c>
      <c r="D17" s="2"/>
      <c r="E17" s="30"/>
      <c r="F17" s="29"/>
      <c r="G17" s="2"/>
      <c r="H17" s="2"/>
      <c r="I17" s="2"/>
      <c r="J17" s="2"/>
      <c r="K17" s="35">
        <f>SUM(K13:K15)</f>
        <v>258.91575934821719</v>
      </c>
      <c r="L17" s="35"/>
      <c r="M17" s="35">
        <f>SUM(M13:M15)</f>
        <v>255.29056472490737</v>
      </c>
      <c r="N17" s="35"/>
      <c r="O17" s="35">
        <f>SUM(O13:O15)</f>
        <v>257.24259259899725</v>
      </c>
      <c r="P17" s="35"/>
      <c r="Q17" s="35">
        <f>SUM(Q13:Q15)</f>
        <v>7.9325303415573476</v>
      </c>
      <c r="R17" s="6"/>
      <c r="S17" s="25"/>
    </row>
    <row r="18" spans="1:19" ht="13">
      <c r="A18" s="3">
        <v>5</v>
      </c>
      <c r="B18" s="2"/>
      <c r="C18" s="2" t="s">
        <v>49</v>
      </c>
      <c r="D18" s="2"/>
      <c r="E18" s="30"/>
      <c r="F18" s="26"/>
      <c r="G18" s="2"/>
      <c r="H18" s="2"/>
      <c r="I18" s="2"/>
      <c r="J18" s="2"/>
      <c r="K18" s="36"/>
      <c r="L18" s="36"/>
      <c r="M18" s="36"/>
      <c r="N18" s="36"/>
      <c r="O18" s="36"/>
      <c r="P18" s="36"/>
      <c r="Q18" s="36">
        <v>6.8580544580734495E-2</v>
      </c>
      <c r="R18" s="6"/>
      <c r="S18" s="279"/>
    </row>
    <row r="19" spans="1:19" ht="13">
      <c r="A19" s="3">
        <v>6</v>
      </c>
      <c r="B19" s="2"/>
      <c r="C19" s="2" t="s">
        <v>50</v>
      </c>
      <c r="D19" s="2"/>
      <c r="E19" s="2"/>
      <c r="F19" s="26"/>
      <c r="G19" s="2"/>
      <c r="H19" s="2"/>
      <c r="I19" s="2"/>
      <c r="J19" s="2"/>
      <c r="K19" s="36"/>
      <c r="L19" s="36"/>
      <c r="M19" s="36"/>
      <c r="N19" s="36"/>
      <c r="O19" s="36"/>
      <c r="P19" s="36"/>
      <c r="Q19" s="36">
        <v>0.19130362435678575</v>
      </c>
      <c r="R19" s="6"/>
      <c r="S19" s="279"/>
    </row>
    <row r="20" spans="1:19" ht="13.5" thickBot="1">
      <c r="A20" s="3">
        <v>7</v>
      </c>
      <c r="B20" s="34"/>
      <c r="C20" s="34" t="s">
        <v>13</v>
      </c>
      <c r="D20" s="2"/>
      <c r="E20" s="2"/>
      <c r="F20" s="26"/>
      <c r="G20" s="2"/>
      <c r="H20" s="2"/>
      <c r="I20" s="2"/>
      <c r="J20" s="2"/>
      <c r="K20" s="37">
        <f>K17</f>
        <v>258.91575934821719</v>
      </c>
      <c r="L20" s="36"/>
      <c r="M20" s="37">
        <f>M17</f>
        <v>255.29056472490737</v>
      </c>
      <c r="N20" s="36"/>
      <c r="O20" s="37">
        <f>O17</f>
        <v>257.24259259899725</v>
      </c>
      <c r="P20" s="36"/>
      <c r="Q20" s="37">
        <f>SUM(Q17:Q19)</f>
        <v>8.1924145104948689</v>
      </c>
      <c r="R20" s="6"/>
      <c r="S20" s="38">
        <f>Q20/O20</f>
        <v>3.184703756763025E-2</v>
      </c>
    </row>
    <row r="21" spans="1:19" ht="13" thickTop="1"/>
    <row r="22" spans="1:19">
      <c r="S22" s="294"/>
    </row>
    <row r="23" spans="1:19" ht="13">
      <c r="A23" s="295" t="s">
        <v>51</v>
      </c>
      <c r="B23" s="295"/>
      <c r="C23" s="295"/>
      <c r="D23" s="295"/>
      <c r="E23" s="295"/>
      <c r="F23" s="295"/>
      <c r="G23" s="295"/>
      <c r="H23" s="295"/>
      <c r="I23" s="295"/>
    </row>
    <row r="25" spans="1:19" ht="13">
      <c r="B25" s="23"/>
    </row>
    <row r="26" spans="1:19">
      <c r="G26" s="293"/>
      <c r="H26" s="41"/>
    </row>
    <row r="27" spans="1:19">
      <c r="D27" s="39"/>
      <c r="F27" s="40"/>
    </row>
    <row r="28" spans="1:19">
      <c r="D28" s="39"/>
      <c r="F28" s="41"/>
    </row>
    <row r="29" spans="1:19">
      <c r="D29" s="39"/>
    </row>
    <row r="30" spans="1:19" ht="13">
      <c r="F30" s="23"/>
      <c r="G30" s="23"/>
      <c r="H30" s="23"/>
      <c r="I30" s="23"/>
      <c r="J30" s="23"/>
      <c r="K30" s="23"/>
      <c r="L30" s="23"/>
      <c r="M30" s="23"/>
      <c r="N30" s="23"/>
      <c r="O30" s="23"/>
      <c r="P30" s="23"/>
      <c r="Q30" s="23"/>
      <c r="R30" s="23"/>
    </row>
    <row r="31" spans="1:19">
      <c r="C31" s="271"/>
      <c r="D31" s="272"/>
      <c r="E31" s="271"/>
      <c r="F31" s="273"/>
      <c r="G31" s="273"/>
      <c r="H31" s="273"/>
      <c r="I31" s="273"/>
      <c r="J31" s="273"/>
      <c r="K31" s="273"/>
      <c r="L31" s="273"/>
      <c r="M31" s="273"/>
      <c r="N31" s="273"/>
      <c r="O31" s="273"/>
      <c r="P31" s="273"/>
      <c r="Q31" s="273"/>
      <c r="R31" s="273"/>
    </row>
    <row r="32" spans="1:19">
      <c r="C32" s="271"/>
      <c r="D32" s="272"/>
      <c r="E32" s="271"/>
      <c r="F32" s="273"/>
      <c r="G32" s="273"/>
      <c r="H32" s="273"/>
      <c r="I32" s="273"/>
      <c r="J32" s="273"/>
      <c r="K32" s="273"/>
      <c r="L32" s="273"/>
      <c r="M32" s="273"/>
      <c r="N32" s="273"/>
      <c r="O32" s="273"/>
      <c r="P32" s="273"/>
      <c r="Q32" s="273"/>
      <c r="R32" s="273"/>
    </row>
    <row r="33" spans="3:18">
      <c r="C33" s="271"/>
      <c r="D33" s="272"/>
      <c r="E33" s="271"/>
      <c r="F33" s="273"/>
      <c r="G33" s="273"/>
      <c r="H33" s="273"/>
      <c r="I33" s="273"/>
      <c r="J33" s="273"/>
      <c r="K33" s="273"/>
      <c r="L33" s="273"/>
      <c r="M33" s="274"/>
      <c r="N33" s="274"/>
      <c r="O33" s="274"/>
      <c r="P33" s="274"/>
      <c r="Q33" s="274"/>
      <c r="R33" s="274"/>
    </row>
    <row r="34" spans="3:18">
      <c r="E34" s="275"/>
      <c r="F34" s="273"/>
      <c r="G34" s="273"/>
      <c r="H34" s="273"/>
      <c r="I34" s="273"/>
      <c r="J34" s="273"/>
      <c r="K34" s="273"/>
      <c r="L34" s="273"/>
      <c r="M34" s="273"/>
      <c r="N34" s="273"/>
      <c r="O34" s="273"/>
      <c r="P34" s="273"/>
      <c r="Q34" s="273"/>
      <c r="R34" s="273"/>
    </row>
    <row r="36" spans="3:18">
      <c r="M36" s="284"/>
    </row>
  </sheetData>
  <mergeCells count="7">
    <mergeCell ref="A23:I23"/>
    <mergeCell ref="K7:M7"/>
    <mergeCell ref="A1:S1"/>
    <mergeCell ref="A2:S2"/>
    <mergeCell ref="A3:S3"/>
    <mergeCell ref="A4:S4"/>
    <mergeCell ref="G6:H6"/>
  </mergeCells>
  <printOptions horizontalCentered="1"/>
  <pageMargins left="0.7" right="0.7" top="1.25" bottom="0.75" header="0.3" footer="0.3"/>
  <pageSetup scale="65"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AEF00-056E-45E6-8617-C1E06EEC69C3}">
  <sheetPr>
    <tabColor theme="9" tint="0.39997558519241921"/>
  </sheetPr>
  <dimension ref="A1:CH360"/>
  <sheetViews>
    <sheetView zoomScaleNormal="100" workbookViewId="0">
      <pane xSplit="2" ySplit="2" topLeftCell="F163" activePane="bottomRight" state="frozen"/>
      <selection pane="topRight" activeCell="C1" sqref="C1"/>
      <selection pane="bottomLeft" activeCell="A3" sqref="A3"/>
      <selection pane="bottomRight" activeCell="J185" sqref="J185"/>
    </sheetView>
  </sheetViews>
  <sheetFormatPr defaultColWidth="9.1796875" defaultRowHeight="11.25" customHeight="1" outlineLevelRow="1" outlineLevelCol="1"/>
  <cols>
    <col min="1" max="1" width="48" style="42" customWidth="1"/>
    <col min="2" max="2" width="12" style="42" bestFit="1" customWidth="1"/>
    <col min="3" max="3" width="6.26953125" style="42" customWidth="1" outlineLevel="1"/>
    <col min="4" max="5" width="7.453125" style="42" customWidth="1" outlineLevel="1"/>
    <col min="6" max="7" width="6.81640625" style="42" customWidth="1" outlineLevel="1"/>
    <col min="8" max="8" width="8.54296875" style="42" customWidth="1" outlineLevel="1"/>
    <col min="9" max="9" width="8.1796875" style="42" customWidth="1" outlineLevel="1"/>
    <col min="10" max="17" width="7.453125" style="42" customWidth="1"/>
    <col min="18" max="18" width="9.26953125" style="42" hidden="1" customWidth="1" outlineLevel="1"/>
    <col min="19" max="52" width="7.453125" style="42" hidden="1" customWidth="1" outlineLevel="1"/>
    <col min="53" max="63" width="7.26953125" style="42" hidden="1" customWidth="1" outlineLevel="1"/>
    <col min="64" max="64" width="7.26953125" style="42" customWidth="1" collapsed="1"/>
    <col min="65" max="65" width="10.7265625" style="42" bestFit="1" customWidth="1"/>
    <col min="66" max="66" width="12.1796875" style="42" bestFit="1" customWidth="1"/>
    <col min="67" max="86" width="7.26953125" style="42" customWidth="1"/>
    <col min="87" max="16384" width="9.1796875" style="42"/>
  </cols>
  <sheetData>
    <row r="1" spans="1:65" ht="11.25" customHeight="1">
      <c r="A1" s="42" t="s">
        <v>53</v>
      </c>
      <c r="C1" s="43">
        <v>2015</v>
      </c>
      <c r="D1" s="43">
        <f>+C1+1</f>
        <v>2016</v>
      </c>
      <c r="E1" s="43">
        <f t="shared" ref="E1:AZ2" si="0">+D1+1</f>
        <v>2017</v>
      </c>
      <c r="F1" s="43">
        <f t="shared" si="0"/>
        <v>2018</v>
      </c>
      <c r="G1" s="43">
        <f t="shared" si="0"/>
        <v>2019</v>
      </c>
      <c r="H1" s="43">
        <f t="shared" si="0"/>
        <v>2020</v>
      </c>
      <c r="I1" s="43">
        <f t="shared" si="0"/>
        <v>2021</v>
      </c>
      <c r="J1" s="44">
        <f t="shared" si="0"/>
        <v>2022</v>
      </c>
      <c r="K1" s="44">
        <f t="shared" si="0"/>
        <v>2023</v>
      </c>
      <c r="L1" s="44">
        <f t="shared" si="0"/>
        <v>2024</v>
      </c>
      <c r="M1" s="44">
        <f t="shared" si="0"/>
        <v>2025</v>
      </c>
      <c r="N1" s="44">
        <f t="shared" si="0"/>
        <v>2026</v>
      </c>
      <c r="O1" s="44">
        <f t="shared" si="0"/>
        <v>2027</v>
      </c>
      <c r="P1" s="44">
        <f t="shared" si="0"/>
        <v>2028</v>
      </c>
      <c r="Q1" s="44">
        <f t="shared" si="0"/>
        <v>2029</v>
      </c>
      <c r="R1" s="44">
        <f t="shared" si="0"/>
        <v>2030</v>
      </c>
      <c r="S1" s="44">
        <f t="shared" si="0"/>
        <v>2031</v>
      </c>
      <c r="T1" s="44">
        <f t="shared" si="0"/>
        <v>2032</v>
      </c>
      <c r="U1" s="44">
        <f t="shared" si="0"/>
        <v>2033</v>
      </c>
      <c r="V1" s="44">
        <f t="shared" si="0"/>
        <v>2034</v>
      </c>
      <c r="W1" s="44">
        <f t="shared" si="0"/>
        <v>2035</v>
      </c>
      <c r="X1" s="44">
        <f t="shared" si="0"/>
        <v>2036</v>
      </c>
      <c r="Y1" s="44">
        <f t="shared" si="0"/>
        <v>2037</v>
      </c>
      <c r="Z1" s="44">
        <f t="shared" si="0"/>
        <v>2038</v>
      </c>
      <c r="AA1" s="44">
        <f t="shared" si="0"/>
        <v>2039</v>
      </c>
      <c r="AB1" s="44">
        <f t="shared" si="0"/>
        <v>2040</v>
      </c>
      <c r="AC1" s="44">
        <f t="shared" si="0"/>
        <v>2041</v>
      </c>
      <c r="AD1" s="44">
        <f t="shared" si="0"/>
        <v>2042</v>
      </c>
      <c r="AE1" s="44">
        <f t="shared" si="0"/>
        <v>2043</v>
      </c>
      <c r="AF1" s="44">
        <f t="shared" si="0"/>
        <v>2044</v>
      </c>
      <c r="AG1" s="44">
        <f t="shared" si="0"/>
        <v>2045</v>
      </c>
      <c r="AH1" s="44">
        <f t="shared" si="0"/>
        <v>2046</v>
      </c>
      <c r="AI1" s="44">
        <f t="shared" si="0"/>
        <v>2047</v>
      </c>
      <c r="AJ1" s="44">
        <f t="shared" si="0"/>
        <v>2048</v>
      </c>
      <c r="AK1" s="44">
        <f t="shared" si="0"/>
        <v>2049</v>
      </c>
      <c r="AL1" s="44">
        <f t="shared" si="0"/>
        <v>2050</v>
      </c>
      <c r="AM1" s="44">
        <f t="shared" si="0"/>
        <v>2051</v>
      </c>
      <c r="AN1" s="44">
        <f t="shared" si="0"/>
        <v>2052</v>
      </c>
      <c r="AO1" s="44">
        <f t="shared" si="0"/>
        <v>2053</v>
      </c>
      <c r="AP1" s="44">
        <f t="shared" si="0"/>
        <v>2054</v>
      </c>
      <c r="AQ1" s="44">
        <f t="shared" si="0"/>
        <v>2055</v>
      </c>
      <c r="AR1" s="44">
        <f t="shared" si="0"/>
        <v>2056</v>
      </c>
      <c r="AS1" s="44">
        <f t="shared" si="0"/>
        <v>2057</v>
      </c>
      <c r="AT1" s="44">
        <f t="shared" si="0"/>
        <v>2058</v>
      </c>
      <c r="AU1" s="44">
        <f t="shared" si="0"/>
        <v>2059</v>
      </c>
      <c r="AV1" s="44">
        <f t="shared" si="0"/>
        <v>2060</v>
      </c>
      <c r="AW1" s="44">
        <f t="shared" si="0"/>
        <v>2061</v>
      </c>
      <c r="AX1" s="44">
        <f t="shared" si="0"/>
        <v>2062</v>
      </c>
      <c r="AY1" s="44">
        <f t="shared" si="0"/>
        <v>2063</v>
      </c>
      <c r="AZ1" s="44">
        <f t="shared" si="0"/>
        <v>2064</v>
      </c>
    </row>
    <row r="2" spans="1:65" ht="11.25" customHeight="1">
      <c r="A2" s="45" t="s">
        <v>54</v>
      </c>
      <c r="B2" s="45"/>
      <c r="C2" s="46">
        <v>1</v>
      </c>
      <c r="D2" s="46">
        <f>+C2+1</f>
        <v>2</v>
      </c>
      <c r="E2" s="46">
        <f t="shared" si="0"/>
        <v>3</v>
      </c>
      <c r="F2" s="46">
        <f t="shared" si="0"/>
        <v>4</v>
      </c>
      <c r="G2" s="46">
        <f t="shared" si="0"/>
        <v>5</v>
      </c>
      <c r="H2" s="46">
        <f t="shared" si="0"/>
        <v>6</v>
      </c>
      <c r="I2" s="46">
        <f t="shared" si="0"/>
        <v>7</v>
      </c>
      <c r="J2" s="46">
        <f t="shared" si="0"/>
        <v>8</v>
      </c>
      <c r="K2" s="46">
        <f t="shared" si="0"/>
        <v>9</v>
      </c>
      <c r="L2" s="46">
        <f t="shared" si="0"/>
        <v>10</v>
      </c>
      <c r="M2" s="46">
        <f t="shared" si="0"/>
        <v>11</v>
      </c>
      <c r="N2" s="46">
        <f t="shared" si="0"/>
        <v>12</v>
      </c>
      <c r="O2" s="46">
        <f t="shared" si="0"/>
        <v>13</v>
      </c>
      <c r="P2" s="46">
        <f t="shared" si="0"/>
        <v>14</v>
      </c>
      <c r="Q2" s="46">
        <f t="shared" si="0"/>
        <v>15</v>
      </c>
      <c r="R2" s="46">
        <f t="shared" si="0"/>
        <v>16</v>
      </c>
      <c r="S2" s="46">
        <f t="shared" si="0"/>
        <v>17</v>
      </c>
      <c r="T2" s="46">
        <f t="shared" si="0"/>
        <v>18</v>
      </c>
      <c r="U2" s="46">
        <f t="shared" si="0"/>
        <v>19</v>
      </c>
      <c r="V2" s="46">
        <f t="shared" si="0"/>
        <v>20</v>
      </c>
      <c r="W2" s="46">
        <f t="shared" si="0"/>
        <v>21</v>
      </c>
      <c r="X2" s="46">
        <f t="shared" si="0"/>
        <v>22</v>
      </c>
      <c r="Y2" s="46">
        <f t="shared" si="0"/>
        <v>23</v>
      </c>
      <c r="Z2" s="46">
        <f t="shared" si="0"/>
        <v>24</v>
      </c>
      <c r="AA2" s="46">
        <f t="shared" si="0"/>
        <v>25</v>
      </c>
      <c r="AB2" s="46">
        <f t="shared" si="0"/>
        <v>26</v>
      </c>
      <c r="AC2" s="46">
        <f t="shared" si="0"/>
        <v>27</v>
      </c>
      <c r="AD2" s="46">
        <f t="shared" si="0"/>
        <v>28</v>
      </c>
      <c r="AE2" s="46">
        <f t="shared" si="0"/>
        <v>29</v>
      </c>
      <c r="AF2" s="46">
        <f t="shared" si="0"/>
        <v>30</v>
      </c>
      <c r="AG2" s="46">
        <f t="shared" si="0"/>
        <v>31</v>
      </c>
      <c r="AH2" s="46">
        <f t="shared" si="0"/>
        <v>32</v>
      </c>
      <c r="AI2" s="46">
        <f t="shared" si="0"/>
        <v>33</v>
      </c>
      <c r="AJ2" s="46">
        <f t="shared" si="0"/>
        <v>34</v>
      </c>
      <c r="AK2" s="46">
        <f t="shared" si="0"/>
        <v>35</v>
      </c>
      <c r="AL2" s="46">
        <f t="shared" si="0"/>
        <v>36</v>
      </c>
      <c r="AM2" s="46">
        <f t="shared" si="0"/>
        <v>37</v>
      </c>
      <c r="AN2" s="46">
        <f t="shared" si="0"/>
        <v>38</v>
      </c>
      <c r="AO2" s="46">
        <f t="shared" si="0"/>
        <v>39</v>
      </c>
      <c r="AP2" s="46">
        <f t="shared" si="0"/>
        <v>40</v>
      </c>
      <c r="AQ2" s="46">
        <f t="shared" si="0"/>
        <v>41</v>
      </c>
      <c r="AR2" s="46">
        <f t="shared" si="0"/>
        <v>42</v>
      </c>
      <c r="AS2" s="46">
        <f t="shared" si="0"/>
        <v>43</v>
      </c>
      <c r="AT2" s="46">
        <f t="shared" si="0"/>
        <v>44</v>
      </c>
      <c r="AU2" s="46">
        <f t="shared" si="0"/>
        <v>45</v>
      </c>
      <c r="AV2" s="46">
        <f t="shared" si="0"/>
        <v>46</v>
      </c>
      <c r="AW2" s="46">
        <f t="shared" si="0"/>
        <v>47</v>
      </c>
      <c r="AX2" s="46">
        <f t="shared" si="0"/>
        <v>48</v>
      </c>
      <c r="AY2" s="46">
        <f t="shared" si="0"/>
        <v>49</v>
      </c>
      <c r="AZ2" s="46">
        <f t="shared" si="0"/>
        <v>50</v>
      </c>
    </row>
    <row r="3" spans="1:65" ht="18" customHeight="1">
      <c r="M3" s="42" t="b">
        <v>1</v>
      </c>
    </row>
    <row r="5" spans="1:65" ht="11.25" customHeight="1">
      <c r="A5" s="47" t="s">
        <v>55</v>
      </c>
      <c r="D5" s="48"/>
      <c r="E5" s="48"/>
      <c r="F5" s="49">
        <f ca="1">F6+F7+F8+F11</f>
        <v>12.244451578283533</v>
      </c>
      <c r="G5" s="49">
        <f t="shared" ref="G5:L5" ca="1" si="1">G6+G7+G8+G11</f>
        <v>11.817792841406199</v>
      </c>
      <c r="H5" s="49">
        <f ca="1">H6+H7+H8+H11</f>
        <v>9.6510394859984139</v>
      </c>
      <c r="I5" s="49">
        <f t="shared" ca="1" si="1"/>
        <v>9.4725570692617005</v>
      </c>
      <c r="J5" s="48">
        <f t="shared" ca="1" si="1"/>
        <v>9.9152950611710651</v>
      </c>
      <c r="K5" s="48">
        <f t="shared" ca="1" si="1"/>
        <v>10.346162648751795</v>
      </c>
      <c r="L5" s="48">
        <f t="shared" ca="1" si="1"/>
        <v>10.665366688540553</v>
      </c>
      <c r="M5" s="48"/>
      <c r="N5" s="48"/>
      <c r="O5" s="48"/>
      <c r="P5" s="48"/>
      <c r="Q5" s="48"/>
      <c r="R5" s="48"/>
      <c r="S5" s="48"/>
      <c r="T5" s="48"/>
      <c r="U5" s="48"/>
      <c r="V5" s="48"/>
      <c r="W5" s="48"/>
      <c r="X5" s="48"/>
      <c r="BM5" s="42" t="s">
        <v>17</v>
      </c>
    </row>
    <row r="6" spans="1:65" ht="11.25" customHeight="1" outlineLevel="1">
      <c r="A6" s="42" t="s">
        <v>56</v>
      </c>
      <c r="C6" s="50"/>
      <c r="D6" s="51">
        <f>D34</f>
        <v>2.4361733364025469</v>
      </c>
      <c r="E6" s="51">
        <f>E34</f>
        <v>1.1414964670751955</v>
      </c>
      <c r="F6" s="51">
        <f>F34</f>
        <v>2.2706043040377035</v>
      </c>
      <c r="G6" s="51">
        <f>G34</f>
        <v>1.5634758250609284</v>
      </c>
      <c r="H6" s="52">
        <f>G34*'[46]Inputs and Assumptions'!$D$4</f>
        <v>1.5947453415621471</v>
      </c>
      <c r="I6" s="53">
        <f>H6*'[46]Inputs and Assumptions'!$D$4</f>
        <v>1.6266402483933902</v>
      </c>
      <c r="J6" s="53">
        <f>I6*'[46]Inputs and Assumptions'!$D$4</f>
        <v>1.6591730533612581</v>
      </c>
      <c r="K6" s="53">
        <f>J6*'[46]Inputs and Assumptions'!$D$4</f>
        <v>1.6923565144284833</v>
      </c>
      <c r="L6" s="53">
        <f>K6*(1+'[46]OEB Approved'!G6)</f>
        <v>1.7837437662076214</v>
      </c>
      <c r="M6" s="51">
        <f>M34</f>
        <v>3.4286788743705516</v>
      </c>
      <c r="N6" s="53">
        <f>M6*(1+'[46]OEB Approved'!I6)</f>
        <v>3.4629704565777919</v>
      </c>
      <c r="O6" s="53">
        <f>N6*(1+'[46]OEB Approved'!J6)</f>
        <v>3.4986702500237272</v>
      </c>
      <c r="P6" s="53">
        <f>O6*'[46]Inputs and Assumptions'!$D$4</f>
        <v>3.5686436550242018</v>
      </c>
      <c r="Q6" s="53">
        <f>P6*'[46]Inputs and Assumptions'!$D$4</f>
        <v>3.6400165281246859</v>
      </c>
      <c r="R6" s="53">
        <f>Q6*'[46]Inputs and Assumptions'!$D$4</f>
        <v>3.7128168586871797</v>
      </c>
      <c r="S6" s="51">
        <f t="shared" ref="S6:AZ6" si="2">S34</f>
        <v>3.4644156145821037</v>
      </c>
      <c r="T6" s="51">
        <f t="shared" si="2"/>
        <v>3.4786179694072317</v>
      </c>
      <c r="U6" s="51">
        <f t="shared" si="2"/>
        <v>3.4931043713288621</v>
      </c>
      <c r="V6" s="51">
        <f t="shared" si="2"/>
        <v>3.5078805012889251</v>
      </c>
      <c r="W6" s="51">
        <f t="shared" si="2"/>
        <v>3.5229521538481894</v>
      </c>
      <c r="X6" s="51">
        <f t="shared" si="2"/>
        <v>3.5383252394586391</v>
      </c>
      <c r="Y6" s="51">
        <f t="shared" si="2"/>
        <v>3.554005786781298</v>
      </c>
      <c r="Z6" s="51">
        <f t="shared" si="2"/>
        <v>3.5699999450504096</v>
      </c>
      <c r="AA6" s="51">
        <f t="shared" si="2"/>
        <v>3.5863139864849036</v>
      </c>
      <c r="AB6" s="51">
        <f t="shared" si="2"/>
        <v>3.6029543087480875</v>
      </c>
      <c r="AC6" s="51">
        <f t="shared" si="2"/>
        <v>3.6199274374565351</v>
      </c>
      <c r="AD6" s="51">
        <f t="shared" si="2"/>
        <v>3.6372400287391518</v>
      </c>
      <c r="AE6" s="51">
        <f t="shared" si="2"/>
        <v>3.6548988718474202</v>
      </c>
      <c r="AF6" s="51">
        <f t="shared" si="2"/>
        <v>3.6729108918178546</v>
      </c>
      <c r="AG6" s="51">
        <f t="shared" si="2"/>
        <v>3.6912831521876974</v>
      </c>
      <c r="AH6" s="51">
        <f t="shared" si="2"/>
        <v>3.7100228577649372</v>
      </c>
      <c r="AI6" s="51">
        <f t="shared" si="2"/>
        <v>3.7291373574537219</v>
      </c>
      <c r="AJ6" s="51">
        <f t="shared" si="2"/>
        <v>3.7486341471362823</v>
      </c>
      <c r="AK6" s="51">
        <f t="shared" si="2"/>
        <v>3.7685208726124939</v>
      </c>
      <c r="AL6" s="51">
        <f t="shared" si="2"/>
        <v>3.7888053325982294</v>
      </c>
      <c r="AM6" s="51">
        <f t="shared" si="2"/>
        <v>3.8094954817836797</v>
      </c>
      <c r="AN6" s="51">
        <f t="shared" si="2"/>
        <v>3.8305994339528393</v>
      </c>
      <c r="AO6" s="51">
        <f t="shared" si="2"/>
        <v>3.8521254651653818</v>
      </c>
      <c r="AP6" s="51">
        <f t="shared" si="2"/>
        <v>3.8740820170021752</v>
      </c>
      <c r="AQ6" s="51">
        <f t="shared" si="2"/>
        <v>3.8964776998757049</v>
      </c>
      <c r="AR6" s="51">
        <f t="shared" si="2"/>
        <v>3.9193212964067046</v>
      </c>
      <c r="AS6" s="51">
        <f t="shared" si="2"/>
        <v>3.9426217648683251</v>
      </c>
      <c r="AT6" s="51">
        <f t="shared" si="2"/>
        <v>3.9663882426991774</v>
      </c>
      <c r="AU6" s="51">
        <f t="shared" si="2"/>
        <v>3.9906300500866463</v>
      </c>
      <c r="AV6" s="51">
        <f t="shared" si="2"/>
        <v>4.0153566936218654</v>
      </c>
      <c r="AW6" s="51">
        <f t="shared" si="2"/>
        <v>4.0405778700277883</v>
      </c>
      <c r="AX6" s="51">
        <f t="shared" si="2"/>
        <v>4.0663034699618299</v>
      </c>
      <c r="AY6" s="51">
        <f t="shared" si="2"/>
        <v>4.0925435818945521</v>
      </c>
      <c r="AZ6" s="51">
        <f t="shared" si="2"/>
        <v>4.119308496065929</v>
      </c>
      <c r="BL6" s="51">
        <f>SUM(M6:Q6)</f>
        <v>17.598979764120958</v>
      </c>
      <c r="BM6" s="51">
        <f t="shared" ref="BM6:BM11" si="3">H6-G6</f>
        <v>3.1269516501218675E-2</v>
      </c>
    </row>
    <row r="7" spans="1:65" ht="11.25" customHeight="1" outlineLevel="1">
      <c r="A7" s="42" t="s">
        <v>57</v>
      </c>
      <c r="C7" s="51"/>
      <c r="D7" s="51">
        <f t="shared" ref="D7:AZ7" si="4">+D54</f>
        <v>1.9249999999999998</v>
      </c>
      <c r="E7" s="51">
        <f t="shared" si="4"/>
        <v>1.9249999999999998</v>
      </c>
      <c r="F7" s="51">
        <f t="shared" si="4"/>
        <v>1.9249999999999998</v>
      </c>
      <c r="G7" s="51">
        <f t="shared" si="4"/>
        <v>1.9249999999999998</v>
      </c>
      <c r="H7" s="54">
        <f t="shared" si="4"/>
        <v>0</v>
      </c>
      <c r="I7" s="54">
        <f t="shared" si="4"/>
        <v>0</v>
      </c>
      <c r="J7" s="55">
        <f t="shared" si="4"/>
        <v>0</v>
      </c>
      <c r="K7" s="55">
        <f t="shared" si="4"/>
        <v>0</v>
      </c>
      <c r="L7" s="55">
        <f t="shared" si="4"/>
        <v>0</v>
      </c>
      <c r="M7" s="55">
        <f t="shared" si="4"/>
        <v>0</v>
      </c>
      <c r="N7" s="55">
        <f t="shared" si="4"/>
        <v>0</v>
      </c>
      <c r="O7" s="55">
        <f t="shared" si="4"/>
        <v>0</v>
      </c>
      <c r="P7" s="55">
        <f t="shared" si="4"/>
        <v>0</v>
      </c>
      <c r="Q7" s="55">
        <f t="shared" si="4"/>
        <v>0</v>
      </c>
      <c r="R7" s="55">
        <f t="shared" si="4"/>
        <v>0</v>
      </c>
      <c r="S7" s="55">
        <f t="shared" si="4"/>
        <v>0</v>
      </c>
      <c r="T7" s="55">
        <f t="shared" si="4"/>
        <v>0</v>
      </c>
      <c r="U7" s="55">
        <f t="shared" si="4"/>
        <v>0</v>
      </c>
      <c r="V7" s="55">
        <f t="shared" si="4"/>
        <v>0</v>
      </c>
      <c r="W7" s="55">
        <f t="shared" si="4"/>
        <v>0</v>
      </c>
      <c r="X7" s="55">
        <f t="shared" si="4"/>
        <v>0</v>
      </c>
      <c r="Y7" s="55">
        <f t="shared" si="4"/>
        <v>0</v>
      </c>
      <c r="Z7" s="55">
        <f t="shared" si="4"/>
        <v>0</v>
      </c>
      <c r="AA7" s="55">
        <f t="shared" si="4"/>
        <v>0</v>
      </c>
      <c r="AB7" s="55">
        <f t="shared" si="4"/>
        <v>0</v>
      </c>
      <c r="AC7" s="55">
        <f t="shared" si="4"/>
        <v>0</v>
      </c>
      <c r="AD7" s="55">
        <f t="shared" si="4"/>
        <v>0</v>
      </c>
      <c r="AE7" s="55">
        <f t="shared" si="4"/>
        <v>0</v>
      </c>
      <c r="AF7" s="55">
        <f t="shared" si="4"/>
        <v>0</v>
      </c>
      <c r="AG7" s="55">
        <f t="shared" si="4"/>
        <v>0</v>
      </c>
      <c r="AH7" s="55">
        <f t="shared" si="4"/>
        <v>0</v>
      </c>
      <c r="AI7" s="55">
        <f t="shared" si="4"/>
        <v>0</v>
      </c>
      <c r="AJ7" s="55">
        <f t="shared" si="4"/>
        <v>0</v>
      </c>
      <c r="AK7" s="55">
        <f t="shared" si="4"/>
        <v>0</v>
      </c>
      <c r="AL7" s="55">
        <f t="shared" si="4"/>
        <v>0</v>
      </c>
      <c r="AM7" s="55">
        <f t="shared" si="4"/>
        <v>0</v>
      </c>
      <c r="AN7" s="55">
        <f t="shared" si="4"/>
        <v>0</v>
      </c>
      <c r="AO7" s="55">
        <f t="shared" si="4"/>
        <v>0</v>
      </c>
      <c r="AP7" s="55">
        <f t="shared" si="4"/>
        <v>0</v>
      </c>
      <c r="AQ7" s="55">
        <f t="shared" si="4"/>
        <v>0</v>
      </c>
      <c r="AR7" s="55">
        <f t="shared" si="4"/>
        <v>0</v>
      </c>
      <c r="AS7" s="55">
        <f t="shared" si="4"/>
        <v>0</v>
      </c>
      <c r="AT7" s="55">
        <f t="shared" si="4"/>
        <v>0</v>
      </c>
      <c r="AU7" s="55">
        <f t="shared" si="4"/>
        <v>0</v>
      </c>
      <c r="AV7" s="55">
        <f t="shared" si="4"/>
        <v>0</v>
      </c>
      <c r="AW7" s="55">
        <f t="shared" si="4"/>
        <v>0</v>
      </c>
      <c r="AX7" s="55">
        <f t="shared" si="4"/>
        <v>0</v>
      </c>
      <c r="AY7" s="55">
        <f t="shared" si="4"/>
        <v>0</v>
      </c>
      <c r="AZ7" s="55">
        <f t="shared" si="4"/>
        <v>0</v>
      </c>
      <c r="BM7" s="54">
        <f t="shared" si="3"/>
        <v>-1.9249999999999998</v>
      </c>
    </row>
    <row r="8" spans="1:65" ht="11.25" customHeight="1" outlineLevel="1">
      <c r="A8" s="42" t="s">
        <v>58</v>
      </c>
      <c r="C8" s="51"/>
      <c r="D8" s="51">
        <f t="shared" ref="D8:AZ8" si="5">+D59</f>
        <v>7.0715088581818195</v>
      </c>
      <c r="E8" s="51">
        <f t="shared" si="5"/>
        <v>7.1715088581818174</v>
      </c>
      <c r="F8" s="51">
        <f t="shared" si="5"/>
        <v>7.1275088581818178</v>
      </c>
      <c r="G8" s="51">
        <f t="shared" si="5"/>
        <v>7.2730155307328905</v>
      </c>
      <c r="H8" s="51">
        <f t="shared" si="5"/>
        <v>7.1849718000000005</v>
      </c>
      <c r="I8" s="51">
        <f t="shared" si="5"/>
        <v>6.8586733298209994</v>
      </c>
      <c r="J8" s="51">
        <f t="shared" si="5"/>
        <v>6.8647234198209981</v>
      </c>
      <c r="K8" s="51">
        <f t="shared" si="5"/>
        <v>6.8659393967190026</v>
      </c>
      <c r="L8" s="51">
        <f t="shared" si="5"/>
        <v>6.8660138127350008</v>
      </c>
      <c r="M8" s="51">
        <f t="shared" si="5"/>
        <v>6.4736052457189999</v>
      </c>
      <c r="N8" s="51">
        <f t="shared" si="5"/>
        <v>6.4736052457189999</v>
      </c>
      <c r="O8" s="51">
        <f t="shared" si="5"/>
        <v>6.4736052457189999</v>
      </c>
      <c r="P8" s="51">
        <f t="shared" si="5"/>
        <v>6.4736052457189999</v>
      </c>
      <c r="Q8" s="51">
        <f t="shared" si="5"/>
        <v>6.4736052457189999</v>
      </c>
      <c r="R8" s="51">
        <f t="shared" si="5"/>
        <v>6.4736052457189999</v>
      </c>
      <c r="S8" s="51">
        <f t="shared" si="5"/>
        <v>6.4736052457189999</v>
      </c>
      <c r="T8" s="51">
        <f t="shared" si="5"/>
        <v>6.4736052457189999</v>
      </c>
      <c r="U8" s="51">
        <f t="shared" si="5"/>
        <v>6.4736052457189999</v>
      </c>
      <c r="V8" s="51">
        <f t="shared" si="5"/>
        <v>6.4736052457189999</v>
      </c>
      <c r="W8" s="51">
        <f t="shared" si="5"/>
        <v>6.4734588776376416</v>
      </c>
      <c r="X8" s="51">
        <f t="shared" si="5"/>
        <v>6.4733987998339995</v>
      </c>
      <c r="Y8" s="51">
        <f t="shared" si="5"/>
        <v>6.4733987998339995</v>
      </c>
      <c r="Z8" s="51">
        <f t="shared" si="5"/>
        <v>6.4733987998339995</v>
      </c>
      <c r="AA8" s="51">
        <f t="shared" si="5"/>
        <v>6.4733987998339995</v>
      </c>
      <c r="AB8" s="51">
        <f t="shared" si="5"/>
        <v>6.4733987998339995</v>
      </c>
      <c r="AC8" s="51">
        <f t="shared" si="5"/>
        <v>6.4733987998339995</v>
      </c>
      <c r="AD8" s="51">
        <f t="shared" si="5"/>
        <v>6.4732251079248382</v>
      </c>
      <c r="AE8" s="51">
        <f t="shared" si="5"/>
        <v>6.4729102864739998</v>
      </c>
      <c r="AF8" s="51">
        <f t="shared" si="5"/>
        <v>6.4729102864739998</v>
      </c>
      <c r="AG8" s="51">
        <f t="shared" si="5"/>
        <v>6.4729102864739998</v>
      </c>
      <c r="AH8" s="51">
        <f t="shared" si="5"/>
        <v>6.4729102864739998</v>
      </c>
      <c r="AI8" s="51">
        <f t="shared" si="5"/>
        <v>6.4729102864739998</v>
      </c>
      <c r="AJ8" s="51">
        <f t="shared" si="5"/>
        <v>6.4729102864739998</v>
      </c>
      <c r="AK8" s="51">
        <f t="shared" si="5"/>
        <v>6.4729102864739998</v>
      </c>
      <c r="AL8" s="51">
        <f t="shared" si="5"/>
        <v>6.4729102864739998</v>
      </c>
      <c r="AM8" s="51">
        <f t="shared" si="5"/>
        <v>6.4729102864739998</v>
      </c>
      <c r="AN8" s="51">
        <f t="shared" si="5"/>
        <v>6.4729102864739998</v>
      </c>
      <c r="AO8" s="51">
        <f t="shared" si="5"/>
        <v>6.4729102864739998</v>
      </c>
      <c r="AP8" s="51">
        <f t="shared" si="5"/>
        <v>6.4729102864739998</v>
      </c>
      <c r="AQ8" s="51">
        <f t="shared" si="5"/>
        <v>6.4729102864739998</v>
      </c>
      <c r="AR8" s="51">
        <f t="shared" si="5"/>
        <v>6.4729102864739998</v>
      </c>
      <c r="AS8" s="51">
        <f t="shared" si="5"/>
        <v>6.4729102864739998</v>
      </c>
      <c r="AT8" s="51">
        <f t="shared" si="5"/>
        <v>6.4729102864739998</v>
      </c>
      <c r="AU8" s="51">
        <f t="shared" si="5"/>
        <v>6.4729102864739998</v>
      </c>
      <c r="AV8" s="51">
        <f t="shared" si="5"/>
        <v>6.4729102864739998</v>
      </c>
      <c r="AW8" s="51">
        <f t="shared" si="5"/>
        <v>6.4729102864739998</v>
      </c>
      <c r="AX8" s="51">
        <f t="shared" si="5"/>
        <v>6.4729102864739998</v>
      </c>
      <c r="AY8" s="51">
        <f t="shared" si="5"/>
        <v>6.4729102864739998</v>
      </c>
      <c r="AZ8" s="51">
        <f t="shared" si="5"/>
        <v>6.4729102864739998</v>
      </c>
      <c r="BM8" s="51">
        <f t="shared" si="3"/>
        <v>-8.8043730732890069E-2</v>
      </c>
    </row>
    <row r="9" spans="1:65" ht="11.25" customHeight="1" outlineLevel="1">
      <c r="A9" s="42" t="s">
        <v>59</v>
      </c>
      <c r="C9" s="51"/>
      <c r="D9" s="51">
        <f t="shared" ref="D9:AZ9" ca="1" si="6">+D162</f>
        <v>5.9179083304190083</v>
      </c>
      <c r="E9" s="51">
        <f t="shared" ca="1" si="6"/>
        <v>5.6307208974769649</v>
      </c>
      <c r="F9" s="51">
        <f t="shared" ca="1" si="6"/>
        <v>5.4894092217886818</v>
      </c>
      <c r="G9" s="51">
        <f t="shared" ca="1" si="6"/>
        <v>5.410538930134682</v>
      </c>
      <c r="H9" s="51">
        <f t="shared" ca="1" si="6"/>
        <v>6.9252288435352183</v>
      </c>
      <c r="I9" s="56">
        <f t="shared" ca="1" si="6"/>
        <v>6.8432634466683702</v>
      </c>
      <c r="J9" s="51">
        <f t="shared" ca="1" si="6"/>
        <v>6.7528053676246511</v>
      </c>
      <c r="K9" s="51">
        <f t="shared" ca="1" si="6"/>
        <v>6.656489544585904</v>
      </c>
      <c r="L9" s="51">
        <f t="shared" ca="1" si="6"/>
        <v>6.5589652128923621</v>
      </c>
      <c r="M9" s="51">
        <f t="shared" ca="1" si="6"/>
        <v>8.6532127044038614</v>
      </c>
      <c r="N9" s="51">
        <f t="shared" ca="1" si="6"/>
        <v>8.5301241585646412</v>
      </c>
      <c r="O9" s="51">
        <f t="shared" ca="1" si="6"/>
        <v>8.4070356127254229</v>
      </c>
      <c r="P9" s="51">
        <f t="shared" ca="1" si="6"/>
        <v>8.2839470668862027</v>
      </c>
      <c r="Q9" s="51">
        <f t="shared" ca="1" si="6"/>
        <v>8.1608585210469826</v>
      </c>
      <c r="R9" s="51">
        <f t="shared" ca="1" si="6"/>
        <v>8.0377699752077643</v>
      </c>
      <c r="S9" s="51">
        <f t="shared" ca="1" si="6"/>
        <v>7.9146814293685441</v>
      </c>
      <c r="T9" s="51">
        <f t="shared" ca="1" si="6"/>
        <v>7.7915928835293258</v>
      </c>
      <c r="U9" s="51">
        <f t="shared" ca="1" si="6"/>
        <v>7.6685043376901056</v>
      </c>
      <c r="V9" s="51">
        <f t="shared" ca="1" si="6"/>
        <v>7.5454157918508855</v>
      </c>
      <c r="W9" s="51">
        <f t="shared" ca="1" si="6"/>
        <v>7.4223286375264106</v>
      </c>
      <c r="X9" s="51">
        <f t="shared" ca="1" si="6"/>
        <v>7.2992434458736462</v>
      </c>
      <c r="Y9" s="51">
        <f t="shared" ca="1" si="6"/>
        <v>7.1761588253778497</v>
      </c>
      <c r="Z9" s="51">
        <f t="shared" ca="1" si="6"/>
        <v>7.0530742048820549</v>
      </c>
      <c r="AA9" s="51">
        <f t="shared" ca="1" si="6"/>
        <v>6.9299895843862584</v>
      </c>
      <c r="AB9" s="51">
        <f t="shared" ca="1" si="6"/>
        <v>6.8069049638904637</v>
      </c>
      <c r="AC9" s="51">
        <f t="shared" ca="1" si="6"/>
        <v>6.6838203433946672</v>
      </c>
      <c r="AD9" s="51">
        <f t="shared" ca="1" si="6"/>
        <v>6.5607373741800128</v>
      </c>
      <c r="AE9" s="51">
        <f t="shared" ca="1" si="6"/>
        <v>6.4376590492398265</v>
      </c>
      <c r="AF9" s="51">
        <f t="shared" ca="1" si="6"/>
        <v>6.3145837172929653</v>
      </c>
      <c r="AG9" s="51">
        <f t="shared" ca="1" si="6"/>
        <v>6.1915083853461041</v>
      </c>
      <c r="AH9" s="51">
        <f t="shared" ca="1" si="6"/>
        <v>6.0684330533992421</v>
      </c>
      <c r="AI9" s="51">
        <f t="shared" ca="1" si="6"/>
        <v>5.945357721452381</v>
      </c>
      <c r="AJ9" s="51">
        <f t="shared" ca="1" si="6"/>
        <v>5.8222823895055198</v>
      </c>
      <c r="AK9" s="51">
        <f t="shared" ca="1" si="6"/>
        <v>5.6992070575586569</v>
      </c>
      <c r="AL9" s="51">
        <f t="shared" ca="1" si="6"/>
        <v>5.5761317256117957</v>
      </c>
      <c r="AM9" s="51">
        <f t="shared" ca="1" si="6"/>
        <v>5.4530563936649337</v>
      </c>
      <c r="AN9" s="51">
        <f t="shared" ca="1" si="6"/>
        <v>5.3299810617180725</v>
      </c>
      <c r="AO9" s="51">
        <f t="shared" ca="1" si="6"/>
        <v>5.2069057297712114</v>
      </c>
      <c r="AP9" s="51">
        <f t="shared" ca="1" si="6"/>
        <v>5.0838303978243502</v>
      </c>
      <c r="AQ9" s="51">
        <f t="shared" ca="1" si="6"/>
        <v>4.9607550658774899</v>
      </c>
      <c r="AR9" s="51">
        <f t="shared" ca="1" si="6"/>
        <v>4.8376797339306279</v>
      </c>
      <c r="AS9" s="51">
        <f t="shared" ca="1" si="6"/>
        <v>4.7146044019837667</v>
      </c>
      <c r="AT9" s="51">
        <f t="shared" ca="1" si="6"/>
        <v>4.5915290700369047</v>
      </c>
      <c r="AU9" s="51">
        <f t="shared" ca="1" si="6"/>
        <v>4.4684537380900444</v>
      </c>
      <c r="AV9" s="51">
        <f t="shared" ca="1" si="6"/>
        <v>4.3453784061431833</v>
      </c>
      <c r="AW9" s="51">
        <f t="shared" ca="1" si="6"/>
        <v>4.2223030741963221</v>
      </c>
      <c r="AX9" s="51">
        <f t="shared" ca="1" si="6"/>
        <v>4.099227742249461</v>
      </c>
      <c r="AY9" s="51">
        <f t="shared" ca="1" si="6"/>
        <v>3.9761524103025998</v>
      </c>
      <c r="AZ9" s="51">
        <f t="shared" ca="1" si="6"/>
        <v>3.8530770783557382</v>
      </c>
      <c r="BM9" s="51">
        <f t="shared" ca="1" si="3"/>
        <v>1.5146899134005363</v>
      </c>
    </row>
    <row r="10" spans="1:65" ht="11.25" customHeight="1" outlineLevel="1">
      <c r="A10" s="42" t="s">
        <v>60</v>
      </c>
      <c r="C10" s="51"/>
      <c r="D10" s="51">
        <f ca="1">+D164</f>
        <v>21.072107682985973</v>
      </c>
      <c r="E10" s="51">
        <f ca="1">+E164</f>
        <v>18.361718140585165</v>
      </c>
      <c r="F10" s="51">
        <f ca="1">+F164</f>
        <v>18.041098301830026</v>
      </c>
      <c r="G10" s="51">
        <f ca="1">+G164</f>
        <v>17.7423735542455</v>
      </c>
      <c r="H10" s="51">
        <f t="shared" ref="H10:AZ10" ca="1" si="7">+H164</f>
        <v>16.615868698090697</v>
      </c>
      <c r="I10" s="56">
        <f t="shared" ca="1" si="7"/>
        <v>16.419207143231347</v>
      </c>
      <c r="J10" s="51">
        <f t="shared" ca="1" si="7"/>
        <v>16.202168891062243</v>
      </c>
      <c r="K10" s="51">
        <f t="shared" ca="1" si="7"/>
        <v>15.971076012354802</v>
      </c>
      <c r="L10" s="51">
        <f t="shared" ca="1" si="7"/>
        <v>15.737083529665705</v>
      </c>
      <c r="M10" s="51">
        <f t="shared" ca="1" si="7"/>
        <v>16.765849863448111</v>
      </c>
      <c r="N10" s="51">
        <f t="shared" ca="1" si="7"/>
        <v>16.527362246195821</v>
      </c>
      <c r="O10" s="51">
        <f t="shared" ca="1" si="7"/>
        <v>16.288874628943535</v>
      </c>
      <c r="P10" s="51">
        <f t="shared" ca="1" si="7"/>
        <v>16.050387011691246</v>
      </c>
      <c r="Q10" s="51">
        <f t="shared" ca="1" si="7"/>
        <v>15.811899394438958</v>
      </c>
      <c r="R10" s="51">
        <f t="shared" ca="1" si="7"/>
        <v>15.573411777186671</v>
      </c>
      <c r="S10" s="51">
        <f t="shared" ca="1" si="7"/>
        <v>15.334924159934381</v>
      </c>
      <c r="T10" s="51">
        <f t="shared" ca="1" si="7"/>
        <v>15.096436542682095</v>
      </c>
      <c r="U10" s="51">
        <f t="shared" ca="1" si="7"/>
        <v>14.857948925429808</v>
      </c>
      <c r="V10" s="51">
        <f t="shared" ca="1" si="7"/>
        <v>14.619461308177518</v>
      </c>
      <c r="W10" s="51">
        <f t="shared" ca="1" si="7"/>
        <v>14.380976387025289</v>
      </c>
      <c r="X10" s="51">
        <f t="shared" ca="1" si="7"/>
        <v>14.142495268606259</v>
      </c>
      <c r="Y10" s="51">
        <f t="shared" ca="1" si="7"/>
        <v>13.904015256820376</v>
      </c>
      <c r="Z10" s="51">
        <f t="shared" ca="1" si="7"/>
        <v>13.665535245034491</v>
      </c>
      <c r="AA10" s="51">
        <f t="shared" ca="1" si="7"/>
        <v>13.427055233248606</v>
      </c>
      <c r="AB10" s="51">
        <f t="shared" ca="1" si="7"/>
        <v>13.18857522146272</v>
      </c>
      <c r="AC10" s="51">
        <f t="shared" ca="1" si="7"/>
        <v>12.950095209676837</v>
      </c>
      <c r="AD10" s="51">
        <f t="shared" ca="1" si="7"/>
        <v>12.711618397295918</v>
      </c>
      <c r="AE10" s="51">
        <f t="shared" ca="1" si="7"/>
        <v>12.473150583331091</v>
      </c>
      <c r="AF10" s="51">
        <f t="shared" ca="1" si="7"/>
        <v>12.23468856837739</v>
      </c>
      <c r="AG10" s="51">
        <f t="shared" ca="1" si="7"/>
        <v>11.996226553423689</v>
      </c>
      <c r="AH10" s="51">
        <f t="shared" ca="1" si="7"/>
        <v>11.757764538469987</v>
      </c>
      <c r="AI10" s="51">
        <f t="shared" ca="1" si="7"/>
        <v>11.519302523516284</v>
      </c>
      <c r="AJ10" s="51">
        <f t="shared" ca="1" si="7"/>
        <v>11.280840508562582</v>
      </c>
      <c r="AK10" s="51">
        <f t="shared" ca="1" si="7"/>
        <v>11.042378493608878</v>
      </c>
      <c r="AL10" s="51">
        <f t="shared" ca="1" si="7"/>
        <v>10.803916478655177</v>
      </c>
      <c r="AM10" s="51">
        <f t="shared" ca="1" si="7"/>
        <v>10.565454463701474</v>
      </c>
      <c r="AN10" s="51">
        <f t="shared" ca="1" si="7"/>
        <v>10.32699244874777</v>
      </c>
      <c r="AO10" s="51">
        <f t="shared" ca="1" si="7"/>
        <v>10.088530433794071</v>
      </c>
      <c r="AP10" s="51">
        <f t="shared" ca="1" si="7"/>
        <v>9.8500684188403689</v>
      </c>
      <c r="AQ10" s="51">
        <f t="shared" ca="1" si="7"/>
        <v>9.6116064038866682</v>
      </c>
      <c r="AR10" s="51">
        <f t="shared" ca="1" si="7"/>
        <v>9.3731443889329658</v>
      </c>
      <c r="AS10" s="51">
        <f t="shared" ca="1" si="7"/>
        <v>9.1346823739792651</v>
      </c>
      <c r="AT10" s="51">
        <f t="shared" ca="1" si="7"/>
        <v>8.8962203590255626</v>
      </c>
      <c r="AU10" s="51">
        <f t="shared" ca="1" si="7"/>
        <v>8.657758344071862</v>
      </c>
      <c r="AV10" s="51">
        <f t="shared" ca="1" si="7"/>
        <v>8.4192963291181613</v>
      </c>
      <c r="AW10" s="51">
        <f t="shared" ca="1" si="7"/>
        <v>8.1808343141644588</v>
      </c>
      <c r="AX10" s="51">
        <f t="shared" ca="1" si="7"/>
        <v>7.9423722992107564</v>
      </c>
      <c r="AY10" s="51">
        <f t="shared" ca="1" si="7"/>
        <v>7.7039102842570566</v>
      </c>
      <c r="AZ10" s="51">
        <f t="shared" ca="1" si="7"/>
        <v>7.4654482693033533</v>
      </c>
      <c r="BM10" s="51">
        <f t="shared" ca="1" si="3"/>
        <v>-1.1265048561548028</v>
      </c>
    </row>
    <row r="11" spans="1:65" ht="11.25" customHeight="1" outlineLevel="1">
      <c r="A11" s="42" t="s">
        <v>61</v>
      </c>
      <c r="C11" s="51"/>
      <c r="D11" s="51">
        <f t="shared" ref="D11:AZ11" ca="1" si="8">D262</f>
        <v>7.1590311559435023</v>
      </c>
      <c r="E11" s="51">
        <f t="shared" ca="1" si="8"/>
        <v>0.55599306737128251</v>
      </c>
      <c r="F11" s="51">
        <f t="shared" ca="1" si="8"/>
        <v>0.92133841606401257</v>
      </c>
      <c r="G11" s="51">
        <f t="shared" ca="1" si="8"/>
        <v>1.0563014856123809</v>
      </c>
      <c r="H11" s="51">
        <f t="shared" ca="1" si="8"/>
        <v>0.87132234443626466</v>
      </c>
      <c r="I11" s="51">
        <f t="shared" ca="1" si="8"/>
        <v>0.98724349104731091</v>
      </c>
      <c r="J11" s="51">
        <f t="shared" ca="1" si="8"/>
        <v>1.3913985879888093</v>
      </c>
      <c r="K11" s="51">
        <f t="shared" ca="1" si="8"/>
        <v>1.7878667376043091</v>
      </c>
      <c r="L11" s="51">
        <f t="shared" ca="1" si="8"/>
        <v>2.0156091095979298</v>
      </c>
      <c r="M11" s="51">
        <f t="shared" ca="1" si="8"/>
        <v>2.9442703374432533</v>
      </c>
      <c r="N11" s="51">
        <f t="shared" ca="1" si="8"/>
        <v>2.8876845826120019</v>
      </c>
      <c r="O11" s="51">
        <f t="shared" ca="1" si="8"/>
        <v>2.8310988277807523</v>
      </c>
      <c r="P11" s="51">
        <f t="shared" ca="1" si="8"/>
        <v>2.7745130729495009</v>
      </c>
      <c r="Q11" s="51">
        <f t="shared" ca="1" si="8"/>
        <v>2.7179273181182504</v>
      </c>
      <c r="R11" s="51">
        <f t="shared" ca="1" si="8"/>
        <v>3.2644152811237395</v>
      </c>
      <c r="S11" s="51">
        <f t="shared" ca="1" si="8"/>
        <v>3.3558120368070163</v>
      </c>
      <c r="T11" s="51">
        <f t="shared" ca="1" si="8"/>
        <v>3.4358311419435918</v>
      </c>
      <c r="U11" s="51">
        <f t="shared" ca="1" si="8"/>
        <v>3.5053600239118223</v>
      </c>
      <c r="V11" s="51">
        <f t="shared" ca="1" si="8"/>
        <v>3.5652162446190876</v>
      </c>
      <c r="W11" s="51">
        <f t="shared" ca="1" si="8"/>
        <v>3.616118944794823</v>
      </c>
      <c r="X11" s="51">
        <f t="shared" ca="1" si="8"/>
        <v>3.6588175804190421</v>
      </c>
      <c r="Y11" s="51">
        <f t="shared" ca="1" si="8"/>
        <v>3.6939447327629971</v>
      </c>
      <c r="Z11" s="51">
        <f t="shared" ca="1" si="8"/>
        <v>3.7220750906147981</v>
      </c>
      <c r="AA11" s="51">
        <f t="shared" ca="1" si="8"/>
        <v>3.743751598595265</v>
      </c>
      <c r="AB11" s="51">
        <f t="shared" ca="1" si="8"/>
        <v>3.7594745974725798</v>
      </c>
      <c r="AC11" s="51">
        <f t="shared" ca="1" si="8"/>
        <v>3.7697051912138573</v>
      </c>
      <c r="AD11" s="51">
        <f t="shared" ca="1" si="8"/>
        <v>3.7748278941102358</v>
      </c>
      <c r="AE11" s="51">
        <f t="shared" ca="1" si="8"/>
        <v>3.7752434916784905</v>
      </c>
      <c r="AF11" s="51">
        <f t="shared" ca="1" si="8"/>
        <v>3.7714204353511303</v>
      </c>
      <c r="AG11" s="51">
        <f t="shared" ca="1" si="8"/>
        <v>3.7636154419701024</v>
      </c>
      <c r="AH11" s="51">
        <f t="shared" ca="1" si="8"/>
        <v>3.7521352914652528</v>
      </c>
      <c r="AI11" s="51">
        <f t="shared" ca="1" si="8"/>
        <v>3.7372628039394282</v>
      </c>
      <c r="AJ11" s="51">
        <f t="shared" ca="1" si="8"/>
        <v>3.7192587275736391</v>
      </c>
      <c r="AK11" s="51">
        <f t="shared" ca="1" si="8"/>
        <v>3.6983634769339702</v>
      </c>
      <c r="AL11" s="51">
        <f t="shared" ca="1" si="8"/>
        <v>3.6747987335767687</v>
      </c>
      <c r="AM11" s="51">
        <f t="shared" ca="1" si="8"/>
        <v>3.6487689199005118</v>
      </c>
      <c r="AN11" s="51">
        <f t="shared" ca="1" si="8"/>
        <v>3.6204625563202049</v>
      </c>
      <c r="AO11" s="51">
        <f t="shared" ca="1" si="8"/>
        <v>3.590053511037349</v>
      </c>
      <c r="AP11" s="51">
        <f t="shared" ca="1" si="8"/>
        <v>3.5577021509396585</v>
      </c>
      <c r="AQ11" s="51">
        <f t="shared" ca="1" si="8"/>
        <v>3.5235564014849441</v>
      </c>
      <c r="AR11" s="51">
        <f t="shared" ca="1" si="8"/>
        <v>3.4877527227979002</v>
      </c>
      <c r="AS11" s="51">
        <f t="shared" ca="1" si="8"/>
        <v>3.4504170086328898</v>
      </c>
      <c r="AT11" s="51">
        <f t="shared" ca="1" si="8"/>
        <v>3.4116654143260536</v>
      </c>
      <c r="AU11" s="51">
        <f t="shared" ca="1" si="8"/>
        <v>3.3716051193725463</v>
      </c>
      <c r="AV11" s="51">
        <f t="shared" ca="1" si="8"/>
        <v>3.3303350298160836</v>
      </c>
      <c r="AW11" s="51">
        <f t="shared" ca="1" si="8"/>
        <v>3.2879464252251571</v>
      </c>
      <c r="AX11" s="51">
        <f t="shared" ca="1" si="8"/>
        <v>3.2445235546503253</v>
      </c>
      <c r="AY11" s="51">
        <f t="shared" ca="1" si="8"/>
        <v>3.2001441856073645</v>
      </c>
      <c r="AZ11" s="51">
        <f t="shared" ca="1" si="8"/>
        <v>3.1548801098093251</v>
      </c>
      <c r="BM11" s="51">
        <f t="shared" ca="1" si="3"/>
        <v>-0.18497914117611625</v>
      </c>
    </row>
    <row r="12" spans="1:65" ht="11.25" customHeight="1" outlineLevel="1" thickBot="1">
      <c r="A12" s="47" t="s">
        <v>13</v>
      </c>
      <c r="B12" s="47"/>
      <c r="C12" s="57"/>
      <c r="D12" s="57">
        <f ca="1">SUM(D6:D11)</f>
        <v>45.581729363932851</v>
      </c>
      <c r="E12" s="57">
        <f ca="1">SUM(E6:E11)</f>
        <v>34.786437430690427</v>
      </c>
      <c r="F12" s="57">
        <f ca="1">SUM(F6:F11)</f>
        <v>35.77495910190224</v>
      </c>
      <c r="G12" s="57">
        <f ca="1">SUM(G6:G11)</f>
        <v>34.970705325786383</v>
      </c>
      <c r="H12" s="57">
        <f ca="1">SUM(H6:H11)</f>
        <v>33.192137027624327</v>
      </c>
      <c r="I12" s="57">
        <f t="shared" ref="I12:AZ12" ca="1" si="9">SUM(I6:I11)</f>
        <v>32.735027659161418</v>
      </c>
      <c r="J12" s="57">
        <f t="shared" ca="1" si="9"/>
        <v>32.870269319857961</v>
      </c>
      <c r="K12" s="57">
        <f t="shared" ca="1" si="9"/>
        <v>32.973728205692503</v>
      </c>
      <c r="L12" s="57">
        <f t="shared" ca="1" si="9"/>
        <v>32.961415431098622</v>
      </c>
      <c r="M12" s="57">
        <f t="shared" ca="1" si="9"/>
        <v>38.26561702538477</v>
      </c>
      <c r="N12" s="57">
        <f t="shared" ca="1" si="9"/>
        <v>37.881746689669257</v>
      </c>
      <c r="O12" s="57">
        <f t="shared" ca="1" si="9"/>
        <v>37.49928456519244</v>
      </c>
      <c r="P12" s="57">
        <f t="shared" ca="1" si="9"/>
        <v>37.151096052270148</v>
      </c>
      <c r="Q12" s="57">
        <f t="shared" ca="1" si="9"/>
        <v>36.804307007447875</v>
      </c>
      <c r="R12" s="57">
        <f t="shared" ca="1" si="9"/>
        <v>37.062019137924352</v>
      </c>
      <c r="S12" s="57">
        <f t="shared" ca="1" si="9"/>
        <v>36.543438486411041</v>
      </c>
      <c r="T12" s="57">
        <f t="shared" ca="1" si="9"/>
        <v>36.276083783281251</v>
      </c>
      <c r="U12" s="57">
        <f t="shared" ca="1" si="9"/>
        <v>35.998522904079593</v>
      </c>
      <c r="V12" s="57">
        <f t="shared" ca="1" si="9"/>
        <v>35.711579091655416</v>
      </c>
      <c r="W12" s="57">
        <f t="shared" ca="1" si="9"/>
        <v>35.415835000832352</v>
      </c>
      <c r="X12" s="57">
        <f t="shared" ca="1" si="9"/>
        <v>35.112280334191581</v>
      </c>
      <c r="Y12" s="57">
        <f t="shared" ca="1" si="9"/>
        <v>34.801523401576517</v>
      </c>
      <c r="Z12" s="57">
        <f t="shared" ca="1" si="9"/>
        <v>34.484083285415757</v>
      </c>
      <c r="AA12" s="57">
        <f t="shared" ca="1" si="9"/>
        <v>34.160509202549029</v>
      </c>
      <c r="AB12" s="57">
        <f t="shared" ca="1" si="9"/>
        <v>33.831307891407853</v>
      </c>
      <c r="AC12" s="57">
        <f t="shared" ca="1" si="9"/>
        <v>33.496946981575896</v>
      </c>
      <c r="AD12" s="57">
        <f t="shared" ca="1" si="9"/>
        <v>33.157648802250158</v>
      </c>
      <c r="AE12" s="57">
        <f t="shared" ca="1" si="9"/>
        <v>32.813862282570824</v>
      </c>
      <c r="AF12" s="57">
        <f t="shared" ca="1" si="9"/>
        <v>32.466513899313341</v>
      </c>
      <c r="AG12" s="57">
        <f t="shared" ca="1" si="9"/>
        <v>32.115543819401594</v>
      </c>
      <c r="AH12" s="57">
        <f t="shared" ca="1" si="9"/>
        <v>31.76126602757342</v>
      </c>
      <c r="AI12" s="57">
        <f t="shared" ca="1" si="9"/>
        <v>31.403970692835813</v>
      </c>
      <c r="AJ12" s="57">
        <f t="shared" ca="1" si="9"/>
        <v>31.043926059252023</v>
      </c>
      <c r="AK12" s="57">
        <f t="shared" ca="1" si="9"/>
        <v>30.681380187187997</v>
      </c>
      <c r="AL12" s="57">
        <f t="shared" ca="1" si="9"/>
        <v>30.316562556915972</v>
      </c>
      <c r="AM12" s="57">
        <f t="shared" ca="1" si="9"/>
        <v>29.949685545524598</v>
      </c>
      <c r="AN12" s="57">
        <f t="shared" ca="1" si="9"/>
        <v>29.580945787212887</v>
      </c>
      <c r="AO12" s="57">
        <f t="shared" ca="1" si="9"/>
        <v>29.210525426242015</v>
      </c>
      <c r="AP12" s="57">
        <f t="shared" ca="1" si="9"/>
        <v>28.838593271080551</v>
      </c>
      <c r="AQ12" s="57">
        <f t="shared" ca="1" si="9"/>
        <v>28.465305857598807</v>
      </c>
      <c r="AR12" s="57">
        <f t="shared" ca="1" si="9"/>
        <v>28.090808428542196</v>
      </c>
      <c r="AS12" s="57">
        <f t="shared" ca="1" si="9"/>
        <v>27.715235835938245</v>
      </c>
      <c r="AT12" s="57">
        <f t="shared" ca="1" si="9"/>
        <v>27.338713372561699</v>
      </c>
      <c r="AU12" s="57">
        <f t="shared" ca="1" si="9"/>
        <v>26.9613575380951</v>
      </c>
      <c r="AV12" s="57">
        <f t="shared" ca="1" si="9"/>
        <v>26.583276745173293</v>
      </c>
      <c r="AW12" s="57">
        <f t="shared" ca="1" si="9"/>
        <v>26.204571970087727</v>
      </c>
      <c r="AX12" s="57">
        <f t="shared" ca="1" si="9"/>
        <v>25.825337352546374</v>
      </c>
      <c r="AY12" s="57">
        <f t="shared" ca="1" si="9"/>
        <v>25.445660748535573</v>
      </c>
      <c r="AZ12" s="57">
        <f t="shared" ca="1" si="9"/>
        <v>25.065624240008347</v>
      </c>
      <c r="BM12" s="57">
        <f ca="1">SUM(BM6:BM11)</f>
        <v>-1.7785682981620541</v>
      </c>
    </row>
    <row r="13" spans="1:65" ht="11.25" customHeight="1" thickTop="1">
      <c r="D13" s="48"/>
      <c r="E13" s="48"/>
      <c r="F13" s="48"/>
      <c r="G13" s="58">
        <f ca="1">(H12-G12)/G12</f>
        <v>-5.0858805437092286E-2</v>
      </c>
      <c r="H13" s="58">
        <f ca="1">(H12-G12)/(G12-(H8-G8))</f>
        <v>-5.0731082711900896E-2</v>
      </c>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8"/>
      <c r="AZ13" s="48"/>
      <c r="BM13" s="59"/>
    </row>
    <row r="14" spans="1:65" ht="11.25" customHeight="1">
      <c r="D14" s="48"/>
      <c r="E14" s="48"/>
      <c r="F14" s="48"/>
      <c r="G14" s="58"/>
      <c r="H14" s="5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c r="AZ14" s="48"/>
      <c r="BM14" s="59"/>
    </row>
    <row r="15" spans="1:65" s="60" customFormat="1" ht="11.25" customHeight="1">
      <c r="A15" s="60" t="s">
        <v>62</v>
      </c>
      <c r="C15" s="61">
        <f t="shared" ref="C15:BK15" si="10">C1</f>
        <v>2015</v>
      </c>
      <c r="D15" s="61">
        <f t="shared" si="10"/>
        <v>2016</v>
      </c>
      <c r="E15" s="61">
        <f t="shared" si="10"/>
        <v>2017</v>
      </c>
      <c r="F15" s="61">
        <f t="shared" si="10"/>
        <v>2018</v>
      </c>
      <c r="G15" s="61">
        <f t="shared" si="10"/>
        <v>2019</v>
      </c>
      <c r="H15" s="61">
        <f t="shared" si="10"/>
        <v>2020</v>
      </c>
      <c r="I15" s="61">
        <f t="shared" si="10"/>
        <v>2021</v>
      </c>
      <c r="J15" s="61">
        <f t="shared" si="10"/>
        <v>2022</v>
      </c>
      <c r="K15" s="61">
        <f t="shared" si="10"/>
        <v>2023</v>
      </c>
      <c r="L15" s="61">
        <f t="shared" si="10"/>
        <v>2024</v>
      </c>
      <c r="M15" s="61">
        <f t="shared" si="10"/>
        <v>2025</v>
      </c>
      <c r="N15" s="61">
        <f t="shared" si="10"/>
        <v>2026</v>
      </c>
      <c r="O15" s="61">
        <f t="shared" si="10"/>
        <v>2027</v>
      </c>
      <c r="P15" s="61">
        <f t="shared" si="10"/>
        <v>2028</v>
      </c>
      <c r="Q15" s="61">
        <f t="shared" si="10"/>
        <v>2029</v>
      </c>
      <c r="R15" s="61">
        <f t="shared" si="10"/>
        <v>2030</v>
      </c>
      <c r="S15" s="61">
        <f t="shared" si="10"/>
        <v>2031</v>
      </c>
      <c r="T15" s="61">
        <f t="shared" si="10"/>
        <v>2032</v>
      </c>
      <c r="U15" s="61">
        <f t="shared" si="10"/>
        <v>2033</v>
      </c>
      <c r="V15" s="61">
        <f t="shared" si="10"/>
        <v>2034</v>
      </c>
      <c r="W15" s="61">
        <f t="shared" si="10"/>
        <v>2035</v>
      </c>
      <c r="X15" s="61">
        <f t="shared" si="10"/>
        <v>2036</v>
      </c>
      <c r="Y15" s="61">
        <f t="shared" si="10"/>
        <v>2037</v>
      </c>
      <c r="Z15" s="61">
        <f t="shared" si="10"/>
        <v>2038</v>
      </c>
      <c r="AA15" s="61">
        <f t="shared" si="10"/>
        <v>2039</v>
      </c>
      <c r="AB15" s="61">
        <f t="shared" si="10"/>
        <v>2040</v>
      </c>
      <c r="AC15" s="61">
        <f t="shared" si="10"/>
        <v>2041</v>
      </c>
      <c r="AD15" s="61">
        <f t="shared" si="10"/>
        <v>2042</v>
      </c>
      <c r="AE15" s="61">
        <f t="shared" si="10"/>
        <v>2043</v>
      </c>
      <c r="AF15" s="61">
        <f t="shared" si="10"/>
        <v>2044</v>
      </c>
      <c r="AG15" s="61">
        <f t="shared" si="10"/>
        <v>2045</v>
      </c>
      <c r="AH15" s="61">
        <f t="shared" si="10"/>
        <v>2046</v>
      </c>
      <c r="AI15" s="61">
        <f t="shared" si="10"/>
        <v>2047</v>
      </c>
      <c r="AJ15" s="61">
        <f t="shared" si="10"/>
        <v>2048</v>
      </c>
      <c r="AK15" s="61">
        <f t="shared" si="10"/>
        <v>2049</v>
      </c>
      <c r="AL15" s="61">
        <f t="shared" si="10"/>
        <v>2050</v>
      </c>
      <c r="AM15" s="61">
        <f t="shared" si="10"/>
        <v>2051</v>
      </c>
      <c r="AN15" s="61">
        <f t="shared" si="10"/>
        <v>2052</v>
      </c>
      <c r="AO15" s="61">
        <f t="shared" si="10"/>
        <v>2053</v>
      </c>
      <c r="AP15" s="61">
        <f t="shared" si="10"/>
        <v>2054</v>
      </c>
      <c r="AQ15" s="61">
        <f t="shared" si="10"/>
        <v>2055</v>
      </c>
      <c r="AR15" s="61">
        <f t="shared" si="10"/>
        <v>2056</v>
      </c>
      <c r="AS15" s="61">
        <f t="shared" si="10"/>
        <v>2057</v>
      </c>
      <c r="AT15" s="61">
        <f t="shared" si="10"/>
        <v>2058</v>
      </c>
      <c r="AU15" s="61">
        <f t="shared" si="10"/>
        <v>2059</v>
      </c>
      <c r="AV15" s="61">
        <f t="shared" si="10"/>
        <v>2060</v>
      </c>
      <c r="AW15" s="61">
        <f t="shared" si="10"/>
        <v>2061</v>
      </c>
      <c r="AX15" s="61">
        <f t="shared" si="10"/>
        <v>2062</v>
      </c>
      <c r="AY15" s="61">
        <f t="shared" si="10"/>
        <v>2063</v>
      </c>
      <c r="AZ15" s="61">
        <f t="shared" si="10"/>
        <v>2064</v>
      </c>
      <c r="BA15" s="61">
        <f t="shared" si="10"/>
        <v>0</v>
      </c>
      <c r="BB15" s="61">
        <f t="shared" si="10"/>
        <v>0</v>
      </c>
      <c r="BC15" s="61">
        <f t="shared" si="10"/>
        <v>0</v>
      </c>
      <c r="BD15" s="61">
        <f t="shared" si="10"/>
        <v>0</v>
      </c>
      <c r="BE15" s="61">
        <f t="shared" si="10"/>
        <v>0</v>
      </c>
      <c r="BF15" s="61">
        <f t="shared" si="10"/>
        <v>0</v>
      </c>
      <c r="BG15" s="61">
        <f t="shared" si="10"/>
        <v>0</v>
      </c>
      <c r="BH15" s="61">
        <f t="shared" si="10"/>
        <v>0</v>
      </c>
      <c r="BI15" s="61">
        <f t="shared" si="10"/>
        <v>0</v>
      </c>
      <c r="BJ15" s="61">
        <f t="shared" si="10"/>
        <v>0</v>
      </c>
      <c r="BK15" s="61">
        <f t="shared" si="10"/>
        <v>0</v>
      </c>
      <c r="BL15" s="61"/>
    </row>
    <row r="16" spans="1:65" s="63" customFormat="1" ht="11.25" customHeight="1">
      <c r="A16" s="62" t="s">
        <v>63</v>
      </c>
      <c r="C16" s="64"/>
      <c r="D16" s="64"/>
      <c r="E16" s="64"/>
      <c r="F16" s="64"/>
      <c r="G16" s="64"/>
      <c r="H16" s="64"/>
      <c r="I16" s="64"/>
    </row>
    <row r="17" spans="1:86" s="63" customFormat="1" ht="11.25" customHeight="1">
      <c r="A17" s="65" t="s">
        <v>64</v>
      </c>
      <c r="D17" s="66"/>
      <c r="E17" s="66"/>
      <c r="F17" s="66"/>
      <c r="G17" s="66"/>
      <c r="H17" s="66"/>
    </row>
    <row r="18" spans="1:86" s="63" customFormat="1" ht="11.25" customHeight="1">
      <c r="A18" s="67" t="s">
        <v>65</v>
      </c>
    </row>
    <row r="19" spans="1:86" s="63" customFormat="1" ht="11.25" customHeight="1">
      <c r="A19" s="68" t="s">
        <v>66</v>
      </c>
    </row>
    <row r="20" spans="1:86" s="63" customFormat="1" ht="11.25" customHeight="1">
      <c r="C20" s="51"/>
      <c r="D20" s="51"/>
    </row>
    <row r="21" spans="1:86" ht="11.25" customHeight="1">
      <c r="A21" s="69" t="s">
        <v>56</v>
      </c>
      <c r="E21" s="51"/>
      <c r="F21" s="51">
        <f t="shared" ref="F21:L21" si="11">F23+F24</f>
        <v>1.4176735056535437</v>
      </c>
      <c r="G21" s="51">
        <f t="shared" si="11"/>
        <v>0.43379678999999993</v>
      </c>
      <c r="H21" s="51">
        <f>H23+H24</f>
        <v>0.39232869000000004</v>
      </c>
      <c r="I21" s="70">
        <f t="shared" si="11"/>
        <v>0.77634963920454547</v>
      </c>
      <c r="J21" s="71">
        <f t="shared" si="11"/>
        <v>8.7280085227272736E-2</v>
      </c>
      <c r="K21" s="71">
        <f t="shared" si="11"/>
        <v>1.3396749699999999</v>
      </c>
      <c r="L21" s="71">
        <f t="shared" si="11"/>
        <v>0.50800000000000001</v>
      </c>
      <c r="M21" s="71"/>
      <c r="N21" s="71"/>
      <c r="O21" s="71"/>
      <c r="P21" s="71"/>
      <c r="Q21" s="71"/>
      <c r="R21" s="71"/>
      <c r="S21" s="71"/>
      <c r="T21" s="71"/>
      <c r="U21" s="71"/>
      <c r="V21" s="71"/>
      <c r="W21" s="71"/>
      <c r="X21" s="71"/>
      <c r="Y21" s="71"/>
      <c r="Z21" s="71"/>
      <c r="AA21" s="71"/>
      <c r="AB21" s="71"/>
      <c r="AC21" s="71"/>
      <c r="AD21" s="71"/>
      <c r="AE21" s="71"/>
      <c r="AF21" s="71"/>
      <c r="AG21" s="71"/>
      <c r="AH21" s="71"/>
      <c r="CH21" s="42" t="s">
        <v>67</v>
      </c>
    </row>
    <row r="22" spans="1:86" ht="11.25" customHeight="1" outlineLevel="1">
      <c r="A22" s="72"/>
      <c r="B22" s="72" t="s">
        <v>68</v>
      </c>
      <c r="I22" s="70"/>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row>
    <row r="23" spans="1:86" ht="11.25" customHeight="1" outlineLevel="1">
      <c r="A23" s="42" t="s">
        <v>69</v>
      </c>
      <c r="C23" s="51">
        <f>(C38+C39)</f>
        <v>0.16415923169999999</v>
      </c>
      <c r="D23" s="71">
        <f t="shared" ref="D23:AZ23" si="12">(D38+D39)</f>
        <v>1.2767116287584375</v>
      </c>
      <c r="E23" s="71">
        <f>(E38+E39)</f>
        <v>2.6828481374250004E-2</v>
      </c>
      <c r="F23" s="71">
        <f t="shared" si="12"/>
        <v>1.1440748256535438</v>
      </c>
      <c r="G23" s="71">
        <f t="shared" si="12"/>
        <v>0.15719268</v>
      </c>
      <c r="H23" s="71">
        <f>(H38+H39)</f>
        <v>0.11220468</v>
      </c>
      <c r="I23" s="71">
        <f t="shared" si="12"/>
        <v>0.76023059999999998</v>
      </c>
      <c r="J23" s="71">
        <f t="shared" si="12"/>
        <v>7.1000000000000008E-2</v>
      </c>
      <c r="K23" s="71">
        <f t="shared" si="12"/>
        <v>1.3396749699999999</v>
      </c>
      <c r="L23" s="71">
        <f t="shared" si="12"/>
        <v>0.50800000000000001</v>
      </c>
      <c r="M23" s="71">
        <f t="shared" si="12"/>
        <v>1.852800008</v>
      </c>
      <c r="N23" s="71">
        <f t="shared" si="12"/>
        <v>1.852800008</v>
      </c>
      <c r="O23" s="71">
        <f t="shared" si="12"/>
        <v>1.852800008</v>
      </c>
      <c r="P23" s="71">
        <f t="shared" si="12"/>
        <v>1.852800008</v>
      </c>
      <c r="Q23" s="71">
        <f t="shared" si="12"/>
        <v>1.852800008</v>
      </c>
      <c r="R23" s="71">
        <f t="shared" si="12"/>
        <v>1.852800008</v>
      </c>
      <c r="S23" s="71">
        <f t="shared" si="12"/>
        <v>1.852800008</v>
      </c>
      <c r="T23" s="71">
        <f t="shared" si="12"/>
        <v>1.852800008</v>
      </c>
      <c r="U23" s="71">
        <f t="shared" si="12"/>
        <v>1.852800008</v>
      </c>
      <c r="V23" s="71">
        <f t="shared" si="12"/>
        <v>1.852800008</v>
      </c>
      <c r="W23" s="71">
        <f t="shared" si="12"/>
        <v>1.852800008</v>
      </c>
      <c r="X23" s="71">
        <f t="shared" si="12"/>
        <v>1.852800008</v>
      </c>
      <c r="Y23" s="71">
        <f t="shared" si="12"/>
        <v>1.852800008</v>
      </c>
      <c r="Z23" s="71">
        <f t="shared" si="12"/>
        <v>1.852800008</v>
      </c>
      <c r="AA23" s="71">
        <f t="shared" si="12"/>
        <v>1.852800008</v>
      </c>
      <c r="AB23" s="71">
        <f t="shared" si="12"/>
        <v>1.852800008</v>
      </c>
      <c r="AC23" s="71">
        <f t="shared" si="12"/>
        <v>1.852800008</v>
      </c>
      <c r="AD23" s="71">
        <f t="shared" si="12"/>
        <v>1.852800008</v>
      </c>
      <c r="AE23" s="71">
        <f t="shared" si="12"/>
        <v>1.852800008</v>
      </c>
      <c r="AF23" s="71">
        <f t="shared" si="12"/>
        <v>1.852800008</v>
      </c>
      <c r="AG23" s="71">
        <f t="shared" si="12"/>
        <v>1.852800008</v>
      </c>
      <c r="AH23" s="71">
        <f t="shared" si="12"/>
        <v>1.852800008</v>
      </c>
      <c r="AI23" s="51">
        <f t="shared" si="12"/>
        <v>1.852800008</v>
      </c>
      <c r="AJ23" s="51">
        <f t="shared" si="12"/>
        <v>1.852800008</v>
      </c>
      <c r="AK23" s="51">
        <f t="shared" si="12"/>
        <v>1.852800008</v>
      </c>
      <c r="AL23" s="51">
        <f t="shared" si="12"/>
        <v>1.852800008</v>
      </c>
      <c r="AM23" s="51">
        <f t="shared" si="12"/>
        <v>1.852800008</v>
      </c>
      <c r="AN23" s="51">
        <f t="shared" si="12"/>
        <v>1.852800008</v>
      </c>
      <c r="AO23" s="51">
        <f t="shared" si="12"/>
        <v>1.852800008</v>
      </c>
      <c r="AP23" s="51">
        <f t="shared" si="12"/>
        <v>1.852800008</v>
      </c>
      <c r="AQ23" s="51">
        <f t="shared" si="12"/>
        <v>1.852800008</v>
      </c>
      <c r="AR23" s="51">
        <f t="shared" si="12"/>
        <v>1.852800008</v>
      </c>
      <c r="AS23" s="51">
        <f t="shared" si="12"/>
        <v>1.852800008</v>
      </c>
      <c r="AT23" s="51">
        <f t="shared" si="12"/>
        <v>1.852800008</v>
      </c>
      <c r="AU23" s="51">
        <f t="shared" si="12"/>
        <v>1.852800008</v>
      </c>
      <c r="AV23" s="51">
        <f t="shared" si="12"/>
        <v>1.852800008</v>
      </c>
      <c r="AW23" s="51">
        <f t="shared" si="12"/>
        <v>1.852800008</v>
      </c>
      <c r="AX23" s="51">
        <f t="shared" si="12"/>
        <v>1.852800008</v>
      </c>
      <c r="AY23" s="51">
        <f t="shared" si="12"/>
        <v>1.852800008</v>
      </c>
      <c r="AZ23" s="51">
        <f t="shared" si="12"/>
        <v>1.852800008</v>
      </c>
    </row>
    <row r="24" spans="1:86" ht="11.25" customHeight="1" outlineLevel="1">
      <c r="A24" s="42" t="s">
        <v>70</v>
      </c>
      <c r="B24" s="42" t="s">
        <v>71</v>
      </c>
      <c r="C24" s="73">
        <v>0.49669410000000003</v>
      </c>
      <c r="D24" s="74">
        <v>0.28134779999999998</v>
      </c>
      <c r="E24" s="74">
        <v>0.27359867999999998</v>
      </c>
      <c r="F24" s="74">
        <v>0.27359867999999998</v>
      </c>
      <c r="G24" s="74">
        <v>0.27660410999999996</v>
      </c>
      <c r="H24" s="74">
        <v>0.28012401000000003</v>
      </c>
      <c r="I24" s="74">
        <v>1.6119039204545455E-2</v>
      </c>
      <c r="J24" s="71">
        <v>1.6280085227272725E-2</v>
      </c>
      <c r="K24" s="71"/>
      <c r="L24" s="71"/>
      <c r="M24" s="74"/>
      <c r="N24" s="74"/>
      <c r="O24" s="74"/>
      <c r="P24" s="74"/>
      <c r="Q24" s="71">
        <f>+P24*'[46]Inputs and Assumptions'!$D$4</f>
        <v>0</v>
      </c>
      <c r="R24" s="71">
        <f>+Q24*'[46]Inputs and Assumptions'!$D$4</f>
        <v>0</v>
      </c>
      <c r="S24" s="71">
        <f>+R24*'[46]Inputs and Assumptions'!$D$4</f>
        <v>0</v>
      </c>
      <c r="T24" s="71">
        <f>+S24*'[46]Inputs and Assumptions'!$D$4</f>
        <v>0</v>
      </c>
      <c r="U24" s="71">
        <f>+T24*'[46]Inputs and Assumptions'!$D$4</f>
        <v>0</v>
      </c>
      <c r="V24" s="71">
        <f>+U24*'[46]Inputs and Assumptions'!$D$4</f>
        <v>0</v>
      </c>
      <c r="W24" s="71">
        <f>+V24*'[46]Inputs and Assumptions'!$D$4</f>
        <v>0</v>
      </c>
      <c r="X24" s="71">
        <f>+W24*'[46]Inputs and Assumptions'!$D$4</f>
        <v>0</v>
      </c>
      <c r="Y24" s="71">
        <f>+X24*'[46]Inputs and Assumptions'!$D$4</f>
        <v>0</v>
      </c>
      <c r="Z24" s="71">
        <f>+Y24*'[46]Inputs and Assumptions'!$D$4</f>
        <v>0</v>
      </c>
      <c r="AA24" s="71">
        <f>+Z24*'[46]Inputs and Assumptions'!$D$4</f>
        <v>0</v>
      </c>
      <c r="AB24" s="71">
        <f>+AA24*'[46]Inputs and Assumptions'!$D$4</f>
        <v>0</v>
      </c>
      <c r="AC24" s="71">
        <f>+AB24*'[46]Inputs and Assumptions'!$D$4</f>
        <v>0</v>
      </c>
      <c r="AD24" s="71">
        <f>+AC24*'[46]Inputs and Assumptions'!$D$4</f>
        <v>0</v>
      </c>
      <c r="AE24" s="71">
        <f>+AD24*'[46]Inputs and Assumptions'!$D$4</f>
        <v>0</v>
      </c>
      <c r="AF24" s="71">
        <f>+AE24*'[46]Inputs and Assumptions'!$D$4</f>
        <v>0</v>
      </c>
      <c r="AG24" s="71">
        <f>+AF24*'[46]Inputs and Assumptions'!$D$4</f>
        <v>0</v>
      </c>
      <c r="AH24" s="71">
        <f>+AG24*'[46]Inputs and Assumptions'!$D$4</f>
        <v>0</v>
      </c>
      <c r="AI24" s="51">
        <f>+AH24*'[46]Inputs and Assumptions'!$D$4</f>
        <v>0</v>
      </c>
      <c r="AJ24" s="51">
        <f>+AI24*'[46]Inputs and Assumptions'!$D$4</f>
        <v>0</v>
      </c>
      <c r="AK24" s="51">
        <f>+AJ24*'[46]Inputs and Assumptions'!$D$4</f>
        <v>0</v>
      </c>
      <c r="AL24" s="51">
        <f>+AK24*'[46]Inputs and Assumptions'!$D$4</f>
        <v>0</v>
      </c>
      <c r="AM24" s="51">
        <f>+AL24*'[46]Inputs and Assumptions'!$D$4</f>
        <v>0</v>
      </c>
      <c r="AN24" s="51">
        <f>+AM24*'[46]Inputs and Assumptions'!$D$4</f>
        <v>0</v>
      </c>
      <c r="AO24" s="51">
        <f>+AN24*'[46]Inputs and Assumptions'!$D$4</f>
        <v>0</v>
      </c>
      <c r="AP24" s="51">
        <f>+AO24*'[46]Inputs and Assumptions'!$D$4</f>
        <v>0</v>
      </c>
      <c r="AQ24" s="51">
        <f>+AP24*'[46]Inputs and Assumptions'!$D$4</f>
        <v>0</v>
      </c>
      <c r="AR24" s="51">
        <f>+AQ24*'[46]Inputs and Assumptions'!$D$4</f>
        <v>0</v>
      </c>
      <c r="AS24" s="51">
        <f>+AR24*'[46]Inputs and Assumptions'!$D$4</f>
        <v>0</v>
      </c>
      <c r="AT24" s="51">
        <f>+AS24*'[46]Inputs and Assumptions'!$D$4</f>
        <v>0</v>
      </c>
      <c r="AU24" s="51">
        <f>+AT24*'[46]Inputs and Assumptions'!$D$4</f>
        <v>0</v>
      </c>
      <c r="AV24" s="51">
        <f>+AU24*'[46]Inputs and Assumptions'!$D$4</f>
        <v>0</v>
      </c>
      <c r="AW24" s="51">
        <f>+AV24*'[46]Inputs and Assumptions'!$D$4</f>
        <v>0</v>
      </c>
      <c r="AX24" s="51">
        <f>+AW24*'[46]Inputs and Assumptions'!$D$4</f>
        <v>0</v>
      </c>
      <c r="AY24" s="51">
        <f>+AX24*'[46]Inputs and Assumptions'!$D$4</f>
        <v>0</v>
      </c>
      <c r="AZ24" s="51">
        <f>+AY24*'[46]Inputs and Assumptions'!$D$4</f>
        <v>0</v>
      </c>
      <c r="BM24" s="42" t="s">
        <v>72</v>
      </c>
      <c r="CH24" s="42" t="s">
        <v>73</v>
      </c>
    </row>
    <row r="25" spans="1:86" ht="11.25" customHeight="1" outlineLevel="1">
      <c r="A25" s="42" t="s">
        <v>74</v>
      </c>
      <c r="B25" s="42" t="s">
        <v>71</v>
      </c>
      <c r="C25" s="73">
        <v>0.22863630336626251</v>
      </c>
      <c r="D25" s="74">
        <v>0.22522661999025914</v>
      </c>
      <c r="E25" s="74">
        <v>0.22147976785047271</v>
      </c>
      <c r="F25" s="74">
        <v>0.22425941419207998</v>
      </c>
      <c r="G25" s="74">
        <v>0.22445941453046428</v>
      </c>
      <c r="H25" s="74">
        <v>0.22445941453046428</v>
      </c>
      <c r="I25" s="74">
        <v>0.38145226718657854</v>
      </c>
      <c r="J25" s="71">
        <f>446096.24748182/(10^6)</f>
        <v>0.44609624748181997</v>
      </c>
      <c r="K25" s="71">
        <v>0.63947397208083367</v>
      </c>
      <c r="L25" s="71">
        <v>0.50907211324698598</v>
      </c>
      <c r="M25" s="74">
        <v>0.53059394418525074</v>
      </c>
      <c r="N25" s="74">
        <v>0.55033118328385677</v>
      </c>
      <c r="O25" s="74">
        <v>0.56414868595104639</v>
      </c>
      <c r="P25" s="74">
        <v>0.58000494314040763</v>
      </c>
      <c r="Q25" s="71">
        <f t="shared" ref="Q25:AZ26" si="13">P25</f>
        <v>0.58000494314040763</v>
      </c>
      <c r="R25" s="71">
        <f t="shared" si="13"/>
        <v>0.58000494314040763</v>
      </c>
      <c r="S25" s="71">
        <f t="shared" si="13"/>
        <v>0.58000494314040763</v>
      </c>
      <c r="T25" s="71">
        <f t="shared" si="13"/>
        <v>0.58000494314040763</v>
      </c>
      <c r="U25" s="71">
        <f t="shared" si="13"/>
        <v>0.58000494314040763</v>
      </c>
      <c r="V25" s="71">
        <f t="shared" si="13"/>
        <v>0.58000494314040763</v>
      </c>
      <c r="W25" s="71">
        <f t="shared" si="13"/>
        <v>0.58000494314040763</v>
      </c>
      <c r="X25" s="71">
        <f t="shared" si="13"/>
        <v>0.58000494314040763</v>
      </c>
      <c r="Y25" s="71">
        <f t="shared" si="13"/>
        <v>0.58000494314040763</v>
      </c>
      <c r="Z25" s="71">
        <f t="shared" si="13"/>
        <v>0.58000494314040763</v>
      </c>
      <c r="AA25" s="71">
        <f t="shared" si="13"/>
        <v>0.58000494314040763</v>
      </c>
      <c r="AB25" s="71">
        <f t="shared" si="13"/>
        <v>0.58000494314040763</v>
      </c>
      <c r="AC25" s="71">
        <f t="shared" si="13"/>
        <v>0.58000494314040763</v>
      </c>
      <c r="AD25" s="71">
        <f t="shared" si="13"/>
        <v>0.58000494314040763</v>
      </c>
      <c r="AE25" s="71">
        <f t="shared" si="13"/>
        <v>0.58000494314040763</v>
      </c>
      <c r="AF25" s="71">
        <f t="shared" si="13"/>
        <v>0.58000494314040763</v>
      </c>
      <c r="AG25" s="71">
        <f t="shared" si="13"/>
        <v>0.58000494314040763</v>
      </c>
      <c r="AH25" s="71">
        <f t="shared" si="13"/>
        <v>0.58000494314040763</v>
      </c>
      <c r="AI25" s="51">
        <f t="shared" si="13"/>
        <v>0.58000494314040763</v>
      </c>
      <c r="AJ25" s="51">
        <f t="shared" si="13"/>
        <v>0.58000494314040763</v>
      </c>
      <c r="AK25" s="51">
        <f t="shared" si="13"/>
        <v>0.58000494314040763</v>
      </c>
      <c r="AL25" s="51">
        <f t="shared" si="13"/>
        <v>0.58000494314040763</v>
      </c>
      <c r="AM25" s="51">
        <f t="shared" si="13"/>
        <v>0.58000494314040763</v>
      </c>
      <c r="AN25" s="51">
        <f t="shared" si="13"/>
        <v>0.58000494314040763</v>
      </c>
      <c r="AO25" s="51">
        <f t="shared" si="13"/>
        <v>0.58000494314040763</v>
      </c>
      <c r="AP25" s="51">
        <f t="shared" si="13"/>
        <v>0.58000494314040763</v>
      </c>
      <c r="AQ25" s="51">
        <f t="shared" si="13"/>
        <v>0.58000494314040763</v>
      </c>
      <c r="AR25" s="51">
        <f t="shared" si="13"/>
        <v>0.58000494314040763</v>
      </c>
      <c r="AS25" s="51">
        <f t="shared" si="13"/>
        <v>0.58000494314040763</v>
      </c>
      <c r="AT25" s="51">
        <f t="shared" si="13"/>
        <v>0.58000494314040763</v>
      </c>
      <c r="AU25" s="51">
        <f t="shared" si="13"/>
        <v>0.58000494314040763</v>
      </c>
      <c r="AV25" s="51">
        <f t="shared" si="13"/>
        <v>0.58000494314040763</v>
      </c>
      <c r="AW25" s="51">
        <f t="shared" si="13"/>
        <v>0.58000494314040763</v>
      </c>
      <c r="AX25" s="51">
        <f t="shared" si="13"/>
        <v>0.58000494314040763</v>
      </c>
      <c r="AY25" s="51">
        <f t="shared" si="13"/>
        <v>0.58000494314040763</v>
      </c>
      <c r="AZ25" s="51">
        <f t="shared" si="13"/>
        <v>0.58000494314040763</v>
      </c>
      <c r="BM25" s="42" t="s">
        <v>75</v>
      </c>
      <c r="CH25" s="42" t="s">
        <v>73</v>
      </c>
    </row>
    <row r="26" spans="1:86" ht="11.25" customHeight="1" outlineLevel="1">
      <c r="A26" s="42" t="s">
        <v>76</v>
      </c>
      <c r="B26" s="42" t="s">
        <v>71</v>
      </c>
      <c r="C26" s="73">
        <v>0.22863630336626251</v>
      </c>
      <c r="D26" s="74">
        <v>0.22522661999025914</v>
      </c>
      <c r="E26" s="74">
        <v>0.22147976785047271</v>
      </c>
      <c r="F26" s="74">
        <v>0.22425941419207998</v>
      </c>
      <c r="G26" s="74">
        <v>0.22445941453046428</v>
      </c>
      <c r="H26" s="74"/>
      <c r="I26" s="74"/>
      <c r="J26" s="71"/>
      <c r="K26" s="71">
        <f t="shared" ref="K26:P26" si="14">0.097479+0.224013922185301</f>
        <v>0.32149292218530101</v>
      </c>
      <c r="L26" s="71">
        <f t="shared" si="14"/>
        <v>0.32149292218530101</v>
      </c>
      <c r="M26" s="74">
        <f t="shared" si="14"/>
        <v>0.32149292218530101</v>
      </c>
      <c r="N26" s="74">
        <f t="shared" si="14"/>
        <v>0.32149292218530101</v>
      </c>
      <c r="O26" s="74">
        <f t="shared" si="14"/>
        <v>0.32149292218530101</v>
      </c>
      <c r="P26" s="74">
        <f t="shared" si="14"/>
        <v>0.32149292218530101</v>
      </c>
      <c r="Q26" s="71">
        <f t="shared" si="13"/>
        <v>0.32149292218530101</v>
      </c>
      <c r="R26" s="71">
        <f t="shared" si="13"/>
        <v>0.32149292218530101</v>
      </c>
      <c r="S26" s="71">
        <f t="shared" si="13"/>
        <v>0.32149292218530101</v>
      </c>
      <c r="T26" s="71">
        <f t="shared" si="13"/>
        <v>0.32149292218530101</v>
      </c>
      <c r="U26" s="71">
        <f t="shared" si="13"/>
        <v>0.32149292218530101</v>
      </c>
      <c r="V26" s="71">
        <f t="shared" si="13"/>
        <v>0.32149292218530101</v>
      </c>
      <c r="W26" s="71">
        <f t="shared" si="13"/>
        <v>0.32149292218530101</v>
      </c>
      <c r="X26" s="71">
        <f t="shared" si="13"/>
        <v>0.32149292218530101</v>
      </c>
      <c r="Y26" s="71">
        <f t="shared" si="13"/>
        <v>0.32149292218530101</v>
      </c>
      <c r="Z26" s="71">
        <f t="shared" si="13"/>
        <v>0.32149292218530101</v>
      </c>
      <c r="AA26" s="71">
        <f t="shared" si="13"/>
        <v>0.32149292218530101</v>
      </c>
      <c r="AB26" s="71">
        <f t="shared" si="13"/>
        <v>0.32149292218530101</v>
      </c>
      <c r="AC26" s="71">
        <f t="shared" si="13"/>
        <v>0.32149292218530101</v>
      </c>
      <c r="AD26" s="71">
        <f t="shared" si="13"/>
        <v>0.32149292218530101</v>
      </c>
      <c r="AE26" s="71">
        <f t="shared" si="13"/>
        <v>0.32149292218530101</v>
      </c>
      <c r="AF26" s="71">
        <f t="shared" si="13"/>
        <v>0.32149292218530101</v>
      </c>
      <c r="AG26" s="71">
        <f t="shared" si="13"/>
        <v>0.32149292218530101</v>
      </c>
      <c r="AH26" s="71">
        <f t="shared" si="13"/>
        <v>0.32149292218530101</v>
      </c>
      <c r="AI26" s="51">
        <f t="shared" si="13"/>
        <v>0.32149292218530101</v>
      </c>
      <c r="AJ26" s="51">
        <f t="shared" si="13"/>
        <v>0.32149292218530101</v>
      </c>
      <c r="AK26" s="51">
        <f t="shared" si="13"/>
        <v>0.32149292218530101</v>
      </c>
      <c r="AL26" s="51">
        <f t="shared" si="13"/>
        <v>0.32149292218530101</v>
      </c>
      <c r="AM26" s="51">
        <f t="shared" si="13"/>
        <v>0.32149292218530101</v>
      </c>
      <c r="AN26" s="51">
        <f t="shared" si="13"/>
        <v>0.32149292218530101</v>
      </c>
      <c r="AO26" s="51">
        <f t="shared" si="13"/>
        <v>0.32149292218530101</v>
      </c>
      <c r="AP26" s="51">
        <f t="shared" si="13"/>
        <v>0.32149292218530101</v>
      </c>
      <c r="AQ26" s="51">
        <f t="shared" si="13"/>
        <v>0.32149292218530101</v>
      </c>
      <c r="AR26" s="51">
        <f t="shared" si="13"/>
        <v>0.32149292218530101</v>
      </c>
      <c r="AS26" s="51">
        <f t="shared" si="13"/>
        <v>0.32149292218530101</v>
      </c>
      <c r="AT26" s="51">
        <f t="shared" si="13"/>
        <v>0.32149292218530101</v>
      </c>
      <c r="AU26" s="51">
        <f t="shared" si="13"/>
        <v>0.32149292218530101</v>
      </c>
      <c r="AV26" s="51">
        <f t="shared" si="13"/>
        <v>0.32149292218530101</v>
      </c>
      <c r="AW26" s="51">
        <f t="shared" si="13"/>
        <v>0.32149292218530101</v>
      </c>
      <c r="AX26" s="51">
        <f t="shared" si="13"/>
        <v>0.32149292218530101</v>
      </c>
      <c r="AY26" s="51">
        <f t="shared" si="13"/>
        <v>0.32149292218530101</v>
      </c>
      <c r="AZ26" s="51">
        <f t="shared" si="13"/>
        <v>0.32149292218530101</v>
      </c>
      <c r="BM26" s="42" t="s">
        <v>77</v>
      </c>
      <c r="CH26" s="42" t="s">
        <v>73</v>
      </c>
    </row>
    <row r="27" spans="1:86" ht="11.25" customHeight="1" outlineLevel="1">
      <c r="A27" s="42" t="s">
        <v>78</v>
      </c>
      <c r="B27" s="75"/>
      <c r="D27" s="71">
        <f>+D49</f>
        <v>0.46085271999999994</v>
      </c>
      <c r="E27" s="71">
        <f>+E49</f>
        <v>0.39810976999999997</v>
      </c>
      <c r="F27" s="71">
        <f>+F49</f>
        <v>0.40441197000000001</v>
      </c>
      <c r="G27" s="71">
        <f t="shared" ref="G27:O27" si="15">+G49</f>
        <v>0.68076020599999998</v>
      </c>
      <c r="H27" s="71">
        <f t="shared" si="15"/>
        <v>0.42407541012</v>
      </c>
      <c r="I27" s="71">
        <f t="shared" si="15"/>
        <v>0.48201306532894234</v>
      </c>
      <c r="J27" s="71">
        <f t="shared" si="15"/>
        <v>0.46799999999999997</v>
      </c>
      <c r="K27" s="71">
        <f t="shared" si="15"/>
        <v>0.57599999999999996</v>
      </c>
      <c r="L27" s="71">
        <f t="shared" si="15"/>
        <v>0.5988</v>
      </c>
      <c r="M27" s="71">
        <f t="shared" si="15"/>
        <v>0.72379199999999999</v>
      </c>
      <c r="N27" s="71">
        <f t="shared" si="15"/>
        <v>0.64178367999999997</v>
      </c>
      <c r="O27" s="71">
        <f t="shared" si="15"/>
        <v>0.65603902720000007</v>
      </c>
      <c r="P27" s="71">
        <f>+O27*'[46]Inputs and Assumptions'!$D$4</f>
        <v>0.66915980774400008</v>
      </c>
      <c r="Q27" s="71">
        <f>+P27*'[46]Inputs and Assumptions'!$D$4</f>
        <v>0.68254300389888012</v>
      </c>
      <c r="R27" s="71">
        <f>+Q27*'[46]Inputs and Assumptions'!$D$4</f>
        <v>0.69619386397685779</v>
      </c>
      <c r="S27" s="71">
        <f>+R27*'[46]Inputs and Assumptions'!$D$4</f>
        <v>0.71011774125639493</v>
      </c>
      <c r="T27" s="71">
        <f>+S27*'[46]Inputs and Assumptions'!$D$4</f>
        <v>0.72432009608152281</v>
      </c>
      <c r="U27" s="71">
        <f>+T27*'[46]Inputs and Assumptions'!$D$4</f>
        <v>0.73880649800315323</v>
      </c>
      <c r="V27" s="71">
        <f>+U27*'[46]Inputs and Assumptions'!$D$4</f>
        <v>0.75358262796321629</v>
      </c>
      <c r="W27" s="71">
        <f>+V27*'[46]Inputs and Assumptions'!$D$4</f>
        <v>0.76865428052248064</v>
      </c>
      <c r="X27" s="71">
        <f>+W27*'[46]Inputs and Assumptions'!$D$4</f>
        <v>0.78402736613293023</v>
      </c>
      <c r="Y27" s="71">
        <f>+X27*'[46]Inputs and Assumptions'!$D$4</f>
        <v>0.79970791345558889</v>
      </c>
      <c r="Z27" s="71">
        <f>+Y27*'[46]Inputs and Assumptions'!$D$4</f>
        <v>0.81570207172470066</v>
      </c>
      <c r="AA27" s="71">
        <f>+Z27*'[46]Inputs and Assumptions'!$D$4</f>
        <v>0.83201611315919466</v>
      </c>
      <c r="AB27" s="71">
        <f>+AA27*'[46]Inputs and Assumptions'!$D$4</f>
        <v>0.84865643542237856</v>
      </c>
      <c r="AC27" s="71">
        <f>+AB27*'[46]Inputs and Assumptions'!$D$4</f>
        <v>0.86562956413082615</v>
      </c>
      <c r="AD27" s="71">
        <f>+AC27*'[46]Inputs and Assumptions'!$D$4</f>
        <v>0.88294215541344268</v>
      </c>
      <c r="AE27" s="71">
        <f>+AD27*'[46]Inputs and Assumptions'!$D$4</f>
        <v>0.90060099852171149</v>
      </c>
      <c r="AF27" s="71">
        <f>+AE27*'[46]Inputs and Assumptions'!$D$4</f>
        <v>0.91861301849214572</v>
      </c>
      <c r="AG27" s="71">
        <f>+AF27*'[46]Inputs and Assumptions'!$D$4</f>
        <v>0.93698527886198868</v>
      </c>
      <c r="AH27" s="71">
        <f>+AG27*'[46]Inputs and Assumptions'!$D$4</f>
        <v>0.95572498443922849</v>
      </c>
      <c r="AI27" s="51">
        <f>+AH27*'[46]Inputs and Assumptions'!$D$4</f>
        <v>0.97483948412801302</v>
      </c>
      <c r="AJ27" s="51">
        <f>+AI27*'[46]Inputs and Assumptions'!$D$4</f>
        <v>0.99433627381057332</v>
      </c>
      <c r="AK27" s="51">
        <f>+AJ27*'[46]Inputs and Assumptions'!$D$4</f>
        <v>1.0142229992867848</v>
      </c>
      <c r="AL27" s="51">
        <f>+AK27*'[46]Inputs and Assumptions'!$D$4</f>
        <v>1.0345074592725205</v>
      </c>
      <c r="AM27" s="51">
        <f>+AL27*'[46]Inputs and Assumptions'!$D$4</f>
        <v>1.0551976084579711</v>
      </c>
      <c r="AN27" s="51">
        <f>+AM27*'[46]Inputs and Assumptions'!$D$4</f>
        <v>1.0763015606271304</v>
      </c>
      <c r="AO27" s="51">
        <f>+AN27*'[46]Inputs and Assumptions'!$D$4</f>
        <v>1.0978275918396732</v>
      </c>
      <c r="AP27" s="51">
        <f>+AO27*'[46]Inputs and Assumptions'!$D$4</f>
        <v>1.1197841436764666</v>
      </c>
      <c r="AQ27" s="51">
        <f>+AP27*'[46]Inputs and Assumptions'!$D$4</f>
        <v>1.1421798265499961</v>
      </c>
      <c r="AR27" s="51">
        <f>+AQ27*'[46]Inputs and Assumptions'!$D$4</f>
        <v>1.1650234230809959</v>
      </c>
      <c r="AS27" s="51">
        <f>+AR27*'[46]Inputs and Assumptions'!$D$4</f>
        <v>1.188323891542616</v>
      </c>
      <c r="AT27" s="51">
        <f>+AS27*'[46]Inputs and Assumptions'!$D$4</f>
        <v>1.2120903693734684</v>
      </c>
      <c r="AU27" s="51">
        <f>+AT27*'[46]Inputs and Assumptions'!$D$4</f>
        <v>1.2363321767609377</v>
      </c>
      <c r="AV27" s="51">
        <f>+AU27*'[46]Inputs and Assumptions'!$D$4</f>
        <v>1.2610588202961563</v>
      </c>
      <c r="AW27" s="51">
        <f>+AV27*'[46]Inputs and Assumptions'!$D$4</f>
        <v>1.2862799967020795</v>
      </c>
      <c r="AX27" s="51">
        <f>+AW27*'[46]Inputs and Assumptions'!$D$4</f>
        <v>1.312005596636121</v>
      </c>
      <c r="AY27" s="51">
        <f>+AX27*'[46]Inputs and Assumptions'!$D$4</f>
        <v>1.3382457085688435</v>
      </c>
      <c r="AZ27" s="51">
        <f>+AY27*'[46]Inputs and Assumptions'!$D$4</f>
        <v>1.3650106227402203</v>
      </c>
    </row>
    <row r="28" spans="1:86" ht="11.25" customHeight="1" outlineLevel="1">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row>
    <row r="29" spans="1:86" ht="11.25" customHeight="1" outlineLevel="1">
      <c r="B29" s="75"/>
      <c r="C29" s="5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51"/>
      <c r="AJ29" s="51"/>
      <c r="AK29" s="51"/>
      <c r="AL29" s="51"/>
      <c r="AM29" s="51"/>
      <c r="AN29" s="51"/>
      <c r="AO29" s="51"/>
      <c r="AP29" s="51"/>
      <c r="AQ29" s="51"/>
      <c r="AR29" s="51"/>
      <c r="AS29" s="51"/>
      <c r="AT29" s="51"/>
      <c r="AU29" s="51"/>
      <c r="AV29" s="51"/>
      <c r="AW29" s="51"/>
      <c r="AX29" s="51"/>
      <c r="AY29" s="51"/>
      <c r="AZ29" s="51"/>
    </row>
    <row r="30" spans="1:86" ht="11.25" customHeight="1" outlineLevel="1">
      <c r="A30" s="76" t="s">
        <v>79</v>
      </c>
      <c r="B30" s="75"/>
      <c r="C30" s="51"/>
      <c r="D30" s="77">
        <f>SUM(D23:D29)</f>
        <v>2.4693653887389559</v>
      </c>
      <c r="E30" s="77">
        <f>SUM(E23:E29)</f>
        <v>1.1414964670751955</v>
      </c>
      <c r="F30" s="77">
        <f>SUM(F23:F29)</f>
        <v>2.2706043040377035</v>
      </c>
      <c r="G30" s="77">
        <f>SUM(G23:G29)</f>
        <v>1.5634758250609284</v>
      </c>
      <c r="H30" s="77">
        <f>SUM(H23:H29)</f>
        <v>1.0408635146504643</v>
      </c>
      <c r="I30" s="77">
        <f t="shared" ref="I30:AZ30" si="16">SUM(I23:I29)</f>
        <v>1.6398149717200663</v>
      </c>
      <c r="J30" s="77">
        <f t="shared" si="16"/>
        <v>1.0013763327090928</v>
      </c>
      <c r="K30" s="77">
        <f>SUM(K23:K29)</f>
        <v>2.8766418642661349</v>
      </c>
      <c r="L30" s="77">
        <f t="shared" si="16"/>
        <v>1.9373650354322869</v>
      </c>
      <c r="M30" s="77">
        <f t="shared" si="16"/>
        <v>3.4286788743705516</v>
      </c>
      <c r="N30" s="77">
        <f t="shared" si="16"/>
        <v>3.3664077934691581</v>
      </c>
      <c r="O30" s="77">
        <f t="shared" si="16"/>
        <v>3.3944806433363475</v>
      </c>
      <c r="P30" s="77">
        <f t="shared" si="16"/>
        <v>3.423457681069709</v>
      </c>
      <c r="Q30" s="77">
        <f t="shared" si="16"/>
        <v>3.4368408772245891</v>
      </c>
      <c r="R30" s="77">
        <f t="shared" si="16"/>
        <v>3.4504917373025665</v>
      </c>
      <c r="S30" s="77">
        <f t="shared" si="16"/>
        <v>3.4644156145821037</v>
      </c>
      <c r="T30" s="77">
        <f t="shared" si="16"/>
        <v>3.4786179694072317</v>
      </c>
      <c r="U30" s="77">
        <f t="shared" si="16"/>
        <v>3.4931043713288621</v>
      </c>
      <c r="V30" s="77">
        <f t="shared" si="16"/>
        <v>3.5078805012889251</v>
      </c>
      <c r="W30" s="77">
        <f t="shared" si="16"/>
        <v>3.5229521538481894</v>
      </c>
      <c r="X30" s="77">
        <f t="shared" si="16"/>
        <v>3.5383252394586391</v>
      </c>
      <c r="Y30" s="77">
        <f t="shared" si="16"/>
        <v>3.554005786781298</v>
      </c>
      <c r="Z30" s="77">
        <f t="shared" si="16"/>
        <v>3.5699999450504096</v>
      </c>
      <c r="AA30" s="77">
        <f t="shared" si="16"/>
        <v>3.5863139864849036</v>
      </c>
      <c r="AB30" s="77">
        <f t="shared" si="16"/>
        <v>3.6029543087480875</v>
      </c>
      <c r="AC30" s="77">
        <f t="shared" si="16"/>
        <v>3.6199274374565351</v>
      </c>
      <c r="AD30" s="77">
        <f t="shared" si="16"/>
        <v>3.6372400287391518</v>
      </c>
      <c r="AE30" s="77">
        <f t="shared" si="16"/>
        <v>3.6548988718474202</v>
      </c>
      <c r="AF30" s="77">
        <f t="shared" si="16"/>
        <v>3.6729108918178546</v>
      </c>
      <c r="AG30" s="77">
        <f t="shared" si="16"/>
        <v>3.6912831521876974</v>
      </c>
      <c r="AH30" s="77">
        <f t="shared" si="16"/>
        <v>3.7100228577649372</v>
      </c>
      <c r="AI30" s="78">
        <f t="shared" si="16"/>
        <v>3.7291373574537219</v>
      </c>
      <c r="AJ30" s="78">
        <f t="shared" si="16"/>
        <v>3.7486341471362823</v>
      </c>
      <c r="AK30" s="78">
        <f t="shared" si="16"/>
        <v>3.7685208726124939</v>
      </c>
      <c r="AL30" s="78">
        <f t="shared" si="16"/>
        <v>3.7888053325982294</v>
      </c>
      <c r="AM30" s="78">
        <f t="shared" si="16"/>
        <v>3.8094954817836797</v>
      </c>
      <c r="AN30" s="78">
        <f t="shared" si="16"/>
        <v>3.8305994339528393</v>
      </c>
      <c r="AO30" s="78">
        <f t="shared" si="16"/>
        <v>3.8521254651653818</v>
      </c>
      <c r="AP30" s="78">
        <f t="shared" si="16"/>
        <v>3.8740820170021752</v>
      </c>
      <c r="AQ30" s="78">
        <f t="shared" si="16"/>
        <v>3.8964776998757049</v>
      </c>
      <c r="AR30" s="78">
        <f t="shared" si="16"/>
        <v>3.9193212964067046</v>
      </c>
      <c r="AS30" s="78">
        <f t="shared" si="16"/>
        <v>3.9426217648683251</v>
      </c>
      <c r="AT30" s="78">
        <f t="shared" si="16"/>
        <v>3.9663882426991774</v>
      </c>
      <c r="AU30" s="78">
        <f t="shared" si="16"/>
        <v>3.9906300500866463</v>
      </c>
      <c r="AV30" s="78">
        <f t="shared" si="16"/>
        <v>4.0153566936218654</v>
      </c>
      <c r="AW30" s="78">
        <f t="shared" si="16"/>
        <v>4.0405778700277883</v>
      </c>
      <c r="AX30" s="78">
        <f t="shared" si="16"/>
        <v>4.0663034699618299</v>
      </c>
      <c r="AY30" s="78">
        <f t="shared" si="16"/>
        <v>4.0925435818945521</v>
      </c>
      <c r="AZ30" s="78">
        <f t="shared" si="16"/>
        <v>4.119308496065929</v>
      </c>
    </row>
    <row r="31" spans="1:86" ht="11.25" customHeight="1" outlineLevel="1">
      <c r="B31" s="75"/>
      <c r="C31" s="5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51"/>
      <c r="AJ31" s="51"/>
      <c r="AK31" s="51"/>
      <c r="AL31" s="51"/>
      <c r="AM31" s="51"/>
      <c r="AN31" s="51"/>
      <c r="AO31" s="51"/>
      <c r="AP31" s="51"/>
      <c r="AQ31" s="51"/>
      <c r="AR31" s="51"/>
      <c r="AS31" s="51"/>
      <c r="AT31" s="51"/>
      <c r="AU31" s="51"/>
      <c r="AV31" s="51"/>
      <c r="AW31" s="51"/>
      <c r="AX31" s="51"/>
      <c r="AY31" s="51"/>
      <c r="AZ31" s="51"/>
    </row>
    <row r="32" spans="1:86" ht="11.25" customHeight="1" outlineLevel="1">
      <c r="A32" s="42" t="s">
        <v>80</v>
      </c>
      <c r="B32" s="75"/>
      <c r="C32" s="79">
        <v>-3.95071307582519E-2</v>
      </c>
      <c r="D32" s="80">
        <v>-3.3192052336409095E-2</v>
      </c>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51"/>
      <c r="AJ32" s="51"/>
      <c r="AK32" s="51"/>
      <c r="AL32" s="51"/>
      <c r="AM32" s="51"/>
      <c r="AN32" s="51"/>
      <c r="AO32" s="51"/>
      <c r="AP32" s="51"/>
      <c r="AQ32" s="51"/>
      <c r="AR32" s="51"/>
      <c r="AS32" s="51"/>
      <c r="AT32" s="51"/>
      <c r="AU32" s="51"/>
      <c r="AV32" s="51"/>
      <c r="AW32" s="51"/>
      <c r="AX32" s="51"/>
      <c r="AY32" s="51"/>
      <c r="AZ32" s="51"/>
    </row>
    <row r="33" spans="1:86" ht="11.25" customHeight="1" outlineLevel="1">
      <c r="B33" s="75"/>
      <c r="C33" s="5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51"/>
      <c r="AJ33" s="51"/>
      <c r="AK33" s="51"/>
      <c r="AL33" s="51"/>
      <c r="AM33" s="51"/>
      <c r="AN33" s="51"/>
      <c r="AO33" s="51"/>
      <c r="AP33" s="51"/>
      <c r="AQ33" s="51"/>
      <c r="AR33" s="51"/>
      <c r="AS33" s="51"/>
      <c r="AT33" s="51"/>
      <c r="AU33" s="51"/>
      <c r="AV33" s="51"/>
      <c r="AW33" s="51"/>
      <c r="AX33" s="51"/>
      <c r="AY33" s="51"/>
      <c r="AZ33" s="51"/>
    </row>
    <row r="34" spans="1:86" ht="11.25" customHeight="1" outlineLevel="1" thickBot="1">
      <c r="A34" s="81" t="s">
        <v>81</v>
      </c>
      <c r="B34" s="75"/>
      <c r="C34" s="82">
        <f>C30+C32</f>
        <v>-3.95071307582519E-2</v>
      </c>
      <c r="D34" s="83">
        <f>D30+D32</f>
        <v>2.4361733364025469</v>
      </c>
      <c r="E34" s="83">
        <f>E30+E32</f>
        <v>1.1414964670751955</v>
      </c>
      <c r="F34" s="83">
        <f>F30+F32</f>
        <v>2.2706043040377035</v>
      </c>
      <c r="G34" s="83">
        <f t="shared" ref="G34:AZ34" si="17">G30+G32</f>
        <v>1.5634758250609284</v>
      </c>
      <c r="H34" s="83">
        <f>H30+H32</f>
        <v>1.0408635146504643</v>
      </c>
      <c r="I34" s="83">
        <f t="shared" si="17"/>
        <v>1.6398149717200663</v>
      </c>
      <c r="J34" s="83">
        <f t="shared" si="17"/>
        <v>1.0013763327090928</v>
      </c>
      <c r="K34" s="83">
        <f>K30+K32</f>
        <v>2.8766418642661349</v>
      </c>
      <c r="L34" s="83">
        <f t="shared" si="17"/>
        <v>1.9373650354322869</v>
      </c>
      <c r="M34" s="83">
        <f t="shared" si="17"/>
        <v>3.4286788743705516</v>
      </c>
      <c r="N34" s="83">
        <f t="shared" si="17"/>
        <v>3.3664077934691581</v>
      </c>
      <c r="O34" s="83">
        <f t="shared" si="17"/>
        <v>3.3944806433363475</v>
      </c>
      <c r="P34" s="83">
        <f t="shared" si="17"/>
        <v>3.423457681069709</v>
      </c>
      <c r="Q34" s="83">
        <f t="shared" si="17"/>
        <v>3.4368408772245891</v>
      </c>
      <c r="R34" s="83">
        <f t="shared" si="17"/>
        <v>3.4504917373025665</v>
      </c>
      <c r="S34" s="83">
        <f t="shared" si="17"/>
        <v>3.4644156145821037</v>
      </c>
      <c r="T34" s="83">
        <f t="shared" si="17"/>
        <v>3.4786179694072317</v>
      </c>
      <c r="U34" s="83">
        <f t="shared" si="17"/>
        <v>3.4931043713288621</v>
      </c>
      <c r="V34" s="83">
        <f t="shared" si="17"/>
        <v>3.5078805012889251</v>
      </c>
      <c r="W34" s="83">
        <f t="shared" si="17"/>
        <v>3.5229521538481894</v>
      </c>
      <c r="X34" s="83">
        <f t="shared" si="17"/>
        <v>3.5383252394586391</v>
      </c>
      <c r="Y34" s="83">
        <f t="shared" si="17"/>
        <v>3.554005786781298</v>
      </c>
      <c r="Z34" s="83">
        <f t="shared" si="17"/>
        <v>3.5699999450504096</v>
      </c>
      <c r="AA34" s="83">
        <f t="shared" si="17"/>
        <v>3.5863139864849036</v>
      </c>
      <c r="AB34" s="83">
        <f t="shared" si="17"/>
        <v>3.6029543087480875</v>
      </c>
      <c r="AC34" s="83">
        <f t="shared" si="17"/>
        <v>3.6199274374565351</v>
      </c>
      <c r="AD34" s="83">
        <f t="shared" si="17"/>
        <v>3.6372400287391518</v>
      </c>
      <c r="AE34" s="83">
        <f t="shared" si="17"/>
        <v>3.6548988718474202</v>
      </c>
      <c r="AF34" s="83">
        <f t="shared" si="17"/>
        <v>3.6729108918178546</v>
      </c>
      <c r="AG34" s="83">
        <f t="shared" si="17"/>
        <v>3.6912831521876974</v>
      </c>
      <c r="AH34" s="83">
        <f t="shared" si="17"/>
        <v>3.7100228577649372</v>
      </c>
      <c r="AI34" s="82">
        <f t="shared" si="17"/>
        <v>3.7291373574537219</v>
      </c>
      <c r="AJ34" s="82">
        <f t="shared" si="17"/>
        <v>3.7486341471362823</v>
      </c>
      <c r="AK34" s="82">
        <f t="shared" si="17"/>
        <v>3.7685208726124939</v>
      </c>
      <c r="AL34" s="82">
        <f t="shared" si="17"/>
        <v>3.7888053325982294</v>
      </c>
      <c r="AM34" s="82">
        <f t="shared" si="17"/>
        <v>3.8094954817836797</v>
      </c>
      <c r="AN34" s="82">
        <f t="shared" si="17"/>
        <v>3.8305994339528393</v>
      </c>
      <c r="AO34" s="82">
        <f t="shared" si="17"/>
        <v>3.8521254651653818</v>
      </c>
      <c r="AP34" s="82">
        <f t="shared" si="17"/>
        <v>3.8740820170021752</v>
      </c>
      <c r="AQ34" s="82">
        <f t="shared" si="17"/>
        <v>3.8964776998757049</v>
      </c>
      <c r="AR34" s="82">
        <f t="shared" si="17"/>
        <v>3.9193212964067046</v>
      </c>
      <c r="AS34" s="82">
        <f t="shared" si="17"/>
        <v>3.9426217648683251</v>
      </c>
      <c r="AT34" s="82">
        <f t="shared" si="17"/>
        <v>3.9663882426991774</v>
      </c>
      <c r="AU34" s="82">
        <f t="shared" si="17"/>
        <v>3.9906300500866463</v>
      </c>
      <c r="AV34" s="82">
        <f t="shared" si="17"/>
        <v>4.0153566936218654</v>
      </c>
      <c r="AW34" s="82">
        <f t="shared" si="17"/>
        <v>4.0405778700277883</v>
      </c>
      <c r="AX34" s="82">
        <f t="shared" si="17"/>
        <v>4.0663034699618299</v>
      </c>
      <c r="AY34" s="82">
        <f t="shared" si="17"/>
        <v>4.0925435818945521</v>
      </c>
      <c r="AZ34" s="82">
        <f t="shared" si="17"/>
        <v>4.119308496065929</v>
      </c>
    </row>
    <row r="35" spans="1:86" ht="11.25" customHeight="1" outlineLevel="1" thickTop="1">
      <c r="B35" s="75"/>
      <c r="C35" s="51"/>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51"/>
      <c r="AJ35" s="51"/>
      <c r="AK35" s="51"/>
      <c r="AL35" s="51"/>
      <c r="AM35" s="51"/>
      <c r="AN35" s="51"/>
      <c r="AO35" s="51"/>
      <c r="AP35" s="51"/>
      <c r="AQ35" s="51"/>
      <c r="AR35" s="51"/>
      <c r="AS35" s="51"/>
      <c r="AT35" s="51"/>
      <c r="AU35" s="51"/>
      <c r="AV35" s="51"/>
      <c r="AW35" s="51"/>
      <c r="AX35" s="51"/>
      <c r="AY35" s="51"/>
      <c r="AZ35" s="51"/>
    </row>
    <row r="36" spans="1:86" ht="11.25" customHeight="1" outlineLevel="1">
      <c r="C36" s="51"/>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51"/>
      <c r="AJ36" s="51"/>
      <c r="AK36" s="51"/>
      <c r="AL36" s="51"/>
      <c r="AM36" s="51"/>
      <c r="AN36" s="51"/>
      <c r="AO36" s="51"/>
      <c r="AP36" s="51"/>
      <c r="AQ36" s="51"/>
      <c r="AR36" s="51"/>
      <c r="AS36" s="51"/>
      <c r="AT36" s="51"/>
      <c r="AU36" s="51"/>
      <c r="AV36" s="51"/>
      <c r="AW36" s="51"/>
      <c r="AX36" s="51"/>
      <c r="AY36" s="51"/>
      <c r="AZ36" s="51"/>
    </row>
    <row r="37" spans="1:86" ht="11.25" customHeight="1" outlineLevel="1">
      <c r="A37" s="72" t="s">
        <v>82</v>
      </c>
      <c r="B37" s="72" t="s">
        <v>68</v>
      </c>
      <c r="C37" s="51"/>
      <c r="D37" s="84"/>
      <c r="E37" s="84"/>
      <c r="F37" s="84"/>
      <c r="G37" s="84"/>
      <c r="H37" s="84"/>
      <c r="I37" s="84"/>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51"/>
      <c r="AJ37" s="51"/>
      <c r="AK37" s="51"/>
      <c r="AL37" s="51"/>
      <c r="AM37" s="51"/>
      <c r="AN37" s="51"/>
      <c r="AO37" s="51"/>
      <c r="AP37" s="51"/>
      <c r="AQ37" s="51"/>
      <c r="AR37" s="51"/>
      <c r="AS37" s="51"/>
      <c r="AT37" s="51"/>
      <c r="AU37" s="51"/>
      <c r="AV37" s="51"/>
      <c r="AW37" s="51"/>
      <c r="AX37" s="51"/>
      <c r="AY37" s="51"/>
      <c r="AZ37" s="51"/>
    </row>
    <row r="38" spans="1:86" ht="11.25" customHeight="1" outlineLevel="1">
      <c r="A38" s="42" t="s">
        <v>83</v>
      </c>
      <c r="B38" s="42" t="s">
        <v>71</v>
      </c>
      <c r="C38" s="73">
        <v>1.9058001299999999E-2</v>
      </c>
      <c r="D38" s="74">
        <v>1.990596E-2</v>
      </c>
      <c r="E38" s="74">
        <v>2.0022812615812503E-2</v>
      </c>
      <c r="F38" s="74">
        <v>8.7526191912503895E-2</v>
      </c>
      <c r="G38" s="74">
        <v>1.9531679999999999E-2</v>
      </c>
      <c r="H38" s="74">
        <v>1.9531679999999999E-2</v>
      </c>
      <c r="I38" s="74">
        <v>2.0427600000000001E-2</v>
      </c>
      <c r="J38" s="74">
        <v>2.1000000000000001E-2</v>
      </c>
      <c r="K38" s="74">
        <f>'[46]Investment Plan'!O2</f>
        <v>0.79999997</v>
      </c>
      <c r="L38" s="74">
        <f>'[46]Investment Plan'!P2*0</f>
        <v>0</v>
      </c>
      <c r="M38" s="74">
        <f>'[46]Investment Plan'!Q2</f>
        <v>1.2</v>
      </c>
      <c r="N38" s="74">
        <f>'[46]Investment Plan'!R2</f>
        <v>1.2</v>
      </c>
      <c r="O38" s="74">
        <f>'[46]Investment Plan'!S2</f>
        <v>1.2</v>
      </c>
      <c r="P38" s="74">
        <f>'[46]Investment Plan'!T2</f>
        <v>1.2</v>
      </c>
      <c r="Q38" s="74">
        <f>'[46]Investment Plan'!U2</f>
        <v>1.2</v>
      </c>
      <c r="R38" s="71">
        <f t="shared" ref="R38:AZ39" si="18">Q38</f>
        <v>1.2</v>
      </c>
      <c r="S38" s="71">
        <f t="shared" si="18"/>
        <v>1.2</v>
      </c>
      <c r="T38" s="71">
        <f t="shared" si="18"/>
        <v>1.2</v>
      </c>
      <c r="U38" s="71">
        <f t="shared" si="18"/>
        <v>1.2</v>
      </c>
      <c r="V38" s="71">
        <f t="shared" si="18"/>
        <v>1.2</v>
      </c>
      <c r="W38" s="71">
        <f t="shared" si="18"/>
        <v>1.2</v>
      </c>
      <c r="X38" s="71">
        <f t="shared" si="18"/>
        <v>1.2</v>
      </c>
      <c r="Y38" s="71">
        <f t="shared" si="18"/>
        <v>1.2</v>
      </c>
      <c r="Z38" s="71">
        <f t="shared" si="18"/>
        <v>1.2</v>
      </c>
      <c r="AA38" s="71">
        <f t="shared" si="18"/>
        <v>1.2</v>
      </c>
      <c r="AB38" s="71">
        <f t="shared" si="18"/>
        <v>1.2</v>
      </c>
      <c r="AC38" s="71">
        <f t="shared" si="18"/>
        <v>1.2</v>
      </c>
      <c r="AD38" s="71">
        <f t="shared" si="18"/>
        <v>1.2</v>
      </c>
      <c r="AE38" s="71">
        <f t="shared" si="18"/>
        <v>1.2</v>
      </c>
      <c r="AF38" s="71">
        <f t="shared" si="18"/>
        <v>1.2</v>
      </c>
      <c r="AG38" s="71">
        <f t="shared" si="18"/>
        <v>1.2</v>
      </c>
      <c r="AH38" s="71">
        <f t="shared" si="18"/>
        <v>1.2</v>
      </c>
      <c r="AI38" s="51">
        <f t="shared" si="18"/>
        <v>1.2</v>
      </c>
      <c r="AJ38" s="51">
        <f t="shared" si="18"/>
        <v>1.2</v>
      </c>
      <c r="AK38" s="51">
        <f t="shared" si="18"/>
        <v>1.2</v>
      </c>
      <c r="AL38" s="51">
        <f t="shared" si="18"/>
        <v>1.2</v>
      </c>
      <c r="AM38" s="51">
        <f t="shared" si="18"/>
        <v>1.2</v>
      </c>
      <c r="AN38" s="51">
        <f t="shared" si="18"/>
        <v>1.2</v>
      </c>
      <c r="AO38" s="51">
        <f t="shared" si="18"/>
        <v>1.2</v>
      </c>
      <c r="AP38" s="51">
        <f t="shared" si="18"/>
        <v>1.2</v>
      </c>
      <c r="AQ38" s="51">
        <f t="shared" si="18"/>
        <v>1.2</v>
      </c>
      <c r="AR38" s="51">
        <f t="shared" si="18"/>
        <v>1.2</v>
      </c>
      <c r="AS38" s="51">
        <f t="shared" si="18"/>
        <v>1.2</v>
      </c>
      <c r="AT38" s="51">
        <f t="shared" si="18"/>
        <v>1.2</v>
      </c>
      <c r="AU38" s="51">
        <f t="shared" si="18"/>
        <v>1.2</v>
      </c>
      <c r="AV38" s="51">
        <f t="shared" si="18"/>
        <v>1.2</v>
      </c>
      <c r="AW38" s="51">
        <f t="shared" si="18"/>
        <v>1.2</v>
      </c>
      <c r="AX38" s="51">
        <f t="shared" si="18"/>
        <v>1.2</v>
      </c>
      <c r="AY38" s="51">
        <f t="shared" si="18"/>
        <v>1.2</v>
      </c>
      <c r="AZ38" s="51">
        <f t="shared" si="18"/>
        <v>1.2</v>
      </c>
      <c r="BM38" s="42" t="s">
        <v>84</v>
      </c>
      <c r="CH38" s="42" t="s">
        <v>73</v>
      </c>
    </row>
    <row r="39" spans="1:86" ht="11.25" customHeight="1" outlineLevel="1">
      <c r="A39" s="42" t="s">
        <v>85</v>
      </c>
      <c r="B39" s="42" t="s">
        <v>71</v>
      </c>
      <c r="C39" s="73">
        <v>0.1451012304</v>
      </c>
      <c r="D39" s="74">
        <v>1.2568056687584375</v>
      </c>
      <c r="E39" s="74">
        <v>6.8056687584375003E-3</v>
      </c>
      <c r="F39" s="74">
        <v>1.0565486337410399</v>
      </c>
      <c r="G39" s="74">
        <v>0.13766100000000001</v>
      </c>
      <c r="H39" s="74">
        <v>9.2673000000000005E-2</v>
      </c>
      <c r="I39" s="74">
        <v>0.73980299999999999</v>
      </c>
      <c r="J39" s="85">
        <v>0.05</v>
      </c>
      <c r="K39" s="85">
        <f>'[46]Investment Plan'!O3</f>
        <v>0.53967500000000002</v>
      </c>
      <c r="L39" s="85">
        <f>'[46]Investment Plan'!P3</f>
        <v>0.50800000000000001</v>
      </c>
      <c r="M39" s="85">
        <f>IF($M$3,AVERAGE('[46]Investment Plan'!$Q3:$U3),'[46]Investment Plan'!Q3)</f>
        <v>0.65280000800000004</v>
      </c>
      <c r="N39" s="85">
        <f>IF($M$3,AVERAGE('[46]Investment Plan'!$Q3:$U3),'[46]Investment Plan'!R3)</f>
        <v>0.65280000800000004</v>
      </c>
      <c r="O39" s="85">
        <f>IF($M$3,AVERAGE('[46]Investment Plan'!$Q3:$U3),'[46]Investment Plan'!S3)</f>
        <v>0.65280000800000004</v>
      </c>
      <c r="P39" s="85">
        <f>IF($M$3,AVERAGE('[46]Investment Plan'!$Q3:$U3),'[46]Investment Plan'!T3)</f>
        <v>0.65280000800000004</v>
      </c>
      <c r="Q39" s="85">
        <f>IF($M$3,AVERAGE('[46]Investment Plan'!$Q3:$U3),'[46]Investment Plan'!U3)</f>
        <v>0.65280000800000004</v>
      </c>
      <c r="R39" s="71">
        <f t="shared" si="18"/>
        <v>0.65280000800000004</v>
      </c>
      <c r="S39" s="71">
        <f t="shared" si="18"/>
        <v>0.65280000800000004</v>
      </c>
      <c r="T39" s="71">
        <f t="shared" si="18"/>
        <v>0.65280000800000004</v>
      </c>
      <c r="U39" s="71">
        <f t="shared" si="18"/>
        <v>0.65280000800000004</v>
      </c>
      <c r="V39" s="71">
        <f t="shared" si="18"/>
        <v>0.65280000800000004</v>
      </c>
      <c r="W39" s="71">
        <f t="shared" si="18"/>
        <v>0.65280000800000004</v>
      </c>
      <c r="X39" s="71">
        <f t="shared" si="18"/>
        <v>0.65280000800000004</v>
      </c>
      <c r="Y39" s="71">
        <f t="shared" si="18"/>
        <v>0.65280000800000004</v>
      </c>
      <c r="Z39" s="71">
        <f t="shared" si="18"/>
        <v>0.65280000800000004</v>
      </c>
      <c r="AA39" s="71">
        <f t="shared" si="18"/>
        <v>0.65280000800000004</v>
      </c>
      <c r="AB39" s="71">
        <f t="shared" si="18"/>
        <v>0.65280000800000004</v>
      </c>
      <c r="AC39" s="71">
        <f t="shared" si="18"/>
        <v>0.65280000800000004</v>
      </c>
      <c r="AD39" s="71">
        <f t="shared" si="18"/>
        <v>0.65280000800000004</v>
      </c>
      <c r="AE39" s="71">
        <f t="shared" si="18"/>
        <v>0.65280000800000004</v>
      </c>
      <c r="AF39" s="71">
        <f t="shared" si="18"/>
        <v>0.65280000800000004</v>
      </c>
      <c r="AG39" s="71">
        <f t="shared" si="18"/>
        <v>0.65280000800000004</v>
      </c>
      <c r="AH39" s="71">
        <f t="shared" si="18"/>
        <v>0.65280000800000004</v>
      </c>
      <c r="AI39" s="51">
        <f t="shared" si="18"/>
        <v>0.65280000800000004</v>
      </c>
      <c r="AJ39" s="51">
        <f t="shared" si="18"/>
        <v>0.65280000800000004</v>
      </c>
      <c r="AK39" s="51">
        <f t="shared" si="18"/>
        <v>0.65280000800000004</v>
      </c>
      <c r="AL39" s="51">
        <f t="shared" si="18"/>
        <v>0.65280000800000004</v>
      </c>
      <c r="AM39" s="51">
        <f t="shared" si="18"/>
        <v>0.65280000800000004</v>
      </c>
      <c r="AN39" s="51">
        <f t="shared" si="18"/>
        <v>0.65280000800000004</v>
      </c>
      <c r="AO39" s="51">
        <f t="shared" si="18"/>
        <v>0.65280000800000004</v>
      </c>
      <c r="AP39" s="51">
        <f t="shared" si="18"/>
        <v>0.65280000800000004</v>
      </c>
      <c r="AQ39" s="51">
        <f t="shared" si="18"/>
        <v>0.65280000800000004</v>
      </c>
      <c r="AR39" s="51">
        <f t="shared" si="18"/>
        <v>0.65280000800000004</v>
      </c>
      <c r="AS39" s="51">
        <f t="shared" si="18"/>
        <v>0.65280000800000004</v>
      </c>
      <c r="AT39" s="51">
        <f t="shared" si="18"/>
        <v>0.65280000800000004</v>
      </c>
      <c r="AU39" s="51">
        <f t="shared" si="18"/>
        <v>0.65280000800000004</v>
      </c>
      <c r="AV39" s="51">
        <f t="shared" si="18"/>
        <v>0.65280000800000004</v>
      </c>
      <c r="AW39" s="51">
        <f t="shared" si="18"/>
        <v>0.65280000800000004</v>
      </c>
      <c r="AX39" s="51">
        <f t="shared" si="18"/>
        <v>0.65280000800000004</v>
      </c>
      <c r="AY39" s="51">
        <f t="shared" si="18"/>
        <v>0.65280000800000004</v>
      </c>
      <c r="AZ39" s="51">
        <f t="shared" si="18"/>
        <v>0.65280000800000004</v>
      </c>
      <c r="BM39" s="42" t="s">
        <v>86</v>
      </c>
      <c r="CH39" s="42" t="s">
        <v>73</v>
      </c>
    </row>
    <row r="40" spans="1:86" ht="11.25" customHeight="1" outlineLevel="1">
      <c r="C40" s="51"/>
      <c r="D40" s="71"/>
      <c r="E40" s="71"/>
      <c r="F40" s="71"/>
      <c r="G40" s="71"/>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51"/>
      <c r="AJ40" s="51"/>
      <c r="AK40" s="51"/>
      <c r="AL40" s="51"/>
      <c r="AM40" s="51"/>
      <c r="AN40" s="51"/>
      <c r="AO40" s="51"/>
      <c r="AP40" s="51"/>
      <c r="AQ40" s="51"/>
      <c r="AR40" s="51"/>
      <c r="AS40" s="51"/>
      <c r="AT40" s="51"/>
      <c r="AU40" s="51"/>
      <c r="AV40" s="51"/>
      <c r="AW40" s="51"/>
      <c r="AX40" s="51"/>
      <c r="AY40" s="51"/>
      <c r="AZ40" s="51"/>
    </row>
    <row r="41" spans="1:86" ht="11.25" customHeight="1" outlineLevel="1">
      <c r="A41" s="72" t="s">
        <v>78</v>
      </c>
      <c r="B41" s="72" t="s">
        <v>68</v>
      </c>
      <c r="C41" s="51"/>
      <c r="D41" s="71"/>
      <c r="E41" s="71"/>
      <c r="F41" s="71"/>
      <c r="G41" s="71"/>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51"/>
      <c r="AJ41" s="51"/>
      <c r="AK41" s="51"/>
      <c r="AL41" s="51"/>
      <c r="AM41" s="51"/>
      <c r="AN41" s="51"/>
      <c r="AO41" s="51"/>
      <c r="AP41" s="51"/>
      <c r="AQ41" s="51"/>
      <c r="AR41" s="51"/>
      <c r="AS41" s="51"/>
      <c r="AT41" s="51"/>
      <c r="AU41" s="51"/>
      <c r="AV41" s="51"/>
      <c r="AW41" s="51"/>
      <c r="AX41" s="51"/>
      <c r="AY41" s="51"/>
      <c r="AZ41" s="51"/>
    </row>
    <row r="42" spans="1:86" ht="11.25" customHeight="1" outlineLevel="1">
      <c r="A42" s="42" t="s">
        <v>87</v>
      </c>
      <c r="B42" s="42" t="s">
        <v>88</v>
      </c>
      <c r="D42" s="74">
        <v>0.13</v>
      </c>
      <c r="E42" s="74">
        <v>0.06</v>
      </c>
      <c r="F42" s="74">
        <v>0.06</v>
      </c>
      <c r="G42" s="74">
        <v>6.5000000000000002E-2</v>
      </c>
      <c r="H42" s="74">
        <v>6.6299999999999998E-2</v>
      </c>
      <c r="I42" s="86">
        <v>8.199502452894239E-2</v>
      </c>
      <c r="J42" s="86">
        <v>8.4000000000000005E-2</v>
      </c>
      <c r="K42" s="86">
        <v>0.114</v>
      </c>
      <c r="L42" s="86">
        <v>0.126</v>
      </c>
      <c r="M42" s="86">
        <v>0.14000000000000001</v>
      </c>
      <c r="N42" s="86">
        <f>M42*('[46]Inputs and Assumptions'!$D$4)</f>
        <v>0.14280000000000001</v>
      </c>
      <c r="O42" s="86">
        <f>N42*('[46]Inputs and Assumptions'!$D$4)</f>
        <v>0.14565600000000001</v>
      </c>
      <c r="P42" s="86">
        <f>O42*('[46]Inputs and Assumptions'!$D$4)</f>
        <v>0.14856912</v>
      </c>
      <c r="Q42" s="86">
        <f>P42*('[46]Inputs and Assumptions'!$D$4)</f>
        <v>0.1515405024</v>
      </c>
      <c r="R42" s="71"/>
      <c r="S42" s="71"/>
      <c r="T42" s="71"/>
      <c r="U42" s="71"/>
      <c r="V42" s="71"/>
      <c r="W42" s="71"/>
      <c r="X42" s="71"/>
      <c r="Y42" s="71"/>
      <c r="Z42" s="71"/>
      <c r="AA42" s="71"/>
      <c r="AB42" s="71"/>
      <c r="AC42" s="71"/>
      <c r="AD42" s="71"/>
      <c r="AE42" s="71"/>
      <c r="AF42" s="71"/>
      <c r="AG42" s="71"/>
      <c r="AH42" s="71"/>
      <c r="AI42" s="51"/>
      <c r="AJ42" s="51"/>
      <c r="AK42" s="51"/>
      <c r="AL42" s="51"/>
      <c r="AM42" s="51"/>
      <c r="AN42" s="51"/>
      <c r="AO42" s="51"/>
      <c r="AP42" s="51"/>
      <c r="AQ42" s="51"/>
      <c r="AR42" s="51"/>
      <c r="AS42" s="51"/>
      <c r="AT42" s="51"/>
      <c r="AU42" s="51"/>
      <c r="AV42" s="51"/>
      <c r="AW42" s="51"/>
      <c r="AX42" s="51"/>
      <c r="AY42" s="51"/>
      <c r="AZ42" s="51"/>
      <c r="BM42" s="42" t="s">
        <v>72</v>
      </c>
      <c r="CH42" s="42" t="s">
        <v>73</v>
      </c>
    </row>
    <row r="43" spans="1:86" ht="11.25" customHeight="1" outlineLevel="1">
      <c r="A43" s="42" t="s">
        <v>89</v>
      </c>
      <c r="B43" s="42" t="s">
        <v>71</v>
      </c>
      <c r="D43" s="74">
        <v>0</v>
      </c>
      <c r="E43" s="74">
        <v>0</v>
      </c>
      <c r="F43" s="74">
        <v>0</v>
      </c>
      <c r="G43" s="74">
        <v>0.26500000000000001</v>
      </c>
      <c r="H43" s="74">
        <v>0</v>
      </c>
      <c r="I43" s="86">
        <v>0.05</v>
      </c>
      <c r="J43" s="86">
        <v>0.05</v>
      </c>
      <c r="K43" s="86">
        <v>0.12</v>
      </c>
      <c r="L43" s="86">
        <v>0.12479999999999999</v>
      </c>
      <c r="M43" s="86">
        <v>0.229792</v>
      </c>
      <c r="N43" s="86">
        <v>0.13498367999999999</v>
      </c>
      <c r="O43" s="86">
        <v>0.14038302720000001</v>
      </c>
      <c r="P43" s="86">
        <v>0.14599834828800001</v>
      </c>
      <c r="Q43" s="86">
        <v>0.15183828221952003</v>
      </c>
      <c r="R43" s="71"/>
      <c r="S43" s="71"/>
      <c r="T43" s="71"/>
      <c r="U43" s="71"/>
      <c r="V43" s="71"/>
      <c r="W43" s="71"/>
      <c r="X43" s="71"/>
      <c r="Y43" s="71"/>
      <c r="Z43" s="71"/>
      <c r="AA43" s="71"/>
      <c r="AB43" s="71"/>
      <c r="AC43" s="71"/>
      <c r="AD43" s="71"/>
      <c r="AE43" s="71"/>
      <c r="AF43" s="71"/>
      <c r="AG43" s="71"/>
      <c r="AH43" s="71"/>
      <c r="AI43" s="51"/>
      <c r="AJ43" s="51"/>
      <c r="AK43" s="51"/>
      <c r="AL43" s="51"/>
      <c r="AM43" s="51"/>
      <c r="AN43" s="51"/>
      <c r="AO43" s="51"/>
      <c r="AP43" s="51"/>
      <c r="AQ43" s="51"/>
      <c r="AR43" s="51"/>
      <c r="AS43" s="51"/>
      <c r="AT43" s="51"/>
      <c r="AU43" s="51"/>
      <c r="AV43" s="51"/>
      <c r="AW43" s="51"/>
      <c r="AX43" s="51"/>
      <c r="AY43" s="51"/>
      <c r="AZ43" s="51"/>
      <c r="BM43" s="42" t="s">
        <v>72</v>
      </c>
      <c r="CH43" s="42" t="s">
        <v>73</v>
      </c>
    </row>
    <row r="44" spans="1:86" ht="11.25" customHeight="1" outlineLevel="1">
      <c r="A44" s="42" t="s">
        <v>90</v>
      </c>
      <c r="B44" s="42" t="s">
        <v>71</v>
      </c>
      <c r="C44" s="87"/>
      <c r="D44" s="74">
        <v>0.114</v>
      </c>
      <c r="E44" s="74">
        <v>0.11700000000000001</v>
      </c>
      <c r="F44" s="74">
        <v>0.11899999999999999</v>
      </c>
      <c r="G44" s="74">
        <v>0.121</v>
      </c>
      <c r="H44" s="74">
        <f>0.12342*0.5</f>
        <v>6.1710000000000001E-2</v>
      </c>
      <c r="I44" s="86">
        <f>H44</f>
        <v>6.1710000000000001E-2</v>
      </c>
      <c r="J44" s="86">
        <v>0.104</v>
      </c>
      <c r="K44" s="86">
        <v>0.106</v>
      </c>
      <c r="L44" s="86">
        <v>0.108</v>
      </c>
      <c r="M44" s="86">
        <v>0.11</v>
      </c>
      <c r="N44" s="86">
        <v>0.113</v>
      </c>
      <c r="O44" s="86">
        <v>0.115</v>
      </c>
      <c r="P44" s="86">
        <v>0.114868566764928</v>
      </c>
      <c r="Q44" s="86">
        <v>0.114868566764928</v>
      </c>
      <c r="R44" s="71"/>
      <c r="S44" s="71"/>
      <c r="T44" s="71"/>
      <c r="U44" s="71"/>
      <c r="V44" s="71"/>
      <c r="W44" s="71"/>
      <c r="X44" s="71"/>
      <c r="Y44" s="71"/>
      <c r="Z44" s="71"/>
      <c r="AA44" s="71"/>
      <c r="AB44" s="71"/>
      <c r="AC44" s="71"/>
      <c r="AD44" s="71"/>
      <c r="AE44" s="71"/>
      <c r="AF44" s="71"/>
      <c r="AG44" s="71"/>
      <c r="AH44" s="71"/>
      <c r="AI44" s="51"/>
      <c r="AJ44" s="51"/>
      <c r="AK44" s="51"/>
      <c r="AL44" s="51"/>
      <c r="AM44" s="51"/>
      <c r="AN44" s="51"/>
      <c r="AO44" s="51"/>
      <c r="AP44" s="51"/>
      <c r="AQ44" s="51"/>
      <c r="AR44" s="51"/>
      <c r="AS44" s="51"/>
      <c r="AT44" s="51"/>
      <c r="AU44" s="51"/>
      <c r="AV44" s="51"/>
      <c r="AW44" s="51"/>
      <c r="AX44" s="51"/>
      <c r="AY44" s="51"/>
      <c r="AZ44" s="51"/>
      <c r="BM44" s="42" t="s">
        <v>72</v>
      </c>
      <c r="CH44" s="42" t="s">
        <v>73</v>
      </c>
    </row>
    <row r="45" spans="1:86" ht="11.25" customHeight="1" outlineLevel="1">
      <c r="A45" s="42" t="s">
        <v>91</v>
      </c>
      <c r="B45" s="42" t="s">
        <v>71</v>
      </c>
      <c r="C45" s="87"/>
      <c r="D45" s="74"/>
      <c r="E45" s="74"/>
      <c r="F45" s="74"/>
      <c r="G45" s="74"/>
      <c r="H45" s="74">
        <f>H44</f>
        <v>6.1710000000000001E-2</v>
      </c>
      <c r="I45" s="86">
        <v>6.1867999999999999E-2</v>
      </c>
      <c r="J45" s="86"/>
      <c r="K45" s="86"/>
      <c r="L45" s="86"/>
      <c r="M45" s="86"/>
      <c r="N45" s="86"/>
      <c r="O45" s="86"/>
      <c r="P45" s="86"/>
      <c r="Q45" s="86"/>
      <c r="R45" s="71"/>
      <c r="S45" s="71"/>
      <c r="T45" s="71"/>
      <c r="U45" s="71"/>
      <c r="V45" s="71"/>
      <c r="W45" s="71"/>
      <c r="X45" s="71"/>
      <c r="Y45" s="71"/>
      <c r="Z45" s="71"/>
      <c r="AA45" s="71"/>
      <c r="AB45" s="71"/>
      <c r="AC45" s="71"/>
      <c r="AD45" s="71"/>
      <c r="AE45" s="71"/>
      <c r="AF45" s="71"/>
      <c r="AG45" s="71"/>
      <c r="AH45" s="71"/>
      <c r="AI45" s="51"/>
      <c r="AJ45" s="51"/>
      <c r="AK45" s="51"/>
      <c r="AL45" s="51"/>
      <c r="AM45" s="51"/>
      <c r="AN45" s="51"/>
      <c r="AO45" s="51"/>
      <c r="AP45" s="51"/>
      <c r="AQ45" s="51"/>
      <c r="AR45" s="51"/>
      <c r="AS45" s="51"/>
      <c r="AT45" s="51"/>
      <c r="AU45" s="51"/>
      <c r="AV45" s="51"/>
      <c r="AW45" s="51"/>
      <c r="AX45" s="51"/>
      <c r="AY45" s="51"/>
      <c r="AZ45" s="51"/>
      <c r="BM45" s="42" t="s">
        <v>72</v>
      </c>
      <c r="CH45" s="42" t="s">
        <v>73</v>
      </c>
    </row>
    <row r="46" spans="1:86" ht="11.25" customHeight="1" outlineLevel="1">
      <c r="A46" s="42" t="s">
        <v>92</v>
      </c>
      <c r="B46" s="42" t="s">
        <v>71</v>
      </c>
      <c r="D46" s="74">
        <v>0.104</v>
      </c>
      <c r="E46" s="74">
        <v>0.106</v>
      </c>
      <c r="F46" s="74">
        <v>0.108</v>
      </c>
      <c r="G46" s="74">
        <v>0.11</v>
      </c>
      <c r="H46" s="74">
        <v>0.11220000000000001</v>
      </c>
      <c r="I46" s="86">
        <v>0.11220004080000001</v>
      </c>
      <c r="J46" s="86">
        <v>0.114</v>
      </c>
      <c r="K46" s="86">
        <v>0.11700000000000001</v>
      </c>
      <c r="L46" s="86">
        <v>0.11899999999999999</v>
      </c>
      <c r="M46" s="86">
        <v>0.121</v>
      </c>
      <c r="N46" s="86">
        <v>0.124</v>
      </c>
      <c r="O46" s="86">
        <v>0.126</v>
      </c>
      <c r="P46" s="86">
        <v>0.12635546938884756</v>
      </c>
      <c r="Q46" s="86">
        <v>0.12635546938884756</v>
      </c>
      <c r="R46" s="71"/>
      <c r="S46" s="71"/>
      <c r="T46" s="71"/>
      <c r="U46" s="71"/>
      <c r="V46" s="71"/>
      <c r="W46" s="71"/>
      <c r="X46" s="71"/>
      <c r="Y46" s="71"/>
      <c r="Z46" s="71"/>
      <c r="AA46" s="71"/>
      <c r="AB46" s="71"/>
      <c r="AC46" s="71"/>
      <c r="AD46" s="71"/>
      <c r="AE46" s="71"/>
      <c r="AF46" s="71"/>
      <c r="AG46" s="71"/>
      <c r="AH46" s="71"/>
      <c r="AI46" s="51"/>
      <c r="AJ46" s="51"/>
      <c r="AK46" s="51"/>
      <c r="AL46" s="51"/>
      <c r="AM46" s="51"/>
      <c r="AN46" s="51"/>
      <c r="AO46" s="51"/>
      <c r="AP46" s="51"/>
      <c r="AQ46" s="51"/>
      <c r="AR46" s="51"/>
      <c r="AS46" s="51"/>
      <c r="AT46" s="51"/>
      <c r="AU46" s="51"/>
      <c r="AV46" s="51"/>
      <c r="AW46" s="51"/>
      <c r="AX46" s="51"/>
      <c r="AY46" s="51"/>
      <c r="AZ46" s="51"/>
      <c r="BM46" s="42" t="s">
        <v>72</v>
      </c>
      <c r="CH46" s="42" t="s">
        <v>73</v>
      </c>
    </row>
    <row r="47" spans="1:86" ht="11.25" customHeight="1" outlineLevel="1">
      <c r="A47" s="42" t="s">
        <v>93</v>
      </c>
      <c r="B47" s="42" t="s">
        <v>88</v>
      </c>
      <c r="D47" s="74">
        <v>0.10200000000000001</v>
      </c>
      <c r="E47" s="74">
        <v>0.10404000000000001</v>
      </c>
      <c r="F47" s="74">
        <v>0.10612080000000002</v>
      </c>
      <c r="G47" s="74">
        <v>0.10824321600000002</v>
      </c>
      <c r="H47" s="74">
        <v>0.11040808032000002</v>
      </c>
      <c r="I47" s="86">
        <v>0.10199999999999999</v>
      </c>
      <c r="J47" s="86">
        <v>0.104</v>
      </c>
      <c r="K47" s="86">
        <v>0.106</v>
      </c>
      <c r="L47" s="86">
        <v>0.108</v>
      </c>
      <c r="M47" s="86">
        <v>0.11</v>
      </c>
      <c r="N47" s="86">
        <v>0.113</v>
      </c>
      <c r="O47" s="86">
        <v>0.115</v>
      </c>
      <c r="P47" s="86">
        <v>0.114868566764928</v>
      </c>
      <c r="Q47" s="86">
        <v>0.114868566764928</v>
      </c>
      <c r="R47" s="71"/>
      <c r="S47" s="71"/>
      <c r="T47" s="71"/>
      <c r="U47" s="71"/>
      <c r="V47" s="71"/>
      <c r="W47" s="71"/>
      <c r="X47" s="71"/>
      <c r="Y47" s="71"/>
      <c r="Z47" s="71"/>
      <c r="AA47" s="71"/>
      <c r="AB47" s="71"/>
      <c r="AC47" s="71"/>
      <c r="AD47" s="71"/>
      <c r="AE47" s="71"/>
      <c r="AF47" s="71"/>
      <c r="AG47" s="71"/>
      <c r="AH47" s="71"/>
      <c r="AI47" s="51"/>
      <c r="AJ47" s="51"/>
      <c r="AK47" s="51"/>
      <c r="AL47" s="51"/>
      <c r="AM47" s="51"/>
      <c r="AN47" s="51"/>
      <c r="AO47" s="51"/>
      <c r="AP47" s="51"/>
      <c r="AQ47" s="51"/>
      <c r="AR47" s="51"/>
      <c r="AS47" s="51"/>
      <c r="AT47" s="51"/>
      <c r="AU47" s="51"/>
      <c r="AV47" s="51"/>
      <c r="AW47" s="51"/>
      <c r="AX47" s="51"/>
      <c r="AY47" s="51"/>
      <c r="AZ47" s="51"/>
      <c r="BM47" s="42" t="s">
        <v>72</v>
      </c>
      <c r="CH47" s="42" t="s">
        <v>73</v>
      </c>
    </row>
    <row r="48" spans="1:86" ht="11.25" customHeight="1" outlineLevel="1">
      <c r="A48" s="42" t="s">
        <v>94</v>
      </c>
      <c r="B48" s="42" t="s">
        <v>88</v>
      </c>
      <c r="D48" s="74">
        <v>1.085272E-2</v>
      </c>
      <c r="E48" s="74">
        <v>1.106977E-2</v>
      </c>
      <c r="F48" s="74">
        <v>1.129117E-2</v>
      </c>
      <c r="G48" s="74">
        <v>1.151699E-2</v>
      </c>
      <c r="H48" s="74">
        <v>1.1747329799999999E-2</v>
      </c>
      <c r="I48" s="86">
        <v>1.2239999999999999E-2</v>
      </c>
      <c r="J48" s="86">
        <v>1.2E-2</v>
      </c>
      <c r="K48" s="86">
        <v>1.2999999999999999E-2</v>
      </c>
      <c r="L48" s="86">
        <v>1.2999999999999999E-2</v>
      </c>
      <c r="M48" s="86">
        <v>1.2999999999999999E-2</v>
      </c>
      <c r="N48" s="86">
        <v>1.4E-2</v>
      </c>
      <c r="O48" s="86">
        <v>1.4E-2</v>
      </c>
      <c r="P48" s="86">
        <v>1.3784228011791362E-2</v>
      </c>
      <c r="Q48" s="86">
        <v>1.3784228011791362E-2</v>
      </c>
      <c r="R48" s="71"/>
      <c r="S48" s="71"/>
      <c r="T48" s="71"/>
      <c r="U48" s="71"/>
      <c r="V48" s="71"/>
      <c r="W48" s="71"/>
      <c r="X48" s="71"/>
      <c r="Y48" s="71"/>
      <c r="Z48" s="71"/>
      <c r="AA48" s="71"/>
      <c r="AB48" s="71"/>
      <c r="AC48" s="71"/>
      <c r="AD48" s="71"/>
      <c r="AE48" s="71"/>
      <c r="AF48" s="71"/>
      <c r="AG48" s="71"/>
      <c r="AH48" s="71"/>
      <c r="AI48" s="51"/>
      <c r="AJ48" s="51"/>
      <c r="AK48" s="51"/>
      <c r="AL48" s="51"/>
      <c r="AM48" s="51"/>
      <c r="AN48" s="51"/>
      <c r="AO48" s="51"/>
      <c r="AP48" s="51"/>
      <c r="AQ48" s="51"/>
      <c r="AR48" s="51"/>
      <c r="AS48" s="51"/>
      <c r="AT48" s="51"/>
      <c r="AU48" s="51"/>
      <c r="AV48" s="51"/>
      <c r="AW48" s="51"/>
      <c r="AX48" s="51"/>
      <c r="AY48" s="51"/>
      <c r="AZ48" s="51"/>
      <c r="BM48" s="42" t="s">
        <v>72</v>
      </c>
      <c r="CH48" s="42" t="s">
        <v>73</v>
      </c>
    </row>
    <row r="49" spans="1:63" ht="11.25" customHeight="1" outlineLevel="1" thickBot="1">
      <c r="A49" s="42" t="s">
        <v>95</v>
      </c>
      <c r="D49" s="88">
        <f>SUM(D42:D48)</f>
        <v>0.46085271999999994</v>
      </c>
      <c r="E49" s="88">
        <f>SUM(E42:E48)</f>
        <v>0.39810976999999997</v>
      </c>
      <c r="F49" s="88">
        <f>SUM(F42:F48)</f>
        <v>0.40441197000000001</v>
      </c>
      <c r="G49" s="88">
        <f>SUM(G42:G48)</f>
        <v>0.68076020599999998</v>
      </c>
      <c r="H49" s="89">
        <f t="shared" ref="H49:Q49" si="19">SUM(H42:H48)</f>
        <v>0.42407541012</v>
      </c>
      <c r="I49" s="89">
        <f t="shared" si="19"/>
        <v>0.48201306532894234</v>
      </c>
      <c r="J49" s="89">
        <f t="shared" si="19"/>
        <v>0.46799999999999997</v>
      </c>
      <c r="K49" s="89">
        <f t="shared" si="19"/>
        <v>0.57599999999999996</v>
      </c>
      <c r="L49" s="89">
        <f t="shared" si="19"/>
        <v>0.5988</v>
      </c>
      <c r="M49" s="89">
        <f t="shared" si="19"/>
        <v>0.72379199999999999</v>
      </c>
      <c r="N49" s="89">
        <f t="shared" si="19"/>
        <v>0.64178367999999997</v>
      </c>
      <c r="O49" s="89">
        <f t="shared" si="19"/>
        <v>0.65603902720000007</v>
      </c>
      <c r="P49" s="89">
        <f t="shared" si="19"/>
        <v>0.6644442992184949</v>
      </c>
      <c r="Q49" s="89">
        <f t="shared" si="19"/>
        <v>0.6732556155500149</v>
      </c>
      <c r="R49" s="71"/>
      <c r="S49" s="71"/>
      <c r="T49" s="71"/>
      <c r="U49" s="71"/>
      <c r="V49" s="71"/>
      <c r="W49" s="71"/>
      <c r="X49" s="71"/>
      <c r="Y49" s="71"/>
      <c r="Z49" s="71"/>
      <c r="AA49" s="71"/>
      <c r="AB49" s="71"/>
      <c r="AC49" s="71"/>
      <c r="AD49" s="71"/>
      <c r="AE49" s="71"/>
      <c r="AF49" s="71"/>
      <c r="AG49" s="71"/>
      <c r="AH49" s="71"/>
      <c r="AI49" s="51"/>
      <c r="AJ49" s="51"/>
      <c r="AK49" s="51"/>
      <c r="AL49" s="51"/>
      <c r="AM49" s="51"/>
      <c r="AN49" s="51"/>
      <c r="AO49" s="51"/>
      <c r="AP49" s="51"/>
      <c r="AQ49" s="51"/>
      <c r="AR49" s="51"/>
      <c r="AS49" s="51"/>
      <c r="AT49" s="51"/>
      <c r="AU49" s="51"/>
      <c r="AV49" s="51"/>
      <c r="AW49" s="51"/>
      <c r="AX49" s="51"/>
      <c r="AY49" s="51"/>
      <c r="AZ49" s="51"/>
    </row>
    <row r="50" spans="1:63" ht="11.25" customHeight="1" outlineLevel="1" thickTop="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row>
    <row r="51" spans="1:63" s="60" customFormat="1" ht="11.25" customHeight="1">
      <c r="A51" s="60" t="s">
        <v>62</v>
      </c>
      <c r="C51" s="60">
        <f t="shared" ref="C51:BK51" si="20">C1</f>
        <v>2015</v>
      </c>
      <c r="D51" s="60">
        <f t="shared" si="20"/>
        <v>2016</v>
      </c>
      <c r="E51" s="60">
        <f t="shared" si="20"/>
        <v>2017</v>
      </c>
      <c r="F51" s="60">
        <f t="shared" si="20"/>
        <v>2018</v>
      </c>
      <c r="G51" s="60">
        <f t="shared" si="20"/>
        <v>2019</v>
      </c>
      <c r="H51" s="60">
        <f t="shared" si="20"/>
        <v>2020</v>
      </c>
      <c r="I51" s="60">
        <f t="shared" si="20"/>
        <v>2021</v>
      </c>
      <c r="J51" s="60">
        <f t="shared" si="20"/>
        <v>2022</v>
      </c>
      <c r="K51" s="60">
        <f t="shared" si="20"/>
        <v>2023</v>
      </c>
      <c r="L51" s="60">
        <f t="shared" si="20"/>
        <v>2024</v>
      </c>
      <c r="M51" s="60">
        <f t="shared" si="20"/>
        <v>2025</v>
      </c>
      <c r="N51" s="60">
        <f t="shared" si="20"/>
        <v>2026</v>
      </c>
      <c r="O51" s="60">
        <f t="shared" si="20"/>
        <v>2027</v>
      </c>
      <c r="P51" s="60">
        <f t="shared" si="20"/>
        <v>2028</v>
      </c>
      <c r="Q51" s="60">
        <f t="shared" si="20"/>
        <v>2029</v>
      </c>
      <c r="R51" s="60">
        <f t="shared" si="20"/>
        <v>2030</v>
      </c>
      <c r="S51" s="60">
        <f t="shared" si="20"/>
        <v>2031</v>
      </c>
      <c r="T51" s="60">
        <f t="shared" si="20"/>
        <v>2032</v>
      </c>
      <c r="U51" s="60">
        <f t="shared" si="20"/>
        <v>2033</v>
      </c>
      <c r="V51" s="60">
        <f t="shared" si="20"/>
        <v>2034</v>
      </c>
      <c r="W51" s="60">
        <f t="shared" si="20"/>
        <v>2035</v>
      </c>
      <c r="X51" s="60">
        <f t="shared" si="20"/>
        <v>2036</v>
      </c>
      <c r="Y51" s="60">
        <f t="shared" si="20"/>
        <v>2037</v>
      </c>
      <c r="Z51" s="60">
        <f t="shared" si="20"/>
        <v>2038</v>
      </c>
      <c r="AA51" s="60">
        <f t="shared" si="20"/>
        <v>2039</v>
      </c>
      <c r="AB51" s="60">
        <f t="shared" si="20"/>
        <v>2040</v>
      </c>
      <c r="AC51" s="60">
        <f t="shared" si="20"/>
        <v>2041</v>
      </c>
      <c r="AD51" s="60">
        <f t="shared" si="20"/>
        <v>2042</v>
      </c>
      <c r="AE51" s="60">
        <f t="shared" si="20"/>
        <v>2043</v>
      </c>
      <c r="AF51" s="60">
        <f t="shared" si="20"/>
        <v>2044</v>
      </c>
      <c r="AG51" s="60">
        <f t="shared" si="20"/>
        <v>2045</v>
      </c>
      <c r="AH51" s="60">
        <f t="shared" si="20"/>
        <v>2046</v>
      </c>
      <c r="AI51" s="60">
        <f t="shared" si="20"/>
        <v>2047</v>
      </c>
      <c r="AJ51" s="60">
        <f t="shared" si="20"/>
        <v>2048</v>
      </c>
      <c r="AK51" s="60">
        <f t="shared" si="20"/>
        <v>2049</v>
      </c>
      <c r="AL51" s="60">
        <f t="shared" si="20"/>
        <v>2050</v>
      </c>
      <c r="AM51" s="60">
        <f t="shared" si="20"/>
        <v>2051</v>
      </c>
      <c r="AN51" s="60">
        <f t="shared" si="20"/>
        <v>2052</v>
      </c>
      <c r="AO51" s="60">
        <f t="shared" si="20"/>
        <v>2053</v>
      </c>
      <c r="AP51" s="60">
        <f t="shared" si="20"/>
        <v>2054</v>
      </c>
      <c r="AQ51" s="60">
        <f t="shared" si="20"/>
        <v>2055</v>
      </c>
      <c r="AR51" s="60">
        <f t="shared" si="20"/>
        <v>2056</v>
      </c>
      <c r="AS51" s="60">
        <f t="shared" si="20"/>
        <v>2057</v>
      </c>
      <c r="AT51" s="60">
        <f t="shared" si="20"/>
        <v>2058</v>
      </c>
      <c r="AU51" s="60">
        <f t="shared" si="20"/>
        <v>2059</v>
      </c>
      <c r="AV51" s="60">
        <f t="shared" si="20"/>
        <v>2060</v>
      </c>
      <c r="AW51" s="60">
        <f t="shared" si="20"/>
        <v>2061</v>
      </c>
      <c r="AX51" s="60">
        <f t="shared" si="20"/>
        <v>2062</v>
      </c>
      <c r="AY51" s="60">
        <f t="shared" si="20"/>
        <v>2063</v>
      </c>
      <c r="AZ51" s="60">
        <f t="shared" si="20"/>
        <v>2064</v>
      </c>
      <c r="BA51" s="60">
        <f t="shared" si="20"/>
        <v>0</v>
      </c>
      <c r="BB51" s="60">
        <f t="shared" si="20"/>
        <v>0</v>
      </c>
      <c r="BC51" s="60">
        <f t="shared" si="20"/>
        <v>0</v>
      </c>
      <c r="BD51" s="60">
        <f t="shared" si="20"/>
        <v>0</v>
      </c>
      <c r="BE51" s="60">
        <f t="shared" si="20"/>
        <v>0</v>
      </c>
      <c r="BF51" s="60">
        <f t="shared" si="20"/>
        <v>0</v>
      </c>
      <c r="BG51" s="60">
        <f t="shared" si="20"/>
        <v>0</v>
      </c>
      <c r="BH51" s="60">
        <f t="shared" si="20"/>
        <v>0</v>
      </c>
      <c r="BI51" s="60">
        <f t="shared" si="20"/>
        <v>0</v>
      </c>
      <c r="BJ51" s="60">
        <f t="shared" si="20"/>
        <v>0</v>
      </c>
      <c r="BK51" s="60">
        <f t="shared" si="20"/>
        <v>0</v>
      </c>
    </row>
    <row r="52" spans="1:63" ht="11.25" customHeight="1">
      <c r="A52" s="69" t="s">
        <v>57</v>
      </c>
    </row>
    <row r="53" spans="1:63" ht="11.25" customHeight="1" outlineLevel="1"/>
    <row r="54" spans="1:63" ht="11.25" customHeight="1" outlineLevel="1">
      <c r="A54" s="42" t="s">
        <v>96</v>
      </c>
      <c r="B54" s="75"/>
      <c r="C54" s="51"/>
      <c r="D54" s="90">
        <f>+'[46]F-02-01'!C44/4</f>
        <v>1.9249999999999998</v>
      </c>
      <c r="E54" s="90">
        <f>+D54</f>
        <v>1.9249999999999998</v>
      </c>
      <c r="F54" s="90">
        <f>+D54</f>
        <v>1.9249999999999998</v>
      </c>
      <c r="G54" s="90">
        <f>+D54</f>
        <v>1.9249999999999998</v>
      </c>
      <c r="I54" s="51"/>
      <c r="J54" s="51"/>
      <c r="K54" s="51"/>
      <c r="L54" s="51"/>
      <c r="M54" s="51"/>
      <c r="N54" s="51"/>
      <c r="O54" s="51"/>
      <c r="P54" s="51"/>
      <c r="Q54" s="51"/>
      <c r="R54" s="51"/>
      <c r="S54" s="51"/>
      <c r="T54" s="51"/>
      <c r="U54" s="51"/>
      <c r="V54" s="51"/>
      <c r="W54" s="51"/>
      <c r="X54" s="51"/>
      <c r="Y54" s="51"/>
      <c r="Z54" s="51"/>
      <c r="AA54" s="51"/>
      <c r="AB54" s="51"/>
      <c r="AC54" s="51"/>
      <c r="AD54" s="51"/>
      <c r="AE54" s="51"/>
      <c r="AF54" s="51"/>
      <c r="AG54" s="51"/>
      <c r="AH54" s="51"/>
      <c r="AI54" s="51"/>
      <c r="AJ54" s="51"/>
      <c r="AK54" s="51"/>
      <c r="AL54" s="51"/>
      <c r="AM54" s="51"/>
      <c r="AN54" s="51"/>
      <c r="AO54" s="51"/>
      <c r="AP54" s="51"/>
      <c r="AQ54" s="51"/>
      <c r="AR54" s="51"/>
      <c r="AS54" s="51"/>
      <c r="AT54" s="51"/>
      <c r="AU54" s="51"/>
      <c r="AV54" s="51"/>
      <c r="AW54" s="51"/>
      <c r="AX54" s="51"/>
      <c r="AY54" s="51"/>
      <c r="AZ54" s="51"/>
    </row>
    <row r="55" spans="1:63" ht="11.25" customHeight="1" outlineLevel="1"/>
    <row r="56" spans="1:63" s="60" customFormat="1" ht="11.25" customHeight="1">
      <c r="A56" s="60" t="s">
        <v>62</v>
      </c>
      <c r="C56" s="60">
        <f t="shared" ref="C56:BK56" si="21">C1</f>
        <v>2015</v>
      </c>
      <c r="D56" s="60">
        <f t="shared" si="21"/>
        <v>2016</v>
      </c>
      <c r="E56" s="60">
        <f t="shared" si="21"/>
        <v>2017</v>
      </c>
      <c r="F56" s="60">
        <f t="shared" si="21"/>
        <v>2018</v>
      </c>
      <c r="G56" s="60">
        <f t="shared" si="21"/>
        <v>2019</v>
      </c>
      <c r="H56" s="60">
        <f t="shared" si="21"/>
        <v>2020</v>
      </c>
      <c r="I56" s="60">
        <f t="shared" si="21"/>
        <v>2021</v>
      </c>
      <c r="J56" s="60">
        <f t="shared" si="21"/>
        <v>2022</v>
      </c>
      <c r="K56" s="60">
        <f t="shared" si="21"/>
        <v>2023</v>
      </c>
      <c r="L56" s="60">
        <f t="shared" si="21"/>
        <v>2024</v>
      </c>
      <c r="M56" s="60">
        <f t="shared" si="21"/>
        <v>2025</v>
      </c>
      <c r="N56" s="60">
        <f t="shared" si="21"/>
        <v>2026</v>
      </c>
      <c r="O56" s="60">
        <f t="shared" si="21"/>
        <v>2027</v>
      </c>
      <c r="P56" s="60">
        <f t="shared" si="21"/>
        <v>2028</v>
      </c>
      <c r="Q56" s="60">
        <f t="shared" si="21"/>
        <v>2029</v>
      </c>
      <c r="R56" s="60">
        <f t="shared" si="21"/>
        <v>2030</v>
      </c>
      <c r="S56" s="60">
        <f t="shared" si="21"/>
        <v>2031</v>
      </c>
      <c r="T56" s="60">
        <f t="shared" si="21"/>
        <v>2032</v>
      </c>
      <c r="U56" s="60">
        <f t="shared" si="21"/>
        <v>2033</v>
      </c>
      <c r="V56" s="60">
        <f t="shared" si="21"/>
        <v>2034</v>
      </c>
      <c r="W56" s="60">
        <f t="shared" si="21"/>
        <v>2035</v>
      </c>
      <c r="X56" s="60">
        <f t="shared" si="21"/>
        <v>2036</v>
      </c>
      <c r="Y56" s="60">
        <f t="shared" si="21"/>
        <v>2037</v>
      </c>
      <c r="Z56" s="60">
        <f t="shared" si="21"/>
        <v>2038</v>
      </c>
      <c r="AA56" s="60">
        <f t="shared" si="21"/>
        <v>2039</v>
      </c>
      <c r="AB56" s="60">
        <f t="shared" si="21"/>
        <v>2040</v>
      </c>
      <c r="AC56" s="60">
        <f t="shared" si="21"/>
        <v>2041</v>
      </c>
      <c r="AD56" s="60">
        <f t="shared" si="21"/>
        <v>2042</v>
      </c>
      <c r="AE56" s="60">
        <f t="shared" si="21"/>
        <v>2043</v>
      </c>
      <c r="AF56" s="60">
        <f t="shared" si="21"/>
        <v>2044</v>
      </c>
      <c r="AG56" s="60">
        <f t="shared" si="21"/>
        <v>2045</v>
      </c>
      <c r="AH56" s="60">
        <f t="shared" si="21"/>
        <v>2046</v>
      </c>
      <c r="AI56" s="60">
        <f t="shared" si="21"/>
        <v>2047</v>
      </c>
      <c r="AJ56" s="60">
        <f t="shared" si="21"/>
        <v>2048</v>
      </c>
      <c r="AK56" s="60">
        <f t="shared" si="21"/>
        <v>2049</v>
      </c>
      <c r="AL56" s="60">
        <f t="shared" si="21"/>
        <v>2050</v>
      </c>
      <c r="AM56" s="60">
        <f t="shared" si="21"/>
        <v>2051</v>
      </c>
      <c r="AN56" s="60">
        <f t="shared" si="21"/>
        <v>2052</v>
      </c>
      <c r="AO56" s="60">
        <f t="shared" si="21"/>
        <v>2053</v>
      </c>
      <c r="AP56" s="60">
        <f t="shared" si="21"/>
        <v>2054</v>
      </c>
      <c r="AQ56" s="60">
        <f t="shared" si="21"/>
        <v>2055</v>
      </c>
      <c r="AR56" s="60">
        <f t="shared" si="21"/>
        <v>2056</v>
      </c>
      <c r="AS56" s="60">
        <f t="shared" si="21"/>
        <v>2057</v>
      </c>
      <c r="AT56" s="60">
        <f t="shared" si="21"/>
        <v>2058</v>
      </c>
      <c r="AU56" s="60">
        <f t="shared" si="21"/>
        <v>2059</v>
      </c>
      <c r="AV56" s="60">
        <f t="shared" si="21"/>
        <v>2060</v>
      </c>
      <c r="AW56" s="60">
        <f t="shared" si="21"/>
        <v>2061</v>
      </c>
      <c r="AX56" s="60">
        <f t="shared" si="21"/>
        <v>2062</v>
      </c>
      <c r="AY56" s="60">
        <f t="shared" si="21"/>
        <v>2063</v>
      </c>
      <c r="AZ56" s="60">
        <f t="shared" si="21"/>
        <v>2064</v>
      </c>
      <c r="BA56" s="60">
        <f t="shared" si="21"/>
        <v>0</v>
      </c>
      <c r="BB56" s="60">
        <f t="shared" si="21"/>
        <v>0</v>
      </c>
      <c r="BC56" s="60">
        <f t="shared" si="21"/>
        <v>0</v>
      </c>
      <c r="BD56" s="60">
        <f t="shared" si="21"/>
        <v>0</v>
      </c>
      <c r="BE56" s="60">
        <f t="shared" si="21"/>
        <v>0</v>
      </c>
      <c r="BF56" s="60">
        <f t="shared" si="21"/>
        <v>0</v>
      </c>
      <c r="BG56" s="60">
        <f t="shared" si="21"/>
        <v>0</v>
      </c>
      <c r="BH56" s="60">
        <f t="shared" si="21"/>
        <v>0</v>
      </c>
      <c r="BI56" s="60">
        <f t="shared" si="21"/>
        <v>0</v>
      </c>
      <c r="BJ56" s="60">
        <f t="shared" si="21"/>
        <v>0</v>
      </c>
      <c r="BK56" s="60">
        <f t="shared" si="21"/>
        <v>0</v>
      </c>
    </row>
    <row r="57" spans="1:63" ht="11.25" customHeight="1">
      <c r="A57" s="69" t="s">
        <v>58</v>
      </c>
    </row>
    <row r="58" spans="1:63" ht="11.25" customHeight="1" outlineLevel="1">
      <c r="G58" s="48"/>
    </row>
    <row r="59" spans="1:63" ht="11.25" customHeight="1" outlineLevel="1" thickBot="1">
      <c r="A59" s="91" t="s">
        <v>97</v>
      </c>
      <c r="C59" s="92"/>
      <c r="D59" s="93">
        <f>+D154+D153</f>
        <v>7.0715088581818195</v>
      </c>
      <c r="E59" s="93">
        <f>+E154+E153</f>
        <v>7.1715088581818174</v>
      </c>
      <c r="F59" s="93">
        <f>+F154+F153</f>
        <v>7.1275088581818178</v>
      </c>
      <c r="G59" s="93">
        <f>+G154+G153</f>
        <v>7.2730155307328905</v>
      </c>
      <c r="H59" s="93">
        <f t="shared" ref="H59:AZ59" si="22">+H154+H153</f>
        <v>7.1849718000000005</v>
      </c>
      <c r="I59" s="93">
        <f t="shared" si="22"/>
        <v>6.8586733298209994</v>
      </c>
      <c r="J59" s="93">
        <f t="shared" si="22"/>
        <v>6.8647234198209981</v>
      </c>
      <c r="K59" s="93">
        <f t="shared" si="22"/>
        <v>6.8659393967190026</v>
      </c>
      <c r="L59" s="93">
        <f t="shared" si="22"/>
        <v>6.8660138127350008</v>
      </c>
      <c r="M59" s="93">
        <f t="shared" si="22"/>
        <v>6.4736052457189999</v>
      </c>
      <c r="N59" s="93">
        <f t="shared" si="22"/>
        <v>6.4736052457189999</v>
      </c>
      <c r="O59" s="93">
        <f t="shared" si="22"/>
        <v>6.4736052457189999</v>
      </c>
      <c r="P59" s="93">
        <f t="shared" si="22"/>
        <v>6.4736052457189999</v>
      </c>
      <c r="Q59" s="93">
        <f t="shared" si="22"/>
        <v>6.4736052457189999</v>
      </c>
      <c r="R59" s="93">
        <f t="shared" si="22"/>
        <v>6.4736052457189999</v>
      </c>
      <c r="S59" s="93">
        <f t="shared" si="22"/>
        <v>6.4736052457189999</v>
      </c>
      <c r="T59" s="93">
        <f t="shared" si="22"/>
        <v>6.4736052457189999</v>
      </c>
      <c r="U59" s="93">
        <f t="shared" si="22"/>
        <v>6.4736052457189999</v>
      </c>
      <c r="V59" s="93">
        <f t="shared" si="22"/>
        <v>6.4736052457189999</v>
      </c>
      <c r="W59" s="93">
        <f t="shared" si="22"/>
        <v>6.4734588776376416</v>
      </c>
      <c r="X59" s="93">
        <f t="shared" si="22"/>
        <v>6.4733987998339995</v>
      </c>
      <c r="Y59" s="93">
        <f t="shared" si="22"/>
        <v>6.4733987998339995</v>
      </c>
      <c r="Z59" s="93">
        <f t="shared" si="22"/>
        <v>6.4733987998339995</v>
      </c>
      <c r="AA59" s="93">
        <f t="shared" si="22"/>
        <v>6.4733987998339995</v>
      </c>
      <c r="AB59" s="93">
        <f t="shared" si="22"/>
        <v>6.4733987998339995</v>
      </c>
      <c r="AC59" s="93">
        <f t="shared" si="22"/>
        <v>6.4733987998339995</v>
      </c>
      <c r="AD59" s="93">
        <f t="shared" si="22"/>
        <v>6.4732251079248382</v>
      </c>
      <c r="AE59" s="93">
        <f t="shared" si="22"/>
        <v>6.4729102864739998</v>
      </c>
      <c r="AF59" s="93">
        <f t="shared" si="22"/>
        <v>6.4729102864739998</v>
      </c>
      <c r="AG59" s="93">
        <f t="shared" si="22"/>
        <v>6.4729102864739998</v>
      </c>
      <c r="AH59" s="93">
        <f t="shared" si="22"/>
        <v>6.4729102864739998</v>
      </c>
      <c r="AI59" s="93">
        <f t="shared" si="22"/>
        <v>6.4729102864739998</v>
      </c>
      <c r="AJ59" s="93">
        <f t="shared" si="22"/>
        <v>6.4729102864739998</v>
      </c>
      <c r="AK59" s="93">
        <f t="shared" si="22"/>
        <v>6.4729102864739998</v>
      </c>
      <c r="AL59" s="93">
        <f t="shared" si="22"/>
        <v>6.4729102864739998</v>
      </c>
      <c r="AM59" s="93">
        <f t="shared" si="22"/>
        <v>6.4729102864739998</v>
      </c>
      <c r="AN59" s="93">
        <f t="shared" si="22"/>
        <v>6.4729102864739998</v>
      </c>
      <c r="AO59" s="93">
        <f t="shared" si="22"/>
        <v>6.4729102864739998</v>
      </c>
      <c r="AP59" s="93">
        <f t="shared" si="22"/>
        <v>6.4729102864739998</v>
      </c>
      <c r="AQ59" s="93">
        <f t="shared" si="22"/>
        <v>6.4729102864739998</v>
      </c>
      <c r="AR59" s="93">
        <f t="shared" si="22"/>
        <v>6.4729102864739998</v>
      </c>
      <c r="AS59" s="93">
        <f t="shared" si="22"/>
        <v>6.4729102864739998</v>
      </c>
      <c r="AT59" s="93">
        <f t="shared" si="22"/>
        <v>6.4729102864739998</v>
      </c>
      <c r="AU59" s="93">
        <f t="shared" si="22"/>
        <v>6.4729102864739998</v>
      </c>
      <c r="AV59" s="93">
        <f t="shared" si="22"/>
        <v>6.4729102864739998</v>
      </c>
      <c r="AW59" s="93">
        <f t="shared" si="22"/>
        <v>6.4729102864739998</v>
      </c>
      <c r="AX59" s="93">
        <f t="shared" si="22"/>
        <v>6.4729102864739998</v>
      </c>
      <c r="AY59" s="93">
        <f t="shared" si="22"/>
        <v>6.4729102864739998</v>
      </c>
      <c r="AZ59" s="93">
        <f t="shared" si="22"/>
        <v>6.4729102864739998</v>
      </c>
    </row>
    <row r="60" spans="1:63" ht="11.25" customHeight="1" outlineLevel="1" thickTop="1">
      <c r="A60" s="42" t="b">
        <v>1</v>
      </c>
      <c r="E60" s="48">
        <v>7.1961906799999991</v>
      </c>
      <c r="F60" s="48">
        <v>7.1720568946880006</v>
      </c>
      <c r="G60" s="48">
        <v>6.9636602305030006</v>
      </c>
      <c r="H60" s="48">
        <v>6.983303718759001</v>
      </c>
      <c r="I60" s="48">
        <v>6.983303718759001</v>
      </c>
      <c r="J60" s="42">
        <v>6.983303718759001</v>
      </c>
      <c r="K60" s="42">
        <v>6.983303718759001</v>
      </c>
      <c r="L60" s="42">
        <v>6.983303718759001</v>
      </c>
    </row>
    <row r="61" spans="1:63" ht="11.25" customHeight="1" outlineLevel="1">
      <c r="A61" s="47"/>
      <c r="B61" s="47"/>
    </row>
    <row r="62" spans="1:63" ht="11.25" customHeight="1" outlineLevel="1">
      <c r="A62" s="94" t="s">
        <v>98</v>
      </c>
      <c r="B62" s="95">
        <f>'[46]Inputs and Assumptions'!B10</f>
        <v>1705</v>
      </c>
      <c r="F62" s="96"/>
    </row>
    <row r="63" spans="1:63" ht="11.25" customHeight="1" outlineLevel="1">
      <c r="A63" s="42" t="s">
        <v>99</v>
      </c>
      <c r="B63" s="97">
        <f>B62</f>
        <v>1705</v>
      </c>
      <c r="C63" s="48"/>
      <c r="D63" s="48">
        <f>+'[46]Inputs and Assumptions'!F10</f>
        <v>12.16056485</v>
      </c>
      <c r="E63" s="48">
        <f>+'[46]Inputs and Assumptions'!F10</f>
        <v>12.16056485</v>
      </c>
      <c r="F63" s="48">
        <f>+'[46]Inputs and Assumptions'!G10</f>
        <v>12.16056485</v>
      </c>
      <c r="G63" s="48">
        <f>+'[46]Inputs and Assumptions'!H10</f>
        <v>12.16056485</v>
      </c>
      <c r="H63" s="48">
        <f>+'[46]Inputs and Assumptions'!I10</f>
        <v>12.16052504</v>
      </c>
      <c r="I63" s="48">
        <f>+'[46]Inputs and Assumptions'!J10</f>
        <v>12.16052504</v>
      </c>
      <c r="J63" s="98">
        <f>+'[46]Inputs and Assumptions'!K10</f>
        <v>12.16052504</v>
      </c>
      <c r="K63" s="98">
        <f>+'[46]Inputs and Assumptions'!L10</f>
        <v>12.16052504</v>
      </c>
      <c r="L63" s="98">
        <f t="shared" ref="L63:AZ63" si="23">+K66</f>
        <v>12.16052504</v>
      </c>
      <c r="M63" s="98">
        <f t="shared" si="23"/>
        <v>12.16052504</v>
      </c>
      <c r="N63" s="98">
        <f t="shared" si="23"/>
        <v>12.16052504</v>
      </c>
      <c r="O63" s="98">
        <f t="shared" si="23"/>
        <v>12.16052504</v>
      </c>
      <c r="P63" s="98">
        <f t="shared" si="23"/>
        <v>12.16052504</v>
      </c>
      <c r="Q63" s="98">
        <f t="shared" si="23"/>
        <v>12.16052504</v>
      </c>
      <c r="R63" s="98">
        <f t="shared" si="23"/>
        <v>12.16052504</v>
      </c>
      <c r="S63" s="98">
        <f t="shared" si="23"/>
        <v>12.16052504</v>
      </c>
      <c r="T63" s="98">
        <f t="shared" si="23"/>
        <v>12.16052504</v>
      </c>
      <c r="U63" s="98">
        <f t="shared" si="23"/>
        <v>12.16052504</v>
      </c>
      <c r="V63" s="98">
        <f t="shared" si="23"/>
        <v>12.16052504</v>
      </c>
      <c r="W63" s="98">
        <f t="shared" si="23"/>
        <v>12.16052504</v>
      </c>
      <c r="X63" s="98">
        <f t="shared" si="23"/>
        <v>12.16052504</v>
      </c>
      <c r="Y63" s="98">
        <f t="shared" si="23"/>
        <v>12.16052504</v>
      </c>
      <c r="Z63" s="98">
        <f t="shared" si="23"/>
        <v>12.16052504</v>
      </c>
      <c r="AA63" s="98">
        <f t="shared" si="23"/>
        <v>12.16052504</v>
      </c>
      <c r="AB63" s="98">
        <f t="shared" si="23"/>
        <v>12.16052504</v>
      </c>
      <c r="AC63" s="98">
        <f t="shared" si="23"/>
        <v>12.16052504</v>
      </c>
      <c r="AD63" s="98">
        <f t="shared" si="23"/>
        <v>12.16052504</v>
      </c>
      <c r="AE63" s="98">
        <f t="shared" si="23"/>
        <v>12.16052504</v>
      </c>
      <c r="AF63" s="98">
        <f t="shared" si="23"/>
        <v>12.16052504</v>
      </c>
      <c r="AG63" s="98">
        <f t="shared" si="23"/>
        <v>12.16052504</v>
      </c>
      <c r="AH63" s="98">
        <f t="shared" si="23"/>
        <v>12.16052504</v>
      </c>
      <c r="AI63" s="98">
        <f t="shared" si="23"/>
        <v>12.16052504</v>
      </c>
      <c r="AJ63" s="98">
        <f t="shared" si="23"/>
        <v>12.16052504</v>
      </c>
      <c r="AK63" s="98">
        <f t="shared" si="23"/>
        <v>12.16052504</v>
      </c>
      <c r="AL63" s="98">
        <f t="shared" si="23"/>
        <v>12.16052504</v>
      </c>
      <c r="AM63" s="98">
        <f t="shared" si="23"/>
        <v>12.16052504</v>
      </c>
      <c r="AN63" s="98">
        <f t="shared" si="23"/>
        <v>12.16052504</v>
      </c>
      <c r="AO63" s="98">
        <f t="shared" si="23"/>
        <v>12.16052504</v>
      </c>
      <c r="AP63" s="98">
        <f t="shared" si="23"/>
        <v>12.16052504</v>
      </c>
      <c r="AQ63" s="98">
        <f t="shared" si="23"/>
        <v>12.16052504</v>
      </c>
      <c r="AR63" s="98">
        <f t="shared" si="23"/>
        <v>12.16052504</v>
      </c>
      <c r="AS63" s="98">
        <f t="shared" si="23"/>
        <v>12.16052504</v>
      </c>
      <c r="AT63" s="98">
        <f t="shared" si="23"/>
        <v>12.16052504</v>
      </c>
      <c r="AU63" s="98">
        <f t="shared" si="23"/>
        <v>12.16052504</v>
      </c>
      <c r="AV63" s="98">
        <f t="shared" si="23"/>
        <v>12.16052504</v>
      </c>
      <c r="AW63" s="98">
        <f t="shared" si="23"/>
        <v>12.16052504</v>
      </c>
      <c r="AX63" s="98">
        <f t="shared" si="23"/>
        <v>12.16052504</v>
      </c>
      <c r="AY63" s="98">
        <f t="shared" si="23"/>
        <v>12.16052504</v>
      </c>
      <c r="AZ63" s="98">
        <f t="shared" si="23"/>
        <v>12.16052504</v>
      </c>
    </row>
    <row r="64" spans="1:63" ht="11.25" customHeight="1" outlineLevel="1">
      <c r="A64" s="42" t="s">
        <v>100</v>
      </c>
      <c r="B64" s="97">
        <f t="shared" ref="B64:B71" si="24">B63</f>
        <v>1705</v>
      </c>
      <c r="C64" s="48"/>
      <c r="D64" s="98">
        <f>+'[46]Inputs and Assumptions'!F34</f>
        <v>0</v>
      </c>
      <c r="E64" s="98">
        <f>+'[46]Inputs and Assumptions'!G34</f>
        <v>0</v>
      </c>
      <c r="F64" s="98">
        <f>+'[46]Inputs and Assumptions'!H34</f>
        <v>0</v>
      </c>
      <c r="G64" s="98">
        <f>+'[46]Inputs and Assumptions'!I34</f>
        <v>0</v>
      </c>
      <c r="H64" s="98">
        <f>+'[46]Inputs and Assumptions'!J34</f>
        <v>0</v>
      </c>
      <c r="I64" s="98">
        <f>+'[46]Inputs and Assumptions'!K34</f>
        <v>0</v>
      </c>
      <c r="J64" s="98">
        <f>+'[46]Inputs and Assumptions'!L34</f>
        <v>0</v>
      </c>
      <c r="K64" s="98">
        <f>+'[46]Inputs and Assumptions'!M34</f>
        <v>0</v>
      </c>
      <c r="L64" s="98">
        <f>+'[46]Inputs and Assumptions'!N34</f>
        <v>0</v>
      </c>
      <c r="M64" s="98">
        <f>+'[46]Inputs and Assumptions'!O34</f>
        <v>0</v>
      </c>
      <c r="N64" s="98">
        <f>+'[46]Inputs and Assumptions'!P34</f>
        <v>0</v>
      </c>
      <c r="O64" s="98">
        <f>+'[46]Inputs and Assumptions'!Q34</f>
        <v>0</v>
      </c>
      <c r="P64" s="98">
        <f>+'[46]Inputs and Assumptions'!R34</f>
        <v>0</v>
      </c>
      <c r="Q64" s="98">
        <f>+'[46]Inputs and Assumptions'!S34</f>
        <v>0</v>
      </c>
      <c r="R64" s="98">
        <f>+'[46]Inputs and Assumptions'!T34</f>
        <v>0</v>
      </c>
      <c r="S64" s="98">
        <f>+'[46]Inputs and Assumptions'!U34</f>
        <v>0</v>
      </c>
      <c r="T64" s="98">
        <f>+'[46]Inputs and Assumptions'!V34</f>
        <v>0</v>
      </c>
      <c r="U64" s="98">
        <f>+'[46]Inputs and Assumptions'!W34</f>
        <v>0</v>
      </c>
      <c r="V64" s="98">
        <f>+'[46]Inputs and Assumptions'!X34</f>
        <v>0</v>
      </c>
      <c r="W64" s="98">
        <f>+'[46]Inputs and Assumptions'!Y34</f>
        <v>0</v>
      </c>
      <c r="X64" s="98">
        <f>+'[46]Inputs and Assumptions'!Z34</f>
        <v>0</v>
      </c>
      <c r="Y64" s="98">
        <f>+'[46]Inputs and Assumptions'!AA34</f>
        <v>0</v>
      </c>
      <c r="Z64" s="98">
        <f>+'[46]Inputs and Assumptions'!AB34</f>
        <v>0</v>
      </c>
      <c r="AA64" s="98">
        <f>+'[46]Inputs and Assumptions'!AC34</f>
        <v>0</v>
      </c>
      <c r="AB64" s="98">
        <f>+'[46]Inputs and Assumptions'!AD34</f>
        <v>0</v>
      </c>
      <c r="AC64" s="98">
        <f>+'[46]Inputs and Assumptions'!AE34</f>
        <v>0</v>
      </c>
      <c r="AD64" s="98">
        <f>+'[46]Inputs and Assumptions'!AF34</f>
        <v>0</v>
      </c>
      <c r="AE64" s="98">
        <f>+'[46]Inputs and Assumptions'!AG34</f>
        <v>0</v>
      </c>
      <c r="AF64" s="98">
        <f>+'[46]Inputs and Assumptions'!AH34</f>
        <v>0</v>
      </c>
      <c r="AG64" s="98">
        <f>+'[46]Inputs and Assumptions'!AI34</f>
        <v>0</v>
      </c>
      <c r="AH64" s="98">
        <f>+'[46]Inputs and Assumptions'!AJ34</f>
        <v>0</v>
      </c>
      <c r="AI64" s="98">
        <f>+'[46]Inputs and Assumptions'!AK34</f>
        <v>0</v>
      </c>
      <c r="AJ64" s="98">
        <f>+'[46]Inputs and Assumptions'!AL34</f>
        <v>0</v>
      </c>
      <c r="AK64" s="98">
        <f>+'[46]Inputs and Assumptions'!AM34</f>
        <v>0</v>
      </c>
      <c r="AL64" s="98">
        <f>+'[46]Inputs and Assumptions'!AN34</f>
        <v>0</v>
      </c>
      <c r="AM64" s="98">
        <f>+'[46]Inputs and Assumptions'!AO34</f>
        <v>0</v>
      </c>
      <c r="AN64" s="98">
        <f>+'[46]Inputs and Assumptions'!AP34</f>
        <v>0</v>
      </c>
      <c r="AO64" s="98">
        <f>+'[46]Inputs and Assumptions'!AQ34</f>
        <v>0</v>
      </c>
      <c r="AP64" s="98">
        <f>+'[46]Inputs and Assumptions'!AR34</f>
        <v>0</v>
      </c>
      <c r="AQ64" s="98">
        <f>+'[46]Inputs and Assumptions'!AS34</f>
        <v>0</v>
      </c>
      <c r="AR64" s="98">
        <f>+'[46]Inputs and Assumptions'!AT34</f>
        <v>0</v>
      </c>
      <c r="AS64" s="98">
        <f>+'[46]Inputs and Assumptions'!AU34</f>
        <v>0</v>
      </c>
      <c r="AT64" s="98">
        <f>+'[46]Inputs and Assumptions'!AV34</f>
        <v>0</v>
      </c>
      <c r="AU64" s="98">
        <f>+'[46]Inputs and Assumptions'!AW34</f>
        <v>0</v>
      </c>
      <c r="AV64" s="98">
        <f>+'[46]Inputs and Assumptions'!AX34</f>
        <v>0</v>
      </c>
      <c r="AW64" s="98">
        <f>+'[46]Inputs and Assumptions'!AY34</f>
        <v>0</v>
      </c>
      <c r="AX64" s="98">
        <f>+'[46]Inputs and Assumptions'!AZ34</f>
        <v>0</v>
      </c>
      <c r="AY64" s="98">
        <f>+'[46]Inputs and Assumptions'!BA34</f>
        <v>0</v>
      </c>
      <c r="AZ64" s="98">
        <f>+'[46]Inputs and Assumptions'!BB34</f>
        <v>0</v>
      </c>
    </row>
    <row r="65" spans="1:65" ht="11.25" customHeight="1" outlineLevel="1">
      <c r="A65" s="42" t="s">
        <v>101</v>
      </c>
      <c r="B65" s="97">
        <f t="shared" si="24"/>
        <v>1705</v>
      </c>
      <c r="C65" s="99"/>
      <c r="D65" s="100">
        <f>+'[46]Inputs and Assumptions'!F44</f>
        <v>0</v>
      </c>
      <c r="E65" s="100">
        <f>+'[46]Inputs and Assumptions'!G44</f>
        <v>0</v>
      </c>
      <c r="F65" s="100">
        <f>+'[46]Inputs and Assumptions'!H44</f>
        <v>0</v>
      </c>
      <c r="G65" s="100">
        <f>+'[46]Inputs and Assumptions'!I44</f>
        <v>0</v>
      </c>
      <c r="H65" s="100">
        <f>+'[46]Inputs and Assumptions'!J44</f>
        <v>0</v>
      </c>
      <c r="I65" s="100">
        <f>+'[46]Inputs and Assumptions'!K44</f>
        <v>0</v>
      </c>
      <c r="J65" s="100">
        <f>+'[46]Inputs and Assumptions'!L44</f>
        <v>0</v>
      </c>
      <c r="K65" s="100">
        <f>+'[46]Inputs and Assumptions'!M44</f>
        <v>0</v>
      </c>
      <c r="L65" s="100">
        <f>+'[46]Inputs and Assumptions'!N44</f>
        <v>0</v>
      </c>
      <c r="M65" s="100">
        <f>+'[46]Inputs and Assumptions'!O44</f>
        <v>0</v>
      </c>
      <c r="N65" s="100">
        <f>+'[46]Inputs and Assumptions'!P44</f>
        <v>0</v>
      </c>
      <c r="O65" s="100">
        <f>+'[46]Inputs and Assumptions'!Q44</f>
        <v>0</v>
      </c>
      <c r="P65" s="100">
        <f>+'[46]Inputs and Assumptions'!R44</f>
        <v>0</v>
      </c>
      <c r="Q65" s="100">
        <f>+'[46]Inputs and Assumptions'!S44</f>
        <v>0</v>
      </c>
      <c r="R65" s="100">
        <f>+'[46]Inputs and Assumptions'!T44</f>
        <v>0</v>
      </c>
      <c r="S65" s="100">
        <f>+'[46]Inputs and Assumptions'!U44</f>
        <v>0</v>
      </c>
      <c r="T65" s="100">
        <f>+'[46]Inputs and Assumptions'!V44</f>
        <v>0</v>
      </c>
      <c r="U65" s="100">
        <f>+'[46]Inputs and Assumptions'!W44</f>
        <v>0</v>
      </c>
      <c r="V65" s="100">
        <f>+'[46]Inputs and Assumptions'!X44</f>
        <v>0</v>
      </c>
      <c r="W65" s="100">
        <f>+'[46]Inputs and Assumptions'!Y44</f>
        <v>0</v>
      </c>
      <c r="X65" s="100">
        <f>+'[46]Inputs and Assumptions'!Z44</f>
        <v>0</v>
      </c>
      <c r="Y65" s="100">
        <f>+'[46]Inputs and Assumptions'!AA44</f>
        <v>0</v>
      </c>
      <c r="Z65" s="100">
        <f>+'[46]Inputs and Assumptions'!AB44</f>
        <v>0</v>
      </c>
      <c r="AA65" s="100">
        <f>+'[46]Inputs and Assumptions'!AC44</f>
        <v>0</v>
      </c>
      <c r="AB65" s="100">
        <f>+'[46]Inputs and Assumptions'!AD44</f>
        <v>0</v>
      </c>
      <c r="AC65" s="100">
        <f>+'[46]Inputs and Assumptions'!AE44</f>
        <v>0</v>
      </c>
      <c r="AD65" s="100">
        <f>+'[46]Inputs and Assumptions'!AF44</f>
        <v>0</v>
      </c>
      <c r="AE65" s="100">
        <f>+'[46]Inputs and Assumptions'!AG44</f>
        <v>0</v>
      </c>
      <c r="AF65" s="100">
        <f>+'[46]Inputs and Assumptions'!AH44</f>
        <v>0</v>
      </c>
      <c r="AG65" s="100">
        <f>+'[46]Inputs and Assumptions'!AI44</f>
        <v>0</v>
      </c>
      <c r="AH65" s="100">
        <f>+'[46]Inputs and Assumptions'!AJ44</f>
        <v>0</v>
      </c>
      <c r="AI65" s="100">
        <f>+'[46]Inputs and Assumptions'!AK44</f>
        <v>0</v>
      </c>
      <c r="AJ65" s="100">
        <f>+'[46]Inputs and Assumptions'!AL44</f>
        <v>0</v>
      </c>
      <c r="AK65" s="100">
        <f>+'[46]Inputs and Assumptions'!AM44</f>
        <v>0</v>
      </c>
      <c r="AL65" s="100">
        <f>+'[46]Inputs and Assumptions'!AN44</f>
        <v>0</v>
      </c>
      <c r="AM65" s="100">
        <f>+'[46]Inputs and Assumptions'!AO44</f>
        <v>0</v>
      </c>
      <c r="AN65" s="100">
        <f>+'[46]Inputs and Assumptions'!AP44</f>
        <v>0</v>
      </c>
      <c r="AO65" s="100">
        <f>+'[46]Inputs and Assumptions'!AQ44</f>
        <v>0</v>
      </c>
      <c r="AP65" s="100">
        <f>+'[46]Inputs and Assumptions'!AR44</f>
        <v>0</v>
      </c>
      <c r="AQ65" s="100">
        <f>+'[46]Inputs and Assumptions'!AS44</f>
        <v>0</v>
      </c>
      <c r="AR65" s="100">
        <f>+'[46]Inputs and Assumptions'!AT44</f>
        <v>0</v>
      </c>
      <c r="AS65" s="100">
        <f>+'[46]Inputs and Assumptions'!AU44</f>
        <v>0</v>
      </c>
      <c r="AT65" s="100">
        <f>+'[46]Inputs and Assumptions'!AV44</f>
        <v>0</v>
      </c>
      <c r="AU65" s="100">
        <f>+'[46]Inputs and Assumptions'!AW44</f>
        <v>0</v>
      </c>
      <c r="AV65" s="100">
        <f>+'[46]Inputs and Assumptions'!AX44</f>
        <v>0</v>
      </c>
      <c r="AW65" s="100">
        <f>+'[46]Inputs and Assumptions'!AY44</f>
        <v>0</v>
      </c>
      <c r="AX65" s="100">
        <f>+'[46]Inputs and Assumptions'!AZ44</f>
        <v>0</v>
      </c>
      <c r="AY65" s="100">
        <f>+'[46]Inputs and Assumptions'!BA44</f>
        <v>0</v>
      </c>
      <c r="AZ65" s="100">
        <f>+'[46]Inputs and Assumptions'!BB44</f>
        <v>0</v>
      </c>
    </row>
    <row r="66" spans="1:65" ht="11.25" customHeight="1" outlineLevel="1">
      <c r="A66" s="42" t="s">
        <v>102</v>
      </c>
      <c r="B66" s="97">
        <f t="shared" si="24"/>
        <v>1705</v>
      </c>
      <c r="C66" s="48"/>
      <c r="D66" s="48">
        <f>+D63+D64-D65</f>
        <v>12.16056485</v>
      </c>
      <c r="E66" s="48">
        <f t="shared" ref="E66:AZ66" si="25">+E63+E64-E65</f>
        <v>12.16056485</v>
      </c>
      <c r="F66" s="48">
        <f t="shared" si="25"/>
        <v>12.16056485</v>
      </c>
      <c r="G66" s="98">
        <f t="shared" si="25"/>
        <v>12.16056485</v>
      </c>
      <c r="H66" s="98">
        <f t="shared" si="25"/>
        <v>12.16052504</v>
      </c>
      <c r="I66" s="98">
        <f t="shared" si="25"/>
        <v>12.16052504</v>
      </c>
      <c r="J66" s="98">
        <f t="shared" si="25"/>
        <v>12.16052504</v>
      </c>
      <c r="K66" s="98">
        <f t="shared" si="25"/>
        <v>12.16052504</v>
      </c>
      <c r="L66" s="98">
        <f t="shared" si="25"/>
        <v>12.16052504</v>
      </c>
      <c r="M66" s="98">
        <f t="shared" si="25"/>
        <v>12.16052504</v>
      </c>
      <c r="N66" s="98">
        <f t="shared" si="25"/>
        <v>12.16052504</v>
      </c>
      <c r="O66" s="98">
        <f t="shared" si="25"/>
        <v>12.16052504</v>
      </c>
      <c r="P66" s="98">
        <f t="shared" si="25"/>
        <v>12.16052504</v>
      </c>
      <c r="Q66" s="98">
        <f t="shared" si="25"/>
        <v>12.16052504</v>
      </c>
      <c r="R66" s="98">
        <f t="shared" si="25"/>
        <v>12.16052504</v>
      </c>
      <c r="S66" s="98">
        <f t="shared" si="25"/>
        <v>12.16052504</v>
      </c>
      <c r="T66" s="98">
        <f t="shared" si="25"/>
        <v>12.16052504</v>
      </c>
      <c r="U66" s="98">
        <f t="shared" si="25"/>
        <v>12.16052504</v>
      </c>
      <c r="V66" s="98">
        <f t="shared" si="25"/>
        <v>12.16052504</v>
      </c>
      <c r="W66" s="98">
        <f t="shared" si="25"/>
        <v>12.16052504</v>
      </c>
      <c r="X66" s="98">
        <f t="shared" si="25"/>
        <v>12.16052504</v>
      </c>
      <c r="Y66" s="98">
        <f t="shared" si="25"/>
        <v>12.16052504</v>
      </c>
      <c r="Z66" s="98">
        <f t="shared" si="25"/>
        <v>12.16052504</v>
      </c>
      <c r="AA66" s="98">
        <f t="shared" si="25"/>
        <v>12.16052504</v>
      </c>
      <c r="AB66" s="98">
        <f t="shared" si="25"/>
        <v>12.16052504</v>
      </c>
      <c r="AC66" s="98">
        <f t="shared" si="25"/>
        <v>12.16052504</v>
      </c>
      <c r="AD66" s="98">
        <f t="shared" si="25"/>
        <v>12.16052504</v>
      </c>
      <c r="AE66" s="98">
        <f t="shared" si="25"/>
        <v>12.16052504</v>
      </c>
      <c r="AF66" s="98">
        <f t="shared" si="25"/>
        <v>12.16052504</v>
      </c>
      <c r="AG66" s="98">
        <f t="shared" si="25"/>
        <v>12.16052504</v>
      </c>
      <c r="AH66" s="98">
        <f t="shared" si="25"/>
        <v>12.16052504</v>
      </c>
      <c r="AI66" s="98">
        <f t="shared" si="25"/>
        <v>12.16052504</v>
      </c>
      <c r="AJ66" s="98">
        <f t="shared" si="25"/>
        <v>12.16052504</v>
      </c>
      <c r="AK66" s="98">
        <f t="shared" si="25"/>
        <v>12.16052504</v>
      </c>
      <c r="AL66" s="98">
        <f t="shared" si="25"/>
        <v>12.16052504</v>
      </c>
      <c r="AM66" s="98">
        <f t="shared" si="25"/>
        <v>12.16052504</v>
      </c>
      <c r="AN66" s="98">
        <f t="shared" si="25"/>
        <v>12.16052504</v>
      </c>
      <c r="AO66" s="98">
        <f t="shared" si="25"/>
        <v>12.16052504</v>
      </c>
      <c r="AP66" s="98">
        <f t="shared" si="25"/>
        <v>12.16052504</v>
      </c>
      <c r="AQ66" s="98">
        <f t="shared" si="25"/>
        <v>12.16052504</v>
      </c>
      <c r="AR66" s="98">
        <f t="shared" si="25"/>
        <v>12.16052504</v>
      </c>
      <c r="AS66" s="98">
        <f t="shared" si="25"/>
        <v>12.16052504</v>
      </c>
      <c r="AT66" s="98">
        <f t="shared" si="25"/>
        <v>12.16052504</v>
      </c>
      <c r="AU66" s="98">
        <f t="shared" si="25"/>
        <v>12.16052504</v>
      </c>
      <c r="AV66" s="98">
        <f t="shared" si="25"/>
        <v>12.16052504</v>
      </c>
      <c r="AW66" s="98">
        <f t="shared" si="25"/>
        <v>12.16052504</v>
      </c>
      <c r="AX66" s="98">
        <f t="shared" si="25"/>
        <v>12.16052504</v>
      </c>
      <c r="AY66" s="98">
        <f t="shared" si="25"/>
        <v>12.16052504</v>
      </c>
      <c r="AZ66" s="98">
        <f t="shared" si="25"/>
        <v>12.16052504</v>
      </c>
      <c r="BM66" s="48"/>
    </row>
    <row r="67" spans="1:65" ht="11.25" customHeight="1" outlineLevel="1">
      <c r="B67" s="97">
        <f t="shared" si="24"/>
        <v>1705</v>
      </c>
      <c r="C67" s="48"/>
      <c r="D67" s="48"/>
      <c r="G67" s="98"/>
      <c r="H67" s="98"/>
      <c r="I67" s="98"/>
      <c r="J67" s="98"/>
      <c r="K67" s="98"/>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c r="AX67" s="98"/>
      <c r="AY67" s="98"/>
      <c r="AZ67" s="98"/>
      <c r="BM67" s="48"/>
    </row>
    <row r="68" spans="1:65" ht="11.25" customHeight="1" outlineLevel="1">
      <c r="A68" s="42" t="s">
        <v>103</v>
      </c>
      <c r="B68" s="97">
        <f t="shared" si="24"/>
        <v>1705</v>
      </c>
      <c r="C68" s="48"/>
      <c r="D68" s="101">
        <f>IF($A$60,'[46]Inputs and Assumptions'!$D$22+'[46]Inputs and Assumptions'!E$22,'[46]Inputs and Assumptions'!E$22)</f>
        <v>0</v>
      </c>
      <c r="E68" s="101">
        <f>IF($A$60,'[46]Inputs and Assumptions'!$D$22+'[46]Inputs and Assumptions'!F$22,'[46]Inputs and Assumptions'!F$22)</f>
        <v>0</v>
      </c>
      <c r="F68" s="101">
        <f>IF($A$60,'[46]Inputs and Assumptions'!$D$22+'[46]Inputs and Assumptions'!G$22,'[46]Inputs and Assumptions'!G$22)</f>
        <v>0</v>
      </c>
      <c r="G68" s="101">
        <f>IF($A$60,'[46]Inputs and Assumptions'!$D$22+'[46]Inputs and Assumptions'!H$22,'[46]Inputs and Assumptions'!H$22)</f>
        <v>0</v>
      </c>
      <c r="H68" s="101">
        <f>IF($A$60,'[46]Inputs and Assumptions'!$D$22+'[46]Inputs and Assumptions'!I$22,'[46]Inputs and Assumptions'!I$22)</f>
        <v>0</v>
      </c>
      <c r="I68" s="101">
        <f>IF($A$60,'[46]Inputs and Assumptions'!$D$22+'[46]Inputs and Assumptions'!J$22,'[46]Inputs and Assumptions'!J$22)</f>
        <v>0</v>
      </c>
      <c r="J68" s="98">
        <f>IF($A$60,'[46]Inputs and Assumptions'!$D$22+'[46]Inputs and Assumptions'!K$22,'[46]Inputs and Assumptions'!K$22)</f>
        <v>0</v>
      </c>
      <c r="K68" s="98">
        <f>IF($A$60,'[46]Inputs and Assumptions'!$D$22+'[46]Inputs and Assumptions'!L$22,'[46]Inputs and Assumptions'!L$22)</f>
        <v>0</v>
      </c>
      <c r="L68" s="98">
        <f t="shared" ref="L68:AZ68" si="26">+K71</f>
        <v>0</v>
      </c>
      <c r="M68" s="98">
        <f t="shared" si="26"/>
        <v>0</v>
      </c>
      <c r="N68" s="98">
        <f t="shared" si="26"/>
        <v>0</v>
      </c>
      <c r="O68" s="98">
        <f t="shared" si="26"/>
        <v>0</v>
      </c>
      <c r="P68" s="98">
        <f t="shared" si="26"/>
        <v>0</v>
      </c>
      <c r="Q68" s="98">
        <f t="shared" si="26"/>
        <v>0</v>
      </c>
      <c r="R68" s="98">
        <f t="shared" si="26"/>
        <v>0</v>
      </c>
      <c r="S68" s="98">
        <f t="shared" si="26"/>
        <v>0</v>
      </c>
      <c r="T68" s="98">
        <f t="shared" si="26"/>
        <v>0</v>
      </c>
      <c r="U68" s="98">
        <f t="shared" si="26"/>
        <v>0</v>
      </c>
      <c r="V68" s="98">
        <f t="shared" si="26"/>
        <v>0</v>
      </c>
      <c r="W68" s="98">
        <f t="shared" si="26"/>
        <v>0</v>
      </c>
      <c r="X68" s="98">
        <f t="shared" si="26"/>
        <v>0</v>
      </c>
      <c r="Y68" s="98">
        <f t="shared" si="26"/>
        <v>0</v>
      </c>
      <c r="Z68" s="98">
        <f t="shared" si="26"/>
        <v>0</v>
      </c>
      <c r="AA68" s="98">
        <f t="shared" si="26"/>
        <v>0</v>
      </c>
      <c r="AB68" s="98">
        <f t="shared" si="26"/>
        <v>0</v>
      </c>
      <c r="AC68" s="98">
        <f t="shared" si="26"/>
        <v>0</v>
      </c>
      <c r="AD68" s="98">
        <f t="shared" si="26"/>
        <v>0</v>
      </c>
      <c r="AE68" s="98">
        <f t="shared" si="26"/>
        <v>0</v>
      </c>
      <c r="AF68" s="98">
        <f t="shared" si="26"/>
        <v>0</v>
      </c>
      <c r="AG68" s="98">
        <f t="shared" si="26"/>
        <v>0</v>
      </c>
      <c r="AH68" s="98">
        <f t="shared" si="26"/>
        <v>0</v>
      </c>
      <c r="AI68" s="98">
        <f t="shared" si="26"/>
        <v>0</v>
      </c>
      <c r="AJ68" s="98">
        <f t="shared" si="26"/>
        <v>0</v>
      </c>
      <c r="AK68" s="98">
        <f t="shared" si="26"/>
        <v>0</v>
      </c>
      <c r="AL68" s="98">
        <f t="shared" si="26"/>
        <v>0</v>
      </c>
      <c r="AM68" s="98">
        <f t="shared" si="26"/>
        <v>0</v>
      </c>
      <c r="AN68" s="98">
        <f t="shared" si="26"/>
        <v>0</v>
      </c>
      <c r="AO68" s="98">
        <f t="shared" si="26"/>
        <v>0</v>
      </c>
      <c r="AP68" s="98">
        <f t="shared" si="26"/>
        <v>0</v>
      </c>
      <c r="AQ68" s="98">
        <f t="shared" si="26"/>
        <v>0</v>
      </c>
      <c r="AR68" s="98">
        <f t="shared" si="26"/>
        <v>0</v>
      </c>
      <c r="AS68" s="98">
        <f t="shared" si="26"/>
        <v>0</v>
      </c>
      <c r="AT68" s="98">
        <f t="shared" si="26"/>
        <v>0</v>
      </c>
      <c r="AU68" s="98">
        <f t="shared" si="26"/>
        <v>0</v>
      </c>
      <c r="AV68" s="98">
        <f t="shared" si="26"/>
        <v>0</v>
      </c>
      <c r="AW68" s="98">
        <f t="shared" si="26"/>
        <v>0</v>
      </c>
      <c r="AX68" s="98">
        <f t="shared" si="26"/>
        <v>0</v>
      </c>
      <c r="AY68" s="98">
        <f t="shared" si="26"/>
        <v>0</v>
      </c>
      <c r="AZ68" s="98">
        <f t="shared" si="26"/>
        <v>0</v>
      </c>
      <c r="BM68" s="48"/>
    </row>
    <row r="69" spans="1:65" ht="11.25" customHeight="1" outlineLevel="1">
      <c r="A69" s="42" t="s">
        <v>104</v>
      </c>
      <c r="B69" s="97">
        <f t="shared" si="24"/>
        <v>1705</v>
      </c>
      <c r="C69" s="48"/>
      <c r="D69" s="98">
        <f>+(D64*'[46]Inputs and Assumptions'!F$54*0.5)</f>
        <v>0</v>
      </c>
      <c r="E69" s="98">
        <f>+(E64*'[46]Inputs and Assumptions'!G$54*0.5)</f>
        <v>0</v>
      </c>
      <c r="F69" s="98">
        <f>+(F64*'[46]Inputs and Assumptions'!H$54*0.5)</f>
        <v>0</v>
      </c>
      <c r="G69" s="98">
        <f>+(G64*'[46]Inputs and Assumptions'!I$54*0.5)</f>
        <v>0</v>
      </c>
      <c r="H69" s="98">
        <f>+(H64*'[46]Inputs and Assumptions'!J$54*0.5)</f>
        <v>0</v>
      </c>
      <c r="I69" s="98">
        <f>+(I64*'[46]Inputs and Assumptions'!K$54*0.5)</f>
        <v>0</v>
      </c>
      <c r="J69" s="98">
        <f>+(J64*'[46]Inputs and Assumptions'!L$54*0.5)</f>
        <v>0</v>
      </c>
      <c r="K69" s="98">
        <f>+(K64*'[46]Inputs and Assumptions'!M$54*0.5)</f>
        <v>0</v>
      </c>
      <c r="L69" s="98">
        <f>+(L64*'[46]Inputs and Assumptions'!N$54*0.5)</f>
        <v>0</v>
      </c>
      <c r="M69" s="98">
        <f>+(M64*'[46]Inputs and Assumptions'!O$54*0.5)</f>
        <v>0</v>
      </c>
      <c r="N69" s="98">
        <f>+(N64*'[46]Inputs and Assumptions'!P$54*0.5)</f>
        <v>0</v>
      </c>
      <c r="O69" s="98">
        <f>+(O64*'[46]Inputs and Assumptions'!Q$54*0.5)</f>
        <v>0</v>
      </c>
      <c r="P69" s="98">
        <f>+(P64*'[46]Inputs and Assumptions'!R$54*0.5)</f>
        <v>0</v>
      </c>
      <c r="Q69" s="98">
        <f>+(Q64*'[46]Inputs and Assumptions'!S$54*0.5)</f>
        <v>0</v>
      </c>
      <c r="R69" s="98">
        <f>+(R64*'[46]Inputs and Assumptions'!T$54*0.5)</f>
        <v>0</v>
      </c>
      <c r="S69" s="98">
        <f>+(S64*'[46]Inputs and Assumptions'!U$54*0.5)</f>
        <v>0</v>
      </c>
      <c r="T69" s="98">
        <f>+(T64*'[46]Inputs and Assumptions'!V$54*0.5)</f>
        <v>0</v>
      </c>
      <c r="U69" s="98">
        <f>+(U64*'[46]Inputs and Assumptions'!W$54*0.5)</f>
        <v>0</v>
      </c>
      <c r="V69" s="98">
        <f>+(V64*'[46]Inputs and Assumptions'!X$54*0.5)</f>
        <v>0</v>
      </c>
      <c r="W69" s="98">
        <f>+(W64*'[46]Inputs and Assumptions'!Y$54*0.5)</f>
        <v>0</v>
      </c>
      <c r="X69" s="98">
        <f>+(X64*'[46]Inputs and Assumptions'!Z$54*0.5)</f>
        <v>0</v>
      </c>
      <c r="Y69" s="98">
        <f>+(Y64*'[46]Inputs and Assumptions'!AA$54*0.5)</f>
        <v>0</v>
      </c>
      <c r="Z69" s="98">
        <f>+(Z64*'[46]Inputs and Assumptions'!AB$54*0.5)</f>
        <v>0</v>
      </c>
      <c r="AA69" s="98">
        <f>+(AA64*'[46]Inputs and Assumptions'!AC$54*0.5)</f>
        <v>0</v>
      </c>
      <c r="AB69" s="98">
        <f>+(AB64*'[46]Inputs and Assumptions'!AD$54*0.5)</f>
        <v>0</v>
      </c>
      <c r="AC69" s="98">
        <f>+(AC64*'[46]Inputs and Assumptions'!AE$54*0.5)</f>
        <v>0</v>
      </c>
      <c r="AD69" s="98">
        <f>+(AD64*'[46]Inputs and Assumptions'!AF$54*0.5)</f>
        <v>0</v>
      </c>
      <c r="AE69" s="98">
        <f>+(AE64*'[46]Inputs and Assumptions'!AG$54*0.5)</f>
        <v>0</v>
      </c>
      <c r="AF69" s="98">
        <f>+(AF64*'[46]Inputs and Assumptions'!AH$54*0.5)</f>
        <v>0</v>
      </c>
      <c r="AG69" s="98">
        <f>+(AG64*'[46]Inputs and Assumptions'!AI$54*0.5)</f>
        <v>0</v>
      </c>
      <c r="AH69" s="98">
        <f>+(AH64*'[46]Inputs and Assumptions'!AJ$54*0.5)</f>
        <v>0</v>
      </c>
      <c r="AI69" s="98">
        <f>+(AI64*'[46]Inputs and Assumptions'!AK$54*0.5)</f>
        <v>0</v>
      </c>
      <c r="AJ69" s="98">
        <f>+(AJ64*'[46]Inputs and Assumptions'!AL$54*0.5)</f>
        <v>0</v>
      </c>
      <c r="AK69" s="98">
        <f>+(AK64*'[46]Inputs and Assumptions'!AM$54*0.5)</f>
        <v>0</v>
      </c>
      <c r="AL69" s="98">
        <f>+(AL64*'[46]Inputs and Assumptions'!AN$54*0.5)</f>
        <v>0</v>
      </c>
      <c r="AM69" s="98">
        <f>+(AM64*'[46]Inputs and Assumptions'!AO$54*0.5)</f>
        <v>0</v>
      </c>
      <c r="AN69" s="98">
        <f>+(AN64*'[46]Inputs and Assumptions'!AP$54*0.5)</f>
        <v>0</v>
      </c>
      <c r="AO69" s="98">
        <f>+(AO64*'[46]Inputs and Assumptions'!AQ$54*0.5)</f>
        <v>0</v>
      </c>
      <c r="AP69" s="98">
        <f>+(AP64*'[46]Inputs and Assumptions'!AR$54*0.5)</f>
        <v>0</v>
      </c>
      <c r="AQ69" s="98">
        <f>+(AQ64*'[46]Inputs and Assumptions'!AS$54*0.5)</f>
        <v>0</v>
      </c>
      <c r="AR69" s="98">
        <f>+(AR64*'[46]Inputs and Assumptions'!AT$54*0.5)</f>
        <v>0</v>
      </c>
      <c r="AS69" s="98">
        <f>+(AS64*'[46]Inputs and Assumptions'!AU$54*0.5)</f>
        <v>0</v>
      </c>
      <c r="AT69" s="98">
        <f>+(AT64*'[46]Inputs and Assumptions'!AV$54*0.5)</f>
        <v>0</v>
      </c>
      <c r="AU69" s="98">
        <f>+(AU64*'[46]Inputs and Assumptions'!AW$54*0.5)</f>
        <v>0</v>
      </c>
      <c r="AV69" s="98">
        <f>+(AV64*'[46]Inputs and Assumptions'!AX$54*0.5)</f>
        <v>0</v>
      </c>
      <c r="AW69" s="98">
        <f>+(AW64*'[46]Inputs and Assumptions'!AY$54*0.5)</f>
        <v>0</v>
      </c>
      <c r="AX69" s="98">
        <f>+(AX64*'[46]Inputs and Assumptions'!AZ$54*0.5)</f>
        <v>0</v>
      </c>
      <c r="AY69" s="98">
        <f>+(AY64*'[46]Inputs and Assumptions'!BA$54*0.5)</f>
        <v>0</v>
      </c>
      <c r="AZ69" s="98">
        <f>+(AZ64*'[46]Inputs and Assumptions'!BB$54*0.5)</f>
        <v>0</v>
      </c>
    </row>
    <row r="70" spans="1:65" ht="11.25" customHeight="1" outlineLevel="1">
      <c r="A70" s="42" t="s">
        <v>105</v>
      </c>
      <c r="B70" s="97">
        <f t="shared" si="24"/>
        <v>1705</v>
      </c>
      <c r="C70" s="102">
        <v>0</v>
      </c>
      <c r="D70" s="98">
        <f>+'[46]Inputs and Assumptions'!F$22-'[46]Inputs and Assumptions'!E$22</f>
        <v>0</v>
      </c>
      <c r="E70" s="98">
        <f>+'[46]Inputs and Assumptions'!G$22-'[46]Inputs and Assumptions'!F$22</f>
        <v>0</v>
      </c>
      <c r="F70" s="98">
        <f>+'[46]Inputs and Assumptions'!H$22-'[46]Inputs and Assumptions'!G$22</f>
        <v>0</v>
      </c>
      <c r="G70" s="98">
        <f>+'[46]Inputs and Assumptions'!I$22-'[46]Inputs and Assumptions'!H$22</f>
        <v>0</v>
      </c>
      <c r="H70" s="98">
        <f>+'[46]Inputs and Assumptions'!J$22-'[46]Inputs and Assumptions'!I$22</f>
        <v>0</v>
      </c>
      <c r="I70" s="98">
        <f>+'[46]Inputs and Assumptions'!K$22-'[46]Inputs and Assumptions'!J$22</f>
        <v>0</v>
      </c>
      <c r="J70" s="98">
        <f>+'[46]Inputs and Assumptions'!L$22-'[46]Inputs and Assumptions'!K$22</f>
        <v>0</v>
      </c>
      <c r="K70" s="98">
        <f>+IF('[46]Inputs and Assumptions'!M$54=0,0,MIN('[46]Inputs and Assumptions'!M$54*'B2M Rev Req'!K63,('B2M Rev Req'!K63-'B2M Rev Req'!K68)))</f>
        <v>0</v>
      </c>
      <c r="L70" s="98">
        <f>+IF('[46]Inputs and Assumptions'!N$54=0,0,MIN('[46]Inputs and Assumptions'!N$54*'B2M Rev Req'!L63,('B2M Rev Req'!L63-'B2M Rev Req'!L68)))</f>
        <v>0</v>
      </c>
      <c r="M70" s="98">
        <f>+IF('[46]Inputs and Assumptions'!O$54=0,0,MIN('[46]Inputs and Assumptions'!O$54*'B2M Rev Req'!M63,('B2M Rev Req'!M63-'B2M Rev Req'!M68)))</f>
        <v>0</v>
      </c>
      <c r="N70" s="98">
        <f>+IF('[46]Inputs and Assumptions'!P$54=0,0,MIN('[46]Inputs and Assumptions'!P$54*'B2M Rev Req'!N63,('B2M Rev Req'!N63-'B2M Rev Req'!N68)))</f>
        <v>0</v>
      </c>
      <c r="O70" s="98">
        <f>+IF('[46]Inputs and Assumptions'!Q$54=0,0,MIN('[46]Inputs and Assumptions'!Q$54*'B2M Rev Req'!O63,('B2M Rev Req'!O63-'B2M Rev Req'!O68)))</f>
        <v>0</v>
      </c>
      <c r="P70" s="98">
        <f>+IF('[46]Inputs and Assumptions'!R$54=0,0,MIN('[46]Inputs and Assumptions'!R$54*'B2M Rev Req'!P63,('B2M Rev Req'!P63-'B2M Rev Req'!P68)))</f>
        <v>0</v>
      </c>
      <c r="Q70" s="98">
        <f>+IF('[46]Inputs and Assumptions'!S$54=0,0,MIN('[46]Inputs and Assumptions'!S$54*'B2M Rev Req'!Q63,('B2M Rev Req'!Q63-'B2M Rev Req'!Q68)))</f>
        <v>0</v>
      </c>
      <c r="R70" s="98">
        <f>+IF('[46]Inputs and Assumptions'!T$54=0,0,MIN('[46]Inputs and Assumptions'!T$54*'B2M Rev Req'!R63,('B2M Rev Req'!R63-'B2M Rev Req'!R68)))</f>
        <v>0</v>
      </c>
      <c r="S70" s="98">
        <f>+IF('[46]Inputs and Assumptions'!U$54=0,0,MIN('[46]Inputs and Assumptions'!U$54*'B2M Rev Req'!S63,('B2M Rev Req'!S63-'B2M Rev Req'!S68)))</f>
        <v>0</v>
      </c>
      <c r="T70" s="98">
        <f>+IF('[46]Inputs and Assumptions'!V$54=0,0,MIN('[46]Inputs and Assumptions'!V$54*'B2M Rev Req'!T63,('B2M Rev Req'!T63-'B2M Rev Req'!T68)))</f>
        <v>0</v>
      </c>
      <c r="U70" s="98">
        <f>+IF('[46]Inputs and Assumptions'!W$54=0,0,MIN('[46]Inputs and Assumptions'!W$54*'B2M Rev Req'!U63,('B2M Rev Req'!U63-'B2M Rev Req'!U68)))</f>
        <v>0</v>
      </c>
      <c r="V70" s="98">
        <f>+IF('[46]Inputs and Assumptions'!X$54=0,0,MIN('[46]Inputs and Assumptions'!X$54*'B2M Rev Req'!V63,('B2M Rev Req'!V63-'B2M Rev Req'!V68)))</f>
        <v>0</v>
      </c>
      <c r="W70" s="98">
        <f>+IF('[46]Inputs and Assumptions'!Y$54=0,0,MIN('[46]Inputs and Assumptions'!Y$54*'B2M Rev Req'!W63,('B2M Rev Req'!W63-'B2M Rev Req'!W68)))</f>
        <v>0</v>
      </c>
      <c r="X70" s="98">
        <f>+IF('[46]Inputs and Assumptions'!Z$54=0,0,MIN('[46]Inputs and Assumptions'!Z$54*'B2M Rev Req'!X63,('B2M Rev Req'!X63-'B2M Rev Req'!X68)))</f>
        <v>0</v>
      </c>
      <c r="Y70" s="98">
        <f>+IF('[46]Inputs and Assumptions'!AA$54=0,0,MIN('[46]Inputs and Assumptions'!AA$54*'B2M Rev Req'!Y63,('B2M Rev Req'!Y63-'B2M Rev Req'!Y68)))</f>
        <v>0</v>
      </c>
      <c r="Z70" s="98">
        <f>+IF('[46]Inputs and Assumptions'!AB$54=0,0,MIN('[46]Inputs and Assumptions'!AB$54*'B2M Rev Req'!Z63,('B2M Rev Req'!Z63-'B2M Rev Req'!Z68)))</f>
        <v>0</v>
      </c>
      <c r="AA70" s="98">
        <f>+IF('[46]Inputs and Assumptions'!AC$54=0,0,MIN('[46]Inputs and Assumptions'!AC$54*'B2M Rev Req'!AA63,('B2M Rev Req'!AA63-'B2M Rev Req'!AA68)))</f>
        <v>0</v>
      </c>
      <c r="AB70" s="98">
        <f>+IF('[46]Inputs and Assumptions'!AD$54=0,0,MIN('[46]Inputs and Assumptions'!AD$54*'B2M Rev Req'!AB63,('B2M Rev Req'!AB63-'B2M Rev Req'!AB68)))</f>
        <v>0</v>
      </c>
      <c r="AC70" s="98">
        <f>+IF('[46]Inputs and Assumptions'!AE$54=0,0,MIN('[46]Inputs and Assumptions'!AE$54*'B2M Rev Req'!AC63,('B2M Rev Req'!AC63-'B2M Rev Req'!AC68)))</f>
        <v>0</v>
      </c>
      <c r="AD70" s="98">
        <f>+IF('[46]Inputs and Assumptions'!AF$54=0,0,MIN('[46]Inputs and Assumptions'!AF$54*'B2M Rev Req'!AD63,('B2M Rev Req'!AD63-'B2M Rev Req'!AD68)))</f>
        <v>0</v>
      </c>
      <c r="AE70" s="98">
        <f>+IF('[46]Inputs and Assumptions'!AG$54=0,0,MIN('[46]Inputs and Assumptions'!AG$54*'B2M Rev Req'!AE63,('B2M Rev Req'!AE63-'B2M Rev Req'!AE68)))</f>
        <v>0</v>
      </c>
      <c r="AF70" s="98">
        <f>+IF('[46]Inputs and Assumptions'!AH$54=0,0,MIN('[46]Inputs and Assumptions'!AH$54*'B2M Rev Req'!AF63,('B2M Rev Req'!AF63-'B2M Rev Req'!AF68)))</f>
        <v>0</v>
      </c>
      <c r="AG70" s="98">
        <f>+IF('[46]Inputs and Assumptions'!AI$54=0,0,MIN('[46]Inputs and Assumptions'!AI$54*'B2M Rev Req'!AG63,('B2M Rev Req'!AG63-'B2M Rev Req'!AG68)))</f>
        <v>0</v>
      </c>
      <c r="AH70" s="98">
        <f>+IF('[46]Inputs and Assumptions'!AJ$54=0,0,MIN('[46]Inputs and Assumptions'!AJ$54*'B2M Rev Req'!AH63,('B2M Rev Req'!AH63-'B2M Rev Req'!AH68)))</f>
        <v>0</v>
      </c>
      <c r="AI70" s="98">
        <f>+IF('[46]Inputs and Assumptions'!AK$54=0,0,MIN('[46]Inputs and Assumptions'!AK$54*'B2M Rev Req'!AI63,('B2M Rev Req'!AI63-'B2M Rev Req'!AI68)))</f>
        <v>0</v>
      </c>
      <c r="AJ70" s="98">
        <f>+IF('[46]Inputs and Assumptions'!AL$54=0,0,MIN('[46]Inputs and Assumptions'!AL$54*'B2M Rev Req'!AJ63,('B2M Rev Req'!AJ63-'B2M Rev Req'!AJ68)))</f>
        <v>0</v>
      </c>
      <c r="AK70" s="98">
        <f>+IF('[46]Inputs and Assumptions'!AM$54=0,0,MIN('[46]Inputs and Assumptions'!AM$54*'B2M Rev Req'!AK63,('B2M Rev Req'!AK63-'B2M Rev Req'!AK68)))</f>
        <v>0</v>
      </c>
      <c r="AL70" s="98">
        <f>+IF('[46]Inputs and Assumptions'!AN$54=0,0,MIN('[46]Inputs and Assumptions'!AN$54*'B2M Rev Req'!AL63,('B2M Rev Req'!AL63-'B2M Rev Req'!AL68)))</f>
        <v>0</v>
      </c>
      <c r="AM70" s="98">
        <f>+IF('[46]Inputs and Assumptions'!AO$54=0,0,MIN('[46]Inputs and Assumptions'!AO$54*'B2M Rev Req'!AM63,('B2M Rev Req'!AM63-'B2M Rev Req'!AM68)))</f>
        <v>0</v>
      </c>
      <c r="AN70" s="98">
        <f>+IF('[46]Inputs and Assumptions'!AP$54=0,0,MIN('[46]Inputs and Assumptions'!AP$54*'B2M Rev Req'!AN63,('B2M Rev Req'!AN63-'B2M Rev Req'!AN68)))</f>
        <v>0</v>
      </c>
      <c r="AO70" s="98">
        <f>+IF('[46]Inputs and Assumptions'!AQ$54=0,0,MIN('[46]Inputs and Assumptions'!AQ$54*'B2M Rev Req'!AO63,('B2M Rev Req'!AO63-'B2M Rev Req'!AO68)))</f>
        <v>0</v>
      </c>
      <c r="AP70" s="98">
        <f>+IF('[46]Inputs and Assumptions'!AR$54=0,0,MIN('[46]Inputs and Assumptions'!AR$54*'B2M Rev Req'!AP63,('B2M Rev Req'!AP63-'B2M Rev Req'!AP68)))</f>
        <v>0</v>
      </c>
      <c r="AQ70" s="98">
        <f>+IF('[46]Inputs and Assumptions'!AS$54=0,0,MIN('[46]Inputs and Assumptions'!AS$54*'B2M Rev Req'!AQ63,('B2M Rev Req'!AQ63-'B2M Rev Req'!AQ68)))</f>
        <v>0</v>
      </c>
      <c r="AR70" s="98">
        <f>+IF('[46]Inputs and Assumptions'!AT$54=0,0,MIN('[46]Inputs and Assumptions'!AT$54*'B2M Rev Req'!AR63,('B2M Rev Req'!AR63-'B2M Rev Req'!AR68)))</f>
        <v>0</v>
      </c>
      <c r="AS70" s="98">
        <f>+IF('[46]Inputs and Assumptions'!AU$54=0,0,MIN('[46]Inputs and Assumptions'!AU$54*'B2M Rev Req'!AS63,('B2M Rev Req'!AS63-'B2M Rev Req'!AS68)))</f>
        <v>0</v>
      </c>
      <c r="AT70" s="98">
        <f>+IF('[46]Inputs and Assumptions'!AV$54=0,0,MIN('[46]Inputs and Assumptions'!AV$54*'B2M Rev Req'!AT63,('B2M Rev Req'!AT63-'B2M Rev Req'!AT68)))</f>
        <v>0</v>
      </c>
      <c r="AU70" s="98">
        <f>+IF('[46]Inputs and Assumptions'!AW$54=0,0,MIN('[46]Inputs and Assumptions'!AW$54*'B2M Rev Req'!AU63,('B2M Rev Req'!AU63-'B2M Rev Req'!AU68)))</f>
        <v>0</v>
      </c>
      <c r="AV70" s="98">
        <f>+IF('[46]Inputs and Assumptions'!AX$54=0,0,MIN('[46]Inputs and Assumptions'!AX$54*'B2M Rev Req'!AV63,('B2M Rev Req'!AV63-'B2M Rev Req'!AV68)))</f>
        <v>0</v>
      </c>
      <c r="AW70" s="98">
        <f>+IF('[46]Inputs and Assumptions'!AY$54=0,0,MIN('[46]Inputs and Assumptions'!AY$54*'B2M Rev Req'!AW63,('B2M Rev Req'!AW63-'B2M Rev Req'!AW68)))</f>
        <v>0</v>
      </c>
      <c r="AX70" s="98">
        <f>+IF('[46]Inputs and Assumptions'!AZ$54=0,0,MIN('[46]Inputs and Assumptions'!AZ$54*'B2M Rev Req'!AX63,('B2M Rev Req'!AX63-'B2M Rev Req'!AX68)))</f>
        <v>0</v>
      </c>
      <c r="AY70" s="98">
        <f>+IF('[46]Inputs and Assumptions'!BA$54=0,0,MIN('[46]Inputs and Assumptions'!BA$54*'B2M Rev Req'!AY63,('B2M Rev Req'!AY63-'B2M Rev Req'!AY68)))</f>
        <v>0</v>
      </c>
      <c r="AZ70" s="98">
        <f>+IF('[46]Inputs and Assumptions'!BB$54=0,0,MIN('[46]Inputs and Assumptions'!BB$54*'B2M Rev Req'!AZ63,('B2M Rev Req'!AZ63-'B2M Rev Req'!AZ68)))</f>
        <v>0</v>
      </c>
    </row>
    <row r="71" spans="1:65" ht="11.25" customHeight="1" outlineLevel="1" thickBot="1">
      <c r="A71" s="42" t="s">
        <v>106</v>
      </c>
      <c r="B71" s="97">
        <f t="shared" si="24"/>
        <v>1705</v>
      </c>
      <c r="C71" s="103">
        <f>+'[46]Inputs and Assumptions'!$D$22</f>
        <v>0</v>
      </c>
      <c r="D71" s="104">
        <f>+SUM(D68:D70)</f>
        <v>0</v>
      </c>
      <c r="E71" s="104">
        <f>+SUM(E68:E69)</f>
        <v>0</v>
      </c>
      <c r="F71" s="104">
        <f>+SUM(F68:F69)</f>
        <v>0</v>
      </c>
      <c r="G71" s="104">
        <f t="shared" ref="G71:L71" si="27">+SUM(G68:G70)</f>
        <v>0</v>
      </c>
      <c r="H71" s="104">
        <f t="shared" si="27"/>
        <v>0</v>
      </c>
      <c r="I71" s="104">
        <f t="shared" si="27"/>
        <v>0</v>
      </c>
      <c r="J71" s="104">
        <f t="shared" si="27"/>
        <v>0</v>
      </c>
      <c r="K71" s="104">
        <f t="shared" si="27"/>
        <v>0</v>
      </c>
      <c r="L71" s="104">
        <f t="shared" si="27"/>
        <v>0</v>
      </c>
      <c r="M71" s="104">
        <f t="shared" ref="M71:AZ71" si="28">+SUM(M68:M69)</f>
        <v>0</v>
      </c>
      <c r="N71" s="104">
        <f t="shared" si="28"/>
        <v>0</v>
      </c>
      <c r="O71" s="104">
        <f t="shared" si="28"/>
        <v>0</v>
      </c>
      <c r="P71" s="104">
        <f t="shared" si="28"/>
        <v>0</v>
      </c>
      <c r="Q71" s="104">
        <f t="shared" si="28"/>
        <v>0</v>
      </c>
      <c r="R71" s="104">
        <f t="shared" si="28"/>
        <v>0</v>
      </c>
      <c r="S71" s="104">
        <f t="shared" si="28"/>
        <v>0</v>
      </c>
      <c r="T71" s="104">
        <f t="shared" si="28"/>
        <v>0</v>
      </c>
      <c r="U71" s="104">
        <f t="shared" si="28"/>
        <v>0</v>
      </c>
      <c r="V71" s="104">
        <f t="shared" si="28"/>
        <v>0</v>
      </c>
      <c r="W71" s="104">
        <f t="shared" si="28"/>
        <v>0</v>
      </c>
      <c r="X71" s="104">
        <f t="shared" si="28"/>
        <v>0</v>
      </c>
      <c r="Y71" s="104">
        <f t="shared" si="28"/>
        <v>0</v>
      </c>
      <c r="Z71" s="104">
        <f t="shared" si="28"/>
        <v>0</v>
      </c>
      <c r="AA71" s="104">
        <f t="shared" si="28"/>
        <v>0</v>
      </c>
      <c r="AB71" s="104">
        <f t="shared" si="28"/>
        <v>0</v>
      </c>
      <c r="AC71" s="104">
        <f t="shared" si="28"/>
        <v>0</v>
      </c>
      <c r="AD71" s="104">
        <f t="shared" si="28"/>
        <v>0</v>
      </c>
      <c r="AE71" s="104">
        <f t="shared" si="28"/>
        <v>0</v>
      </c>
      <c r="AF71" s="104">
        <f t="shared" si="28"/>
        <v>0</v>
      </c>
      <c r="AG71" s="104">
        <f t="shared" si="28"/>
        <v>0</v>
      </c>
      <c r="AH71" s="104">
        <f t="shared" si="28"/>
        <v>0</v>
      </c>
      <c r="AI71" s="104">
        <f t="shared" si="28"/>
        <v>0</v>
      </c>
      <c r="AJ71" s="104">
        <f t="shared" si="28"/>
        <v>0</v>
      </c>
      <c r="AK71" s="104">
        <f t="shared" si="28"/>
        <v>0</v>
      </c>
      <c r="AL71" s="104">
        <f t="shared" si="28"/>
        <v>0</v>
      </c>
      <c r="AM71" s="104">
        <f t="shared" si="28"/>
        <v>0</v>
      </c>
      <c r="AN71" s="104">
        <f t="shared" si="28"/>
        <v>0</v>
      </c>
      <c r="AO71" s="104">
        <f t="shared" si="28"/>
        <v>0</v>
      </c>
      <c r="AP71" s="104">
        <f t="shared" si="28"/>
        <v>0</v>
      </c>
      <c r="AQ71" s="104">
        <f t="shared" si="28"/>
        <v>0</v>
      </c>
      <c r="AR71" s="104">
        <f t="shared" si="28"/>
        <v>0</v>
      </c>
      <c r="AS71" s="104">
        <f t="shared" si="28"/>
        <v>0</v>
      </c>
      <c r="AT71" s="104">
        <f t="shared" si="28"/>
        <v>0</v>
      </c>
      <c r="AU71" s="104">
        <f t="shared" si="28"/>
        <v>0</v>
      </c>
      <c r="AV71" s="104">
        <f t="shared" si="28"/>
        <v>0</v>
      </c>
      <c r="AW71" s="104">
        <f t="shared" si="28"/>
        <v>0</v>
      </c>
      <c r="AX71" s="104">
        <f t="shared" si="28"/>
        <v>0</v>
      </c>
      <c r="AY71" s="104">
        <f t="shared" si="28"/>
        <v>0</v>
      </c>
      <c r="AZ71" s="104">
        <f t="shared" si="28"/>
        <v>0</v>
      </c>
    </row>
    <row r="72" spans="1:65" ht="11.25" customHeight="1" outlineLevel="1" thickTop="1">
      <c r="B72" s="47"/>
      <c r="C72" s="48"/>
      <c r="D72" s="48"/>
      <c r="G72" s="98"/>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c r="AX72" s="98"/>
      <c r="AY72" s="98"/>
      <c r="AZ72" s="98"/>
    </row>
    <row r="73" spans="1:65" ht="11.25" customHeight="1" outlineLevel="1">
      <c r="B73" s="47"/>
      <c r="C73" s="48"/>
      <c r="D73" s="48"/>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c r="AX73" s="98"/>
      <c r="AY73" s="98"/>
      <c r="AZ73" s="98"/>
    </row>
    <row r="74" spans="1:65" ht="11.25" customHeight="1" outlineLevel="1">
      <c r="A74" s="94" t="s">
        <v>107</v>
      </c>
      <c r="B74" s="47">
        <f>'[46]Inputs and Assumptions'!B11</f>
        <v>1706</v>
      </c>
      <c r="C74" s="4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c r="AX74" s="98"/>
      <c r="AY74" s="98"/>
      <c r="AZ74" s="98"/>
    </row>
    <row r="75" spans="1:65" ht="11.25" customHeight="1" outlineLevel="1">
      <c r="A75" s="42" t="s">
        <v>99</v>
      </c>
      <c r="B75" s="105">
        <f t="shared" ref="B75:B83" si="29">B74</f>
        <v>1706</v>
      </c>
      <c r="C75" s="48"/>
      <c r="D75" s="48">
        <f>+'[46]Inputs and Assumptions'!F11</f>
        <v>99.459973209999987</v>
      </c>
      <c r="E75" s="48">
        <f>+'[46]Inputs and Assumptions'!F11</f>
        <v>99.459973209999987</v>
      </c>
      <c r="F75" s="48">
        <f>+'[46]Inputs and Assumptions'!G11</f>
        <v>99.459973209999987</v>
      </c>
      <c r="G75" s="48">
        <f>+'[46]Inputs and Assumptions'!H11</f>
        <v>99.459973209999987</v>
      </c>
      <c r="H75" s="48">
        <f>+'[46]Inputs and Assumptions'!I11</f>
        <v>99.468488930000007</v>
      </c>
      <c r="I75" s="48">
        <f>+'[46]Inputs and Assumptions'!J11</f>
        <v>99.468488930000007</v>
      </c>
      <c r="J75" s="98">
        <f>+'[46]Inputs and Assumptions'!K11</f>
        <v>99.468488930000007</v>
      </c>
      <c r="K75" s="98">
        <f>+'[46]Inputs and Assumptions'!L11</f>
        <v>99.468488930000007</v>
      </c>
      <c r="L75" s="98">
        <f t="shared" ref="L75:AZ75" si="30">+K78</f>
        <v>99.468488930000007</v>
      </c>
      <c r="M75" s="98">
        <f t="shared" si="30"/>
        <v>99.468488930000007</v>
      </c>
      <c r="N75" s="98">
        <f t="shared" si="30"/>
        <v>99.468488930000007</v>
      </c>
      <c r="O75" s="98">
        <f t="shared" si="30"/>
        <v>99.468488930000007</v>
      </c>
      <c r="P75" s="98">
        <f t="shared" si="30"/>
        <v>99.468488930000007</v>
      </c>
      <c r="Q75" s="98">
        <f t="shared" si="30"/>
        <v>99.468488930000007</v>
      </c>
      <c r="R75" s="98">
        <f t="shared" si="30"/>
        <v>99.468488930000007</v>
      </c>
      <c r="S75" s="98">
        <f t="shared" si="30"/>
        <v>99.468488930000007</v>
      </c>
      <c r="T75" s="98">
        <f t="shared" si="30"/>
        <v>99.468488930000007</v>
      </c>
      <c r="U75" s="98">
        <f t="shared" si="30"/>
        <v>99.468488930000007</v>
      </c>
      <c r="V75" s="98">
        <f t="shared" si="30"/>
        <v>99.468488930000007</v>
      </c>
      <c r="W75" s="98">
        <f t="shared" si="30"/>
        <v>99.468488930000007</v>
      </c>
      <c r="X75" s="98">
        <f t="shared" si="30"/>
        <v>99.468488930000007</v>
      </c>
      <c r="Y75" s="98">
        <f t="shared" si="30"/>
        <v>99.468488930000007</v>
      </c>
      <c r="Z75" s="98">
        <f t="shared" si="30"/>
        <v>99.468488930000007</v>
      </c>
      <c r="AA75" s="98">
        <f t="shared" si="30"/>
        <v>99.468488930000007</v>
      </c>
      <c r="AB75" s="98">
        <f t="shared" si="30"/>
        <v>99.468488930000007</v>
      </c>
      <c r="AC75" s="98">
        <f t="shared" si="30"/>
        <v>99.468488930000007</v>
      </c>
      <c r="AD75" s="98">
        <f t="shared" si="30"/>
        <v>99.468488930000007</v>
      </c>
      <c r="AE75" s="98">
        <f t="shared" si="30"/>
        <v>99.468488930000007</v>
      </c>
      <c r="AF75" s="98">
        <f t="shared" si="30"/>
        <v>99.468488930000007</v>
      </c>
      <c r="AG75" s="98">
        <f t="shared" si="30"/>
        <v>99.468488930000007</v>
      </c>
      <c r="AH75" s="98">
        <f t="shared" si="30"/>
        <v>99.468488930000007</v>
      </c>
      <c r="AI75" s="98">
        <f t="shared" si="30"/>
        <v>99.468488930000007</v>
      </c>
      <c r="AJ75" s="98">
        <f t="shared" si="30"/>
        <v>99.468488930000007</v>
      </c>
      <c r="AK75" s="98">
        <f t="shared" si="30"/>
        <v>99.468488930000007</v>
      </c>
      <c r="AL75" s="98">
        <f t="shared" si="30"/>
        <v>99.468488930000007</v>
      </c>
      <c r="AM75" s="98">
        <f t="shared" si="30"/>
        <v>99.468488930000007</v>
      </c>
      <c r="AN75" s="98">
        <f t="shared" si="30"/>
        <v>99.468488930000007</v>
      </c>
      <c r="AO75" s="98">
        <f t="shared" si="30"/>
        <v>99.468488930000007</v>
      </c>
      <c r="AP75" s="98">
        <f t="shared" si="30"/>
        <v>99.468488930000007</v>
      </c>
      <c r="AQ75" s="98">
        <f t="shared" si="30"/>
        <v>99.468488930000007</v>
      </c>
      <c r="AR75" s="98">
        <f t="shared" si="30"/>
        <v>99.468488930000007</v>
      </c>
      <c r="AS75" s="98">
        <f t="shared" si="30"/>
        <v>99.468488930000007</v>
      </c>
      <c r="AT75" s="98">
        <f t="shared" si="30"/>
        <v>99.468488930000007</v>
      </c>
      <c r="AU75" s="98">
        <f t="shared" si="30"/>
        <v>99.468488930000007</v>
      </c>
      <c r="AV75" s="98">
        <f t="shared" si="30"/>
        <v>99.468488930000007</v>
      </c>
      <c r="AW75" s="98">
        <f t="shared" si="30"/>
        <v>99.468488930000007</v>
      </c>
      <c r="AX75" s="98">
        <f t="shared" si="30"/>
        <v>99.468488930000007</v>
      </c>
      <c r="AY75" s="98">
        <f t="shared" si="30"/>
        <v>99.468488930000007</v>
      </c>
      <c r="AZ75" s="98">
        <f t="shared" si="30"/>
        <v>99.468488930000007</v>
      </c>
    </row>
    <row r="76" spans="1:65" ht="11.25" customHeight="1" outlineLevel="1">
      <c r="A76" s="42" t="s">
        <v>100</v>
      </c>
      <c r="B76" s="97">
        <f t="shared" si="29"/>
        <v>1706</v>
      </c>
      <c r="C76" s="48"/>
      <c r="D76" s="98">
        <f>+'[46]Inputs and Assumptions'!F35</f>
        <v>0</v>
      </c>
      <c r="E76" s="98">
        <f>+'[46]Inputs and Assumptions'!G35</f>
        <v>0</v>
      </c>
      <c r="F76" s="98">
        <f>+'[46]Inputs and Assumptions'!H35</f>
        <v>0</v>
      </c>
      <c r="G76" s="98">
        <f>+'[46]Inputs and Assumptions'!I35</f>
        <v>0</v>
      </c>
      <c r="H76" s="98">
        <f>+'[46]Inputs and Assumptions'!J35</f>
        <v>0</v>
      </c>
      <c r="I76" s="98">
        <f>+'[46]Inputs and Assumptions'!K35</f>
        <v>0</v>
      </c>
      <c r="J76" s="98">
        <f>+'[46]Inputs and Assumptions'!L35</f>
        <v>0</v>
      </c>
      <c r="K76" s="98">
        <f>+'[46]Inputs and Assumptions'!M35</f>
        <v>0</v>
      </c>
      <c r="L76" s="98">
        <f>+'[46]Inputs and Assumptions'!N35</f>
        <v>0</v>
      </c>
      <c r="M76" s="98">
        <f>+'[46]Inputs and Assumptions'!O35</f>
        <v>0</v>
      </c>
      <c r="N76" s="98">
        <f>+'[46]Inputs and Assumptions'!P35</f>
        <v>0</v>
      </c>
      <c r="O76" s="98">
        <f>+'[46]Inputs and Assumptions'!Q35</f>
        <v>0</v>
      </c>
      <c r="P76" s="98">
        <f>+'[46]Inputs and Assumptions'!R35</f>
        <v>0</v>
      </c>
      <c r="Q76" s="98">
        <f>+'[46]Inputs and Assumptions'!S35</f>
        <v>0</v>
      </c>
      <c r="R76" s="98">
        <f>+'[46]Inputs and Assumptions'!T35</f>
        <v>0</v>
      </c>
      <c r="S76" s="98">
        <f>+'[46]Inputs and Assumptions'!U35</f>
        <v>0</v>
      </c>
      <c r="T76" s="98">
        <f>+'[46]Inputs and Assumptions'!V35</f>
        <v>0</v>
      </c>
      <c r="U76" s="98">
        <f>+'[46]Inputs and Assumptions'!W35</f>
        <v>0</v>
      </c>
      <c r="V76" s="98">
        <f>+'[46]Inputs and Assumptions'!X35</f>
        <v>0</v>
      </c>
      <c r="W76" s="98">
        <f>+'[46]Inputs and Assumptions'!Y35</f>
        <v>0</v>
      </c>
      <c r="X76" s="98">
        <f>+'[46]Inputs and Assumptions'!Z35</f>
        <v>0</v>
      </c>
      <c r="Y76" s="98">
        <f>+'[46]Inputs and Assumptions'!AA35</f>
        <v>0</v>
      </c>
      <c r="Z76" s="98">
        <f>+'[46]Inputs and Assumptions'!AB35</f>
        <v>0</v>
      </c>
      <c r="AA76" s="98">
        <f>+'[46]Inputs and Assumptions'!AC35</f>
        <v>0</v>
      </c>
      <c r="AB76" s="98">
        <f>+'[46]Inputs and Assumptions'!AD35</f>
        <v>0</v>
      </c>
      <c r="AC76" s="98">
        <f>+'[46]Inputs and Assumptions'!AE35</f>
        <v>0</v>
      </c>
      <c r="AD76" s="98">
        <f>+'[46]Inputs and Assumptions'!AF35</f>
        <v>0</v>
      </c>
      <c r="AE76" s="98">
        <f>+'[46]Inputs and Assumptions'!AG35</f>
        <v>0</v>
      </c>
      <c r="AF76" s="98">
        <f>+'[46]Inputs and Assumptions'!AH35</f>
        <v>0</v>
      </c>
      <c r="AG76" s="98">
        <f>+'[46]Inputs and Assumptions'!AI35</f>
        <v>0</v>
      </c>
      <c r="AH76" s="98">
        <f>+'[46]Inputs and Assumptions'!AJ35</f>
        <v>0</v>
      </c>
      <c r="AI76" s="98">
        <f>+'[46]Inputs and Assumptions'!AK35</f>
        <v>0</v>
      </c>
      <c r="AJ76" s="98">
        <f>+'[46]Inputs and Assumptions'!AL35</f>
        <v>0</v>
      </c>
      <c r="AK76" s="98">
        <f>+'[46]Inputs and Assumptions'!AM35</f>
        <v>0</v>
      </c>
      <c r="AL76" s="98">
        <f>+'[46]Inputs and Assumptions'!AN35</f>
        <v>0</v>
      </c>
      <c r="AM76" s="98">
        <f>+'[46]Inputs and Assumptions'!AO35</f>
        <v>0</v>
      </c>
      <c r="AN76" s="98">
        <f>+'[46]Inputs and Assumptions'!AP35</f>
        <v>0</v>
      </c>
      <c r="AO76" s="98">
        <f>+'[46]Inputs and Assumptions'!AQ35</f>
        <v>0</v>
      </c>
      <c r="AP76" s="98">
        <f>+'[46]Inputs and Assumptions'!AR35</f>
        <v>0</v>
      </c>
      <c r="AQ76" s="98">
        <f>+'[46]Inputs and Assumptions'!AS35</f>
        <v>0</v>
      </c>
      <c r="AR76" s="98">
        <f>+'[46]Inputs and Assumptions'!AT35</f>
        <v>0</v>
      </c>
      <c r="AS76" s="98">
        <f>+'[46]Inputs and Assumptions'!AU35</f>
        <v>0</v>
      </c>
      <c r="AT76" s="98">
        <f>+'[46]Inputs and Assumptions'!AV35</f>
        <v>0</v>
      </c>
      <c r="AU76" s="98">
        <f>+'[46]Inputs and Assumptions'!AW35</f>
        <v>0</v>
      </c>
      <c r="AV76" s="98">
        <f>+'[46]Inputs and Assumptions'!AX35</f>
        <v>0</v>
      </c>
      <c r="AW76" s="98">
        <f>+'[46]Inputs and Assumptions'!AY35</f>
        <v>0</v>
      </c>
      <c r="AX76" s="98">
        <f>+'[46]Inputs and Assumptions'!AZ35</f>
        <v>0</v>
      </c>
      <c r="AY76" s="98">
        <f>+'[46]Inputs and Assumptions'!BA35</f>
        <v>0</v>
      </c>
      <c r="AZ76" s="98">
        <f>+'[46]Inputs and Assumptions'!BB35</f>
        <v>0</v>
      </c>
    </row>
    <row r="77" spans="1:65" ht="11.25" customHeight="1" outlineLevel="1">
      <c r="A77" s="42" t="s">
        <v>101</v>
      </c>
      <c r="B77" s="97">
        <f t="shared" si="29"/>
        <v>1706</v>
      </c>
      <c r="C77" s="99"/>
      <c r="D77" s="100">
        <f>+'[46]Inputs and Assumptions'!F45</f>
        <v>0</v>
      </c>
      <c r="E77" s="100">
        <f>+'[46]Inputs and Assumptions'!G45</f>
        <v>0</v>
      </c>
      <c r="F77" s="100">
        <f>+'[46]Inputs and Assumptions'!H45</f>
        <v>0</v>
      </c>
      <c r="G77" s="100">
        <f>+'[46]Inputs and Assumptions'!I45</f>
        <v>0</v>
      </c>
      <c r="H77" s="100">
        <f>+'[46]Inputs and Assumptions'!J45</f>
        <v>0</v>
      </c>
      <c r="I77" s="100">
        <f>+'[46]Inputs and Assumptions'!K45</f>
        <v>0</v>
      </c>
      <c r="J77" s="100">
        <f>+'[46]Inputs and Assumptions'!L45</f>
        <v>0</v>
      </c>
      <c r="K77" s="100">
        <f>+'[46]Inputs and Assumptions'!M45</f>
        <v>0</v>
      </c>
      <c r="L77" s="100">
        <f>+'[46]Inputs and Assumptions'!N45</f>
        <v>0</v>
      </c>
      <c r="M77" s="100">
        <f>+'[46]Inputs and Assumptions'!O45</f>
        <v>0</v>
      </c>
      <c r="N77" s="100">
        <f>+'[46]Inputs and Assumptions'!P45</f>
        <v>0</v>
      </c>
      <c r="O77" s="100">
        <f>+'[46]Inputs and Assumptions'!Q45</f>
        <v>0</v>
      </c>
      <c r="P77" s="100">
        <f>+'[46]Inputs and Assumptions'!R45</f>
        <v>0</v>
      </c>
      <c r="Q77" s="100">
        <f>+'[46]Inputs and Assumptions'!S45</f>
        <v>0</v>
      </c>
      <c r="R77" s="100">
        <f>+'[46]Inputs and Assumptions'!T45</f>
        <v>0</v>
      </c>
      <c r="S77" s="100">
        <f>+'[46]Inputs and Assumptions'!U45</f>
        <v>0</v>
      </c>
      <c r="T77" s="100">
        <f>+'[46]Inputs and Assumptions'!V45</f>
        <v>0</v>
      </c>
      <c r="U77" s="100">
        <f>+'[46]Inputs and Assumptions'!W45</f>
        <v>0</v>
      </c>
      <c r="V77" s="100">
        <f>+'[46]Inputs and Assumptions'!X45</f>
        <v>0</v>
      </c>
      <c r="W77" s="100">
        <f>+'[46]Inputs and Assumptions'!Y45</f>
        <v>0</v>
      </c>
      <c r="X77" s="100">
        <f>+'[46]Inputs and Assumptions'!Z45</f>
        <v>0</v>
      </c>
      <c r="Y77" s="100">
        <f>+'[46]Inputs and Assumptions'!AA45</f>
        <v>0</v>
      </c>
      <c r="Z77" s="100">
        <f>+'[46]Inputs and Assumptions'!AB45</f>
        <v>0</v>
      </c>
      <c r="AA77" s="100">
        <f>+'[46]Inputs and Assumptions'!AC45</f>
        <v>0</v>
      </c>
      <c r="AB77" s="100">
        <f>+'[46]Inputs and Assumptions'!AD45</f>
        <v>0</v>
      </c>
      <c r="AC77" s="100">
        <f>+'[46]Inputs and Assumptions'!AE45</f>
        <v>0</v>
      </c>
      <c r="AD77" s="100">
        <f>+'[46]Inputs and Assumptions'!AF45</f>
        <v>0</v>
      </c>
      <c r="AE77" s="100">
        <f>+'[46]Inputs and Assumptions'!AG45</f>
        <v>0</v>
      </c>
      <c r="AF77" s="100">
        <f>+'[46]Inputs and Assumptions'!AH45</f>
        <v>0</v>
      </c>
      <c r="AG77" s="100">
        <f>+'[46]Inputs and Assumptions'!AI45</f>
        <v>0</v>
      </c>
      <c r="AH77" s="100">
        <f>+'[46]Inputs and Assumptions'!AJ45</f>
        <v>0</v>
      </c>
      <c r="AI77" s="100">
        <f>+'[46]Inputs and Assumptions'!AK45</f>
        <v>0</v>
      </c>
      <c r="AJ77" s="100">
        <f>+'[46]Inputs and Assumptions'!AL45</f>
        <v>0</v>
      </c>
      <c r="AK77" s="100">
        <f>+'[46]Inputs and Assumptions'!AM45</f>
        <v>0</v>
      </c>
      <c r="AL77" s="100">
        <f>+'[46]Inputs and Assumptions'!AN45</f>
        <v>0</v>
      </c>
      <c r="AM77" s="100">
        <f>+'[46]Inputs and Assumptions'!AO45</f>
        <v>0</v>
      </c>
      <c r="AN77" s="100">
        <f>+'[46]Inputs and Assumptions'!AP45</f>
        <v>0</v>
      </c>
      <c r="AO77" s="100">
        <f>+'[46]Inputs and Assumptions'!AQ45</f>
        <v>0</v>
      </c>
      <c r="AP77" s="100">
        <f>+'[46]Inputs and Assumptions'!AR45</f>
        <v>0</v>
      </c>
      <c r="AQ77" s="100">
        <f>+'[46]Inputs and Assumptions'!AS45</f>
        <v>0</v>
      </c>
      <c r="AR77" s="100">
        <f>+'[46]Inputs and Assumptions'!AT45</f>
        <v>0</v>
      </c>
      <c r="AS77" s="100">
        <f>+'[46]Inputs and Assumptions'!AU45</f>
        <v>0</v>
      </c>
      <c r="AT77" s="100">
        <f>+'[46]Inputs and Assumptions'!AV45</f>
        <v>0</v>
      </c>
      <c r="AU77" s="100">
        <f>+'[46]Inputs and Assumptions'!AW45</f>
        <v>0</v>
      </c>
      <c r="AV77" s="100">
        <f>+'[46]Inputs and Assumptions'!AX45</f>
        <v>0</v>
      </c>
      <c r="AW77" s="100">
        <f>+'[46]Inputs and Assumptions'!AY45</f>
        <v>0</v>
      </c>
      <c r="AX77" s="100">
        <f>+'[46]Inputs and Assumptions'!AZ45</f>
        <v>0</v>
      </c>
      <c r="AY77" s="100">
        <f>+'[46]Inputs and Assumptions'!BA45</f>
        <v>0</v>
      </c>
      <c r="AZ77" s="100">
        <f>+'[46]Inputs and Assumptions'!BB45</f>
        <v>0</v>
      </c>
    </row>
    <row r="78" spans="1:65" ht="11.25" customHeight="1" outlineLevel="1">
      <c r="A78" s="42" t="s">
        <v>102</v>
      </c>
      <c r="B78" s="97">
        <f t="shared" si="29"/>
        <v>1706</v>
      </c>
      <c r="C78" s="48"/>
      <c r="D78" s="48">
        <f>+D75+D76-D77</f>
        <v>99.459973209999987</v>
      </c>
      <c r="E78" s="48">
        <f t="shared" ref="E78:AZ78" si="31">+E75+E76-E77</f>
        <v>99.459973209999987</v>
      </c>
      <c r="F78" s="48">
        <f t="shared" si="31"/>
        <v>99.459973209999987</v>
      </c>
      <c r="G78" s="98">
        <f t="shared" si="31"/>
        <v>99.459973209999987</v>
      </c>
      <c r="H78" s="98">
        <f t="shared" si="31"/>
        <v>99.468488930000007</v>
      </c>
      <c r="I78" s="98">
        <f t="shared" si="31"/>
        <v>99.468488930000007</v>
      </c>
      <c r="J78" s="98">
        <f t="shared" si="31"/>
        <v>99.468488930000007</v>
      </c>
      <c r="K78" s="98">
        <f t="shared" si="31"/>
        <v>99.468488930000007</v>
      </c>
      <c r="L78" s="98">
        <f t="shared" si="31"/>
        <v>99.468488930000007</v>
      </c>
      <c r="M78" s="98">
        <f t="shared" si="31"/>
        <v>99.468488930000007</v>
      </c>
      <c r="N78" s="98">
        <f t="shared" si="31"/>
        <v>99.468488930000007</v>
      </c>
      <c r="O78" s="98">
        <f t="shared" si="31"/>
        <v>99.468488930000007</v>
      </c>
      <c r="P78" s="98">
        <f t="shared" si="31"/>
        <v>99.468488930000007</v>
      </c>
      <c r="Q78" s="98">
        <f t="shared" si="31"/>
        <v>99.468488930000007</v>
      </c>
      <c r="R78" s="98">
        <f t="shared" si="31"/>
        <v>99.468488930000007</v>
      </c>
      <c r="S78" s="98">
        <f t="shared" si="31"/>
        <v>99.468488930000007</v>
      </c>
      <c r="T78" s="98">
        <f t="shared" si="31"/>
        <v>99.468488930000007</v>
      </c>
      <c r="U78" s="98">
        <f t="shared" si="31"/>
        <v>99.468488930000007</v>
      </c>
      <c r="V78" s="98">
        <f t="shared" si="31"/>
        <v>99.468488930000007</v>
      </c>
      <c r="W78" s="98">
        <f t="shared" si="31"/>
        <v>99.468488930000007</v>
      </c>
      <c r="X78" s="98">
        <f t="shared" si="31"/>
        <v>99.468488930000007</v>
      </c>
      <c r="Y78" s="98">
        <f t="shared" si="31"/>
        <v>99.468488930000007</v>
      </c>
      <c r="Z78" s="98">
        <f t="shared" si="31"/>
        <v>99.468488930000007</v>
      </c>
      <c r="AA78" s="98">
        <f t="shared" si="31"/>
        <v>99.468488930000007</v>
      </c>
      <c r="AB78" s="98">
        <f t="shared" si="31"/>
        <v>99.468488930000007</v>
      </c>
      <c r="AC78" s="98">
        <f t="shared" si="31"/>
        <v>99.468488930000007</v>
      </c>
      <c r="AD78" s="98">
        <f t="shared" si="31"/>
        <v>99.468488930000007</v>
      </c>
      <c r="AE78" s="98">
        <f t="shared" si="31"/>
        <v>99.468488930000007</v>
      </c>
      <c r="AF78" s="98">
        <f t="shared" si="31"/>
        <v>99.468488930000007</v>
      </c>
      <c r="AG78" s="98">
        <f t="shared" si="31"/>
        <v>99.468488930000007</v>
      </c>
      <c r="AH78" s="98">
        <f t="shared" si="31"/>
        <v>99.468488930000007</v>
      </c>
      <c r="AI78" s="98">
        <f t="shared" si="31"/>
        <v>99.468488930000007</v>
      </c>
      <c r="AJ78" s="98">
        <f t="shared" si="31"/>
        <v>99.468488930000007</v>
      </c>
      <c r="AK78" s="98">
        <f t="shared" si="31"/>
        <v>99.468488930000007</v>
      </c>
      <c r="AL78" s="98">
        <f t="shared" si="31"/>
        <v>99.468488930000007</v>
      </c>
      <c r="AM78" s="98">
        <f t="shared" si="31"/>
        <v>99.468488930000007</v>
      </c>
      <c r="AN78" s="98">
        <f t="shared" si="31"/>
        <v>99.468488930000007</v>
      </c>
      <c r="AO78" s="98">
        <f t="shared" si="31"/>
        <v>99.468488930000007</v>
      </c>
      <c r="AP78" s="98">
        <f t="shared" si="31"/>
        <v>99.468488930000007</v>
      </c>
      <c r="AQ78" s="98">
        <f t="shared" si="31"/>
        <v>99.468488930000007</v>
      </c>
      <c r="AR78" s="98">
        <f t="shared" si="31"/>
        <v>99.468488930000007</v>
      </c>
      <c r="AS78" s="98">
        <f t="shared" si="31"/>
        <v>99.468488930000007</v>
      </c>
      <c r="AT78" s="98">
        <f t="shared" si="31"/>
        <v>99.468488930000007</v>
      </c>
      <c r="AU78" s="98">
        <f t="shared" si="31"/>
        <v>99.468488930000007</v>
      </c>
      <c r="AV78" s="98">
        <f t="shared" si="31"/>
        <v>99.468488930000007</v>
      </c>
      <c r="AW78" s="98">
        <f t="shared" si="31"/>
        <v>99.468488930000007</v>
      </c>
      <c r="AX78" s="98">
        <f t="shared" si="31"/>
        <v>99.468488930000007</v>
      </c>
      <c r="AY78" s="98">
        <f t="shared" si="31"/>
        <v>99.468488930000007</v>
      </c>
      <c r="AZ78" s="98">
        <f t="shared" si="31"/>
        <v>99.468488930000007</v>
      </c>
    </row>
    <row r="79" spans="1:65" ht="11.25" customHeight="1" outlineLevel="1">
      <c r="B79" s="97">
        <f t="shared" si="29"/>
        <v>1706</v>
      </c>
      <c r="C79" s="48"/>
      <c r="D79" s="48"/>
      <c r="E79" s="48"/>
      <c r="F79" s="48"/>
      <c r="G79" s="98"/>
      <c r="H79" s="98"/>
      <c r="I79" s="98"/>
      <c r="J79" s="98"/>
      <c r="K79" s="98"/>
      <c r="L79" s="98"/>
      <c r="M79" s="98"/>
      <c r="N79" s="98"/>
      <c r="O79" s="98"/>
      <c r="P79" s="98"/>
      <c r="Q79" s="98"/>
      <c r="R79" s="98"/>
      <c r="S79" s="98"/>
      <c r="T79" s="98"/>
      <c r="U79" s="98"/>
      <c r="V79" s="98"/>
      <c r="W79" s="98"/>
      <c r="X79" s="98"/>
      <c r="Y79" s="98"/>
      <c r="Z79" s="98"/>
      <c r="AA79" s="98"/>
      <c r="AB79" s="98"/>
      <c r="AC79" s="98"/>
      <c r="AD79" s="98"/>
      <c r="AE79" s="98"/>
      <c r="AF79" s="98"/>
      <c r="AG79" s="98"/>
      <c r="AH79" s="98"/>
      <c r="AI79" s="98"/>
      <c r="AJ79" s="98"/>
      <c r="AK79" s="98"/>
      <c r="AL79" s="98"/>
      <c r="AM79" s="98"/>
      <c r="AN79" s="98"/>
      <c r="AO79" s="98"/>
      <c r="AP79" s="98"/>
      <c r="AQ79" s="98"/>
      <c r="AR79" s="98"/>
      <c r="AS79" s="98"/>
      <c r="AT79" s="98"/>
      <c r="AU79" s="98"/>
      <c r="AV79" s="98"/>
      <c r="AW79" s="98"/>
      <c r="AX79" s="98"/>
      <c r="AY79" s="98"/>
      <c r="AZ79" s="98"/>
    </row>
    <row r="80" spans="1:65" ht="11.25" customHeight="1" outlineLevel="1">
      <c r="A80" s="106" t="s">
        <v>103</v>
      </c>
      <c r="B80" s="97">
        <f t="shared" si="29"/>
        <v>1706</v>
      </c>
      <c r="C80" s="48"/>
      <c r="D80" s="107">
        <f>IF($A$60,'[46]Inputs and Assumptions'!$D$23+'[46]Inputs and Assumptions'!E23,'[46]Inputs and Assumptions'!E23)</f>
        <v>6.5797938889460097</v>
      </c>
      <c r="E80" s="107">
        <f>IF($A$60,'[46]Inputs and Assumptions'!$D$23+'[46]Inputs and Assumptions'!F$23,'[46]Inputs and Assumptions'!F$23)</f>
        <v>7.5744787980369193</v>
      </c>
      <c r="F80" s="107">
        <f>IF($A$60,'[46]Inputs and Assumptions'!$D$23+'[46]Inputs and Assumptions'!G$23,'[46]Inputs and Assumptions'!G$23)</f>
        <v>8.5691637071278279</v>
      </c>
      <c r="G80" s="107">
        <f>IF($A$60,'[46]Inputs and Assumptions'!$D$23+'[46]Inputs and Assumptions'!H$23,'[46]Inputs and Assumptions'!H$23)</f>
        <v>9.5638486162187366</v>
      </c>
      <c r="H80" s="107">
        <f>IF($A$60,'[46]Inputs and Assumptions'!$D$23+'[46]Inputs and Assumptions'!I$23,'[46]Inputs and Assumptions'!I$23)</f>
        <v>10.558533506218737</v>
      </c>
      <c r="I80" s="107">
        <f>IF($A$60,'[46]Inputs and Assumptions'!$D$23+'[46]Inputs and Assumptions'!J$23,'[46]Inputs and Assumptions'!J$23)</f>
        <v>11.553218396218737</v>
      </c>
      <c r="J80" s="98">
        <f>IF($A$60,'[46]Inputs and Assumptions'!$D$23+'[46]Inputs and Assumptions'!K$23,'[46]Inputs and Assumptions'!K$23)</f>
        <v>12.508115876218737</v>
      </c>
      <c r="K80" s="98">
        <f>IF($A$60,'[46]Inputs and Assumptions'!$D$23+'[46]Inputs and Assumptions'!L$23,'[46]Inputs and Assumptions'!L$23)</f>
        <v>13.463013356218736</v>
      </c>
      <c r="L80" s="98">
        <f t="shared" ref="L80:AZ80" si="32">+K83</f>
        <v>14.417910849946736</v>
      </c>
      <c r="M80" s="98">
        <f t="shared" si="32"/>
        <v>15.372808343674736</v>
      </c>
      <c r="N80" s="98">
        <f t="shared" si="32"/>
        <v>16.287918441830737</v>
      </c>
      <c r="O80" s="98">
        <f t="shared" si="32"/>
        <v>17.203028539986736</v>
      </c>
      <c r="P80" s="98">
        <f t="shared" si="32"/>
        <v>18.118138638142735</v>
      </c>
      <c r="Q80" s="98">
        <f t="shared" si="32"/>
        <v>19.033248736298734</v>
      </c>
      <c r="R80" s="98">
        <f t="shared" si="32"/>
        <v>19.948358834454734</v>
      </c>
      <c r="S80" s="98">
        <f t="shared" si="32"/>
        <v>20.863468932610733</v>
      </c>
      <c r="T80" s="98">
        <f t="shared" si="32"/>
        <v>21.778579030766732</v>
      </c>
      <c r="U80" s="98">
        <f t="shared" si="32"/>
        <v>22.693689128922731</v>
      </c>
      <c r="V80" s="98">
        <f t="shared" si="32"/>
        <v>23.60879922707873</v>
      </c>
      <c r="W80" s="98">
        <f t="shared" si="32"/>
        <v>24.52390932523473</v>
      </c>
      <c r="X80" s="98">
        <f t="shared" si="32"/>
        <v>25.439019423390729</v>
      </c>
      <c r="Y80" s="98">
        <f t="shared" si="32"/>
        <v>26.354129521546728</v>
      </c>
      <c r="Z80" s="98">
        <f t="shared" si="32"/>
        <v>27.269239619702727</v>
      </c>
      <c r="AA80" s="98">
        <f t="shared" si="32"/>
        <v>28.184349717858726</v>
      </c>
      <c r="AB80" s="98">
        <f t="shared" si="32"/>
        <v>29.099459816014726</v>
      </c>
      <c r="AC80" s="98">
        <f t="shared" si="32"/>
        <v>30.014569914170725</v>
      </c>
      <c r="AD80" s="98">
        <f t="shared" si="32"/>
        <v>30.929680012326724</v>
      </c>
      <c r="AE80" s="98">
        <f t="shared" si="32"/>
        <v>31.844790110482723</v>
      </c>
      <c r="AF80" s="98">
        <f t="shared" si="32"/>
        <v>32.759900208638726</v>
      </c>
      <c r="AG80" s="98">
        <f t="shared" si="32"/>
        <v>33.675010306794725</v>
      </c>
      <c r="AH80" s="98">
        <f t="shared" si="32"/>
        <v>34.590120404950724</v>
      </c>
      <c r="AI80" s="98">
        <f t="shared" si="32"/>
        <v>35.505230503106723</v>
      </c>
      <c r="AJ80" s="98">
        <f t="shared" si="32"/>
        <v>36.420340601262723</v>
      </c>
      <c r="AK80" s="98">
        <f t="shared" si="32"/>
        <v>37.335450699418722</v>
      </c>
      <c r="AL80" s="98">
        <f t="shared" si="32"/>
        <v>38.250560797574721</v>
      </c>
      <c r="AM80" s="98">
        <f t="shared" si="32"/>
        <v>39.16567089573072</v>
      </c>
      <c r="AN80" s="98">
        <f t="shared" si="32"/>
        <v>40.080780993886719</v>
      </c>
      <c r="AO80" s="98">
        <f t="shared" si="32"/>
        <v>40.995891092042719</v>
      </c>
      <c r="AP80" s="98">
        <f t="shared" si="32"/>
        <v>41.911001190198718</v>
      </c>
      <c r="AQ80" s="98">
        <f t="shared" si="32"/>
        <v>42.826111288354717</v>
      </c>
      <c r="AR80" s="98">
        <f t="shared" si="32"/>
        <v>43.741221386510716</v>
      </c>
      <c r="AS80" s="98">
        <f t="shared" si="32"/>
        <v>44.656331484666715</v>
      </c>
      <c r="AT80" s="98">
        <f t="shared" si="32"/>
        <v>45.571441582822715</v>
      </c>
      <c r="AU80" s="98">
        <f t="shared" si="32"/>
        <v>46.486551680978714</v>
      </c>
      <c r="AV80" s="98">
        <f t="shared" si="32"/>
        <v>47.401661779134713</v>
      </c>
      <c r="AW80" s="98">
        <f t="shared" si="32"/>
        <v>48.316771877290712</v>
      </c>
      <c r="AX80" s="98">
        <f t="shared" si="32"/>
        <v>49.231881975446711</v>
      </c>
      <c r="AY80" s="98">
        <f t="shared" si="32"/>
        <v>50.146992073602711</v>
      </c>
      <c r="AZ80" s="98">
        <f t="shared" si="32"/>
        <v>51.06210217175871</v>
      </c>
      <c r="BM80" s="96"/>
    </row>
    <row r="81" spans="1:64" ht="11.25" customHeight="1" outlineLevel="1">
      <c r="A81" s="42" t="s">
        <v>104</v>
      </c>
      <c r="B81" s="97">
        <f t="shared" si="29"/>
        <v>1706</v>
      </c>
      <c r="C81" s="48"/>
      <c r="D81" s="98">
        <f>+(D76*'[46]Inputs and Assumptions'!F$55*0.5)</f>
        <v>0</v>
      </c>
      <c r="E81" s="98">
        <f>+(E76*'[46]Inputs and Assumptions'!G$55*0.5)</f>
        <v>0</v>
      </c>
      <c r="F81" s="98">
        <f>+(F76*'[46]Inputs and Assumptions'!H$55*0.5)</f>
        <v>0</v>
      </c>
      <c r="G81" s="98">
        <f>+(G76*'[46]Inputs and Assumptions'!I$55*0.5)</f>
        <v>0</v>
      </c>
      <c r="H81" s="98">
        <f>+(H76*'[46]Inputs and Assumptions'!J$55*0.5)</f>
        <v>0</v>
      </c>
      <c r="I81" s="98">
        <f>+(I76*'[46]Inputs and Assumptions'!K$55*0.5)</f>
        <v>0</v>
      </c>
      <c r="J81" s="98">
        <f>+(J76*'[46]Inputs and Assumptions'!L$55*0.5)</f>
        <v>0</v>
      </c>
      <c r="K81" s="98">
        <f>+(K76*'[46]Inputs and Assumptions'!M$55*0.5)</f>
        <v>0</v>
      </c>
      <c r="L81" s="98">
        <f>+(L76*'[46]Inputs and Assumptions'!N$55*0.5)</f>
        <v>0</v>
      </c>
      <c r="M81" s="98">
        <f>+(M76*'[46]Inputs and Assumptions'!O$55*0.5)</f>
        <v>0</v>
      </c>
      <c r="N81" s="98">
        <f>+(N76*'[46]Inputs and Assumptions'!P$55*0.5)</f>
        <v>0</v>
      </c>
      <c r="O81" s="98">
        <f>+(O76*'[46]Inputs and Assumptions'!Q$55*0.5)</f>
        <v>0</v>
      </c>
      <c r="P81" s="98">
        <f>+(P76*'[46]Inputs and Assumptions'!R$55*0.5)</f>
        <v>0</v>
      </c>
      <c r="Q81" s="98">
        <f>+(Q76*'[46]Inputs and Assumptions'!S$55*0.5)</f>
        <v>0</v>
      </c>
      <c r="R81" s="98">
        <f>+(R76*'[46]Inputs and Assumptions'!T$55*0.5)</f>
        <v>0</v>
      </c>
      <c r="S81" s="98">
        <f>+(S76*'[46]Inputs and Assumptions'!U$55*0.5)</f>
        <v>0</v>
      </c>
      <c r="T81" s="98">
        <f>+(T76*'[46]Inputs and Assumptions'!V$55*0.5)</f>
        <v>0</v>
      </c>
      <c r="U81" s="98">
        <f>+(U76*'[46]Inputs and Assumptions'!W$55*0.5)</f>
        <v>0</v>
      </c>
      <c r="V81" s="98">
        <f>+(V76*'[46]Inputs and Assumptions'!X$55*0.5)</f>
        <v>0</v>
      </c>
      <c r="W81" s="98">
        <f>+(W76*'[46]Inputs and Assumptions'!Y$55*0.5)</f>
        <v>0</v>
      </c>
      <c r="X81" s="98">
        <f>+(X76*'[46]Inputs and Assumptions'!Z$55*0.5)</f>
        <v>0</v>
      </c>
      <c r="Y81" s="98">
        <f>+(Y76*'[46]Inputs and Assumptions'!AA$55*0.5)</f>
        <v>0</v>
      </c>
      <c r="Z81" s="98">
        <f>+(Z76*'[46]Inputs and Assumptions'!AB$55*0.5)</f>
        <v>0</v>
      </c>
      <c r="AA81" s="98">
        <f>+(AA76*'[46]Inputs and Assumptions'!AC$55*0.5)</f>
        <v>0</v>
      </c>
      <c r="AB81" s="98">
        <f>+(AB76*'[46]Inputs and Assumptions'!AD$55*0.5)</f>
        <v>0</v>
      </c>
      <c r="AC81" s="98">
        <f>+(AC76*'[46]Inputs and Assumptions'!AE$55*0.5)</f>
        <v>0</v>
      </c>
      <c r="AD81" s="98">
        <f>+(AD76*'[46]Inputs and Assumptions'!AF$55*0.5)</f>
        <v>0</v>
      </c>
      <c r="AE81" s="98">
        <f>+(AE76*'[46]Inputs and Assumptions'!AG$55*0.5)</f>
        <v>0</v>
      </c>
      <c r="AF81" s="98">
        <f>+(AF76*'[46]Inputs and Assumptions'!AH$55*0.5)</f>
        <v>0</v>
      </c>
      <c r="AG81" s="98">
        <f>+(AG76*'[46]Inputs and Assumptions'!AI$55*0.5)</f>
        <v>0</v>
      </c>
      <c r="AH81" s="98">
        <f>+(AH76*'[46]Inputs and Assumptions'!AJ$55*0.5)</f>
        <v>0</v>
      </c>
      <c r="AI81" s="98">
        <f>+(AI76*'[46]Inputs and Assumptions'!AK$55*0.5)</f>
        <v>0</v>
      </c>
      <c r="AJ81" s="98">
        <f>+(AJ76*'[46]Inputs and Assumptions'!AL$55*0.5)</f>
        <v>0</v>
      </c>
      <c r="AK81" s="98">
        <f>+(AK76*'[46]Inputs and Assumptions'!AM$55*0.5)</f>
        <v>0</v>
      </c>
      <c r="AL81" s="98">
        <f>+(AL76*'[46]Inputs and Assumptions'!AN$55*0.5)</f>
        <v>0</v>
      </c>
      <c r="AM81" s="98">
        <f>+(AM76*'[46]Inputs and Assumptions'!AO$55*0.5)</f>
        <v>0</v>
      </c>
      <c r="AN81" s="98">
        <f>+(AN76*'[46]Inputs and Assumptions'!AP$55*0.5)</f>
        <v>0</v>
      </c>
      <c r="AO81" s="98">
        <f>+(AO76*'[46]Inputs and Assumptions'!AQ$55*0.5)</f>
        <v>0</v>
      </c>
      <c r="AP81" s="98">
        <f>+(AP76*'[46]Inputs and Assumptions'!AR$55*0.5)</f>
        <v>0</v>
      </c>
      <c r="AQ81" s="98">
        <f>+(AQ76*'[46]Inputs and Assumptions'!AS$55*0.5)</f>
        <v>0</v>
      </c>
      <c r="AR81" s="98">
        <f>+(AR76*'[46]Inputs and Assumptions'!AT$55*0.5)</f>
        <v>0</v>
      </c>
      <c r="AS81" s="98">
        <f>+(AS76*'[46]Inputs and Assumptions'!AU$55*0.5)</f>
        <v>0</v>
      </c>
      <c r="AT81" s="98">
        <f>+(AT76*'[46]Inputs and Assumptions'!AV$55*0.5)</f>
        <v>0</v>
      </c>
      <c r="AU81" s="98">
        <f>+(AU76*'[46]Inputs and Assumptions'!AW$55*0.5)</f>
        <v>0</v>
      </c>
      <c r="AV81" s="98">
        <f>+(AV76*'[46]Inputs and Assumptions'!AX$55*0.5)</f>
        <v>0</v>
      </c>
      <c r="AW81" s="98">
        <f>+(AW76*'[46]Inputs and Assumptions'!AY$55*0.5)</f>
        <v>0</v>
      </c>
      <c r="AX81" s="98">
        <f>+(AX76*'[46]Inputs and Assumptions'!AZ$55*0.5)</f>
        <v>0</v>
      </c>
      <c r="AY81" s="98">
        <f>+(AY76*'[46]Inputs and Assumptions'!BA$55*0.5)</f>
        <v>0</v>
      </c>
      <c r="AZ81" s="98">
        <f>+(AZ76*'[46]Inputs and Assumptions'!BB$55*0.5)</f>
        <v>0</v>
      </c>
    </row>
    <row r="82" spans="1:64" ht="11.25" customHeight="1" outlineLevel="1">
      <c r="A82" s="42" t="s">
        <v>105</v>
      </c>
      <c r="B82" s="97">
        <f t="shared" si="29"/>
        <v>1706</v>
      </c>
      <c r="C82" s="90">
        <f>'[46]Inputs and Assumptions'!E$23</f>
        <v>3.8</v>
      </c>
      <c r="D82" s="98">
        <f>+'[46]Inputs and Assumptions'!F$23-'[46]Inputs and Assumptions'!E$23</f>
        <v>0.99468490909090956</v>
      </c>
      <c r="E82" s="98">
        <f>+'[46]Inputs and Assumptions'!G$23-'[46]Inputs and Assumptions'!F$23</f>
        <v>0.99468490909090868</v>
      </c>
      <c r="F82" s="98">
        <f>+'[46]Inputs and Assumptions'!H$23-'[46]Inputs and Assumptions'!G$23</f>
        <v>0.99468490909090868</v>
      </c>
      <c r="G82" s="98">
        <f>+'[46]Inputs and Assumptions'!I$23-'[46]Inputs and Assumptions'!H$23</f>
        <v>0.99468489000000027</v>
      </c>
      <c r="H82" s="98">
        <f>+'[46]Inputs and Assumptions'!J$23-'[46]Inputs and Assumptions'!I$23</f>
        <v>0.99468489000000027</v>
      </c>
      <c r="I82" s="98">
        <f>+'[46]Inputs and Assumptions'!K$23-'[46]Inputs and Assumptions'!J$23</f>
        <v>0.95489747999999963</v>
      </c>
      <c r="J82" s="98">
        <f>+'[46]Inputs and Assumptions'!L$23-'[46]Inputs and Assumptions'!K$23</f>
        <v>0.95489747999999963</v>
      </c>
      <c r="K82" s="98">
        <f>+IF('[46]Inputs and Assumptions'!M$55=0,0,MIN('[46]Inputs and Assumptions'!M$55*'B2M Rev Req'!K75,('B2M Rev Req'!K75-'B2M Rev Req'!K80)))</f>
        <v>0.95489749372799992</v>
      </c>
      <c r="L82" s="98">
        <f>+IF('[46]Inputs and Assumptions'!N$55=0,0,MIN('[46]Inputs and Assumptions'!N$55*'B2M Rev Req'!L75,('B2M Rev Req'!L75-'B2M Rev Req'!L80)))</f>
        <v>0.95489749372799992</v>
      </c>
      <c r="M82" s="98">
        <f>+IF('[46]Inputs and Assumptions'!O$55=0,0,MIN('[46]Inputs and Assumptions'!O$55*'B2M Rev Req'!M75,('B2M Rev Req'!M75-'B2M Rev Req'!M80)))</f>
        <v>0.91511009815600008</v>
      </c>
      <c r="N82" s="98">
        <f>+IF('[46]Inputs and Assumptions'!P$55=0,0,MIN('[46]Inputs and Assumptions'!P$55*'B2M Rev Req'!N75,('B2M Rev Req'!N75-'B2M Rev Req'!N80)))</f>
        <v>0.91511009815600008</v>
      </c>
      <c r="O82" s="98">
        <f>+IF('[46]Inputs and Assumptions'!Q$55=0,0,MIN('[46]Inputs and Assumptions'!Q$55*'B2M Rev Req'!O75,('B2M Rev Req'!O75-'B2M Rev Req'!O80)))</f>
        <v>0.91511009815600008</v>
      </c>
      <c r="P82" s="98">
        <f>+IF('[46]Inputs and Assumptions'!R$55=0,0,MIN('[46]Inputs and Assumptions'!R$55*'B2M Rev Req'!P75,('B2M Rev Req'!P75-'B2M Rev Req'!P80)))</f>
        <v>0.91511009815600008</v>
      </c>
      <c r="Q82" s="98">
        <f>+IF('[46]Inputs and Assumptions'!S$55=0,0,MIN('[46]Inputs and Assumptions'!S$55*'B2M Rev Req'!Q75,('B2M Rev Req'!Q75-'B2M Rev Req'!Q80)))</f>
        <v>0.91511009815600008</v>
      </c>
      <c r="R82" s="98">
        <f>+IF('[46]Inputs and Assumptions'!T$55=0,0,MIN('[46]Inputs and Assumptions'!T$55*'B2M Rev Req'!R75,('B2M Rev Req'!R75-'B2M Rev Req'!R80)))</f>
        <v>0.91511009815600008</v>
      </c>
      <c r="S82" s="98">
        <f>+IF('[46]Inputs and Assumptions'!U$55=0,0,MIN('[46]Inputs and Assumptions'!U$55*'B2M Rev Req'!S75,('B2M Rev Req'!S75-'B2M Rev Req'!S80)))</f>
        <v>0.91511009815600008</v>
      </c>
      <c r="T82" s="98">
        <f>+IF('[46]Inputs and Assumptions'!V$55=0,0,MIN('[46]Inputs and Assumptions'!V$55*'B2M Rev Req'!T75,('B2M Rev Req'!T75-'B2M Rev Req'!T80)))</f>
        <v>0.91511009815600008</v>
      </c>
      <c r="U82" s="98">
        <f>+IF('[46]Inputs and Assumptions'!W$55=0,0,MIN('[46]Inputs and Assumptions'!W$55*'B2M Rev Req'!U75,('B2M Rev Req'!U75-'B2M Rev Req'!U80)))</f>
        <v>0.91511009815600008</v>
      </c>
      <c r="V82" s="98">
        <f>+IF('[46]Inputs and Assumptions'!X$55=0,0,MIN('[46]Inputs and Assumptions'!X$55*'B2M Rev Req'!V75,('B2M Rev Req'!V75-'B2M Rev Req'!V80)))</f>
        <v>0.91511009815600008</v>
      </c>
      <c r="W82" s="98">
        <f>+IF('[46]Inputs and Assumptions'!Y$55=0,0,MIN('[46]Inputs and Assumptions'!Y$55*'B2M Rev Req'!W75,('B2M Rev Req'!W75-'B2M Rev Req'!W80)))</f>
        <v>0.91511009815600008</v>
      </c>
      <c r="X82" s="98">
        <f>+IF('[46]Inputs and Assumptions'!Z$55=0,0,MIN('[46]Inputs and Assumptions'!Z$55*'B2M Rev Req'!X75,('B2M Rev Req'!X75-'B2M Rev Req'!X80)))</f>
        <v>0.91511009815600008</v>
      </c>
      <c r="Y82" s="98">
        <f>+IF('[46]Inputs and Assumptions'!AA$55=0,0,MIN('[46]Inputs and Assumptions'!AA$55*'B2M Rev Req'!Y75,('B2M Rev Req'!Y75-'B2M Rev Req'!Y80)))</f>
        <v>0.91511009815600008</v>
      </c>
      <c r="Z82" s="98">
        <f>+IF('[46]Inputs and Assumptions'!AB$55=0,0,MIN('[46]Inputs and Assumptions'!AB$55*'B2M Rev Req'!Z75,('B2M Rev Req'!Z75-'B2M Rev Req'!Z80)))</f>
        <v>0.91511009815600008</v>
      </c>
      <c r="AA82" s="98">
        <f>+IF('[46]Inputs and Assumptions'!AC$55=0,0,MIN('[46]Inputs and Assumptions'!AC$55*'B2M Rev Req'!AA75,('B2M Rev Req'!AA75-'B2M Rev Req'!AA80)))</f>
        <v>0.91511009815600008</v>
      </c>
      <c r="AB82" s="98">
        <f>+IF('[46]Inputs and Assumptions'!AD$55=0,0,MIN('[46]Inputs and Assumptions'!AD$55*'B2M Rev Req'!AB75,('B2M Rev Req'!AB75-'B2M Rev Req'!AB80)))</f>
        <v>0.91511009815600008</v>
      </c>
      <c r="AC82" s="98">
        <f>+IF('[46]Inputs and Assumptions'!AE$55=0,0,MIN('[46]Inputs and Assumptions'!AE$55*'B2M Rev Req'!AC75,('B2M Rev Req'!AC75-'B2M Rev Req'!AC80)))</f>
        <v>0.91511009815600008</v>
      </c>
      <c r="AD82" s="98">
        <f>+IF('[46]Inputs and Assumptions'!AF$55=0,0,MIN('[46]Inputs and Assumptions'!AF$55*'B2M Rev Req'!AD75,('B2M Rev Req'!AD75-'B2M Rev Req'!AD80)))</f>
        <v>0.91511009815600008</v>
      </c>
      <c r="AE82" s="98">
        <f>+IF('[46]Inputs and Assumptions'!AG$55=0,0,MIN('[46]Inputs and Assumptions'!AG$55*'B2M Rev Req'!AE75,('B2M Rev Req'!AE75-'B2M Rev Req'!AE80)))</f>
        <v>0.91511009815600008</v>
      </c>
      <c r="AF82" s="98">
        <f>+IF('[46]Inputs and Assumptions'!AH$55=0,0,MIN('[46]Inputs and Assumptions'!AH$55*'B2M Rev Req'!AF75,('B2M Rev Req'!AF75-'B2M Rev Req'!AF80)))</f>
        <v>0.91511009815600008</v>
      </c>
      <c r="AG82" s="98">
        <f>+IF('[46]Inputs and Assumptions'!AI$55=0,0,MIN('[46]Inputs and Assumptions'!AI$55*'B2M Rev Req'!AG75,('B2M Rev Req'!AG75-'B2M Rev Req'!AG80)))</f>
        <v>0.91511009815600008</v>
      </c>
      <c r="AH82" s="98">
        <f>+IF('[46]Inputs and Assumptions'!AJ$55=0,0,MIN('[46]Inputs and Assumptions'!AJ$55*'B2M Rev Req'!AH75,('B2M Rev Req'!AH75-'B2M Rev Req'!AH80)))</f>
        <v>0.91511009815600008</v>
      </c>
      <c r="AI82" s="98">
        <f>+IF('[46]Inputs and Assumptions'!AK$55=0,0,MIN('[46]Inputs and Assumptions'!AK$55*'B2M Rev Req'!AI75,('B2M Rev Req'!AI75-'B2M Rev Req'!AI80)))</f>
        <v>0.91511009815600008</v>
      </c>
      <c r="AJ82" s="98">
        <f>+IF('[46]Inputs and Assumptions'!AL$55=0,0,MIN('[46]Inputs and Assumptions'!AL$55*'B2M Rev Req'!AJ75,('B2M Rev Req'!AJ75-'B2M Rev Req'!AJ80)))</f>
        <v>0.91511009815600008</v>
      </c>
      <c r="AK82" s="98">
        <f>+IF('[46]Inputs and Assumptions'!AM$55=0,0,MIN('[46]Inputs and Assumptions'!AM$55*'B2M Rev Req'!AK75,('B2M Rev Req'!AK75-'B2M Rev Req'!AK80)))</f>
        <v>0.91511009815600008</v>
      </c>
      <c r="AL82" s="98">
        <f>+IF('[46]Inputs and Assumptions'!AN$55=0,0,MIN('[46]Inputs and Assumptions'!AN$55*'B2M Rev Req'!AL75,('B2M Rev Req'!AL75-'B2M Rev Req'!AL80)))</f>
        <v>0.91511009815600008</v>
      </c>
      <c r="AM82" s="98">
        <f>+IF('[46]Inputs and Assumptions'!AO$55=0,0,MIN('[46]Inputs and Assumptions'!AO$55*'B2M Rev Req'!AM75,('B2M Rev Req'!AM75-'B2M Rev Req'!AM80)))</f>
        <v>0.91511009815600008</v>
      </c>
      <c r="AN82" s="98">
        <f>+IF('[46]Inputs and Assumptions'!AP$55=0,0,MIN('[46]Inputs and Assumptions'!AP$55*'B2M Rev Req'!AN75,('B2M Rev Req'!AN75-'B2M Rev Req'!AN80)))</f>
        <v>0.91511009815600008</v>
      </c>
      <c r="AO82" s="98">
        <f>+IF('[46]Inputs and Assumptions'!AQ$55=0,0,MIN('[46]Inputs and Assumptions'!AQ$55*'B2M Rev Req'!AO75,('B2M Rev Req'!AO75-'B2M Rev Req'!AO80)))</f>
        <v>0.91511009815600008</v>
      </c>
      <c r="AP82" s="98">
        <f>+IF('[46]Inputs and Assumptions'!AR$55=0,0,MIN('[46]Inputs and Assumptions'!AR$55*'B2M Rev Req'!AP75,('B2M Rev Req'!AP75-'B2M Rev Req'!AP80)))</f>
        <v>0.91511009815600008</v>
      </c>
      <c r="AQ82" s="98">
        <f>+IF('[46]Inputs and Assumptions'!AS$55=0,0,MIN('[46]Inputs and Assumptions'!AS$55*'B2M Rev Req'!AQ75,('B2M Rev Req'!AQ75-'B2M Rev Req'!AQ80)))</f>
        <v>0.91511009815600008</v>
      </c>
      <c r="AR82" s="98">
        <f>+IF('[46]Inputs and Assumptions'!AT$55=0,0,MIN('[46]Inputs and Assumptions'!AT$55*'B2M Rev Req'!AR75,('B2M Rev Req'!AR75-'B2M Rev Req'!AR80)))</f>
        <v>0.91511009815600008</v>
      </c>
      <c r="AS82" s="98">
        <f>+IF('[46]Inputs and Assumptions'!AU$55=0,0,MIN('[46]Inputs and Assumptions'!AU$55*'B2M Rev Req'!AS75,('B2M Rev Req'!AS75-'B2M Rev Req'!AS80)))</f>
        <v>0.91511009815600008</v>
      </c>
      <c r="AT82" s="98">
        <f>+IF('[46]Inputs and Assumptions'!AV$55=0,0,MIN('[46]Inputs and Assumptions'!AV$55*'B2M Rev Req'!AT75,('B2M Rev Req'!AT75-'B2M Rev Req'!AT80)))</f>
        <v>0.91511009815600008</v>
      </c>
      <c r="AU82" s="98">
        <f>+IF('[46]Inputs and Assumptions'!AW$55=0,0,MIN('[46]Inputs and Assumptions'!AW$55*'B2M Rev Req'!AU75,('B2M Rev Req'!AU75-'B2M Rev Req'!AU80)))</f>
        <v>0.91511009815600008</v>
      </c>
      <c r="AV82" s="98">
        <f>+IF('[46]Inputs and Assumptions'!AX$55=0,0,MIN('[46]Inputs and Assumptions'!AX$55*'B2M Rev Req'!AV75,('B2M Rev Req'!AV75-'B2M Rev Req'!AV80)))</f>
        <v>0.91511009815600008</v>
      </c>
      <c r="AW82" s="98">
        <f>+IF('[46]Inputs and Assumptions'!AY$55=0,0,MIN('[46]Inputs and Assumptions'!AY$55*'B2M Rev Req'!AW75,('B2M Rev Req'!AW75-'B2M Rev Req'!AW80)))</f>
        <v>0.91511009815600008</v>
      </c>
      <c r="AX82" s="98">
        <f>+IF('[46]Inputs and Assumptions'!AZ$55=0,0,MIN('[46]Inputs and Assumptions'!AZ$55*'B2M Rev Req'!AX75,('B2M Rev Req'!AX75-'B2M Rev Req'!AX80)))</f>
        <v>0.91511009815600008</v>
      </c>
      <c r="AY82" s="98">
        <f>+IF('[46]Inputs and Assumptions'!BA$55=0,0,MIN('[46]Inputs and Assumptions'!BA$55*'B2M Rev Req'!AY75,('B2M Rev Req'!AY75-'B2M Rev Req'!AY80)))</f>
        <v>0.91511009815600008</v>
      </c>
      <c r="AZ82" s="98">
        <f>+IF('[46]Inputs and Assumptions'!BB$55=0,0,MIN('[46]Inputs and Assumptions'!BB$55*'B2M Rev Req'!AZ75,('B2M Rev Req'!AZ75-'B2M Rev Req'!AZ80)))</f>
        <v>0.91511009815600008</v>
      </c>
    </row>
    <row r="83" spans="1:64" ht="11.25" customHeight="1" outlineLevel="1" thickBot="1">
      <c r="A83" s="42" t="s">
        <v>106</v>
      </c>
      <c r="B83" s="97">
        <f t="shared" si="29"/>
        <v>1706</v>
      </c>
      <c r="C83" s="108">
        <f>SUM(C82)</f>
        <v>3.8</v>
      </c>
      <c r="D83" s="108">
        <f>+SUM(D80:D82)</f>
        <v>7.5744787980369193</v>
      </c>
      <c r="E83" s="108">
        <f>+F80</f>
        <v>8.5691637071278279</v>
      </c>
      <c r="F83" s="108">
        <f t="shared" ref="F83:AZ83" si="33">+SUM(F80:F82)</f>
        <v>9.5638486162187366</v>
      </c>
      <c r="G83" s="104">
        <f>+SUM(G80:G82)</f>
        <v>10.558533506218737</v>
      </c>
      <c r="H83" s="104">
        <f t="shared" si="33"/>
        <v>11.553218396218737</v>
      </c>
      <c r="I83" s="104">
        <f t="shared" si="33"/>
        <v>12.508115876218737</v>
      </c>
      <c r="J83" s="104">
        <f t="shared" si="33"/>
        <v>13.463013356218736</v>
      </c>
      <c r="K83" s="104">
        <f t="shared" si="33"/>
        <v>14.417910849946736</v>
      </c>
      <c r="L83" s="104">
        <f t="shared" si="33"/>
        <v>15.372808343674736</v>
      </c>
      <c r="M83" s="104">
        <f t="shared" si="33"/>
        <v>16.287918441830737</v>
      </c>
      <c r="N83" s="104">
        <f t="shared" si="33"/>
        <v>17.203028539986736</v>
      </c>
      <c r="O83" s="104">
        <f t="shared" si="33"/>
        <v>18.118138638142735</v>
      </c>
      <c r="P83" s="104">
        <f t="shared" si="33"/>
        <v>19.033248736298734</v>
      </c>
      <c r="Q83" s="104">
        <f t="shared" si="33"/>
        <v>19.948358834454734</v>
      </c>
      <c r="R83" s="104">
        <f t="shared" si="33"/>
        <v>20.863468932610733</v>
      </c>
      <c r="S83" s="104">
        <f t="shared" si="33"/>
        <v>21.778579030766732</v>
      </c>
      <c r="T83" s="104">
        <f t="shared" si="33"/>
        <v>22.693689128922731</v>
      </c>
      <c r="U83" s="104">
        <f t="shared" si="33"/>
        <v>23.60879922707873</v>
      </c>
      <c r="V83" s="104">
        <f t="shared" si="33"/>
        <v>24.52390932523473</v>
      </c>
      <c r="W83" s="104">
        <f t="shared" si="33"/>
        <v>25.439019423390729</v>
      </c>
      <c r="X83" s="104">
        <f t="shared" si="33"/>
        <v>26.354129521546728</v>
      </c>
      <c r="Y83" s="104">
        <f t="shared" si="33"/>
        <v>27.269239619702727</v>
      </c>
      <c r="Z83" s="104">
        <f t="shared" si="33"/>
        <v>28.184349717858726</v>
      </c>
      <c r="AA83" s="104">
        <f t="shared" si="33"/>
        <v>29.099459816014726</v>
      </c>
      <c r="AB83" s="104">
        <f t="shared" si="33"/>
        <v>30.014569914170725</v>
      </c>
      <c r="AC83" s="104">
        <f t="shared" si="33"/>
        <v>30.929680012326724</v>
      </c>
      <c r="AD83" s="104">
        <f t="shared" si="33"/>
        <v>31.844790110482723</v>
      </c>
      <c r="AE83" s="104">
        <f t="shared" si="33"/>
        <v>32.759900208638726</v>
      </c>
      <c r="AF83" s="104">
        <f t="shared" si="33"/>
        <v>33.675010306794725</v>
      </c>
      <c r="AG83" s="104">
        <f t="shared" si="33"/>
        <v>34.590120404950724</v>
      </c>
      <c r="AH83" s="104">
        <f t="shared" si="33"/>
        <v>35.505230503106723</v>
      </c>
      <c r="AI83" s="104">
        <f t="shared" si="33"/>
        <v>36.420340601262723</v>
      </c>
      <c r="AJ83" s="104">
        <f t="shared" si="33"/>
        <v>37.335450699418722</v>
      </c>
      <c r="AK83" s="104">
        <f t="shared" si="33"/>
        <v>38.250560797574721</v>
      </c>
      <c r="AL83" s="104">
        <f t="shared" si="33"/>
        <v>39.16567089573072</v>
      </c>
      <c r="AM83" s="104">
        <f t="shared" si="33"/>
        <v>40.080780993886719</v>
      </c>
      <c r="AN83" s="104">
        <f t="shared" si="33"/>
        <v>40.995891092042719</v>
      </c>
      <c r="AO83" s="104">
        <f t="shared" si="33"/>
        <v>41.911001190198718</v>
      </c>
      <c r="AP83" s="104">
        <f t="shared" si="33"/>
        <v>42.826111288354717</v>
      </c>
      <c r="AQ83" s="104">
        <f t="shared" si="33"/>
        <v>43.741221386510716</v>
      </c>
      <c r="AR83" s="104">
        <f t="shared" si="33"/>
        <v>44.656331484666715</v>
      </c>
      <c r="AS83" s="104">
        <f t="shared" si="33"/>
        <v>45.571441582822715</v>
      </c>
      <c r="AT83" s="104">
        <f t="shared" si="33"/>
        <v>46.486551680978714</v>
      </c>
      <c r="AU83" s="104">
        <f t="shared" si="33"/>
        <v>47.401661779134713</v>
      </c>
      <c r="AV83" s="104">
        <f t="shared" si="33"/>
        <v>48.316771877290712</v>
      </c>
      <c r="AW83" s="104">
        <f t="shared" si="33"/>
        <v>49.231881975446711</v>
      </c>
      <c r="AX83" s="104">
        <f t="shared" si="33"/>
        <v>50.146992073602711</v>
      </c>
      <c r="AY83" s="104">
        <f t="shared" si="33"/>
        <v>51.06210217175871</v>
      </c>
      <c r="AZ83" s="104">
        <f t="shared" si="33"/>
        <v>51.977212269914709</v>
      </c>
    </row>
    <row r="84" spans="1:64" ht="11.25" customHeight="1" outlineLevel="1" thickTop="1">
      <c r="B84" s="47"/>
      <c r="C84" s="48"/>
      <c r="D84" s="48"/>
      <c r="G84" s="98"/>
      <c r="H84" s="98"/>
      <c r="I84" s="98"/>
      <c r="J84" s="98"/>
      <c r="K84" s="98"/>
      <c r="L84" s="98"/>
      <c r="M84" s="98"/>
      <c r="N84" s="98"/>
      <c r="O84" s="98"/>
      <c r="P84" s="98"/>
      <c r="Q84" s="98"/>
      <c r="R84" s="98"/>
      <c r="S84" s="98"/>
      <c r="T84" s="98"/>
      <c r="U84" s="98"/>
      <c r="V84" s="98"/>
      <c r="W84" s="98"/>
      <c r="X84" s="98"/>
      <c r="Y84" s="98"/>
      <c r="Z84" s="98"/>
      <c r="AA84" s="98"/>
      <c r="AB84" s="98"/>
      <c r="AC84" s="98"/>
      <c r="AD84" s="98"/>
      <c r="AE84" s="98"/>
      <c r="AF84" s="98"/>
      <c r="AG84" s="98"/>
      <c r="AH84" s="98"/>
      <c r="AI84" s="98"/>
      <c r="AJ84" s="98"/>
      <c r="AK84" s="98"/>
      <c r="AL84" s="98"/>
      <c r="AM84" s="98"/>
      <c r="AN84" s="98"/>
      <c r="AO84" s="98"/>
      <c r="AP84" s="98"/>
      <c r="AQ84" s="98"/>
      <c r="AR84" s="98"/>
      <c r="AS84" s="98"/>
      <c r="AT84" s="98"/>
      <c r="AU84" s="98"/>
      <c r="AV84" s="98"/>
      <c r="AW84" s="98"/>
      <c r="AX84" s="98"/>
      <c r="AY84" s="98"/>
      <c r="AZ84" s="98"/>
    </row>
    <row r="85" spans="1:64" ht="11.25" customHeight="1" outlineLevel="1">
      <c r="B85" s="47"/>
      <c r="C85" s="48"/>
      <c r="D85" s="48"/>
      <c r="G85" s="98"/>
      <c r="H85" s="98"/>
      <c r="I85" s="98"/>
      <c r="J85" s="98"/>
      <c r="K85" s="98"/>
      <c r="L85" s="98"/>
      <c r="M85" s="98"/>
      <c r="N85" s="98"/>
      <c r="O85" s="98"/>
      <c r="P85" s="98"/>
      <c r="Q85" s="98"/>
      <c r="R85" s="98"/>
      <c r="S85" s="98"/>
      <c r="T85" s="98"/>
      <c r="U85" s="98"/>
      <c r="V85" s="98"/>
      <c r="W85" s="98"/>
      <c r="X85" s="98"/>
      <c r="Y85" s="98"/>
      <c r="Z85" s="98"/>
      <c r="AA85" s="98"/>
      <c r="AB85" s="98"/>
      <c r="AC85" s="98"/>
      <c r="AD85" s="98"/>
      <c r="AE85" s="98"/>
      <c r="AF85" s="98"/>
      <c r="AG85" s="98"/>
      <c r="AH85" s="98"/>
      <c r="AI85" s="98"/>
      <c r="AJ85" s="98"/>
      <c r="AK85" s="98"/>
      <c r="AL85" s="98"/>
      <c r="AM85" s="98"/>
      <c r="AN85" s="98"/>
      <c r="AO85" s="98"/>
      <c r="AP85" s="98"/>
      <c r="AQ85" s="98"/>
      <c r="AR85" s="98"/>
      <c r="AS85" s="98"/>
      <c r="AT85" s="98"/>
      <c r="AU85" s="98"/>
      <c r="AV85" s="98"/>
      <c r="AW85" s="98"/>
      <c r="AX85" s="98"/>
      <c r="AY85" s="98"/>
      <c r="AZ85" s="98"/>
    </row>
    <row r="86" spans="1:64" ht="11.25" customHeight="1" outlineLevel="1">
      <c r="A86" s="94" t="s">
        <v>108</v>
      </c>
      <c r="B86" s="47">
        <f>'[46]Inputs and Assumptions'!B12</f>
        <v>1720</v>
      </c>
      <c r="C86" s="48"/>
      <c r="D86" s="48"/>
      <c r="G86" s="98"/>
      <c r="H86" s="98"/>
      <c r="I86" s="98"/>
      <c r="J86" s="98"/>
      <c r="K86" s="98"/>
      <c r="L86" s="98"/>
      <c r="M86" s="98"/>
      <c r="N86" s="98"/>
      <c r="O86" s="98"/>
      <c r="P86" s="98"/>
      <c r="Q86" s="98"/>
      <c r="R86" s="98"/>
      <c r="S86" s="98"/>
      <c r="T86" s="98"/>
      <c r="U86" s="98"/>
      <c r="V86" s="98"/>
      <c r="W86" s="98"/>
      <c r="X86" s="98"/>
      <c r="Y86" s="98"/>
      <c r="Z86" s="98"/>
      <c r="AA86" s="98"/>
      <c r="AB86" s="98"/>
      <c r="AC86" s="98"/>
      <c r="AD86" s="98"/>
      <c r="AE86" s="98"/>
      <c r="AF86" s="98"/>
      <c r="AG86" s="98"/>
      <c r="AH86" s="98"/>
      <c r="AI86" s="98"/>
      <c r="AJ86" s="98"/>
      <c r="AK86" s="98"/>
      <c r="AL86" s="98"/>
      <c r="AM86" s="98"/>
      <c r="AN86" s="98"/>
      <c r="AO86" s="98"/>
      <c r="AP86" s="98"/>
      <c r="AQ86" s="98"/>
      <c r="AR86" s="98"/>
      <c r="AS86" s="98"/>
      <c r="AT86" s="98"/>
      <c r="AU86" s="98"/>
      <c r="AV86" s="98"/>
      <c r="AW86" s="98"/>
      <c r="AX86" s="98"/>
      <c r="AY86" s="98"/>
      <c r="AZ86" s="98"/>
    </row>
    <row r="87" spans="1:64" ht="11.25" customHeight="1" outlineLevel="1">
      <c r="A87" s="42" t="s">
        <v>99</v>
      </c>
      <c r="B87" s="105">
        <f t="shared" ref="B87:B95" si="34">B86</f>
        <v>1720</v>
      </c>
      <c r="C87" s="48"/>
      <c r="D87" s="48">
        <f>IF($A$60,'[46]Inputs and Assumptions'!E12,'[46]Inputs and Assumptions'!E12+'[46]Inputs and Assumptions'!E13)</f>
        <v>281.34635672000002</v>
      </c>
      <c r="E87" s="48">
        <f>IF($A$60,'[46]Inputs and Assumptions'!F12,'[46]Inputs and Assumptions'!F12+'[46]Inputs and Assumptions'!F13)</f>
        <v>281.34635672000002</v>
      </c>
      <c r="F87" s="48">
        <f>IF($A$60,'[46]Inputs and Assumptions'!G12,'[46]Inputs and Assumptions'!G12+'[46]Inputs and Assumptions'!G13)</f>
        <v>281.34635672000002</v>
      </c>
      <c r="G87" s="48">
        <f>IF($A$60,'[46]Inputs and Assumptions'!H12,'[46]Inputs and Assumptions'!H12+'[46]Inputs and Assumptions'!H13)</f>
        <v>281.34635672000002</v>
      </c>
      <c r="H87" s="48">
        <f>IF($A$60,'[46]Inputs and Assumptions'!I12,'[46]Inputs and Assumptions'!I12+'[46]Inputs and Assumptions'!I13)</f>
        <v>281.34635672000002</v>
      </c>
      <c r="I87" s="48">
        <f>IF($A$60,'[46]Inputs and Assumptions'!J12,'[46]Inputs and Assumptions'!J12+'[46]Inputs and Assumptions'!J13)</f>
        <v>281.34635672000002</v>
      </c>
      <c r="J87" s="98">
        <f>IF($A$60,'[46]Inputs and Assumptions'!K12,'[46]Inputs and Assumptions'!K12+'[46]Inputs and Assumptions'!K13)</f>
        <v>281.34635672000002</v>
      </c>
      <c r="K87" s="98">
        <f>IF($A$60,'[46]Inputs and Assumptions'!L12,'[46]Inputs and Assumptions'!L12+'[46]Inputs and Assumptions'!L13)</f>
        <v>281.34635672000002</v>
      </c>
      <c r="L87" s="98">
        <f t="shared" ref="L87:BK87" si="35">+K90</f>
        <v>281.34635672000002</v>
      </c>
      <c r="M87" s="98">
        <f t="shared" si="35"/>
        <v>281.34635672000002</v>
      </c>
      <c r="N87" s="98">
        <f t="shared" si="35"/>
        <v>281.34635672000002</v>
      </c>
      <c r="O87" s="98">
        <f t="shared" si="35"/>
        <v>281.34635672000002</v>
      </c>
      <c r="P87" s="98">
        <f t="shared" si="35"/>
        <v>281.34635672000002</v>
      </c>
      <c r="Q87" s="98">
        <f t="shared" si="35"/>
        <v>281.34635672000002</v>
      </c>
      <c r="R87" s="98">
        <f t="shared" si="35"/>
        <v>281.34635672000002</v>
      </c>
      <c r="S87" s="98">
        <f t="shared" si="35"/>
        <v>281.34635672000002</v>
      </c>
      <c r="T87" s="98">
        <f t="shared" si="35"/>
        <v>281.34635672000002</v>
      </c>
      <c r="U87" s="98">
        <f t="shared" si="35"/>
        <v>281.34635672000002</v>
      </c>
      <c r="V87" s="98">
        <f t="shared" si="35"/>
        <v>281.34635672000002</v>
      </c>
      <c r="W87" s="98">
        <f t="shared" si="35"/>
        <v>281.34635672000002</v>
      </c>
      <c r="X87" s="98">
        <f t="shared" si="35"/>
        <v>281.34635672000002</v>
      </c>
      <c r="Y87" s="98">
        <f t="shared" si="35"/>
        <v>281.34635672000002</v>
      </c>
      <c r="Z87" s="98">
        <f t="shared" si="35"/>
        <v>281.34635672000002</v>
      </c>
      <c r="AA87" s="98">
        <f t="shared" si="35"/>
        <v>281.34635672000002</v>
      </c>
      <c r="AB87" s="98">
        <f t="shared" si="35"/>
        <v>281.34635672000002</v>
      </c>
      <c r="AC87" s="98">
        <f t="shared" si="35"/>
        <v>281.34635672000002</v>
      </c>
      <c r="AD87" s="98">
        <f t="shared" si="35"/>
        <v>281.34635672000002</v>
      </c>
      <c r="AE87" s="98">
        <f t="shared" si="35"/>
        <v>281.34635672000002</v>
      </c>
      <c r="AF87" s="98">
        <f t="shared" si="35"/>
        <v>281.34635672000002</v>
      </c>
      <c r="AG87" s="98">
        <f t="shared" si="35"/>
        <v>281.34635672000002</v>
      </c>
      <c r="AH87" s="98">
        <f t="shared" si="35"/>
        <v>281.34635672000002</v>
      </c>
      <c r="AI87" s="98">
        <f t="shared" si="35"/>
        <v>281.34635672000002</v>
      </c>
      <c r="AJ87" s="98">
        <f t="shared" si="35"/>
        <v>281.34635672000002</v>
      </c>
      <c r="AK87" s="98">
        <f t="shared" si="35"/>
        <v>281.34635672000002</v>
      </c>
      <c r="AL87" s="98">
        <f t="shared" si="35"/>
        <v>281.34635672000002</v>
      </c>
      <c r="AM87" s="98">
        <f t="shared" si="35"/>
        <v>281.34635672000002</v>
      </c>
      <c r="AN87" s="98">
        <f t="shared" si="35"/>
        <v>281.34635672000002</v>
      </c>
      <c r="AO87" s="98">
        <f t="shared" si="35"/>
        <v>281.34635672000002</v>
      </c>
      <c r="AP87" s="98">
        <f t="shared" si="35"/>
        <v>281.34635672000002</v>
      </c>
      <c r="AQ87" s="98">
        <f t="shared" si="35"/>
        <v>281.34635672000002</v>
      </c>
      <c r="AR87" s="98">
        <f t="shared" si="35"/>
        <v>281.34635672000002</v>
      </c>
      <c r="AS87" s="98">
        <f t="shared" si="35"/>
        <v>281.34635672000002</v>
      </c>
      <c r="AT87" s="98">
        <f t="shared" si="35"/>
        <v>281.34635672000002</v>
      </c>
      <c r="AU87" s="98">
        <f t="shared" si="35"/>
        <v>281.34635672000002</v>
      </c>
      <c r="AV87" s="98">
        <f t="shared" si="35"/>
        <v>281.34635672000002</v>
      </c>
      <c r="AW87" s="98">
        <f t="shared" si="35"/>
        <v>281.34635672000002</v>
      </c>
      <c r="AX87" s="98">
        <f t="shared" si="35"/>
        <v>281.34635672000002</v>
      </c>
      <c r="AY87" s="98">
        <f t="shared" si="35"/>
        <v>281.34635672000002</v>
      </c>
      <c r="AZ87" s="98">
        <f t="shared" si="35"/>
        <v>281.34635672000002</v>
      </c>
      <c r="BA87" s="98"/>
      <c r="BB87" s="98"/>
      <c r="BC87" s="98"/>
      <c r="BD87" s="98"/>
      <c r="BE87" s="98"/>
      <c r="BF87" s="98"/>
      <c r="BG87" s="98"/>
      <c r="BH87" s="98"/>
      <c r="BI87" s="98"/>
      <c r="BJ87" s="98"/>
      <c r="BK87" s="98">
        <f t="shared" si="35"/>
        <v>0</v>
      </c>
    </row>
    <row r="88" spans="1:64" ht="11.25" customHeight="1" outlineLevel="1">
      <c r="A88" s="42" t="s">
        <v>100</v>
      </c>
      <c r="B88" s="97">
        <f t="shared" si="34"/>
        <v>1720</v>
      </c>
      <c r="C88" s="48"/>
      <c r="D88" s="98">
        <f>+'[46]Inputs and Assumptions'!F36</f>
        <v>0</v>
      </c>
      <c r="E88" s="98">
        <f>+'[46]Inputs and Assumptions'!G36</f>
        <v>0</v>
      </c>
      <c r="F88" s="98">
        <f>+'[46]Inputs and Assumptions'!H36</f>
        <v>0</v>
      </c>
      <c r="G88" s="98">
        <f>+'[46]Inputs and Assumptions'!I36</f>
        <v>0</v>
      </c>
      <c r="H88" s="98">
        <f>+'[46]Inputs and Assumptions'!J36</f>
        <v>0</v>
      </c>
      <c r="I88" s="98">
        <f>+'[46]Inputs and Assumptions'!K36</f>
        <v>0</v>
      </c>
      <c r="J88" s="98">
        <f>+'[46]Inputs and Assumptions'!L36</f>
        <v>0</v>
      </c>
      <c r="K88" s="98">
        <f>+'[46]Inputs and Assumptions'!M36</f>
        <v>0</v>
      </c>
      <c r="L88" s="98">
        <f>+'[46]Inputs and Assumptions'!N36</f>
        <v>0</v>
      </c>
      <c r="M88" s="98">
        <f>+'[46]Inputs and Assumptions'!O36</f>
        <v>0</v>
      </c>
      <c r="N88" s="98">
        <f>+'[46]Inputs and Assumptions'!P36</f>
        <v>0</v>
      </c>
      <c r="O88" s="98">
        <f>+'[46]Inputs and Assumptions'!Q36</f>
        <v>0</v>
      </c>
      <c r="P88" s="98">
        <f>+'[46]Inputs and Assumptions'!R36</f>
        <v>0</v>
      </c>
      <c r="Q88" s="98">
        <f>+'[46]Inputs and Assumptions'!S36</f>
        <v>0</v>
      </c>
      <c r="R88" s="98">
        <f>+'[46]Inputs and Assumptions'!T36</f>
        <v>0</v>
      </c>
      <c r="S88" s="98">
        <f>+'[46]Inputs and Assumptions'!U36</f>
        <v>0</v>
      </c>
      <c r="T88" s="98">
        <f>+'[46]Inputs and Assumptions'!V36</f>
        <v>0</v>
      </c>
      <c r="U88" s="98">
        <f>+'[46]Inputs and Assumptions'!W36</f>
        <v>0</v>
      </c>
      <c r="V88" s="98">
        <f>+'[46]Inputs and Assumptions'!X36</f>
        <v>0</v>
      </c>
      <c r="W88" s="98">
        <f>+'[46]Inputs and Assumptions'!Y36</f>
        <v>0</v>
      </c>
      <c r="X88" s="98">
        <f>+'[46]Inputs and Assumptions'!Z36</f>
        <v>0</v>
      </c>
      <c r="Y88" s="98">
        <f>+'[46]Inputs and Assumptions'!AA36</f>
        <v>0</v>
      </c>
      <c r="Z88" s="98">
        <f>+'[46]Inputs and Assumptions'!AB36</f>
        <v>0</v>
      </c>
      <c r="AA88" s="98">
        <f>+'[46]Inputs and Assumptions'!AC36</f>
        <v>0</v>
      </c>
      <c r="AB88" s="98">
        <f>+'[46]Inputs and Assumptions'!AD36</f>
        <v>0</v>
      </c>
      <c r="AC88" s="98">
        <f>+'[46]Inputs and Assumptions'!AE36</f>
        <v>0</v>
      </c>
      <c r="AD88" s="98">
        <f>+'[46]Inputs and Assumptions'!AF36</f>
        <v>0</v>
      </c>
      <c r="AE88" s="98">
        <f>+'[46]Inputs and Assumptions'!AG36</f>
        <v>0</v>
      </c>
      <c r="AF88" s="98">
        <f>+'[46]Inputs and Assumptions'!AH36</f>
        <v>0</v>
      </c>
      <c r="AG88" s="98">
        <f>+'[46]Inputs and Assumptions'!AI36</f>
        <v>0</v>
      </c>
      <c r="AH88" s="98">
        <f>+'[46]Inputs and Assumptions'!AJ36</f>
        <v>0</v>
      </c>
      <c r="AI88" s="98">
        <f>+'[46]Inputs and Assumptions'!AK36</f>
        <v>0</v>
      </c>
      <c r="AJ88" s="98">
        <f>+'[46]Inputs and Assumptions'!AL36</f>
        <v>0</v>
      </c>
      <c r="AK88" s="98">
        <f>+'[46]Inputs and Assumptions'!AM36</f>
        <v>0</v>
      </c>
      <c r="AL88" s="98">
        <f>+'[46]Inputs and Assumptions'!AN36</f>
        <v>0</v>
      </c>
      <c r="AM88" s="98">
        <f>+'[46]Inputs and Assumptions'!AO36</f>
        <v>0</v>
      </c>
      <c r="AN88" s="98">
        <f>+'[46]Inputs and Assumptions'!AP36</f>
        <v>0</v>
      </c>
      <c r="AO88" s="98">
        <f>+'[46]Inputs and Assumptions'!AQ36</f>
        <v>0</v>
      </c>
      <c r="AP88" s="98">
        <f>+'[46]Inputs and Assumptions'!AR36</f>
        <v>0</v>
      </c>
      <c r="AQ88" s="98">
        <f>+'[46]Inputs and Assumptions'!AS36</f>
        <v>0</v>
      </c>
      <c r="AR88" s="98">
        <f>+'[46]Inputs and Assumptions'!AT36</f>
        <v>0</v>
      </c>
      <c r="AS88" s="98">
        <f>+'[46]Inputs and Assumptions'!AU36</f>
        <v>0</v>
      </c>
      <c r="AT88" s="98">
        <f>+'[46]Inputs and Assumptions'!AV36</f>
        <v>0</v>
      </c>
      <c r="AU88" s="98">
        <f>+'[46]Inputs and Assumptions'!AW36</f>
        <v>0</v>
      </c>
      <c r="AV88" s="98">
        <f>+'[46]Inputs and Assumptions'!AX36</f>
        <v>0</v>
      </c>
      <c r="AW88" s="98">
        <f>+'[46]Inputs and Assumptions'!AY36</f>
        <v>0</v>
      </c>
      <c r="AX88" s="98">
        <f>+'[46]Inputs and Assumptions'!AZ36</f>
        <v>0</v>
      </c>
      <c r="AY88" s="98">
        <f>+'[46]Inputs and Assumptions'!BA36</f>
        <v>0</v>
      </c>
      <c r="AZ88" s="98">
        <f>+'[46]Inputs and Assumptions'!BB36</f>
        <v>0</v>
      </c>
    </row>
    <row r="89" spans="1:64" ht="11.25" customHeight="1" outlineLevel="1">
      <c r="A89" s="42" t="s">
        <v>101</v>
      </c>
      <c r="B89" s="97">
        <f t="shared" si="34"/>
        <v>1720</v>
      </c>
      <c r="C89" s="99"/>
      <c r="D89" s="100">
        <f>+'[46]Inputs and Assumptions'!F46</f>
        <v>0</v>
      </c>
      <c r="E89" s="100">
        <f>+'[46]Inputs and Assumptions'!G46</f>
        <v>0</v>
      </c>
      <c r="F89" s="100">
        <f>+'[46]Inputs and Assumptions'!H46</f>
        <v>0</v>
      </c>
      <c r="G89" s="100">
        <f>+'[46]Inputs and Assumptions'!I46</f>
        <v>0</v>
      </c>
      <c r="H89" s="100">
        <f>+'[46]Inputs and Assumptions'!J46</f>
        <v>0</v>
      </c>
      <c r="I89" s="100">
        <f>+'[46]Inputs and Assumptions'!K46</f>
        <v>0</v>
      </c>
      <c r="J89" s="100">
        <f>+'[46]Inputs and Assumptions'!L46</f>
        <v>0</v>
      </c>
      <c r="K89" s="100">
        <f>+'[46]Inputs and Assumptions'!M46</f>
        <v>0</v>
      </c>
      <c r="L89" s="100">
        <f>+'[46]Inputs and Assumptions'!N46</f>
        <v>0</v>
      </c>
      <c r="M89" s="100">
        <f>+'[46]Inputs and Assumptions'!O46</f>
        <v>0</v>
      </c>
      <c r="N89" s="100">
        <f>+'[46]Inputs and Assumptions'!P46</f>
        <v>0</v>
      </c>
      <c r="O89" s="100">
        <f>+'[46]Inputs and Assumptions'!Q46</f>
        <v>0</v>
      </c>
      <c r="P89" s="100">
        <f>+'[46]Inputs and Assumptions'!R46</f>
        <v>0</v>
      </c>
      <c r="Q89" s="100">
        <f>+'[46]Inputs and Assumptions'!S46</f>
        <v>0</v>
      </c>
      <c r="R89" s="100">
        <f>+'[46]Inputs and Assumptions'!T46</f>
        <v>0</v>
      </c>
      <c r="S89" s="100">
        <f>+'[46]Inputs and Assumptions'!U46</f>
        <v>0</v>
      </c>
      <c r="T89" s="100">
        <f>+'[46]Inputs and Assumptions'!V46</f>
        <v>0</v>
      </c>
      <c r="U89" s="100">
        <f>+'[46]Inputs and Assumptions'!W46</f>
        <v>0</v>
      </c>
      <c r="V89" s="100">
        <f>+'[46]Inputs and Assumptions'!X46</f>
        <v>0</v>
      </c>
      <c r="W89" s="100">
        <f>+'[46]Inputs and Assumptions'!Y46</f>
        <v>0</v>
      </c>
      <c r="X89" s="100">
        <f>+'[46]Inputs and Assumptions'!Z46</f>
        <v>0</v>
      </c>
      <c r="Y89" s="100">
        <f>+'[46]Inputs and Assumptions'!AA46</f>
        <v>0</v>
      </c>
      <c r="Z89" s="100">
        <f>+'[46]Inputs and Assumptions'!AB46</f>
        <v>0</v>
      </c>
      <c r="AA89" s="100">
        <f>+'[46]Inputs and Assumptions'!AC46</f>
        <v>0</v>
      </c>
      <c r="AB89" s="100">
        <f>+'[46]Inputs and Assumptions'!AD46</f>
        <v>0</v>
      </c>
      <c r="AC89" s="100">
        <f>+'[46]Inputs and Assumptions'!AE46</f>
        <v>0</v>
      </c>
      <c r="AD89" s="100">
        <f>+'[46]Inputs and Assumptions'!AF46</f>
        <v>0</v>
      </c>
      <c r="AE89" s="100">
        <f>+'[46]Inputs and Assumptions'!AG46</f>
        <v>0</v>
      </c>
      <c r="AF89" s="100">
        <f>+'[46]Inputs and Assumptions'!AH46</f>
        <v>0</v>
      </c>
      <c r="AG89" s="100">
        <f>+'[46]Inputs and Assumptions'!AI46</f>
        <v>0</v>
      </c>
      <c r="AH89" s="100">
        <f>+'[46]Inputs and Assumptions'!AJ46</f>
        <v>0</v>
      </c>
      <c r="AI89" s="100">
        <f>+'[46]Inputs and Assumptions'!AK46</f>
        <v>0</v>
      </c>
      <c r="AJ89" s="100">
        <f>+'[46]Inputs and Assumptions'!AL46</f>
        <v>0</v>
      </c>
      <c r="AK89" s="100">
        <f>+'[46]Inputs and Assumptions'!AM46</f>
        <v>0</v>
      </c>
      <c r="AL89" s="100">
        <f>+'[46]Inputs and Assumptions'!AN46</f>
        <v>0</v>
      </c>
      <c r="AM89" s="100">
        <f>+'[46]Inputs and Assumptions'!AO46</f>
        <v>0</v>
      </c>
      <c r="AN89" s="100">
        <f>+'[46]Inputs and Assumptions'!AP46</f>
        <v>0</v>
      </c>
      <c r="AO89" s="100">
        <f>+'[46]Inputs and Assumptions'!AQ46</f>
        <v>0</v>
      </c>
      <c r="AP89" s="100">
        <f>+'[46]Inputs and Assumptions'!AR46</f>
        <v>0</v>
      </c>
      <c r="AQ89" s="100">
        <f>+'[46]Inputs and Assumptions'!AS46</f>
        <v>0</v>
      </c>
      <c r="AR89" s="100">
        <f>+'[46]Inputs and Assumptions'!AT46</f>
        <v>0</v>
      </c>
      <c r="AS89" s="100">
        <f>+'[46]Inputs and Assumptions'!AU46</f>
        <v>0</v>
      </c>
      <c r="AT89" s="100">
        <f>+'[46]Inputs and Assumptions'!AV46</f>
        <v>0</v>
      </c>
      <c r="AU89" s="100">
        <f>+'[46]Inputs and Assumptions'!AW46</f>
        <v>0</v>
      </c>
      <c r="AV89" s="100">
        <f>+'[46]Inputs and Assumptions'!AX46</f>
        <v>0</v>
      </c>
      <c r="AW89" s="100">
        <f>+'[46]Inputs and Assumptions'!AY46</f>
        <v>0</v>
      </c>
      <c r="AX89" s="100">
        <f>+'[46]Inputs and Assumptions'!AZ46</f>
        <v>0</v>
      </c>
      <c r="AY89" s="100">
        <f>+'[46]Inputs and Assumptions'!BA46</f>
        <v>0</v>
      </c>
      <c r="AZ89" s="100">
        <f>+'[46]Inputs and Assumptions'!BB46</f>
        <v>0</v>
      </c>
    </row>
    <row r="90" spans="1:64" ht="11.25" customHeight="1" outlineLevel="1">
      <c r="A90" s="42" t="s">
        <v>102</v>
      </c>
      <c r="B90" s="97">
        <f t="shared" si="34"/>
        <v>1720</v>
      </c>
      <c r="C90" s="48"/>
      <c r="D90" s="48">
        <f>+D87+D88-D89</f>
        <v>281.34635672000002</v>
      </c>
      <c r="E90" s="48">
        <f>+E87+E88-E89</f>
        <v>281.34635672000002</v>
      </c>
      <c r="F90" s="48">
        <f>+F87+F88-F89</f>
        <v>281.34635672000002</v>
      </c>
      <c r="G90" s="98">
        <f t="shared" ref="G90:AZ90" si="36">+G87+G88-G89</f>
        <v>281.34635672000002</v>
      </c>
      <c r="H90" s="98">
        <f t="shared" si="36"/>
        <v>281.34635672000002</v>
      </c>
      <c r="I90" s="98">
        <f t="shared" si="36"/>
        <v>281.34635672000002</v>
      </c>
      <c r="J90" s="98">
        <f t="shared" si="36"/>
        <v>281.34635672000002</v>
      </c>
      <c r="K90" s="98">
        <f t="shared" si="36"/>
        <v>281.34635672000002</v>
      </c>
      <c r="L90" s="98">
        <f t="shared" si="36"/>
        <v>281.34635672000002</v>
      </c>
      <c r="M90" s="98">
        <f t="shared" si="36"/>
        <v>281.34635672000002</v>
      </c>
      <c r="N90" s="98">
        <f t="shared" si="36"/>
        <v>281.34635672000002</v>
      </c>
      <c r="O90" s="98">
        <f t="shared" si="36"/>
        <v>281.34635672000002</v>
      </c>
      <c r="P90" s="98">
        <f t="shared" si="36"/>
        <v>281.34635672000002</v>
      </c>
      <c r="Q90" s="98">
        <f t="shared" si="36"/>
        <v>281.34635672000002</v>
      </c>
      <c r="R90" s="98">
        <f t="shared" si="36"/>
        <v>281.34635672000002</v>
      </c>
      <c r="S90" s="98">
        <f t="shared" si="36"/>
        <v>281.34635672000002</v>
      </c>
      <c r="T90" s="98">
        <f t="shared" si="36"/>
        <v>281.34635672000002</v>
      </c>
      <c r="U90" s="98">
        <f t="shared" si="36"/>
        <v>281.34635672000002</v>
      </c>
      <c r="V90" s="98">
        <f t="shared" si="36"/>
        <v>281.34635672000002</v>
      </c>
      <c r="W90" s="98">
        <f t="shared" si="36"/>
        <v>281.34635672000002</v>
      </c>
      <c r="X90" s="98">
        <f t="shared" si="36"/>
        <v>281.34635672000002</v>
      </c>
      <c r="Y90" s="98">
        <f t="shared" si="36"/>
        <v>281.34635672000002</v>
      </c>
      <c r="Z90" s="98">
        <f t="shared" si="36"/>
        <v>281.34635672000002</v>
      </c>
      <c r="AA90" s="98">
        <f t="shared" si="36"/>
        <v>281.34635672000002</v>
      </c>
      <c r="AB90" s="98">
        <f t="shared" si="36"/>
        <v>281.34635672000002</v>
      </c>
      <c r="AC90" s="98">
        <f t="shared" si="36"/>
        <v>281.34635672000002</v>
      </c>
      <c r="AD90" s="98">
        <f t="shared" si="36"/>
        <v>281.34635672000002</v>
      </c>
      <c r="AE90" s="98">
        <f t="shared" si="36"/>
        <v>281.34635672000002</v>
      </c>
      <c r="AF90" s="98">
        <f t="shared" si="36"/>
        <v>281.34635672000002</v>
      </c>
      <c r="AG90" s="98">
        <f t="shared" si="36"/>
        <v>281.34635672000002</v>
      </c>
      <c r="AH90" s="98">
        <f t="shared" si="36"/>
        <v>281.34635672000002</v>
      </c>
      <c r="AI90" s="98">
        <f t="shared" si="36"/>
        <v>281.34635672000002</v>
      </c>
      <c r="AJ90" s="98">
        <f t="shared" si="36"/>
        <v>281.34635672000002</v>
      </c>
      <c r="AK90" s="98">
        <f t="shared" si="36"/>
        <v>281.34635672000002</v>
      </c>
      <c r="AL90" s="98">
        <f t="shared" si="36"/>
        <v>281.34635672000002</v>
      </c>
      <c r="AM90" s="98">
        <f t="shared" si="36"/>
        <v>281.34635672000002</v>
      </c>
      <c r="AN90" s="98">
        <f t="shared" si="36"/>
        <v>281.34635672000002</v>
      </c>
      <c r="AO90" s="98">
        <f t="shared" si="36"/>
        <v>281.34635672000002</v>
      </c>
      <c r="AP90" s="98">
        <f t="shared" si="36"/>
        <v>281.34635672000002</v>
      </c>
      <c r="AQ90" s="98">
        <f t="shared" si="36"/>
        <v>281.34635672000002</v>
      </c>
      <c r="AR90" s="98">
        <f t="shared" si="36"/>
        <v>281.34635672000002</v>
      </c>
      <c r="AS90" s="98">
        <f t="shared" si="36"/>
        <v>281.34635672000002</v>
      </c>
      <c r="AT90" s="98">
        <f t="shared" si="36"/>
        <v>281.34635672000002</v>
      </c>
      <c r="AU90" s="98">
        <f t="shared" si="36"/>
        <v>281.34635672000002</v>
      </c>
      <c r="AV90" s="98">
        <f t="shared" si="36"/>
        <v>281.34635672000002</v>
      </c>
      <c r="AW90" s="98">
        <f t="shared" si="36"/>
        <v>281.34635672000002</v>
      </c>
      <c r="AX90" s="98">
        <f t="shared" si="36"/>
        <v>281.34635672000002</v>
      </c>
      <c r="AY90" s="98">
        <f t="shared" si="36"/>
        <v>281.34635672000002</v>
      </c>
      <c r="AZ90" s="98">
        <f t="shared" si="36"/>
        <v>281.34635672000002</v>
      </c>
    </row>
    <row r="91" spans="1:64" ht="11.25" customHeight="1" outlineLevel="1">
      <c r="B91" s="97">
        <f t="shared" si="34"/>
        <v>1720</v>
      </c>
      <c r="C91" s="48"/>
      <c r="D91" s="48"/>
      <c r="G91" s="98"/>
      <c r="H91" s="98"/>
      <c r="I91" s="98"/>
      <c r="J91" s="98"/>
      <c r="K91" s="98"/>
      <c r="L91" s="98"/>
      <c r="M91" s="98"/>
      <c r="N91" s="98"/>
      <c r="O91" s="98"/>
      <c r="P91" s="98"/>
      <c r="Q91" s="98"/>
      <c r="R91" s="98"/>
      <c r="S91" s="98"/>
      <c r="T91" s="98"/>
      <c r="U91" s="98"/>
      <c r="V91" s="98"/>
      <c r="W91" s="98"/>
      <c r="X91" s="98"/>
      <c r="Y91" s="98"/>
      <c r="Z91" s="98"/>
      <c r="AA91" s="98"/>
      <c r="AB91" s="98"/>
      <c r="AC91" s="98"/>
      <c r="AD91" s="98"/>
      <c r="AE91" s="98"/>
      <c r="AF91" s="98"/>
      <c r="AG91" s="98"/>
      <c r="AH91" s="98"/>
      <c r="AI91" s="98"/>
      <c r="AJ91" s="98"/>
      <c r="AK91" s="98"/>
      <c r="AL91" s="98"/>
      <c r="AM91" s="98"/>
      <c r="AN91" s="98"/>
      <c r="AO91" s="98"/>
      <c r="AP91" s="98"/>
      <c r="AQ91" s="98"/>
      <c r="AR91" s="98"/>
      <c r="AS91" s="98"/>
      <c r="AT91" s="98"/>
      <c r="AU91" s="98"/>
      <c r="AV91" s="98"/>
      <c r="AW91" s="98"/>
      <c r="AX91" s="98"/>
      <c r="AY91" s="98"/>
      <c r="AZ91" s="98"/>
    </row>
    <row r="92" spans="1:64" ht="11.25" customHeight="1" outlineLevel="1">
      <c r="A92" s="42" t="s">
        <v>103</v>
      </c>
      <c r="B92" s="97">
        <f t="shared" si="34"/>
        <v>1720</v>
      </c>
      <c r="C92" s="48"/>
      <c r="D92" s="48">
        <f>+C95</f>
        <v>-6.9</v>
      </c>
      <c r="E92" s="107">
        <f>IF($A$60,'[46]Inputs and Assumptions'!$D$24+'[46]Inputs and Assumptions'!F$24,'[46]Inputs and Assumptions'!F$24)</f>
        <v>7.3229277339643009</v>
      </c>
      <c r="F92" s="107">
        <f>IF($A$60,'[46]Inputs and Assumptions'!$D$24+'[46]Inputs and Assumptions'!G$24,'[46]Inputs and Assumptions'!G$24)</f>
        <v>11.064756933964301</v>
      </c>
      <c r="G92" s="107">
        <f>IF($A$60,'[46]Inputs and Assumptions'!$D$24+'[46]Inputs and Assumptions'!H$24,'[46]Inputs and Assumptions'!H$24)</f>
        <v>14.8065861339643</v>
      </c>
      <c r="H92" s="107">
        <f>IF($A$60,'[46]Inputs and Assumptions'!$D$24+'[46]Inputs and Assumptions'!I$24,'[46]Inputs and Assumptions'!I$24)</f>
        <v>18.649388294697189</v>
      </c>
      <c r="I92" s="107">
        <f>IF($A$60,'[46]Inputs and Assumptions'!$D$24+'[46]Inputs and Assumptions'!J$24,'[46]Inputs and Assumptions'!J$24)</f>
        <v>22.39121748469719</v>
      </c>
      <c r="J92" s="98">
        <f>IF($A$60,'[46]Inputs and Assumptions'!$D$24+'[46]Inputs and Assumptions'!K$24,'[46]Inputs and Assumptions'!K$24)</f>
        <v>25.992376434697189</v>
      </c>
      <c r="K92" s="98">
        <f>IF($A$60,'[46]Inputs and Assumptions'!$D$24+'[46]Inputs and Assumptions'!L$24,'[46]Inputs and Assumptions'!L$24)</f>
        <v>29.593535384697187</v>
      </c>
      <c r="L92" s="98">
        <f t="shared" ref="L92:AZ92" si="37">+K95</f>
        <v>33.194694334697189</v>
      </c>
      <c r="M92" s="98">
        <f t="shared" si="37"/>
        <v>36.795927700713193</v>
      </c>
      <c r="N92" s="98">
        <f t="shared" si="37"/>
        <v>40.284622524041197</v>
      </c>
      <c r="O92" s="98">
        <f t="shared" si="37"/>
        <v>43.773317347369201</v>
      </c>
      <c r="P92" s="98">
        <f t="shared" si="37"/>
        <v>47.262012170697204</v>
      </c>
      <c r="Q92" s="98">
        <f t="shared" si="37"/>
        <v>50.750706994025208</v>
      </c>
      <c r="R92" s="98">
        <f t="shared" si="37"/>
        <v>54.239401817353212</v>
      </c>
      <c r="S92" s="98">
        <f t="shared" si="37"/>
        <v>57.728096640681215</v>
      </c>
      <c r="T92" s="98">
        <f t="shared" si="37"/>
        <v>61.216791464009219</v>
      </c>
      <c r="U92" s="98">
        <f t="shared" si="37"/>
        <v>64.705486287337223</v>
      </c>
      <c r="V92" s="98">
        <f t="shared" si="37"/>
        <v>68.194181110665227</v>
      </c>
      <c r="W92" s="98">
        <f t="shared" si="37"/>
        <v>71.68287593399323</v>
      </c>
      <c r="X92" s="98">
        <f t="shared" si="37"/>
        <v>75.171570757321234</v>
      </c>
      <c r="Y92" s="98">
        <f t="shared" si="37"/>
        <v>78.660265580649238</v>
      </c>
      <c r="Z92" s="98">
        <f t="shared" si="37"/>
        <v>82.148960403977242</v>
      </c>
      <c r="AA92" s="98">
        <f t="shared" si="37"/>
        <v>85.637655227305245</v>
      </c>
      <c r="AB92" s="98">
        <f t="shared" si="37"/>
        <v>89.126350050633249</v>
      </c>
      <c r="AC92" s="98">
        <f t="shared" si="37"/>
        <v>92.615044873961253</v>
      </c>
      <c r="AD92" s="98">
        <f t="shared" si="37"/>
        <v>96.103739697289257</v>
      </c>
      <c r="AE92" s="98">
        <f t="shared" si="37"/>
        <v>99.59243452061726</v>
      </c>
      <c r="AF92" s="98">
        <f t="shared" si="37"/>
        <v>103.08112934394526</v>
      </c>
      <c r="AG92" s="98">
        <f t="shared" si="37"/>
        <v>106.56982416727327</v>
      </c>
      <c r="AH92" s="98">
        <f t="shared" si="37"/>
        <v>110.05851899060127</v>
      </c>
      <c r="AI92" s="98">
        <f t="shared" si="37"/>
        <v>113.54721381392928</v>
      </c>
      <c r="AJ92" s="98">
        <f t="shared" si="37"/>
        <v>117.03590863725728</v>
      </c>
      <c r="AK92" s="98">
        <f t="shared" si="37"/>
        <v>120.52460346058528</v>
      </c>
      <c r="AL92" s="98">
        <f t="shared" si="37"/>
        <v>124.01329828391329</v>
      </c>
      <c r="AM92" s="98">
        <f t="shared" si="37"/>
        <v>127.50199310724129</v>
      </c>
      <c r="AN92" s="98">
        <f t="shared" si="37"/>
        <v>130.99068793056929</v>
      </c>
      <c r="AO92" s="98">
        <f t="shared" si="37"/>
        <v>134.47938275389728</v>
      </c>
      <c r="AP92" s="98">
        <f t="shared" si="37"/>
        <v>137.96807757722527</v>
      </c>
      <c r="AQ92" s="98">
        <f t="shared" si="37"/>
        <v>141.45677240055326</v>
      </c>
      <c r="AR92" s="98">
        <f t="shared" si="37"/>
        <v>144.94546722388125</v>
      </c>
      <c r="AS92" s="98">
        <f t="shared" si="37"/>
        <v>148.43416204720924</v>
      </c>
      <c r="AT92" s="98">
        <f t="shared" si="37"/>
        <v>151.92285687053723</v>
      </c>
      <c r="AU92" s="98">
        <f t="shared" si="37"/>
        <v>155.41155169386522</v>
      </c>
      <c r="AV92" s="98">
        <f t="shared" si="37"/>
        <v>158.90024651719321</v>
      </c>
      <c r="AW92" s="98">
        <f t="shared" si="37"/>
        <v>162.3889413405212</v>
      </c>
      <c r="AX92" s="98">
        <f t="shared" si="37"/>
        <v>165.87763616384919</v>
      </c>
      <c r="AY92" s="98">
        <f t="shared" si="37"/>
        <v>169.36633098717718</v>
      </c>
      <c r="AZ92" s="98">
        <f t="shared" si="37"/>
        <v>172.85502581050517</v>
      </c>
    </row>
    <row r="93" spans="1:64" ht="11.25" customHeight="1" outlineLevel="1">
      <c r="A93" s="42" t="s">
        <v>104</v>
      </c>
      <c r="B93" s="97">
        <f t="shared" si="34"/>
        <v>1720</v>
      </c>
      <c r="C93" s="48"/>
      <c r="D93" s="98">
        <f>+(D88*'[46]Inputs and Assumptions'!F$56*0.5)</f>
        <v>0</v>
      </c>
      <c r="E93" s="98">
        <f>+(E88*'[46]Inputs and Assumptions'!G$56*0.5)</f>
        <v>0</v>
      </c>
      <c r="F93" s="98">
        <f>+(F88*'[46]Inputs and Assumptions'!H$56*0.5)</f>
        <v>0</v>
      </c>
      <c r="G93" s="98">
        <f>+(G88*'[46]Inputs and Assumptions'!I$56*0.5)</f>
        <v>0</v>
      </c>
      <c r="H93" s="98">
        <f>+(H88*'[46]Inputs and Assumptions'!J$56*0.5)</f>
        <v>0</v>
      </c>
      <c r="I93" s="98">
        <f>+(I88*'[46]Inputs and Assumptions'!K$56*0.5)</f>
        <v>0</v>
      </c>
      <c r="J93" s="98">
        <f>+(J88*'[46]Inputs and Assumptions'!L$56*0.5)</f>
        <v>0</v>
      </c>
      <c r="K93" s="98">
        <f>+(K88*'[46]Inputs and Assumptions'!M$56*0.5)</f>
        <v>0</v>
      </c>
      <c r="L93" s="98">
        <f>+(L88*'[46]Inputs and Assumptions'!N$56*0.5)</f>
        <v>0</v>
      </c>
      <c r="M93" s="98">
        <f>+(M88*'[46]Inputs and Assumptions'!O$56*0.5)</f>
        <v>0</v>
      </c>
      <c r="N93" s="98">
        <f>+(N88*'[46]Inputs and Assumptions'!P$56*0.5)</f>
        <v>0</v>
      </c>
      <c r="O93" s="98">
        <f>+(O88*'[46]Inputs and Assumptions'!Q$56*0.5)</f>
        <v>0</v>
      </c>
      <c r="P93" s="98">
        <f>+(P88*'[46]Inputs and Assumptions'!R$56*0.5)</f>
        <v>0</v>
      </c>
      <c r="Q93" s="98">
        <f>+(Q88*'[46]Inputs and Assumptions'!S$56*0.5)</f>
        <v>0</v>
      </c>
      <c r="R93" s="98">
        <f>+(R88*'[46]Inputs and Assumptions'!T$56*0.5)</f>
        <v>0</v>
      </c>
      <c r="S93" s="98">
        <f>+(S88*'[46]Inputs and Assumptions'!U$56*0.5)</f>
        <v>0</v>
      </c>
      <c r="T93" s="98">
        <f>+(T88*'[46]Inputs and Assumptions'!V$56*0.5)</f>
        <v>0</v>
      </c>
      <c r="U93" s="98">
        <f>+(U88*'[46]Inputs and Assumptions'!W$56*0.5)</f>
        <v>0</v>
      </c>
      <c r="V93" s="98">
        <f>+(V88*'[46]Inputs and Assumptions'!X$56*0.5)</f>
        <v>0</v>
      </c>
      <c r="W93" s="98">
        <f>+(W88*'[46]Inputs and Assumptions'!Y$56*0.5)</f>
        <v>0</v>
      </c>
      <c r="X93" s="98">
        <f>+(X88*'[46]Inputs and Assumptions'!Z$56*0.5)</f>
        <v>0</v>
      </c>
      <c r="Y93" s="98">
        <f>+(Y88*'[46]Inputs and Assumptions'!AA$56*0.5)</f>
        <v>0</v>
      </c>
      <c r="Z93" s="98">
        <f>+(Z88*'[46]Inputs and Assumptions'!AB$56*0.5)</f>
        <v>0</v>
      </c>
      <c r="AA93" s="98">
        <f>+(AA88*'[46]Inputs and Assumptions'!AC$56*0.5)</f>
        <v>0</v>
      </c>
      <c r="AB93" s="98">
        <f>+(AB88*'[46]Inputs and Assumptions'!AD$56*0.5)</f>
        <v>0</v>
      </c>
      <c r="AC93" s="98">
        <f>+(AC88*'[46]Inputs and Assumptions'!AE$56*0.5)</f>
        <v>0</v>
      </c>
      <c r="AD93" s="98">
        <f>+(AD88*'[46]Inputs and Assumptions'!AF$56*0.5)</f>
        <v>0</v>
      </c>
      <c r="AE93" s="98">
        <f>+(AE88*'[46]Inputs and Assumptions'!AG$56*0.5)</f>
        <v>0</v>
      </c>
      <c r="AF93" s="98">
        <f>+(AF88*'[46]Inputs and Assumptions'!AH$56*0.5)</f>
        <v>0</v>
      </c>
      <c r="AG93" s="98">
        <f>+(AG88*'[46]Inputs and Assumptions'!AI$56*0.5)</f>
        <v>0</v>
      </c>
      <c r="AH93" s="98">
        <f>+(AH88*'[46]Inputs and Assumptions'!AJ$56*0.5)</f>
        <v>0</v>
      </c>
      <c r="AI93" s="98">
        <f>+(AI88*'[46]Inputs and Assumptions'!AK$56*0.5)</f>
        <v>0</v>
      </c>
      <c r="AJ93" s="98">
        <f>+(AJ88*'[46]Inputs and Assumptions'!AL$56*0.5)</f>
        <v>0</v>
      </c>
      <c r="AK93" s="98">
        <f>+(AK88*'[46]Inputs and Assumptions'!AM$56*0.5)</f>
        <v>0</v>
      </c>
      <c r="AL93" s="98">
        <f>+(AL88*'[46]Inputs and Assumptions'!AN$56*0.5)</f>
        <v>0</v>
      </c>
      <c r="AM93" s="98">
        <f>+(AM88*'[46]Inputs and Assumptions'!AO$56*0.5)</f>
        <v>0</v>
      </c>
      <c r="AN93" s="98">
        <f>+(AN88*'[46]Inputs and Assumptions'!AP$56*0.5)</f>
        <v>0</v>
      </c>
      <c r="AO93" s="98">
        <f>+(AO88*'[46]Inputs and Assumptions'!AQ$56*0.5)</f>
        <v>0</v>
      </c>
      <c r="AP93" s="98">
        <f>+(AP88*'[46]Inputs and Assumptions'!AR$56*0.5)</f>
        <v>0</v>
      </c>
      <c r="AQ93" s="98">
        <f>+(AQ88*'[46]Inputs and Assumptions'!AS$56*0.5)</f>
        <v>0</v>
      </c>
      <c r="AR93" s="98">
        <f>+(AR88*'[46]Inputs and Assumptions'!AT$56*0.5)</f>
        <v>0</v>
      </c>
      <c r="AS93" s="98">
        <f>+(AS88*'[46]Inputs and Assumptions'!AU$56*0.5)</f>
        <v>0</v>
      </c>
      <c r="AT93" s="98">
        <f>+(AT88*'[46]Inputs and Assumptions'!AV$56*0.5)</f>
        <v>0</v>
      </c>
      <c r="AU93" s="98">
        <f>+(AU88*'[46]Inputs and Assumptions'!AW$56*0.5)</f>
        <v>0</v>
      </c>
      <c r="AV93" s="98">
        <f>+(AV88*'[46]Inputs and Assumptions'!AX$56*0.5)</f>
        <v>0</v>
      </c>
      <c r="AW93" s="98">
        <f>+(AW88*'[46]Inputs and Assumptions'!AY$56*0.5)</f>
        <v>0</v>
      </c>
      <c r="AX93" s="98">
        <f>+(AX88*'[46]Inputs and Assumptions'!AZ$56*0.5)</f>
        <v>0</v>
      </c>
      <c r="AY93" s="98">
        <f>+(AY88*'[46]Inputs and Assumptions'!BA$56*0.5)</f>
        <v>0</v>
      </c>
      <c r="AZ93" s="98">
        <f>+(AZ88*'[46]Inputs and Assumptions'!BB$56*0.5)</f>
        <v>0</v>
      </c>
    </row>
    <row r="94" spans="1:64" ht="11.25" customHeight="1" outlineLevel="1">
      <c r="A94" s="42" t="s">
        <v>105</v>
      </c>
      <c r="B94" s="97">
        <f t="shared" si="34"/>
        <v>1720</v>
      </c>
      <c r="C94" s="90">
        <f>'[46]Inputs and Assumptions'!E$24</f>
        <v>-6.9</v>
      </c>
      <c r="D94" s="98">
        <f>+'[46]Inputs and Assumptions'!F$24-'[46]Inputs and Assumptions'!E$24</f>
        <v>3.6418292000000001</v>
      </c>
      <c r="E94" s="98">
        <f>+'[46]Inputs and Assumptions'!G$24-'[46]Inputs and Assumptions'!F$24</f>
        <v>3.7418291999999997</v>
      </c>
      <c r="F94" s="98">
        <f>+'[46]Inputs and Assumptions'!H$24-'[46]Inputs and Assumptions'!G$24</f>
        <v>3.7418291999999997</v>
      </c>
      <c r="G94" s="98">
        <f>+'[46]Inputs and Assumptions'!I$24-'[46]Inputs and Assumptions'!H$24</f>
        <v>3.842802160732889</v>
      </c>
      <c r="H94" s="98">
        <f>+'[46]Inputs and Assumptions'!J$24-'[46]Inputs and Assumptions'!I$24</f>
        <v>3.7418291900000007</v>
      </c>
      <c r="I94" s="98">
        <f>+'[46]Inputs and Assumptions'!K$24-'[46]Inputs and Assumptions'!J$24</f>
        <v>3.6011589499999985</v>
      </c>
      <c r="J94" s="109">
        <f>+'[46]Inputs and Assumptions'!L$24-'[46]Inputs and Assumptions'!K$24</f>
        <v>3.6011589499999985</v>
      </c>
      <c r="K94" s="109">
        <f>+'[46]Inputs and Assumptions'!M$24-'[46]Inputs and Assumptions'!L$24</f>
        <v>3.6011589500000021</v>
      </c>
      <c r="L94" s="109">
        <f>IF($A$60,IF('[46]Inputs and Assumptions'!N$56=0,0,MIN('[46]Inputs and Assumptions'!N$56*'B2M Rev Req'!L87,('B2M Rev Req'!L87-'B2M Rev Req'!L92))),IF('[46]Inputs and Assumptions'!N$56=0,0,MIN('[46]Inputs and Assumptions'!N$56*'[46]Inputs and Assumptions'!N$12,('B2M Rev Req'!L87-'B2M Rev Req'!L92))))</f>
        <v>3.6012333660160003</v>
      </c>
      <c r="M94" s="109">
        <f>IF($A$60,IF('[46]Inputs and Assumptions'!O$56=0,0,MIN('[46]Inputs and Assumptions'!O$56*'B2M Rev Req'!M87,('B2M Rev Req'!M87-'B2M Rev Req'!M92))),IF('[46]Inputs and Assumptions'!O$56=0,0,MIN('[46]Inputs and Assumptions'!O$56*'[46]Inputs and Assumptions'!O$12,('B2M Rev Req'!M87-'B2M Rev Req'!M92))))</f>
        <v>3.4886948233280002</v>
      </c>
      <c r="N94" s="109">
        <f>IF($A$60,IF('[46]Inputs and Assumptions'!P$56=0,0,MIN('[46]Inputs and Assumptions'!P$56*'B2M Rev Req'!N87,('B2M Rev Req'!N87-'B2M Rev Req'!N92))),IF('[46]Inputs and Assumptions'!P$56=0,0,MIN('[46]Inputs and Assumptions'!P$56*'[46]Inputs and Assumptions'!P$12,('B2M Rev Req'!N87-'B2M Rev Req'!N92))))</f>
        <v>3.4886948233280002</v>
      </c>
      <c r="O94" s="109">
        <f>IF($A$60,IF('[46]Inputs and Assumptions'!Q$56=0,0,MIN('[46]Inputs and Assumptions'!Q$56*'B2M Rev Req'!O87,('B2M Rev Req'!O87-'B2M Rev Req'!O92))),IF('[46]Inputs and Assumptions'!Q$56=0,0,MIN('[46]Inputs and Assumptions'!Q$56*'[46]Inputs and Assumptions'!Q$12,('B2M Rev Req'!O87-'B2M Rev Req'!O92))))</f>
        <v>3.4886948233280002</v>
      </c>
      <c r="P94" s="109">
        <f>IF($A$60,IF('[46]Inputs and Assumptions'!R$56=0,0,MIN('[46]Inputs and Assumptions'!R$56*'B2M Rev Req'!P87,('B2M Rev Req'!P87-'B2M Rev Req'!P92))),IF('[46]Inputs and Assumptions'!R$56=0,0,MIN('[46]Inputs and Assumptions'!R$56*'[46]Inputs and Assumptions'!R$12,('B2M Rev Req'!P87-'B2M Rev Req'!P92))))</f>
        <v>3.4886948233280002</v>
      </c>
      <c r="Q94" s="109">
        <f>IF($A$60,IF('[46]Inputs and Assumptions'!S$56=0,0,MIN('[46]Inputs and Assumptions'!S$56*'B2M Rev Req'!Q87,('B2M Rev Req'!Q87-'B2M Rev Req'!Q92))),IF('[46]Inputs and Assumptions'!S$56=0,0,MIN('[46]Inputs and Assumptions'!S$56*'[46]Inputs and Assumptions'!S$12,('B2M Rev Req'!Q87-'B2M Rev Req'!Q92))))</f>
        <v>3.4886948233280002</v>
      </c>
      <c r="R94" s="109">
        <f>IF($A$60,IF('[46]Inputs and Assumptions'!T$56=0,0,MIN('[46]Inputs and Assumptions'!T$56*'B2M Rev Req'!R87,('B2M Rev Req'!R87-'B2M Rev Req'!R92))),IF('[46]Inputs and Assumptions'!T$56=0,0,MIN('[46]Inputs and Assumptions'!T$56*'[46]Inputs and Assumptions'!T$12,('B2M Rev Req'!R87-'B2M Rev Req'!R92))))</f>
        <v>3.4886948233280002</v>
      </c>
      <c r="S94" s="109">
        <f>IF($A$60,IF('[46]Inputs and Assumptions'!U$56=0,0,MIN('[46]Inputs and Assumptions'!U$56*'B2M Rev Req'!S87,('B2M Rev Req'!S87-'B2M Rev Req'!S92))),IF('[46]Inputs and Assumptions'!U$56=0,0,MIN('[46]Inputs and Assumptions'!U$56*'[46]Inputs and Assumptions'!U$12,('B2M Rev Req'!S87-'B2M Rev Req'!S92))))</f>
        <v>3.4886948233280002</v>
      </c>
      <c r="T94" s="109">
        <f>IF($A$60,IF('[46]Inputs and Assumptions'!V$56=0,0,MIN('[46]Inputs and Assumptions'!V$56*'B2M Rev Req'!T87,('B2M Rev Req'!T87-'B2M Rev Req'!T92))),IF('[46]Inputs and Assumptions'!V$56=0,0,MIN('[46]Inputs and Assumptions'!V$56*'[46]Inputs and Assumptions'!V$12,('B2M Rev Req'!T87-'B2M Rev Req'!T92))))</f>
        <v>3.4886948233280002</v>
      </c>
      <c r="U94" s="109">
        <f>IF($A$60,IF('[46]Inputs and Assumptions'!W$56=0,0,MIN('[46]Inputs and Assumptions'!W$56*'B2M Rev Req'!U87,('B2M Rev Req'!U87-'B2M Rev Req'!U92))),IF('[46]Inputs and Assumptions'!W$56=0,0,MIN('[46]Inputs and Assumptions'!W$56*'[46]Inputs and Assumptions'!W$12,('B2M Rev Req'!U87-'B2M Rev Req'!U92))))</f>
        <v>3.4886948233280002</v>
      </c>
      <c r="V94" s="109">
        <f>IF($A$60,IF('[46]Inputs and Assumptions'!X$56=0,0,MIN('[46]Inputs and Assumptions'!X$56*'B2M Rev Req'!V87,('B2M Rev Req'!V87-'B2M Rev Req'!V92))),IF('[46]Inputs and Assumptions'!X$56=0,0,MIN('[46]Inputs and Assumptions'!X$56*'[46]Inputs and Assumptions'!X$12,('B2M Rev Req'!V87-'B2M Rev Req'!V92))))</f>
        <v>3.4886948233280002</v>
      </c>
      <c r="W94" s="109">
        <f>IF($A$60,IF('[46]Inputs and Assumptions'!Y$56=0,0,MIN('[46]Inputs and Assumptions'!Y$56*'B2M Rev Req'!W87,('B2M Rev Req'!W87-'B2M Rev Req'!W92))),IF('[46]Inputs and Assumptions'!Y$56=0,0,MIN('[46]Inputs and Assumptions'!Y$56*'[46]Inputs and Assumptions'!Y$12,('B2M Rev Req'!W87-'B2M Rev Req'!W92))))</f>
        <v>3.4886948233280002</v>
      </c>
      <c r="X94" s="109">
        <f>IF($A$60,IF('[46]Inputs and Assumptions'!Z$56=0,0,MIN('[46]Inputs and Assumptions'!Z$56*'B2M Rev Req'!X87,('B2M Rev Req'!X87-'B2M Rev Req'!X92))),IF('[46]Inputs and Assumptions'!Z$56=0,0,MIN('[46]Inputs and Assumptions'!Z$56*'[46]Inputs and Assumptions'!Z$12,('B2M Rev Req'!X87-'B2M Rev Req'!X92))))</f>
        <v>3.4886948233280002</v>
      </c>
      <c r="Y94" s="109">
        <f>IF($A$60,IF('[46]Inputs and Assumptions'!AA$56=0,0,MIN('[46]Inputs and Assumptions'!AA$56*'B2M Rev Req'!Y87,('B2M Rev Req'!Y87-'B2M Rev Req'!Y92))),IF('[46]Inputs and Assumptions'!AA$56=0,0,MIN('[46]Inputs and Assumptions'!AA$56*'[46]Inputs and Assumptions'!AA$12,('B2M Rev Req'!Y87-'B2M Rev Req'!Y92))))</f>
        <v>3.4886948233280002</v>
      </c>
      <c r="Z94" s="109">
        <f>IF($A$60,IF('[46]Inputs and Assumptions'!AB$56=0,0,MIN('[46]Inputs and Assumptions'!AB$56*'B2M Rev Req'!Z87,('B2M Rev Req'!Z87-'B2M Rev Req'!Z92))),IF('[46]Inputs and Assumptions'!AB$56=0,0,MIN('[46]Inputs and Assumptions'!AB$56*'[46]Inputs and Assumptions'!AB$12,('B2M Rev Req'!Z87-'B2M Rev Req'!Z92))))</f>
        <v>3.4886948233280002</v>
      </c>
      <c r="AA94" s="109">
        <f>IF($A$60,IF('[46]Inputs and Assumptions'!AC$56=0,0,MIN('[46]Inputs and Assumptions'!AC$56*'B2M Rev Req'!AA87,('B2M Rev Req'!AA87-'B2M Rev Req'!AA92))),IF('[46]Inputs and Assumptions'!AC$56=0,0,MIN('[46]Inputs and Assumptions'!AC$56*'[46]Inputs and Assumptions'!AC$12,('B2M Rev Req'!AA87-'B2M Rev Req'!AA92))))</f>
        <v>3.4886948233280002</v>
      </c>
      <c r="AB94" s="109">
        <f>IF($A$60,IF('[46]Inputs and Assumptions'!AD$56=0,0,MIN('[46]Inputs and Assumptions'!AD$56*'B2M Rev Req'!AB87,('B2M Rev Req'!AB87-'B2M Rev Req'!AB92))),IF('[46]Inputs and Assumptions'!AD$56=0,0,MIN('[46]Inputs and Assumptions'!AD$56*'[46]Inputs and Assumptions'!AD$12,('B2M Rev Req'!AB87-'B2M Rev Req'!AB92))))</f>
        <v>3.4886948233280002</v>
      </c>
      <c r="AC94" s="109">
        <f>IF($A$60,IF('[46]Inputs and Assumptions'!AE$56=0,0,MIN('[46]Inputs and Assumptions'!AE$56*'B2M Rev Req'!AC87,('B2M Rev Req'!AC87-'B2M Rev Req'!AC92))),IF('[46]Inputs and Assumptions'!AE$56=0,0,MIN('[46]Inputs and Assumptions'!AE$56*'[46]Inputs and Assumptions'!AE$12,('B2M Rev Req'!AC87-'B2M Rev Req'!AC92))))</f>
        <v>3.4886948233280002</v>
      </c>
      <c r="AD94" s="109">
        <f>IF($A$60,IF('[46]Inputs and Assumptions'!AF$56=0,0,MIN('[46]Inputs and Assumptions'!AF$56*'B2M Rev Req'!AD87,('B2M Rev Req'!AD87-'B2M Rev Req'!AD92))),IF('[46]Inputs and Assumptions'!AF$56=0,0,MIN('[46]Inputs and Assumptions'!AF$56*'[46]Inputs and Assumptions'!AF$12,('B2M Rev Req'!AD87-'B2M Rev Req'!AD92))))</f>
        <v>3.4886948233280002</v>
      </c>
      <c r="AE94" s="109">
        <f>IF($A$60,IF('[46]Inputs and Assumptions'!AG$56=0,0,MIN('[46]Inputs and Assumptions'!AG$56*'B2M Rev Req'!AE87,('B2M Rev Req'!AE87-'B2M Rev Req'!AE92))),IF('[46]Inputs and Assumptions'!AG$56=0,0,MIN('[46]Inputs and Assumptions'!AG$56*'[46]Inputs and Assumptions'!AG$12,('B2M Rev Req'!AE87-'B2M Rev Req'!AE92))))</f>
        <v>3.4886948233280002</v>
      </c>
      <c r="AF94" s="109">
        <f>IF($A$60,IF('[46]Inputs and Assumptions'!AH$56=0,0,MIN('[46]Inputs and Assumptions'!AH$56*'B2M Rev Req'!AF87,('B2M Rev Req'!AF87-'B2M Rev Req'!AF92))),IF('[46]Inputs and Assumptions'!AH$56=0,0,MIN('[46]Inputs and Assumptions'!AH$56*'[46]Inputs and Assumptions'!AH$12,('B2M Rev Req'!AF87-'B2M Rev Req'!AF92))))</f>
        <v>3.4886948233280002</v>
      </c>
      <c r="AG94" s="109">
        <f>IF($A$60,IF('[46]Inputs and Assumptions'!AI$56=0,0,MIN('[46]Inputs and Assumptions'!AI$56*'B2M Rev Req'!AG87,('B2M Rev Req'!AG87-'B2M Rev Req'!AG92))),IF('[46]Inputs and Assumptions'!AI$56=0,0,MIN('[46]Inputs and Assumptions'!AI$56*'[46]Inputs and Assumptions'!AI$12,('B2M Rev Req'!AG87-'B2M Rev Req'!AG92))))</f>
        <v>3.4886948233280002</v>
      </c>
      <c r="AH94" s="109">
        <f>IF($A$60,IF('[46]Inputs and Assumptions'!AJ$56=0,0,MIN('[46]Inputs and Assumptions'!AJ$56*'B2M Rev Req'!AH87,('B2M Rev Req'!AH87-'B2M Rev Req'!AH92))),IF('[46]Inputs and Assumptions'!AJ$56=0,0,MIN('[46]Inputs and Assumptions'!AJ$56*'[46]Inputs and Assumptions'!AJ$12,('B2M Rev Req'!AH87-'B2M Rev Req'!AH92))))</f>
        <v>3.4886948233280002</v>
      </c>
      <c r="AI94" s="109">
        <f>IF($A$60,IF('[46]Inputs and Assumptions'!AK$56=0,0,MIN('[46]Inputs and Assumptions'!AK$56*'B2M Rev Req'!AI87,('B2M Rev Req'!AI87-'B2M Rev Req'!AI92))),IF('[46]Inputs and Assumptions'!AK$56=0,0,MIN('[46]Inputs and Assumptions'!AK$56*'[46]Inputs and Assumptions'!AK$12,('B2M Rev Req'!AI87-'B2M Rev Req'!AI92))))</f>
        <v>3.4886948233280002</v>
      </c>
      <c r="AJ94" s="109">
        <f>IF($A$60,IF('[46]Inputs and Assumptions'!AL$56=0,0,MIN('[46]Inputs and Assumptions'!AL$56*'B2M Rev Req'!AJ87,('B2M Rev Req'!AJ87-'B2M Rev Req'!AJ92))),IF('[46]Inputs and Assumptions'!AL$56=0,0,MIN('[46]Inputs and Assumptions'!AL$56*'[46]Inputs and Assumptions'!AL$12,('B2M Rev Req'!AJ87-'B2M Rev Req'!AJ92))))</f>
        <v>3.4886948233280002</v>
      </c>
      <c r="AK94" s="109">
        <f>IF($A$60,IF('[46]Inputs and Assumptions'!AM$56=0,0,MIN('[46]Inputs and Assumptions'!AM$56*'B2M Rev Req'!AK87,('B2M Rev Req'!AK87-'B2M Rev Req'!AK92))),IF('[46]Inputs and Assumptions'!AM$56=0,0,MIN('[46]Inputs and Assumptions'!AM$56*'[46]Inputs and Assumptions'!AM$12,('B2M Rev Req'!AK87-'B2M Rev Req'!AK92))))</f>
        <v>3.4886948233280002</v>
      </c>
      <c r="AL94" s="109">
        <f>IF($A$60,IF('[46]Inputs and Assumptions'!AN$56=0,0,MIN('[46]Inputs and Assumptions'!AN$56*'B2M Rev Req'!AL87,('B2M Rev Req'!AL87-'B2M Rev Req'!AL92))),IF('[46]Inputs and Assumptions'!AN$56=0,0,MIN('[46]Inputs and Assumptions'!AN$56*'[46]Inputs and Assumptions'!AN$12,('B2M Rev Req'!AL87-'B2M Rev Req'!AL92))))</f>
        <v>3.4886948233280002</v>
      </c>
      <c r="AM94" s="109">
        <f>IF($A$60,IF('[46]Inputs and Assumptions'!AO$56=0,0,MIN('[46]Inputs and Assumptions'!AO$56*'B2M Rev Req'!AM87,('B2M Rev Req'!AM87-'B2M Rev Req'!AM92))),IF('[46]Inputs and Assumptions'!AO$56=0,0,MIN('[46]Inputs and Assumptions'!AO$56*'[46]Inputs and Assumptions'!AO$12,('B2M Rev Req'!AM87-'B2M Rev Req'!AM92))))</f>
        <v>3.4886948233280002</v>
      </c>
      <c r="AN94" s="109">
        <f>IF($A$60,IF('[46]Inputs and Assumptions'!AP$56=0,0,MIN('[46]Inputs and Assumptions'!AP$56*'B2M Rev Req'!AN87,('B2M Rev Req'!AN87-'B2M Rev Req'!AN92))),IF('[46]Inputs and Assumptions'!AP$56=0,0,MIN('[46]Inputs and Assumptions'!AP$56*'[46]Inputs and Assumptions'!AP$12,('B2M Rev Req'!AN87-'B2M Rev Req'!AN92))))</f>
        <v>3.4886948233280002</v>
      </c>
      <c r="AO94" s="109">
        <f>IF($A$60,IF('[46]Inputs and Assumptions'!AQ$56=0,0,MIN('[46]Inputs and Assumptions'!AQ$56*'B2M Rev Req'!AO87,('B2M Rev Req'!AO87-'B2M Rev Req'!AO92))),IF('[46]Inputs and Assumptions'!AQ$56=0,0,MIN('[46]Inputs and Assumptions'!AQ$56*'[46]Inputs and Assumptions'!AQ$12,('B2M Rev Req'!AO87-'B2M Rev Req'!AO92))))</f>
        <v>3.4886948233280002</v>
      </c>
      <c r="AP94" s="109">
        <f>IF($A$60,IF('[46]Inputs and Assumptions'!AR$56=0,0,MIN('[46]Inputs and Assumptions'!AR$56*'B2M Rev Req'!AP87,('B2M Rev Req'!AP87-'B2M Rev Req'!AP92))),IF('[46]Inputs and Assumptions'!AR$56=0,0,MIN('[46]Inputs and Assumptions'!AR$56*'[46]Inputs and Assumptions'!AR$12,('B2M Rev Req'!AP87-'B2M Rev Req'!AP92))))</f>
        <v>3.4886948233280002</v>
      </c>
      <c r="AQ94" s="109">
        <f>IF($A$60,IF('[46]Inputs and Assumptions'!AS$56=0,0,MIN('[46]Inputs and Assumptions'!AS$56*'B2M Rev Req'!AQ87,('B2M Rev Req'!AQ87-'B2M Rev Req'!AQ92))),IF('[46]Inputs and Assumptions'!AS$56=0,0,MIN('[46]Inputs and Assumptions'!AS$56*'[46]Inputs and Assumptions'!AS$12,('B2M Rev Req'!AQ87-'B2M Rev Req'!AQ92))))</f>
        <v>3.4886948233280002</v>
      </c>
      <c r="AR94" s="109">
        <f>IF($A$60,IF('[46]Inputs and Assumptions'!AT$56=0,0,MIN('[46]Inputs and Assumptions'!AT$56*'B2M Rev Req'!AR87,('B2M Rev Req'!AR87-'B2M Rev Req'!AR92))),IF('[46]Inputs and Assumptions'!AT$56=0,0,MIN('[46]Inputs and Assumptions'!AT$56*'[46]Inputs and Assumptions'!AT$12,('B2M Rev Req'!AR87-'B2M Rev Req'!AR92))))</f>
        <v>3.4886948233280002</v>
      </c>
      <c r="AS94" s="109">
        <f>IF($A$60,IF('[46]Inputs and Assumptions'!AU$56=0,0,MIN('[46]Inputs and Assumptions'!AU$56*'B2M Rev Req'!AS87,('B2M Rev Req'!AS87-'B2M Rev Req'!AS92))),IF('[46]Inputs and Assumptions'!AU$56=0,0,MIN('[46]Inputs and Assumptions'!AU$56*'[46]Inputs and Assumptions'!AU$12,('B2M Rev Req'!AS87-'B2M Rev Req'!AS92))))</f>
        <v>3.4886948233280002</v>
      </c>
      <c r="AT94" s="109">
        <f>IF($A$60,IF('[46]Inputs and Assumptions'!AV$56=0,0,MIN('[46]Inputs and Assumptions'!AV$56*'B2M Rev Req'!AT87,('B2M Rev Req'!AT87-'B2M Rev Req'!AT92))),IF('[46]Inputs and Assumptions'!AV$56=0,0,MIN('[46]Inputs and Assumptions'!AV$56*'[46]Inputs and Assumptions'!AV$12,('B2M Rev Req'!AT87-'B2M Rev Req'!AT92))))</f>
        <v>3.4886948233280002</v>
      </c>
      <c r="AU94" s="109">
        <f>IF($A$60,IF('[46]Inputs and Assumptions'!AW$56=0,0,MIN('[46]Inputs and Assumptions'!AW$56*'B2M Rev Req'!AU87,('B2M Rev Req'!AU87-'B2M Rev Req'!AU92))),IF('[46]Inputs and Assumptions'!AW$56=0,0,MIN('[46]Inputs and Assumptions'!AW$56*'[46]Inputs and Assumptions'!AW$12,('B2M Rev Req'!AU87-'B2M Rev Req'!AU92))))</f>
        <v>3.4886948233280002</v>
      </c>
      <c r="AV94" s="109">
        <f>IF($A$60,IF('[46]Inputs and Assumptions'!AX$56=0,0,MIN('[46]Inputs and Assumptions'!AX$56*'B2M Rev Req'!AV87,('B2M Rev Req'!AV87-'B2M Rev Req'!AV92))),IF('[46]Inputs and Assumptions'!AX$56=0,0,MIN('[46]Inputs and Assumptions'!AX$56*'[46]Inputs and Assumptions'!AX$12,('B2M Rev Req'!AV87-'B2M Rev Req'!AV92))))</f>
        <v>3.4886948233280002</v>
      </c>
      <c r="AW94" s="109">
        <f>IF($A$60,IF('[46]Inputs and Assumptions'!AY$56=0,0,MIN('[46]Inputs and Assumptions'!AY$56*'B2M Rev Req'!AW87,('B2M Rev Req'!AW87-'B2M Rev Req'!AW92))),IF('[46]Inputs and Assumptions'!AY$56=0,0,MIN('[46]Inputs and Assumptions'!AY$56*'[46]Inputs and Assumptions'!AY$12,('B2M Rev Req'!AW87-'B2M Rev Req'!AW92))))</f>
        <v>3.4886948233280002</v>
      </c>
      <c r="AX94" s="109">
        <f>IF($A$60,IF('[46]Inputs and Assumptions'!AZ$56=0,0,MIN('[46]Inputs and Assumptions'!AZ$56*'B2M Rev Req'!AX87,('B2M Rev Req'!AX87-'B2M Rev Req'!AX92))),IF('[46]Inputs and Assumptions'!AZ$56=0,0,MIN('[46]Inputs and Assumptions'!AZ$56*'[46]Inputs and Assumptions'!AZ$12,('B2M Rev Req'!AX87-'B2M Rev Req'!AX92))))</f>
        <v>3.4886948233280002</v>
      </c>
      <c r="AY94" s="109">
        <f>IF($A$60,IF('[46]Inputs and Assumptions'!BA$56=0,0,MIN('[46]Inputs and Assumptions'!BA$56*'B2M Rev Req'!AY87,('B2M Rev Req'!AY87-'B2M Rev Req'!AY92))),IF('[46]Inputs and Assumptions'!BA$56=0,0,MIN('[46]Inputs and Assumptions'!BA$56*'[46]Inputs and Assumptions'!BA$12,('B2M Rev Req'!AY87-'B2M Rev Req'!AY92))))</f>
        <v>3.4886948233280002</v>
      </c>
      <c r="AZ94" s="109">
        <f>IF($A$60,IF('[46]Inputs and Assumptions'!BB$56=0,0,MIN('[46]Inputs and Assumptions'!BB$56*'B2M Rev Req'!AZ87,('B2M Rev Req'!AZ87-'B2M Rev Req'!AZ92))),IF('[46]Inputs and Assumptions'!BB$56=0,0,MIN('[46]Inputs and Assumptions'!BB$56*'[46]Inputs and Assumptions'!BB$12,('B2M Rev Req'!AZ87-'B2M Rev Req'!AZ92))))</f>
        <v>3.4886948233280002</v>
      </c>
      <c r="BL94" s="96"/>
    </row>
    <row r="95" spans="1:64" ht="11.25" customHeight="1" outlineLevel="1" thickBot="1">
      <c r="A95" s="42" t="s">
        <v>106</v>
      </c>
      <c r="B95" s="97">
        <f t="shared" si="34"/>
        <v>1720</v>
      </c>
      <c r="C95" s="108">
        <f>SUM(C94)</f>
        <v>-6.9</v>
      </c>
      <c r="D95" s="108">
        <f>+SUM(D92:D94)</f>
        <v>-3.2581708000000003</v>
      </c>
      <c r="E95" s="108">
        <f t="shared" ref="E95:AZ95" si="38">+SUM(E92:E94)</f>
        <v>11.064756933964301</v>
      </c>
      <c r="F95" s="108">
        <f t="shared" si="38"/>
        <v>14.8065861339643</v>
      </c>
      <c r="G95" s="104">
        <f>+SUM(G92:G94)</f>
        <v>18.649388294697189</v>
      </c>
      <c r="H95" s="104">
        <f t="shared" si="38"/>
        <v>22.39121748469719</v>
      </c>
      <c r="I95" s="104">
        <f t="shared" si="38"/>
        <v>25.992376434697189</v>
      </c>
      <c r="J95" s="104">
        <f t="shared" si="38"/>
        <v>29.593535384697187</v>
      </c>
      <c r="K95" s="104">
        <f t="shared" si="38"/>
        <v>33.194694334697189</v>
      </c>
      <c r="L95" s="104">
        <f t="shared" si="38"/>
        <v>36.795927700713193</v>
      </c>
      <c r="M95" s="104">
        <f t="shared" si="38"/>
        <v>40.284622524041197</v>
      </c>
      <c r="N95" s="104">
        <f t="shared" si="38"/>
        <v>43.773317347369201</v>
      </c>
      <c r="O95" s="104">
        <f t="shared" si="38"/>
        <v>47.262012170697204</v>
      </c>
      <c r="P95" s="104">
        <f t="shared" si="38"/>
        <v>50.750706994025208</v>
      </c>
      <c r="Q95" s="104">
        <f t="shared" si="38"/>
        <v>54.239401817353212</v>
      </c>
      <c r="R95" s="104">
        <f t="shared" si="38"/>
        <v>57.728096640681215</v>
      </c>
      <c r="S95" s="104">
        <f t="shared" si="38"/>
        <v>61.216791464009219</v>
      </c>
      <c r="T95" s="104">
        <f t="shared" si="38"/>
        <v>64.705486287337223</v>
      </c>
      <c r="U95" s="104">
        <f t="shared" si="38"/>
        <v>68.194181110665227</v>
      </c>
      <c r="V95" s="104">
        <f t="shared" si="38"/>
        <v>71.68287593399323</v>
      </c>
      <c r="W95" s="104">
        <f t="shared" si="38"/>
        <v>75.171570757321234</v>
      </c>
      <c r="X95" s="104">
        <f t="shared" si="38"/>
        <v>78.660265580649238</v>
      </c>
      <c r="Y95" s="104">
        <f t="shared" si="38"/>
        <v>82.148960403977242</v>
      </c>
      <c r="Z95" s="104">
        <f t="shared" si="38"/>
        <v>85.637655227305245</v>
      </c>
      <c r="AA95" s="104">
        <f t="shared" si="38"/>
        <v>89.126350050633249</v>
      </c>
      <c r="AB95" s="104">
        <f t="shared" si="38"/>
        <v>92.615044873961253</v>
      </c>
      <c r="AC95" s="104">
        <f t="shared" si="38"/>
        <v>96.103739697289257</v>
      </c>
      <c r="AD95" s="104">
        <f t="shared" si="38"/>
        <v>99.59243452061726</v>
      </c>
      <c r="AE95" s="104">
        <f t="shared" si="38"/>
        <v>103.08112934394526</v>
      </c>
      <c r="AF95" s="104">
        <f t="shared" si="38"/>
        <v>106.56982416727327</v>
      </c>
      <c r="AG95" s="104">
        <f t="shared" si="38"/>
        <v>110.05851899060127</v>
      </c>
      <c r="AH95" s="104">
        <f t="shared" si="38"/>
        <v>113.54721381392928</v>
      </c>
      <c r="AI95" s="104">
        <f t="shared" si="38"/>
        <v>117.03590863725728</v>
      </c>
      <c r="AJ95" s="104">
        <f t="shared" si="38"/>
        <v>120.52460346058528</v>
      </c>
      <c r="AK95" s="104">
        <f t="shared" si="38"/>
        <v>124.01329828391329</v>
      </c>
      <c r="AL95" s="104">
        <f t="shared" si="38"/>
        <v>127.50199310724129</v>
      </c>
      <c r="AM95" s="104">
        <f t="shared" si="38"/>
        <v>130.99068793056929</v>
      </c>
      <c r="AN95" s="104">
        <f t="shared" si="38"/>
        <v>134.47938275389728</v>
      </c>
      <c r="AO95" s="104">
        <f t="shared" si="38"/>
        <v>137.96807757722527</v>
      </c>
      <c r="AP95" s="104">
        <f t="shared" si="38"/>
        <v>141.45677240055326</v>
      </c>
      <c r="AQ95" s="104">
        <f t="shared" si="38"/>
        <v>144.94546722388125</v>
      </c>
      <c r="AR95" s="104">
        <f t="shared" si="38"/>
        <v>148.43416204720924</v>
      </c>
      <c r="AS95" s="104">
        <f t="shared" si="38"/>
        <v>151.92285687053723</v>
      </c>
      <c r="AT95" s="104">
        <f t="shared" si="38"/>
        <v>155.41155169386522</v>
      </c>
      <c r="AU95" s="104">
        <f t="shared" si="38"/>
        <v>158.90024651719321</v>
      </c>
      <c r="AV95" s="104">
        <f t="shared" si="38"/>
        <v>162.3889413405212</v>
      </c>
      <c r="AW95" s="104">
        <f t="shared" si="38"/>
        <v>165.87763616384919</v>
      </c>
      <c r="AX95" s="104">
        <f t="shared" si="38"/>
        <v>169.36633098717718</v>
      </c>
      <c r="AY95" s="104">
        <f t="shared" si="38"/>
        <v>172.85502581050517</v>
      </c>
      <c r="AZ95" s="104">
        <f t="shared" si="38"/>
        <v>176.34372063383316</v>
      </c>
    </row>
    <row r="96" spans="1:64" ht="11.25" customHeight="1" outlineLevel="1" thickTop="1">
      <c r="B96" s="47"/>
      <c r="G96" s="98"/>
      <c r="H96" s="98"/>
      <c r="I96" s="98"/>
      <c r="J96" s="98"/>
      <c r="K96" s="98"/>
      <c r="L96" s="98"/>
      <c r="M96" s="98"/>
      <c r="N96" s="98"/>
      <c r="O96" s="98"/>
      <c r="P96" s="98"/>
      <c r="Q96" s="98"/>
      <c r="R96" s="98"/>
      <c r="S96" s="98"/>
      <c r="T96" s="98"/>
      <c r="U96" s="98"/>
      <c r="V96" s="98"/>
      <c r="W96" s="98"/>
      <c r="X96" s="98"/>
      <c r="Y96" s="98"/>
      <c r="Z96" s="98"/>
      <c r="AA96" s="98"/>
      <c r="AB96" s="98"/>
      <c r="AC96" s="98"/>
      <c r="AD96" s="98"/>
      <c r="AE96" s="98"/>
      <c r="AF96" s="98"/>
      <c r="AG96" s="98"/>
      <c r="AH96" s="98"/>
      <c r="AI96" s="98"/>
      <c r="AJ96" s="98"/>
      <c r="AK96" s="98"/>
      <c r="AL96" s="98"/>
      <c r="AM96" s="98"/>
      <c r="AN96" s="98"/>
      <c r="AO96" s="98"/>
      <c r="AP96" s="98"/>
      <c r="AQ96" s="98"/>
      <c r="AR96" s="98"/>
      <c r="AS96" s="98"/>
      <c r="AT96" s="98"/>
      <c r="AU96" s="98"/>
      <c r="AV96" s="98"/>
      <c r="AW96" s="98"/>
      <c r="AX96" s="98"/>
      <c r="AY96" s="98"/>
      <c r="AZ96" s="98"/>
    </row>
    <row r="97" spans="1:66" ht="11.25" customHeight="1" outlineLevel="1">
      <c r="B97" s="47"/>
      <c r="C97" s="48"/>
      <c r="D97" s="48"/>
      <c r="G97" s="98"/>
      <c r="H97" s="98"/>
      <c r="I97" s="98"/>
      <c r="J97" s="98"/>
      <c r="K97" s="98"/>
      <c r="L97" s="98"/>
      <c r="M97" s="98"/>
      <c r="N97" s="98"/>
      <c r="O97" s="98"/>
      <c r="P97" s="98"/>
      <c r="Q97" s="98"/>
      <c r="R97" s="98"/>
      <c r="S97" s="98"/>
      <c r="T97" s="98"/>
      <c r="U97" s="98"/>
      <c r="V97" s="98"/>
      <c r="W97" s="98"/>
      <c r="X97" s="98"/>
      <c r="Y97" s="98"/>
      <c r="Z97" s="98"/>
      <c r="AA97" s="98"/>
      <c r="AB97" s="98"/>
      <c r="AC97" s="98"/>
      <c r="AD97" s="98"/>
      <c r="AE97" s="98"/>
      <c r="AF97" s="98"/>
      <c r="AG97" s="98"/>
      <c r="AH97" s="98"/>
      <c r="AI97" s="98"/>
      <c r="AJ97" s="98"/>
      <c r="AK97" s="98"/>
      <c r="AL97" s="98"/>
      <c r="AM97" s="98"/>
      <c r="AN97" s="98"/>
      <c r="AO97" s="98"/>
      <c r="AP97" s="98"/>
      <c r="AQ97" s="98"/>
      <c r="AR97" s="98"/>
      <c r="AS97" s="98"/>
      <c r="AT97" s="98"/>
      <c r="AU97" s="98"/>
      <c r="AV97" s="98"/>
      <c r="AW97" s="98"/>
      <c r="AX97" s="98"/>
      <c r="AY97" s="98"/>
      <c r="AZ97" s="98"/>
    </row>
    <row r="98" spans="1:66" ht="11.25" customHeight="1" outlineLevel="1">
      <c r="A98" s="94" t="s">
        <v>109</v>
      </c>
      <c r="B98" s="47">
        <f>'[46]Inputs and Assumptions'!B14</f>
        <v>1730</v>
      </c>
      <c r="C98" s="48"/>
      <c r="D98" s="48"/>
      <c r="G98" s="98"/>
      <c r="H98" s="98"/>
      <c r="I98" s="98"/>
      <c r="J98" s="98"/>
      <c r="K98" s="98"/>
      <c r="L98" s="98"/>
      <c r="M98" s="98"/>
      <c r="N98" s="98"/>
      <c r="O98" s="98"/>
      <c r="P98" s="98"/>
      <c r="Q98" s="98"/>
      <c r="R98" s="98"/>
      <c r="S98" s="98"/>
      <c r="T98" s="98"/>
      <c r="U98" s="98"/>
      <c r="V98" s="98"/>
      <c r="W98" s="98"/>
      <c r="X98" s="98"/>
      <c r="Y98" s="98"/>
      <c r="Z98" s="98"/>
      <c r="AA98" s="98"/>
      <c r="AB98" s="98"/>
      <c r="AC98" s="98"/>
      <c r="AD98" s="98"/>
      <c r="AE98" s="98"/>
      <c r="AF98" s="98"/>
      <c r="AG98" s="98"/>
      <c r="AH98" s="98"/>
      <c r="AI98" s="98"/>
      <c r="AJ98" s="98"/>
      <c r="AK98" s="98"/>
      <c r="AL98" s="98"/>
      <c r="AM98" s="98"/>
      <c r="AN98" s="98"/>
      <c r="AO98" s="98"/>
      <c r="AP98" s="98"/>
      <c r="AQ98" s="98"/>
      <c r="AR98" s="98"/>
      <c r="AS98" s="98"/>
      <c r="AT98" s="98"/>
      <c r="AU98" s="98"/>
      <c r="AV98" s="98"/>
      <c r="AW98" s="98"/>
      <c r="AX98" s="98"/>
      <c r="AY98" s="98"/>
      <c r="AZ98" s="98"/>
    </row>
    <row r="99" spans="1:66" ht="11.25" customHeight="1" outlineLevel="1">
      <c r="A99" s="42" t="s">
        <v>99</v>
      </c>
      <c r="B99" s="105">
        <f t="shared" ref="B99:B107" si="39">B98</f>
        <v>1730</v>
      </c>
      <c r="C99" s="48"/>
      <c r="D99" s="48">
        <f>+'[46]Inputs and Assumptions'!F14</f>
        <v>143.09311780000002</v>
      </c>
      <c r="E99" s="48">
        <f>+'[46]Inputs and Assumptions'!F14</f>
        <v>143.09311780000002</v>
      </c>
      <c r="F99" s="48">
        <f>+'[46]Inputs and Assumptions'!G14</f>
        <v>143.09311780000002</v>
      </c>
      <c r="G99" s="48">
        <f>+'[46]Inputs and Assumptions'!H14</f>
        <v>143.09311780000002</v>
      </c>
      <c r="H99" s="48">
        <f>+'[46]Inputs and Assumptions'!I14</f>
        <v>143.09065577000001</v>
      </c>
      <c r="I99" s="48">
        <f>+'[46]Inputs and Assumptions'!J14</f>
        <v>144.76977821</v>
      </c>
      <c r="J99" s="98">
        <f>+'[46]Inputs and Assumptions'!K14</f>
        <v>145.58731416999998</v>
      </c>
      <c r="K99" s="98">
        <f>+'[46]Inputs and Assumptions'!L14</f>
        <v>145.75618833000001</v>
      </c>
      <c r="L99" s="98">
        <f t="shared" ref="L99:AZ99" si="40">+K102</f>
        <v>145.75618833000001</v>
      </c>
      <c r="M99" s="98">
        <f t="shared" si="40"/>
        <v>145.75618833000001</v>
      </c>
      <c r="N99" s="98">
        <f t="shared" si="40"/>
        <v>145.75618833000001</v>
      </c>
      <c r="O99" s="98">
        <f t="shared" si="40"/>
        <v>145.75618833000001</v>
      </c>
      <c r="P99" s="98">
        <f t="shared" si="40"/>
        <v>145.75618833000001</v>
      </c>
      <c r="Q99" s="98">
        <f t="shared" si="40"/>
        <v>145.75618833000001</v>
      </c>
      <c r="R99" s="98">
        <f t="shared" si="40"/>
        <v>145.75618833000001</v>
      </c>
      <c r="S99" s="98">
        <f t="shared" si="40"/>
        <v>145.75618833000001</v>
      </c>
      <c r="T99" s="98">
        <f t="shared" si="40"/>
        <v>145.75618833000001</v>
      </c>
      <c r="U99" s="98">
        <f t="shared" si="40"/>
        <v>145.75618833000001</v>
      </c>
      <c r="V99" s="98">
        <f t="shared" si="40"/>
        <v>145.75618833000001</v>
      </c>
      <c r="W99" s="98">
        <f t="shared" si="40"/>
        <v>145.75618833000001</v>
      </c>
      <c r="X99" s="98">
        <f t="shared" si="40"/>
        <v>145.75618833000001</v>
      </c>
      <c r="Y99" s="98">
        <f t="shared" si="40"/>
        <v>145.75618833000001</v>
      </c>
      <c r="Z99" s="98">
        <f t="shared" si="40"/>
        <v>145.75618833000001</v>
      </c>
      <c r="AA99" s="98">
        <f t="shared" si="40"/>
        <v>145.75618833000001</v>
      </c>
      <c r="AB99" s="98">
        <f t="shared" si="40"/>
        <v>145.75618833000001</v>
      </c>
      <c r="AC99" s="98">
        <f t="shared" si="40"/>
        <v>145.75618833000001</v>
      </c>
      <c r="AD99" s="98">
        <f t="shared" si="40"/>
        <v>145.75618833000001</v>
      </c>
      <c r="AE99" s="98">
        <f t="shared" si="40"/>
        <v>145.75618833000001</v>
      </c>
      <c r="AF99" s="98">
        <f t="shared" si="40"/>
        <v>145.75618833000001</v>
      </c>
      <c r="AG99" s="98">
        <f t="shared" si="40"/>
        <v>145.75618833000001</v>
      </c>
      <c r="AH99" s="98">
        <f t="shared" si="40"/>
        <v>145.75618833000001</v>
      </c>
      <c r="AI99" s="98">
        <f t="shared" si="40"/>
        <v>145.75618833000001</v>
      </c>
      <c r="AJ99" s="98">
        <f t="shared" si="40"/>
        <v>145.75618833000001</v>
      </c>
      <c r="AK99" s="98">
        <f t="shared" si="40"/>
        <v>145.75618833000001</v>
      </c>
      <c r="AL99" s="98">
        <f t="shared" si="40"/>
        <v>145.75618833000001</v>
      </c>
      <c r="AM99" s="98">
        <f t="shared" si="40"/>
        <v>145.75618833000001</v>
      </c>
      <c r="AN99" s="98">
        <f t="shared" si="40"/>
        <v>145.75618833000001</v>
      </c>
      <c r="AO99" s="98">
        <f t="shared" si="40"/>
        <v>145.75618833000001</v>
      </c>
      <c r="AP99" s="98">
        <f t="shared" si="40"/>
        <v>145.75618833000001</v>
      </c>
      <c r="AQ99" s="98">
        <f t="shared" si="40"/>
        <v>145.75618833000001</v>
      </c>
      <c r="AR99" s="98">
        <f t="shared" si="40"/>
        <v>145.75618833000001</v>
      </c>
      <c r="AS99" s="98">
        <f t="shared" si="40"/>
        <v>145.75618833000001</v>
      </c>
      <c r="AT99" s="98">
        <f t="shared" si="40"/>
        <v>145.75618833000001</v>
      </c>
      <c r="AU99" s="98">
        <f t="shared" si="40"/>
        <v>145.75618833000001</v>
      </c>
      <c r="AV99" s="98">
        <f t="shared" si="40"/>
        <v>145.75618833000001</v>
      </c>
      <c r="AW99" s="98">
        <f t="shared" si="40"/>
        <v>145.75618833000001</v>
      </c>
      <c r="AX99" s="98">
        <f t="shared" si="40"/>
        <v>145.75618833000001</v>
      </c>
      <c r="AY99" s="98">
        <f t="shared" si="40"/>
        <v>145.75618833000001</v>
      </c>
      <c r="AZ99" s="98">
        <f t="shared" si="40"/>
        <v>145.75618833000001</v>
      </c>
    </row>
    <row r="100" spans="1:66" ht="11.25" customHeight="1" outlineLevel="1">
      <c r="A100" s="42" t="s">
        <v>100</v>
      </c>
      <c r="B100" s="97">
        <f t="shared" si="39"/>
        <v>1730</v>
      </c>
      <c r="C100" s="48"/>
      <c r="D100" s="98">
        <f>+'[46]Inputs and Assumptions'!F37</f>
        <v>0</v>
      </c>
      <c r="E100" s="98">
        <f>+'[46]Inputs and Assumptions'!G37</f>
        <v>0</v>
      </c>
      <c r="F100" s="98">
        <f>+'[46]Inputs and Assumptions'!H37</f>
        <v>0</v>
      </c>
      <c r="G100" s="98">
        <f>+'[46]Inputs and Assumptions'!I37</f>
        <v>0</v>
      </c>
      <c r="H100" s="98">
        <f>+'[46]Inputs and Assumptions'!J37</f>
        <v>1.6791224399999862</v>
      </c>
      <c r="I100" s="98">
        <f>+'[46]Inputs and Assumptions'!K37</f>
        <v>0.81753595999998652</v>
      </c>
      <c r="J100" s="98">
        <f>+'[46]Inputs and Assumptions'!L37</f>
        <v>0.16887416000002986</v>
      </c>
      <c r="K100" s="98">
        <f>+'[46]Inputs and Assumptions'!M37</f>
        <v>0</v>
      </c>
      <c r="L100" s="98">
        <f>+'[46]Inputs and Assumptions'!N37</f>
        <v>0</v>
      </c>
      <c r="M100" s="98">
        <f>+'[46]Inputs and Assumptions'!O37</f>
        <v>0</v>
      </c>
      <c r="N100" s="98">
        <f>+'[46]Inputs and Assumptions'!P37</f>
        <v>0</v>
      </c>
      <c r="O100" s="98">
        <f>+'[46]Inputs and Assumptions'!Q37</f>
        <v>0</v>
      </c>
      <c r="P100" s="98">
        <f>+'[46]Inputs and Assumptions'!R37</f>
        <v>0</v>
      </c>
      <c r="Q100" s="98">
        <f>+'[46]Inputs and Assumptions'!S37</f>
        <v>0</v>
      </c>
      <c r="R100" s="98">
        <f>+'[46]Inputs and Assumptions'!T37</f>
        <v>0</v>
      </c>
      <c r="S100" s="98">
        <f>+'[46]Inputs and Assumptions'!U37</f>
        <v>0</v>
      </c>
      <c r="T100" s="98">
        <f>+'[46]Inputs and Assumptions'!V37</f>
        <v>0</v>
      </c>
      <c r="U100" s="98">
        <f>+'[46]Inputs and Assumptions'!W37</f>
        <v>0</v>
      </c>
      <c r="V100" s="98">
        <f>+'[46]Inputs and Assumptions'!X37</f>
        <v>0</v>
      </c>
      <c r="W100" s="98">
        <f>+'[46]Inputs and Assumptions'!Y37</f>
        <v>0</v>
      </c>
      <c r="X100" s="98">
        <f>+'[46]Inputs and Assumptions'!Z37</f>
        <v>0</v>
      </c>
      <c r="Y100" s="98">
        <f>+'[46]Inputs and Assumptions'!AA37</f>
        <v>0</v>
      </c>
      <c r="Z100" s="98">
        <f>+'[46]Inputs and Assumptions'!AB37</f>
        <v>0</v>
      </c>
      <c r="AA100" s="98">
        <f>+'[46]Inputs and Assumptions'!AC37</f>
        <v>0</v>
      </c>
      <c r="AB100" s="98">
        <f>+'[46]Inputs and Assumptions'!AD37</f>
        <v>0</v>
      </c>
      <c r="AC100" s="98">
        <f>+'[46]Inputs and Assumptions'!AE37</f>
        <v>0</v>
      </c>
      <c r="AD100" s="98">
        <f>+'[46]Inputs and Assumptions'!AF37</f>
        <v>0</v>
      </c>
      <c r="AE100" s="98">
        <f>+'[46]Inputs and Assumptions'!AG37</f>
        <v>0</v>
      </c>
      <c r="AF100" s="98">
        <f>+'[46]Inputs and Assumptions'!AH37</f>
        <v>0</v>
      </c>
      <c r="AG100" s="98">
        <f>+'[46]Inputs and Assumptions'!AI37</f>
        <v>0</v>
      </c>
      <c r="AH100" s="98">
        <f>+'[46]Inputs and Assumptions'!AJ37</f>
        <v>0</v>
      </c>
      <c r="AI100" s="98">
        <f>+'[46]Inputs and Assumptions'!AK37</f>
        <v>0</v>
      </c>
      <c r="AJ100" s="98">
        <f>+'[46]Inputs and Assumptions'!AL37</f>
        <v>0</v>
      </c>
      <c r="AK100" s="98">
        <f>+'[46]Inputs and Assumptions'!AM37</f>
        <v>0</v>
      </c>
      <c r="AL100" s="98">
        <f>+'[46]Inputs and Assumptions'!AN37</f>
        <v>0</v>
      </c>
      <c r="AM100" s="98">
        <f>+'[46]Inputs and Assumptions'!AO37</f>
        <v>0</v>
      </c>
      <c r="AN100" s="98">
        <f>+'[46]Inputs and Assumptions'!AP37</f>
        <v>0</v>
      </c>
      <c r="AO100" s="98">
        <f>+'[46]Inputs and Assumptions'!AQ37</f>
        <v>0</v>
      </c>
      <c r="AP100" s="98">
        <f>+'[46]Inputs and Assumptions'!AR37</f>
        <v>0</v>
      </c>
      <c r="AQ100" s="98">
        <f>+'[46]Inputs and Assumptions'!AS37</f>
        <v>0</v>
      </c>
      <c r="AR100" s="98">
        <f>+'[46]Inputs and Assumptions'!AT37</f>
        <v>0</v>
      </c>
      <c r="AS100" s="98">
        <f>+'[46]Inputs and Assumptions'!AU37</f>
        <v>0</v>
      </c>
      <c r="AT100" s="98">
        <f>+'[46]Inputs and Assumptions'!AV37</f>
        <v>0</v>
      </c>
      <c r="AU100" s="98">
        <f>+'[46]Inputs and Assumptions'!AW37</f>
        <v>0</v>
      </c>
      <c r="AV100" s="98">
        <f>+'[46]Inputs and Assumptions'!AX37</f>
        <v>0</v>
      </c>
      <c r="AW100" s="98">
        <f>+'[46]Inputs and Assumptions'!AY37</f>
        <v>0</v>
      </c>
      <c r="AX100" s="98">
        <f>+'[46]Inputs and Assumptions'!AZ37</f>
        <v>0</v>
      </c>
      <c r="AY100" s="98">
        <f>+'[46]Inputs and Assumptions'!BA37</f>
        <v>0</v>
      </c>
      <c r="AZ100" s="98">
        <f>+'[46]Inputs and Assumptions'!BB37</f>
        <v>0</v>
      </c>
    </row>
    <row r="101" spans="1:66" ht="11.25" customHeight="1" outlineLevel="1">
      <c r="A101" s="42" t="s">
        <v>101</v>
      </c>
      <c r="B101" s="97">
        <f t="shared" si="39"/>
        <v>1730</v>
      </c>
      <c r="C101" s="99"/>
      <c r="D101" s="100">
        <f>+'[46]Inputs and Assumptions'!F47</f>
        <v>0</v>
      </c>
      <c r="E101" s="100">
        <f>+'[46]Inputs and Assumptions'!G47</f>
        <v>0</v>
      </c>
      <c r="F101" s="100">
        <f>+'[46]Inputs and Assumptions'!H47</f>
        <v>0</v>
      </c>
      <c r="G101" s="100">
        <f>+'[46]Inputs and Assumptions'!I47</f>
        <v>0</v>
      </c>
      <c r="H101" s="100">
        <f>+'[46]Inputs and Assumptions'!J47</f>
        <v>0</v>
      </c>
      <c r="I101" s="100">
        <f>+'[46]Inputs and Assumptions'!K47</f>
        <v>0</v>
      </c>
      <c r="J101" s="100">
        <f>+'[46]Inputs and Assumptions'!L47</f>
        <v>0</v>
      </c>
      <c r="K101" s="100">
        <f>+'[46]Inputs and Assumptions'!M47</f>
        <v>0</v>
      </c>
      <c r="L101" s="100">
        <f>+'[46]Inputs and Assumptions'!N47</f>
        <v>0</v>
      </c>
      <c r="M101" s="100">
        <f>+'[46]Inputs and Assumptions'!O47</f>
        <v>0</v>
      </c>
      <c r="N101" s="100">
        <f>+'[46]Inputs and Assumptions'!P47</f>
        <v>0</v>
      </c>
      <c r="O101" s="100">
        <f>+'[46]Inputs and Assumptions'!Q47</f>
        <v>0</v>
      </c>
      <c r="P101" s="100">
        <f>+'[46]Inputs and Assumptions'!R47</f>
        <v>0</v>
      </c>
      <c r="Q101" s="100">
        <f>+'[46]Inputs and Assumptions'!S47</f>
        <v>0</v>
      </c>
      <c r="R101" s="100">
        <f>+'[46]Inputs and Assumptions'!T47</f>
        <v>0</v>
      </c>
      <c r="S101" s="100">
        <f>+'[46]Inputs and Assumptions'!U47</f>
        <v>0</v>
      </c>
      <c r="T101" s="100">
        <f>+'[46]Inputs and Assumptions'!V47</f>
        <v>0</v>
      </c>
      <c r="U101" s="100">
        <f>+'[46]Inputs and Assumptions'!W47</f>
        <v>0</v>
      </c>
      <c r="V101" s="100">
        <f>+'[46]Inputs and Assumptions'!X47</f>
        <v>0</v>
      </c>
      <c r="W101" s="100">
        <f>+'[46]Inputs and Assumptions'!Y47</f>
        <v>0</v>
      </c>
      <c r="X101" s="100">
        <f>+'[46]Inputs and Assumptions'!Z47</f>
        <v>0</v>
      </c>
      <c r="Y101" s="100">
        <f>+'[46]Inputs and Assumptions'!AA47</f>
        <v>0</v>
      </c>
      <c r="Z101" s="100">
        <f>+'[46]Inputs and Assumptions'!AB47</f>
        <v>0</v>
      </c>
      <c r="AA101" s="100">
        <f>+'[46]Inputs and Assumptions'!AC47</f>
        <v>0</v>
      </c>
      <c r="AB101" s="100">
        <f>+'[46]Inputs and Assumptions'!AD47</f>
        <v>0</v>
      </c>
      <c r="AC101" s="100">
        <f>+'[46]Inputs and Assumptions'!AE47</f>
        <v>0</v>
      </c>
      <c r="AD101" s="100">
        <f>+'[46]Inputs and Assumptions'!AF47</f>
        <v>0</v>
      </c>
      <c r="AE101" s="100">
        <f>+'[46]Inputs and Assumptions'!AG47</f>
        <v>0</v>
      </c>
      <c r="AF101" s="100">
        <f>+'[46]Inputs and Assumptions'!AH47</f>
        <v>0</v>
      </c>
      <c r="AG101" s="100">
        <f>+'[46]Inputs and Assumptions'!AI47</f>
        <v>0</v>
      </c>
      <c r="AH101" s="100">
        <f>+'[46]Inputs and Assumptions'!AJ47</f>
        <v>0</v>
      </c>
      <c r="AI101" s="100">
        <f>+'[46]Inputs and Assumptions'!AK47</f>
        <v>0</v>
      </c>
      <c r="AJ101" s="100">
        <f>+'[46]Inputs and Assumptions'!AL47</f>
        <v>0</v>
      </c>
      <c r="AK101" s="100">
        <f>+'[46]Inputs and Assumptions'!AM47</f>
        <v>0</v>
      </c>
      <c r="AL101" s="100">
        <f>+'[46]Inputs and Assumptions'!AN47</f>
        <v>0</v>
      </c>
      <c r="AM101" s="100">
        <f>+'[46]Inputs and Assumptions'!AO47</f>
        <v>0</v>
      </c>
      <c r="AN101" s="100">
        <f>+'[46]Inputs and Assumptions'!AP47</f>
        <v>0</v>
      </c>
      <c r="AO101" s="100">
        <f>+'[46]Inputs and Assumptions'!AQ47</f>
        <v>0</v>
      </c>
      <c r="AP101" s="100">
        <f>+'[46]Inputs and Assumptions'!AR47</f>
        <v>0</v>
      </c>
      <c r="AQ101" s="100">
        <f>+'[46]Inputs and Assumptions'!AS47</f>
        <v>0</v>
      </c>
      <c r="AR101" s="100">
        <f>+'[46]Inputs and Assumptions'!AT47</f>
        <v>0</v>
      </c>
      <c r="AS101" s="100">
        <f>+'[46]Inputs and Assumptions'!AU47</f>
        <v>0</v>
      </c>
      <c r="AT101" s="100">
        <f>+'[46]Inputs and Assumptions'!AV47</f>
        <v>0</v>
      </c>
      <c r="AU101" s="100">
        <f>+'[46]Inputs and Assumptions'!AW47</f>
        <v>0</v>
      </c>
      <c r="AV101" s="100">
        <f>+'[46]Inputs and Assumptions'!AX47</f>
        <v>0</v>
      </c>
      <c r="AW101" s="100">
        <f>+'[46]Inputs and Assumptions'!AY47</f>
        <v>0</v>
      </c>
      <c r="AX101" s="100">
        <f>+'[46]Inputs and Assumptions'!AZ47</f>
        <v>0</v>
      </c>
      <c r="AY101" s="100">
        <f>+'[46]Inputs and Assumptions'!BA47</f>
        <v>0</v>
      </c>
      <c r="AZ101" s="100">
        <f>+'[46]Inputs and Assumptions'!BB47</f>
        <v>0</v>
      </c>
    </row>
    <row r="102" spans="1:66" ht="11.25" customHeight="1" outlineLevel="1">
      <c r="A102" s="42" t="s">
        <v>102</v>
      </c>
      <c r="B102" s="97">
        <f t="shared" si="39"/>
        <v>1730</v>
      </c>
      <c r="C102" s="48"/>
      <c r="D102" s="48">
        <f>+D99+D100-D101</f>
        <v>143.09311780000002</v>
      </c>
      <c r="E102" s="48">
        <f>+E99+E100-E101</f>
        <v>143.09311780000002</v>
      </c>
      <c r="F102" s="48">
        <f t="shared" ref="F102:AZ102" si="41">+F99+F100-F101</f>
        <v>143.09311780000002</v>
      </c>
      <c r="G102" s="98">
        <f t="shared" si="41"/>
        <v>143.09311780000002</v>
      </c>
      <c r="H102" s="98">
        <f t="shared" si="41"/>
        <v>144.76977821</v>
      </c>
      <c r="I102" s="98">
        <f t="shared" si="41"/>
        <v>145.58731416999998</v>
      </c>
      <c r="J102" s="98">
        <f t="shared" si="41"/>
        <v>145.75618833000001</v>
      </c>
      <c r="K102" s="98">
        <f t="shared" si="41"/>
        <v>145.75618833000001</v>
      </c>
      <c r="L102" s="98">
        <f t="shared" si="41"/>
        <v>145.75618833000001</v>
      </c>
      <c r="M102" s="98">
        <f t="shared" si="41"/>
        <v>145.75618833000001</v>
      </c>
      <c r="N102" s="98">
        <f t="shared" si="41"/>
        <v>145.75618833000001</v>
      </c>
      <c r="O102" s="98">
        <f t="shared" si="41"/>
        <v>145.75618833000001</v>
      </c>
      <c r="P102" s="98">
        <f t="shared" si="41"/>
        <v>145.75618833000001</v>
      </c>
      <c r="Q102" s="98">
        <f t="shared" si="41"/>
        <v>145.75618833000001</v>
      </c>
      <c r="R102" s="98">
        <f t="shared" si="41"/>
        <v>145.75618833000001</v>
      </c>
      <c r="S102" s="98">
        <f t="shared" si="41"/>
        <v>145.75618833000001</v>
      </c>
      <c r="T102" s="98">
        <f t="shared" si="41"/>
        <v>145.75618833000001</v>
      </c>
      <c r="U102" s="98">
        <f t="shared" si="41"/>
        <v>145.75618833000001</v>
      </c>
      <c r="V102" s="98">
        <f t="shared" si="41"/>
        <v>145.75618833000001</v>
      </c>
      <c r="W102" s="98">
        <f t="shared" si="41"/>
        <v>145.75618833000001</v>
      </c>
      <c r="X102" s="98">
        <f t="shared" si="41"/>
        <v>145.75618833000001</v>
      </c>
      <c r="Y102" s="98">
        <f t="shared" si="41"/>
        <v>145.75618833000001</v>
      </c>
      <c r="Z102" s="98">
        <f t="shared" si="41"/>
        <v>145.75618833000001</v>
      </c>
      <c r="AA102" s="98">
        <f t="shared" si="41"/>
        <v>145.75618833000001</v>
      </c>
      <c r="AB102" s="98">
        <f t="shared" si="41"/>
        <v>145.75618833000001</v>
      </c>
      <c r="AC102" s="98">
        <f t="shared" si="41"/>
        <v>145.75618833000001</v>
      </c>
      <c r="AD102" s="98">
        <f t="shared" si="41"/>
        <v>145.75618833000001</v>
      </c>
      <c r="AE102" s="98">
        <f t="shared" si="41"/>
        <v>145.75618833000001</v>
      </c>
      <c r="AF102" s="98">
        <f t="shared" si="41"/>
        <v>145.75618833000001</v>
      </c>
      <c r="AG102" s="98">
        <f t="shared" si="41"/>
        <v>145.75618833000001</v>
      </c>
      <c r="AH102" s="98">
        <f t="shared" si="41"/>
        <v>145.75618833000001</v>
      </c>
      <c r="AI102" s="98">
        <f t="shared" si="41"/>
        <v>145.75618833000001</v>
      </c>
      <c r="AJ102" s="98">
        <f t="shared" si="41"/>
        <v>145.75618833000001</v>
      </c>
      <c r="AK102" s="98">
        <f t="shared" si="41"/>
        <v>145.75618833000001</v>
      </c>
      <c r="AL102" s="98">
        <f t="shared" si="41"/>
        <v>145.75618833000001</v>
      </c>
      <c r="AM102" s="98">
        <f t="shared" si="41"/>
        <v>145.75618833000001</v>
      </c>
      <c r="AN102" s="98">
        <f t="shared" si="41"/>
        <v>145.75618833000001</v>
      </c>
      <c r="AO102" s="98">
        <f t="shared" si="41"/>
        <v>145.75618833000001</v>
      </c>
      <c r="AP102" s="98">
        <f t="shared" si="41"/>
        <v>145.75618833000001</v>
      </c>
      <c r="AQ102" s="98">
        <f t="shared" si="41"/>
        <v>145.75618833000001</v>
      </c>
      <c r="AR102" s="98">
        <f t="shared" si="41"/>
        <v>145.75618833000001</v>
      </c>
      <c r="AS102" s="98">
        <f t="shared" si="41"/>
        <v>145.75618833000001</v>
      </c>
      <c r="AT102" s="98">
        <f t="shared" si="41"/>
        <v>145.75618833000001</v>
      </c>
      <c r="AU102" s="98">
        <f t="shared" si="41"/>
        <v>145.75618833000001</v>
      </c>
      <c r="AV102" s="98">
        <f t="shared" si="41"/>
        <v>145.75618833000001</v>
      </c>
      <c r="AW102" s="98">
        <f t="shared" si="41"/>
        <v>145.75618833000001</v>
      </c>
      <c r="AX102" s="98">
        <f t="shared" si="41"/>
        <v>145.75618833000001</v>
      </c>
      <c r="AY102" s="98">
        <f t="shared" si="41"/>
        <v>145.75618833000001</v>
      </c>
      <c r="AZ102" s="98">
        <f t="shared" si="41"/>
        <v>145.75618833000001</v>
      </c>
    </row>
    <row r="103" spans="1:66" ht="11.25" customHeight="1" outlineLevel="1">
      <c r="B103" s="97">
        <f t="shared" si="39"/>
        <v>1730</v>
      </c>
      <c r="G103" s="98"/>
      <c r="H103" s="98"/>
      <c r="I103" s="98"/>
      <c r="J103" s="98"/>
      <c r="K103" s="98"/>
      <c r="L103" s="98"/>
      <c r="M103" s="98"/>
      <c r="N103" s="98"/>
      <c r="O103" s="98"/>
      <c r="P103" s="98"/>
      <c r="Q103" s="98"/>
      <c r="R103" s="98"/>
      <c r="S103" s="98"/>
      <c r="T103" s="98"/>
      <c r="U103" s="98"/>
      <c r="V103" s="98"/>
      <c r="W103" s="98"/>
      <c r="X103" s="98"/>
      <c r="Y103" s="98"/>
      <c r="Z103" s="98"/>
      <c r="AA103" s="98"/>
      <c r="AB103" s="98"/>
      <c r="AC103" s="98"/>
      <c r="AD103" s="98"/>
      <c r="AE103" s="98"/>
      <c r="AF103" s="98"/>
      <c r="AG103" s="98"/>
      <c r="AH103" s="98"/>
      <c r="AI103" s="98"/>
      <c r="AJ103" s="98"/>
      <c r="AK103" s="98"/>
      <c r="AL103" s="98"/>
      <c r="AM103" s="98"/>
      <c r="AN103" s="98"/>
      <c r="AO103" s="98"/>
      <c r="AP103" s="98"/>
      <c r="AQ103" s="98"/>
      <c r="AR103" s="98"/>
      <c r="AS103" s="98"/>
      <c r="AT103" s="98"/>
      <c r="AU103" s="98"/>
      <c r="AV103" s="98"/>
      <c r="AW103" s="98"/>
      <c r="AX103" s="98"/>
      <c r="AY103" s="98"/>
      <c r="AZ103" s="98"/>
    </row>
    <row r="104" spans="1:66" ht="11.25" customHeight="1" outlineLevel="1">
      <c r="A104" s="42" t="s">
        <v>103</v>
      </c>
      <c r="B104" s="97">
        <f t="shared" si="39"/>
        <v>1730</v>
      </c>
      <c r="C104" s="48"/>
      <c r="D104" s="48">
        <f>+C107</f>
        <v>0</v>
      </c>
      <c r="E104" s="107">
        <f>IF($A$60,'[46]Inputs and Assumptions'!$D$26+'[46]Inputs and Assumptions'!F$26,'[46]Inputs and Assumptions'!F$26)</f>
        <v>18.955446380625389</v>
      </c>
      <c r="F104" s="107">
        <f>IF($A$60,'[46]Inputs and Assumptions'!$D$26+'[46]Inputs and Assumptions'!G$26,'[46]Inputs and Assumptions'!G$26)</f>
        <v>21.159042500625389</v>
      </c>
      <c r="G104" s="107">
        <f>IF($A$60,'[46]Inputs and Assumptions'!$D$26+'[46]Inputs and Assumptions'!H$26,'[46]Inputs and Assumptions'!H$26)</f>
        <v>23.318638620625389</v>
      </c>
      <c r="H104" s="107">
        <f>IF($A$60,'[46]Inputs and Assumptions'!$D$26+'[46]Inputs and Assumptions'!I$26,'[46]Inputs and Assumptions'!I$26)</f>
        <v>25.52223470062539</v>
      </c>
      <c r="I104" s="107">
        <f>IF($A$60,'[46]Inputs and Assumptions'!$D$26+'[46]Inputs and Assumptions'!J$26,'[46]Inputs and Assumptions'!J$26)</f>
        <v>27.738760020625389</v>
      </c>
      <c r="J104" s="98">
        <f>IF($A$60,'[46]Inputs and Assumptions'!$D$26+'[46]Inputs and Assumptions'!K$26,'[46]Inputs and Assumptions'!K$26)</f>
        <v>29.83038318062539</v>
      </c>
      <c r="K104" s="98">
        <f>IF($A$60,'[46]Inputs and Assumptions'!$D$26+'[46]Inputs and Assumptions'!L$26,'[46]Inputs and Assumptions'!L$26)</f>
        <v>31.928056430625389</v>
      </c>
      <c r="L104" s="98">
        <f t="shared" ref="L104:AZ104" si="42">+K107</f>
        <v>34.026945542577387</v>
      </c>
      <c r="M104" s="98">
        <f t="shared" si="42"/>
        <v>36.125834654529385</v>
      </c>
      <c r="N104" s="98">
        <f t="shared" si="42"/>
        <v>38.020665102819386</v>
      </c>
      <c r="O104" s="98">
        <f t="shared" si="42"/>
        <v>39.915495551109387</v>
      </c>
      <c r="P104" s="98">
        <f t="shared" si="42"/>
        <v>41.810325999399389</v>
      </c>
      <c r="Q104" s="98">
        <f t="shared" si="42"/>
        <v>43.70515644768939</v>
      </c>
      <c r="R104" s="98">
        <f t="shared" si="42"/>
        <v>45.599986895979391</v>
      </c>
      <c r="S104" s="98">
        <f t="shared" si="42"/>
        <v>47.494817344269393</v>
      </c>
      <c r="T104" s="98">
        <f t="shared" si="42"/>
        <v>49.389647792559394</v>
      </c>
      <c r="U104" s="98">
        <f t="shared" si="42"/>
        <v>51.284478240849396</v>
      </c>
      <c r="V104" s="98">
        <f t="shared" si="42"/>
        <v>53.179308689139397</v>
      </c>
      <c r="W104" s="98">
        <f t="shared" si="42"/>
        <v>55.074139137429398</v>
      </c>
      <c r="X104" s="98">
        <f t="shared" si="42"/>
        <v>56.9689695857194</v>
      </c>
      <c r="Y104" s="98">
        <f t="shared" si="42"/>
        <v>58.863800034009401</v>
      </c>
      <c r="Z104" s="98">
        <f t="shared" si="42"/>
        <v>60.758630482299402</v>
      </c>
      <c r="AA104" s="98">
        <f t="shared" si="42"/>
        <v>62.653460930589404</v>
      </c>
      <c r="AB104" s="98">
        <f t="shared" si="42"/>
        <v>64.548291378879398</v>
      </c>
      <c r="AC104" s="98">
        <f t="shared" si="42"/>
        <v>66.443121827169392</v>
      </c>
      <c r="AD104" s="98">
        <f t="shared" si="42"/>
        <v>68.337952275459386</v>
      </c>
      <c r="AE104" s="98">
        <f t="shared" si="42"/>
        <v>70.232782723749381</v>
      </c>
      <c r="AF104" s="98">
        <f t="shared" si="42"/>
        <v>72.127613172039375</v>
      </c>
      <c r="AG104" s="98">
        <f t="shared" si="42"/>
        <v>74.022443620329369</v>
      </c>
      <c r="AH104" s="98">
        <f t="shared" si="42"/>
        <v>75.917274068619363</v>
      </c>
      <c r="AI104" s="98">
        <f t="shared" si="42"/>
        <v>77.812104516909358</v>
      </c>
      <c r="AJ104" s="98">
        <f t="shared" si="42"/>
        <v>79.706934965199352</v>
      </c>
      <c r="AK104" s="98">
        <f t="shared" si="42"/>
        <v>81.601765413489346</v>
      </c>
      <c r="AL104" s="98">
        <f t="shared" si="42"/>
        <v>83.49659586177934</v>
      </c>
      <c r="AM104" s="98">
        <f t="shared" si="42"/>
        <v>85.391426310069335</v>
      </c>
      <c r="AN104" s="98">
        <f t="shared" si="42"/>
        <v>87.286256758359329</v>
      </c>
      <c r="AO104" s="98">
        <f t="shared" si="42"/>
        <v>89.181087206649323</v>
      </c>
      <c r="AP104" s="98">
        <f t="shared" si="42"/>
        <v>91.075917654939317</v>
      </c>
      <c r="AQ104" s="98">
        <f t="shared" si="42"/>
        <v>92.970748103229312</v>
      </c>
      <c r="AR104" s="98">
        <f t="shared" si="42"/>
        <v>94.865578551519306</v>
      </c>
      <c r="AS104" s="98">
        <f t="shared" si="42"/>
        <v>96.7604089998093</v>
      </c>
      <c r="AT104" s="98">
        <f t="shared" si="42"/>
        <v>98.655239448099294</v>
      </c>
      <c r="AU104" s="98">
        <f t="shared" si="42"/>
        <v>100.55006989638929</v>
      </c>
      <c r="AV104" s="98">
        <f t="shared" si="42"/>
        <v>102.44490034467928</v>
      </c>
      <c r="AW104" s="98">
        <f t="shared" si="42"/>
        <v>104.33973079296928</v>
      </c>
      <c r="AX104" s="98">
        <f t="shared" si="42"/>
        <v>106.23456124125927</v>
      </c>
      <c r="AY104" s="98">
        <f t="shared" si="42"/>
        <v>108.12939168954927</v>
      </c>
      <c r="AZ104" s="98">
        <f t="shared" si="42"/>
        <v>110.02422213783926</v>
      </c>
    </row>
    <row r="105" spans="1:66" ht="11.25" customHeight="1" outlineLevel="1">
      <c r="A105" s="42" t="s">
        <v>104</v>
      </c>
      <c r="B105" s="97">
        <f t="shared" si="39"/>
        <v>1730</v>
      </c>
      <c r="C105" s="48"/>
      <c r="D105" s="98">
        <f>+(D100*'[46]Inputs and Assumptions'!F$57*0.5)</f>
        <v>0</v>
      </c>
      <c r="E105" s="98">
        <f>+(E100*'[46]Inputs and Assumptions'!G$57*0.5)</f>
        <v>0</v>
      </c>
      <c r="F105" s="98">
        <f>+(F100*'[46]Inputs and Assumptions'!H$57*0.5)</f>
        <v>0</v>
      </c>
      <c r="G105" s="98">
        <f>+(G100*'[46]Inputs and Assumptions'!I$57*0.5)</f>
        <v>0</v>
      </c>
      <c r="H105" s="98">
        <f>+(H100*'[46]Inputs and Assumptions'!J$57*0.5)</f>
        <v>1.20896815679999E-2</v>
      </c>
      <c r="I105" s="98">
        <f>+(I100*'[46]Inputs and Assumptions'!K$57*0.5)</f>
        <v>5.8862589119999028E-3</v>
      </c>
      <c r="J105" s="98">
        <f>+(J100*'[46]Inputs and Assumptions'!L$57*0.5)</f>
        <v>1.215893952000215E-3</v>
      </c>
      <c r="K105" s="98">
        <f>+(K100*'[46]Inputs and Assumptions'!M$57*0.5)</f>
        <v>0</v>
      </c>
      <c r="L105" s="98">
        <f>+(L100*'[46]Inputs and Assumptions'!N$57*0.5)</f>
        <v>0</v>
      </c>
      <c r="M105" s="98">
        <f>+(M100*'[46]Inputs and Assumptions'!O$57*0.5)</f>
        <v>0</v>
      </c>
      <c r="N105" s="98">
        <f>+(N100*'[46]Inputs and Assumptions'!P$57*0.5)</f>
        <v>0</v>
      </c>
      <c r="O105" s="98">
        <f>+(O100*'[46]Inputs and Assumptions'!Q$57*0.5)</f>
        <v>0</v>
      </c>
      <c r="P105" s="98">
        <f>+(P100*'[46]Inputs and Assumptions'!R$57*0.5)</f>
        <v>0</v>
      </c>
      <c r="Q105" s="98">
        <f>+(Q100*'[46]Inputs and Assumptions'!S$57*0.5)</f>
        <v>0</v>
      </c>
      <c r="R105" s="98">
        <f>+(R100*'[46]Inputs and Assumptions'!T$57*0.5)</f>
        <v>0</v>
      </c>
      <c r="S105" s="98">
        <f>+(S100*'[46]Inputs and Assumptions'!U$57*0.5)</f>
        <v>0</v>
      </c>
      <c r="T105" s="98">
        <f>+(T100*'[46]Inputs and Assumptions'!V$57*0.5)</f>
        <v>0</v>
      </c>
      <c r="U105" s="98">
        <f>+(U100*'[46]Inputs and Assumptions'!W$57*0.5)</f>
        <v>0</v>
      </c>
      <c r="V105" s="98">
        <f>+(V100*'[46]Inputs and Assumptions'!X$57*0.5)</f>
        <v>0</v>
      </c>
      <c r="W105" s="98">
        <f>+(W100*'[46]Inputs and Assumptions'!Y$57*0.5)</f>
        <v>0</v>
      </c>
      <c r="X105" s="98">
        <f>+(X100*'[46]Inputs and Assumptions'!Z$57*0.5)</f>
        <v>0</v>
      </c>
      <c r="Y105" s="98">
        <f>+(Y100*'[46]Inputs and Assumptions'!AA$57*0.5)</f>
        <v>0</v>
      </c>
      <c r="Z105" s="98">
        <f>+(Z100*'[46]Inputs and Assumptions'!AB$57*0.5)</f>
        <v>0</v>
      </c>
      <c r="AA105" s="98">
        <f>+(AA100*'[46]Inputs and Assumptions'!AC$57*0.5)</f>
        <v>0</v>
      </c>
      <c r="AB105" s="98">
        <f>+(AB100*'[46]Inputs and Assumptions'!AD$57*0.5)</f>
        <v>0</v>
      </c>
      <c r="AC105" s="98">
        <f>+(AC100*'[46]Inputs and Assumptions'!AE$57*0.5)</f>
        <v>0</v>
      </c>
      <c r="AD105" s="98">
        <f>+(AD100*'[46]Inputs and Assumptions'!AF$57*0.5)</f>
        <v>0</v>
      </c>
      <c r="AE105" s="98">
        <f>+(AE100*'[46]Inputs and Assumptions'!AG$57*0.5)</f>
        <v>0</v>
      </c>
      <c r="AF105" s="98">
        <f>+(AF100*'[46]Inputs and Assumptions'!AH$57*0.5)</f>
        <v>0</v>
      </c>
      <c r="AG105" s="98">
        <f>+(AG100*'[46]Inputs and Assumptions'!AI$57*0.5)</f>
        <v>0</v>
      </c>
      <c r="AH105" s="98">
        <f>+(AH100*'[46]Inputs and Assumptions'!AJ$57*0.5)</f>
        <v>0</v>
      </c>
      <c r="AI105" s="98">
        <f>+(AI100*'[46]Inputs and Assumptions'!AK$57*0.5)</f>
        <v>0</v>
      </c>
      <c r="AJ105" s="98">
        <f>+(AJ100*'[46]Inputs and Assumptions'!AL$57*0.5)</f>
        <v>0</v>
      </c>
      <c r="AK105" s="98">
        <f>+(AK100*'[46]Inputs and Assumptions'!AM$57*0.5)</f>
        <v>0</v>
      </c>
      <c r="AL105" s="98">
        <f>+(AL100*'[46]Inputs and Assumptions'!AN$57*0.5)</f>
        <v>0</v>
      </c>
      <c r="AM105" s="98">
        <f>+(AM100*'[46]Inputs and Assumptions'!AO$57*0.5)</f>
        <v>0</v>
      </c>
      <c r="AN105" s="98">
        <f>+(AN100*'[46]Inputs and Assumptions'!AP$57*0.5)</f>
        <v>0</v>
      </c>
      <c r="AO105" s="98">
        <f>+(AO100*'[46]Inputs and Assumptions'!AQ$57*0.5)</f>
        <v>0</v>
      </c>
      <c r="AP105" s="98">
        <f>+(AP100*'[46]Inputs and Assumptions'!AR$57*0.5)</f>
        <v>0</v>
      </c>
      <c r="AQ105" s="98">
        <f>+(AQ100*'[46]Inputs and Assumptions'!AS$57*0.5)</f>
        <v>0</v>
      </c>
      <c r="AR105" s="98">
        <f>+(AR100*'[46]Inputs and Assumptions'!AT$57*0.5)</f>
        <v>0</v>
      </c>
      <c r="AS105" s="98">
        <f>+(AS100*'[46]Inputs and Assumptions'!AU$57*0.5)</f>
        <v>0</v>
      </c>
      <c r="AT105" s="98">
        <f>+(AT100*'[46]Inputs and Assumptions'!AV$57*0.5)</f>
        <v>0</v>
      </c>
      <c r="AU105" s="98">
        <f>+(AU100*'[46]Inputs and Assumptions'!AW$57*0.5)</f>
        <v>0</v>
      </c>
      <c r="AV105" s="98">
        <f>+(AV100*'[46]Inputs and Assumptions'!AX$57*0.5)</f>
        <v>0</v>
      </c>
      <c r="AW105" s="98">
        <f>+(AW100*'[46]Inputs and Assumptions'!AY$57*0.5)</f>
        <v>0</v>
      </c>
      <c r="AX105" s="98">
        <f>+(AX100*'[46]Inputs and Assumptions'!AZ$57*0.5)</f>
        <v>0</v>
      </c>
      <c r="AY105" s="98">
        <f>+(AY100*'[46]Inputs and Assumptions'!BA$57*0.5)</f>
        <v>0</v>
      </c>
      <c r="AZ105" s="98">
        <f>+(AZ100*'[46]Inputs and Assumptions'!BB$57*0.5)</f>
        <v>0</v>
      </c>
    </row>
    <row r="106" spans="1:66" ht="11.25" customHeight="1" outlineLevel="1">
      <c r="A106" s="42" t="s">
        <v>105</v>
      </c>
      <c r="B106" s="97">
        <f t="shared" si="39"/>
        <v>1730</v>
      </c>
      <c r="C106" s="90">
        <f>'[46]Inputs and Assumptions'!E$26</f>
        <v>9.5999999999999979</v>
      </c>
      <c r="D106" s="98">
        <f>+'[46]Inputs and Assumptions'!F$26-'[46]Inputs and Assumptions'!E$26</f>
        <v>2.2035961200000003</v>
      </c>
      <c r="E106" s="98">
        <f>+'[46]Inputs and Assumptions'!G$26-'[46]Inputs and Assumptions'!F$26</f>
        <v>2.2035961200000003</v>
      </c>
      <c r="F106" s="98">
        <f>+'[46]Inputs and Assumptions'!H$26-'[46]Inputs and Assumptions'!G$26</f>
        <v>2.1595961199999998</v>
      </c>
      <c r="G106" s="98">
        <f>+'[46]Inputs and Assumptions'!I$26-'[46]Inputs and Assumptions'!H$26</f>
        <v>2.2035960800000005</v>
      </c>
      <c r="H106" s="98">
        <f>+'[46]Inputs and Assumptions'!J$26-'[46]Inputs and Assumptions'!I$26-H105</f>
        <v>2.204435638431999</v>
      </c>
      <c r="I106" s="98">
        <f>+'[46]Inputs and Assumptions'!K$26-'[46]Inputs and Assumptions'!J$26-I105</f>
        <v>2.0857369010880009</v>
      </c>
      <c r="J106" s="98">
        <f>+'[46]Inputs and Assumptions'!L$26-'[46]Inputs and Assumptions'!K$26-J105</f>
        <v>2.0964573560479995</v>
      </c>
      <c r="K106" s="98">
        <f>+IF('[46]Inputs and Assumptions'!M$57=0,0,MIN('[46]Inputs and Assumptions'!M$57*'B2M Rev Req'!K99,('B2M Rev Req'!K99-'B2M Rev Req'!K104)))</f>
        <v>2.0988891119520003</v>
      </c>
      <c r="L106" s="98">
        <f>+IF('[46]Inputs and Assumptions'!N$57=0,0,MIN('[46]Inputs and Assumptions'!N$57*'B2M Rev Req'!L99,('B2M Rev Req'!L99-'B2M Rev Req'!L104)))</f>
        <v>2.0988891119520003</v>
      </c>
      <c r="M106" s="98">
        <f>+IF('[46]Inputs and Assumptions'!O$57=0,0,MIN('[46]Inputs and Assumptions'!O$57*'B2M Rev Req'!M99,('B2M Rev Req'!M99-'B2M Rev Req'!M104)))</f>
        <v>1.89483044829</v>
      </c>
      <c r="N106" s="98">
        <f>+IF('[46]Inputs and Assumptions'!P$57=0,0,MIN('[46]Inputs and Assumptions'!P$57*'B2M Rev Req'!N99,('B2M Rev Req'!N99-'B2M Rev Req'!N104)))</f>
        <v>1.89483044829</v>
      </c>
      <c r="O106" s="98">
        <f>+IF('[46]Inputs and Assumptions'!Q$57=0,0,MIN('[46]Inputs and Assumptions'!Q$57*'B2M Rev Req'!O99,('B2M Rev Req'!O99-'B2M Rev Req'!O104)))</f>
        <v>1.89483044829</v>
      </c>
      <c r="P106" s="98">
        <f>+IF('[46]Inputs and Assumptions'!R$57=0,0,MIN('[46]Inputs and Assumptions'!R$57*'B2M Rev Req'!P99,('B2M Rev Req'!P99-'B2M Rev Req'!P104)))</f>
        <v>1.89483044829</v>
      </c>
      <c r="Q106" s="98">
        <f>+IF('[46]Inputs and Assumptions'!S$57=0,0,MIN('[46]Inputs and Assumptions'!S$57*'B2M Rev Req'!Q99,('B2M Rev Req'!Q99-'B2M Rev Req'!Q104)))</f>
        <v>1.89483044829</v>
      </c>
      <c r="R106" s="98">
        <f>+IF('[46]Inputs and Assumptions'!T$57=0,0,MIN('[46]Inputs and Assumptions'!T$57*'B2M Rev Req'!R99,('B2M Rev Req'!R99-'B2M Rev Req'!R104)))</f>
        <v>1.89483044829</v>
      </c>
      <c r="S106" s="98">
        <f>+IF('[46]Inputs and Assumptions'!U$57=0,0,MIN('[46]Inputs and Assumptions'!U$57*'B2M Rev Req'!S99,('B2M Rev Req'!S99-'B2M Rev Req'!S104)))</f>
        <v>1.89483044829</v>
      </c>
      <c r="T106" s="98">
        <f>+IF('[46]Inputs and Assumptions'!V$57=0,0,MIN('[46]Inputs and Assumptions'!V$57*'B2M Rev Req'!T99,('B2M Rev Req'!T99-'B2M Rev Req'!T104)))</f>
        <v>1.89483044829</v>
      </c>
      <c r="U106" s="98">
        <f>+IF('[46]Inputs and Assumptions'!W$57=0,0,MIN('[46]Inputs and Assumptions'!W$57*'B2M Rev Req'!U99,('B2M Rev Req'!U99-'B2M Rev Req'!U104)))</f>
        <v>1.89483044829</v>
      </c>
      <c r="V106" s="98">
        <f>+IF('[46]Inputs and Assumptions'!X$57=0,0,MIN('[46]Inputs and Assumptions'!X$57*'B2M Rev Req'!V99,('B2M Rev Req'!V99-'B2M Rev Req'!V104)))</f>
        <v>1.89483044829</v>
      </c>
      <c r="W106" s="98">
        <f>+IF('[46]Inputs and Assumptions'!Y$57=0,0,MIN('[46]Inputs and Assumptions'!Y$57*'B2M Rev Req'!W99,('B2M Rev Req'!W99-'B2M Rev Req'!W104)))</f>
        <v>1.89483044829</v>
      </c>
      <c r="X106" s="98">
        <f>+IF('[46]Inputs and Assumptions'!Z$57=0,0,MIN('[46]Inputs and Assumptions'!Z$57*'B2M Rev Req'!X99,('B2M Rev Req'!X99-'B2M Rev Req'!X104)))</f>
        <v>1.89483044829</v>
      </c>
      <c r="Y106" s="98">
        <f>+IF('[46]Inputs and Assumptions'!AA$57=0,0,MIN('[46]Inputs and Assumptions'!AA$57*'B2M Rev Req'!Y99,('B2M Rev Req'!Y99-'B2M Rev Req'!Y104)))</f>
        <v>1.89483044829</v>
      </c>
      <c r="Z106" s="98">
        <f>+IF('[46]Inputs and Assumptions'!AB$57=0,0,MIN('[46]Inputs and Assumptions'!AB$57*'B2M Rev Req'!Z99,('B2M Rev Req'!Z99-'B2M Rev Req'!Z104)))</f>
        <v>1.89483044829</v>
      </c>
      <c r="AA106" s="98">
        <f>+IF('[46]Inputs and Assumptions'!AC$57=0,0,MIN('[46]Inputs and Assumptions'!AC$57*'B2M Rev Req'!AA99,('B2M Rev Req'!AA99-'B2M Rev Req'!AA104)))</f>
        <v>1.89483044829</v>
      </c>
      <c r="AB106" s="98">
        <f>+IF('[46]Inputs and Assumptions'!AD$57=0,0,MIN('[46]Inputs and Assumptions'!AD$57*'B2M Rev Req'!AB99,('B2M Rev Req'!AB99-'B2M Rev Req'!AB104)))</f>
        <v>1.89483044829</v>
      </c>
      <c r="AC106" s="98">
        <f>+IF('[46]Inputs and Assumptions'!AE$57=0,0,MIN('[46]Inputs and Assumptions'!AE$57*'B2M Rev Req'!AC99,('B2M Rev Req'!AC99-'B2M Rev Req'!AC104)))</f>
        <v>1.89483044829</v>
      </c>
      <c r="AD106" s="98">
        <f>+IF('[46]Inputs and Assumptions'!AF$57=0,0,MIN('[46]Inputs and Assumptions'!AF$57*'B2M Rev Req'!AD99,('B2M Rev Req'!AD99-'B2M Rev Req'!AD104)))</f>
        <v>1.89483044829</v>
      </c>
      <c r="AE106" s="98">
        <f>+IF('[46]Inputs and Assumptions'!AG$57=0,0,MIN('[46]Inputs and Assumptions'!AG$57*'B2M Rev Req'!AE99,('B2M Rev Req'!AE99-'B2M Rev Req'!AE104)))</f>
        <v>1.89483044829</v>
      </c>
      <c r="AF106" s="98">
        <f>+IF('[46]Inputs and Assumptions'!AH$57=0,0,MIN('[46]Inputs and Assumptions'!AH$57*'B2M Rev Req'!AF99,('B2M Rev Req'!AF99-'B2M Rev Req'!AF104)))</f>
        <v>1.89483044829</v>
      </c>
      <c r="AG106" s="98">
        <f>+IF('[46]Inputs and Assumptions'!AI$57=0,0,MIN('[46]Inputs and Assumptions'!AI$57*'B2M Rev Req'!AG99,('B2M Rev Req'!AG99-'B2M Rev Req'!AG104)))</f>
        <v>1.89483044829</v>
      </c>
      <c r="AH106" s="98">
        <f>+IF('[46]Inputs and Assumptions'!AJ$57=0,0,MIN('[46]Inputs and Assumptions'!AJ$57*'B2M Rev Req'!AH99,('B2M Rev Req'!AH99-'B2M Rev Req'!AH104)))</f>
        <v>1.89483044829</v>
      </c>
      <c r="AI106" s="98">
        <f>+IF('[46]Inputs and Assumptions'!AK$57=0,0,MIN('[46]Inputs and Assumptions'!AK$57*'B2M Rev Req'!AI99,('B2M Rev Req'!AI99-'B2M Rev Req'!AI104)))</f>
        <v>1.89483044829</v>
      </c>
      <c r="AJ106" s="98">
        <f>+IF('[46]Inputs and Assumptions'!AL$57=0,0,MIN('[46]Inputs and Assumptions'!AL$57*'B2M Rev Req'!AJ99,('B2M Rev Req'!AJ99-'B2M Rev Req'!AJ104)))</f>
        <v>1.89483044829</v>
      </c>
      <c r="AK106" s="98">
        <f>+IF('[46]Inputs and Assumptions'!AM$57=0,0,MIN('[46]Inputs and Assumptions'!AM$57*'B2M Rev Req'!AK99,('B2M Rev Req'!AK99-'B2M Rev Req'!AK104)))</f>
        <v>1.89483044829</v>
      </c>
      <c r="AL106" s="98">
        <f>+IF('[46]Inputs and Assumptions'!AN$57=0,0,MIN('[46]Inputs and Assumptions'!AN$57*'B2M Rev Req'!AL99,('B2M Rev Req'!AL99-'B2M Rev Req'!AL104)))</f>
        <v>1.89483044829</v>
      </c>
      <c r="AM106" s="98">
        <f>+IF('[46]Inputs and Assumptions'!AO$57=0,0,MIN('[46]Inputs and Assumptions'!AO$57*'B2M Rev Req'!AM99,('B2M Rev Req'!AM99-'B2M Rev Req'!AM104)))</f>
        <v>1.89483044829</v>
      </c>
      <c r="AN106" s="98">
        <f>+IF('[46]Inputs and Assumptions'!AP$57=0,0,MIN('[46]Inputs and Assumptions'!AP$57*'B2M Rev Req'!AN99,('B2M Rev Req'!AN99-'B2M Rev Req'!AN104)))</f>
        <v>1.89483044829</v>
      </c>
      <c r="AO106" s="98">
        <f>+IF('[46]Inputs and Assumptions'!AQ$57=0,0,MIN('[46]Inputs and Assumptions'!AQ$57*'B2M Rev Req'!AO99,('B2M Rev Req'!AO99-'B2M Rev Req'!AO104)))</f>
        <v>1.89483044829</v>
      </c>
      <c r="AP106" s="98">
        <f>+IF('[46]Inputs and Assumptions'!AR$57=0,0,MIN('[46]Inputs and Assumptions'!AR$57*'B2M Rev Req'!AP99,('B2M Rev Req'!AP99-'B2M Rev Req'!AP104)))</f>
        <v>1.89483044829</v>
      </c>
      <c r="AQ106" s="98">
        <f>+IF('[46]Inputs and Assumptions'!AS$57=0,0,MIN('[46]Inputs and Assumptions'!AS$57*'B2M Rev Req'!AQ99,('B2M Rev Req'!AQ99-'B2M Rev Req'!AQ104)))</f>
        <v>1.89483044829</v>
      </c>
      <c r="AR106" s="98">
        <f>+IF('[46]Inputs and Assumptions'!AT$57=0,0,MIN('[46]Inputs and Assumptions'!AT$57*'B2M Rev Req'!AR99,('B2M Rev Req'!AR99-'B2M Rev Req'!AR104)))</f>
        <v>1.89483044829</v>
      </c>
      <c r="AS106" s="98">
        <f>+IF('[46]Inputs and Assumptions'!AU$57=0,0,MIN('[46]Inputs and Assumptions'!AU$57*'B2M Rev Req'!AS99,('B2M Rev Req'!AS99-'B2M Rev Req'!AS104)))</f>
        <v>1.89483044829</v>
      </c>
      <c r="AT106" s="98">
        <f>+IF('[46]Inputs and Assumptions'!AV$57=0,0,MIN('[46]Inputs and Assumptions'!AV$57*'B2M Rev Req'!AT99,('B2M Rev Req'!AT99-'B2M Rev Req'!AT104)))</f>
        <v>1.89483044829</v>
      </c>
      <c r="AU106" s="98">
        <f>+IF('[46]Inputs and Assumptions'!AW$57=0,0,MIN('[46]Inputs and Assumptions'!AW$57*'B2M Rev Req'!AU99,('B2M Rev Req'!AU99-'B2M Rev Req'!AU104)))</f>
        <v>1.89483044829</v>
      </c>
      <c r="AV106" s="98">
        <f>+IF('[46]Inputs and Assumptions'!AX$57=0,0,MIN('[46]Inputs and Assumptions'!AX$57*'B2M Rev Req'!AV99,('B2M Rev Req'!AV99-'B2M Rev Req'!AV104)))</f>
        <v>1.89483044829</v>
      </c>
      <c r="AW106" s="98">
        <f>+IF('[46]Inputs and Assumptions'!AY$57=0,0,MIN('[46]Inputs and Assumptions'!AY$57*'B2M Rev Req'!AW99,('B2M Rev Req'!AW99-'B2M Rev Req'!AW104)))</f>
        <v>1.89483044829</v>
      </c>
      <c r="AX106" s="98">
        <f>+IF('[46]Inputs and Assumptions'!AZ$57=0,0,MIN('[46]Inputs and Assumptions'!AZ$57*'B2M Rev Req'!AX99,('B2M Rev Req'!AX99-'B2M Rev Req'!AX104)))</f>
        <v>1.89483044829</v>
      </c>
      <c r="AY106" s="98">
        <f>+IF('[46]Inputs and Assumptions'!BA$57=0,0,MIN('[46]Inputs and Assumptions'!BA$57*'B2M Rev Req'!AY99,('B2M Rev Req'!AY99-'B2M Rev Req'!AY104)))</f>
        <v>1.89483044829</v>
      </c>
      <c r="AZ106" s="98">
        <f>+IF('[46]Inputs and Assumptions'!BB$57=0,0,MIN('[46]Inputs and Assumptions'!BB$57*'B2M Rev Req'!AZ99,('B2M Rev Req'!AZ99-'B2M Rev Req'!AZ104)))</f>
        <v>1.89483044829</v>
      </c>
      <c r="BL106" s="96"/>
      <c r="BM106" s="96"/>
    </row>
    <row r="107" spans="1:66" ht="11.25" customHeight="1" outlineLevel="1" thickBot="1">
      <c r="A107" s="42" t="s">
        <v>106</v>
      </c>
      <c r="B107" s="97">
        <f t="shared" si="39"/>
        <v>1730</v>
      </c>
      <c r="C107" s="108">
        <v>0</v>
      </c>
      <c r="D107" s="108">
        <f>+SUM(D104:D106)</f>
        <v>2.2035961200000003</v>
      </c>
      <c r="E107" s="108">
        <f t="shared" ref="E107:AZ107" si="43">+SUM(E104:E106)</f>
        <v>21.159042500625389</v>
      </c>
      <c r="F107" s="108">
        <f t="shared" si="43"/>
        <v>23.318638620625389</v>
      </c>
      <c r="G107" s="104">
        <f t="shared" si="43"/>
        <v>25.52223470062539</v>
      </c>
      <c r="H107" s="104">
        <f t="shared" si="43"/>
        <v>27.738760020625389</v>
      </c>
      <c r="I107" s="104">
        <f t="shared" si="43"/>
        <v>29.83038318062539</v>
      </c>
      <c r="J107" s="104">
        <f t="shared" si="43"/>
        <v>31.928056430625389</v>
      </c>
      <c r="K107" s="104">
        <f t="shared" si="43"/>
        <v>34.026945542577387</v>
      </c>
      <c r="L107" s="104">
        <f t="shared" si="43"/>
        <v>36.125834654529385</v>
      </c>
      <c r="M107" s="104">
        <f t="shared" si="43"/>
        <v>38.020665102819386</v>
      </c>
      <c r="N107" s="104">
        <f t="shared" si="43"/>
        <v>39.915495551109387</v>
      </c>
      <c r="O107" s="104">
        <f t="shared" si="43"/>
        <v>41.810325999399389</v>
      </c>
      <c r="P107" s="104">
        <f t="shared" si="43"/>
        <v>43.70515644768939</v>
      </c>
      <c r="Q107" s="104">
        <f t="shared" si="43"/>
        <v>45.599986895979391</v>
      </c>
      <c r="R107" s="104">
        <f t="shared" si="43"/>
        <v>47.494817344269393</v>
      </c>
      <c r="S107" s="104">
        <f t="shared" si="43"/>
        <v>49.389647792559394</v>
      </c>
      <c r="T107" s="104">
        <f t="shared" si="43"/>
        <v>51.284478240849396</v>
      </c>
      <c r="U107" s="104">
        <f t="shared" si="43"/>
        <v>53.179308689139397</v>
      </c>
      <c r="V107" s="104">
        <f t="shared" si="43"/>
        <v>55.074139137429398</v>
      </c>
      <c r="W107" s="104">
        <f t="shared" si="43"/>
        <v>56.9689695857194</v>
      </c>
      <c r="X107" s="104">
        <f t="shared" si="43"/>
        <v>58.863800034009401</v>
      </c>
      <c r="Y107" s="104">
        <f t="shared" si="43"/>
        <v>60.758630482299402</v>
      </c>
      <c r="Z107" s="104">
        <f t="shared" si="43"/>
        <v>62.653460930589404</v>
      </c>
      <c r="AA107" s="104">
        <f t="shared" si="43"/>
        <v>64.548291378879398</v>
      </c>
      <c r="AB107" s="104">
        <f t="shared" si="43"/>
        <v>66.443121827169392</v>
      </c>
      <c r="AC107" s="104">
        <f t="shared" si="43"/>
        <v>68.337952275459386</v>
      </c>
      <c r="AD107" s="104">
        <f t="shared" si="43"/>
        <v>70.232782723749381</v>
      </c>
      <c r="AE107" s="104">
        <f t="shared" si="43"/>
        <v>72.127613172039375</v>
      </c>
      <c r="AF107" s="104">
        <f t="shared" si="43"/>
        <v>74.022443620329369</v>
      </c>
      <c r="AG107" s="104">
        <f t="shared" si="43"/>
        <v>75.917274068619363</v>
      </c>
      <c r="AH107" s="104">
        <f t="shared" si="43"/>
        <v>77.812104516909358</v>
      </c>
      <c r="AI107" s="104">
        <f t="shared" si="43"/>
        <v>79.706934965199352</v>
      </c>
      <c r="AJ107" s="104">
        <f t="shared" si="43"/>
        <v>81.601765413489346</v>
      </c>
      <c r="AK107" s="104">
        <f t="shared" si="43"/>
        <v>83.49659586177934</v>
      </c>
      <c r="AL107" s="104">
        <f t="shared" si="43"/>
        <v>85.391426310069335</v>
      </c>
      <c r="AM107" s="104">
        <f t="shared" si="43"/>
        <v>87.286256758359329</v>
      </c>
      <c r="AN107" s="104">
        <f t="shared" si="43"/>
        <v>89.181087206649323</v>
      </c>
      <c r="AO107" s="104">
        <f t="shared" si="43"/>
        <v>91.075917654939317</v>
      </c>
      <c r="AP107" s="104">
        <f t="shared" si="43"/>
        <v>92.970748103229312</v>
      </c>
      <c r="AQ107" s="104">
        <f t="shared" si="43"/>
        <v>94.865578551519306</v>
      </c>
      <c r="AR107" s="104">
        <f t="shared" si="43"/>
        <v>96.7604089998093</v>
      </c>
      <c r="AS107" s="104">
        <f t="shared" si="43"/>
        <v>98.655239448099294</v>
      </c>
      <c r="AT107" s="104">
        <f t="shared" si="43"/>
        <v>100.55006989638929</v>
      </c>
      <c r="AU107" s="104">
        <f t="shared" si="43"/>
        <v>102.44490034467928</v>
      </c>
      <c r="AV107" s="104">
        <f t="shared" si="43"/>
        <v>104.33973079296928</v>
      </c>
      <c r="AW107" s="104">
        <f t="shared" si="43"/>
        <v>106.23456124125927</v>
      </c>
      <c r="AX107" s="104">
        <f t="shared" si="43"/>
        <v>108.12939168954927</v>
      </c>
      <c r="AY107" s="104">
        <f t="shared" si="43"/>
        <v>110.02422213783926</v>
      </c>
      <c r="AZ107" s="104">
        <f t="shared" si="43"/>
        <v>111.91905258612925</v>
      </c>
      <c r="BM107" s="96"/>
      <c r="BN107" s="96"/>
    </row>
    <row r="108" spans="1:66" ht="11.25" customHeight="1" outlineLevel="1" thickTop="1">
      <c r="B108" s="47"/>
      <c r="G108" s="98"/>
      <c r="H108" s="98"/>
      <c r="I108" s="98"/>
      <c r="J108" s="98"/>
      <c r="K108" s="98"/>
      <c r="L108" s="98"/>
      <c r="M108" s="98"/>
      <c r="N108" s="98"/>
      <c r="O108" s="98"/>
      <c r="P108" s="98"/>
      <c r="Q108" s="98"/>
      <c r="R108" s="98"/>
      <c r="S108" s="98"/>
      <c r="T108" s="98"/>
      <c r="U108" s="98"/>
      <c r="V108" s="98"/>
      <c r="W108" s="98"/>
      <c r="X108" s="98"/>
      <c r="Y108" s="98"/>
      <c r="Z108" s="98"/>
      <c r="AA108" s="98"/>
      <c r="AB108" s="98"/>
      <c r="AC108" s="98"/>
      <c r="AD108" s="98"/>
      <c r="AE108" s="98"/>
      <c r="AF108" s="98"/>
      <c r="AG108" s="98"/>
      <c r="AH108" s="98"/>
      <c r="AI108" s="98"/>
      <c r="AJ108" s="98"/>
      <c r="AK108" s="98"/>
      <c r="AL108" s="98"/>
      <c r="AM108" s="98"/>
      <c r="AN108" s="98"/>
      <c r="AO108" s="98"/>
      <c r="AP108" s="98"/>
      <c r="AQ108" s="98"/>
      <c r="AR108" s="98"/>
      <c r="AS108" s="98"/>
      <c r="AT108" s="98"/>
      <c r="AU108" s="98"/>
      <c r="AV108" s="98"/>
      <c r="AW108" s="98"/>
      <c r="AX108" s="98"/>
      <c r="AY108" s="98"/>
      <c r="AZ108" s="98"/>
    </row>
    <row r="109" spans="1:66" ht="11.25" customHeight="1" outlineLevel="1">
      <c r="A109" s="47"/>
      <c r="B109" s="47"/>
      <c r="G109" s="98"/>
      <c r="H109" s="98"/>
      <c r="I109" s="98"/>
      <c r="J109" s="98"/>
      <c r="K109" s="98"/>
      <c r="L109" s="98"/>
      <c r="M109" s="98"/>
      <c r="N109" s="98"/>
      <c r="O109" s="98"/>
      <c r="P109" s="98"/>
      <c r="Q109" s="98"/>
      <c r="R109" s="98"/>
      <c r="S109" s="98"/>
      <c r="T109" s="98"/>
      <c r="U109" s="98"/>
      <c r="V109" s="98"/>
      <c r="W109" s="98"/>
      <c r="X109" s="98"/>
      <c r="Y109" s="98"/>
      <c r="Z109" s="98"/>
      <c r="AA109" s="98"/>
      <c r="AB109" s="98"/>
      <c r="AC109" s="98"/>
      <c r="AD109" s="98"/>
      <c r="AE109" s="98"/>
      <c r="AF109" s="98"/>
      <c r="AG109" s="98"/>
      <c r="AH109" s="98"/>
      <c r="AI109" s="98"/>
      <c r="AJ109" s="98"/>
      <c r="AK109" s="98"/>
      <c r="AL109" s="98"/>
      <c r="AM109" s="98"/>
      <c r="AN109" s="98"/>
      <c r="AO109" s="98"/>
      <c r="AP109" s="98"/>
      <c r="AQ109" s="98"/>
      <c r="AR109" s="98"/>
      <c r="AS109" s="98"/>
      <c r="AT109" s="98"/>
      <c r="AU109" s="98"/>
      <c r="AV109" s="98"/>
      <c r="AW109" s="98"/>
      <c r="AX109" s="98"/>
      <c r="AY109" s="98"/>
      <c r="AZ109" s="98"/>
    </row>
    <row r="110" spans="1:66" ht="11.25" customHeight="1" outlineLevel="1">
      <c r="A110" s="94" t="s">
        <v>110</v>
      </c>
      <c r="B110" s="47">
        <f>'[46]Inputs and Assumptions'!B15</f>
        <v>1745</v>
      </c>
      <c r="G110" s="98"/>
      <c r="H110" s="98"/>
      <c r="I110" s="98"/>
      <c r="J110" s="98"/>
      <c r="K110" s="98"/>
      <c r="L110" s="98"/>
      <c r="M110" s="98"/>
      <c r="N110" s="98"/>
      <c r="O110" s="98"/>
      <c r="P110" s="98"/>
      <c r="Q110" s="98"/>
      <c r="R110" s="98"/>
      <c r="S110" s="98"/>
      <c r="T110" s="98"/>
      <c r="U110" s="98"/>
      <c r="V110" s="98"/>
      <c r="W110" s="98"/>
      <c r="X110" s="98"/>
      <c r="Y110" s="98"/>
      <c r="Z110" s="98"/>
      <c r="AA110" s="98"/>
      <c r="AB110" s="98"/>
      <c r="AC110" s="98"/>
      <c r="AD110" s="98"/>
      <c r="AE110" s="98"/>
      <c r="AF110" s="98"/>
      <c r="AG110" s="98"/>
      <c r="AH110" s="98"/>
      <c r="AI110" s="98"/>
      <c r="AJ110" s="98"/>
      <c r="AK110" s="98"/>
      <c r="AL110" s="98"/>
      <c r="AM110" s="98"/>
      <c r="AN110" s="98"/>
      <c r="AO110" s="98"/>
      <c r="AP110" s="98"/>
      <c r="AQ110" s="98"/>
      <c r="AR110" s="98"/>
      <c r="AS110" s="98"/>
      <c r="AT110" s="98"/>
      <c r="AU110" s="98"/>
      <c r="AV110" s="98"/>
      <c r="AW110" s="98"/>
      <c r="AX110" s="98"/>
      <c r="AY110" s="98"/>
      <c r="AZ110" s="98"/>
    </row>
    <row r="111" spans="1:66" ht="11.25" customHeight="1" outlineLevel="1">
      <c r="A111" s="42" t="s">
        <v>99</v>
      </c>
      <c r="B111" s="105">
        <f t="shared" ref="B111:B119" si="44">B110</f>
        <v>1745</v>
      </c>
      <c r="C111" s="48"/>
      <c r="D111" s="48">
        <f>+'[46]Inputs and Assumptions'!F$15</f>
        <v>11.61852959</v>
      </c>
      <c r="E111" s="48">
        <f>+'[46]Inputs and Assumptions'!F15</f>
        <v>11.61852959</v>
      </c>
      <c r="F111" s="48">
        <f>+'[46]Inputs and Assumptions'!G15</f>
        <v>11.61852959</v>
      </c>
      <c r="G111" s="48">
        <f>+'[46]Inputs and Assumptions'!H15</f>
        <v>11.61852959</v>
      </c>
      <c r="H111" s="48">
        <f>+'[46]Inputs and Assumptions'!I15</f>
        <v>11.61832778</v>
      </c>
      <c r="I111" s="48">
        <f>+'[46]Inputs and Assumptions'!J15</f>
        <v>11.61832778</v>
      </c>
      <c r="J111" s="98">
        <f>+'[46]Inputs and Assumptions'!K15</f>
        <v>11.61832778</v>
      </c>
      <c r="K111" s="98">
        <f>+'[46]Inputs and Assumptions'!L15</f>
        <v>11.61832778</v>
      </c>
      <c r="L111" s="98">
        <f t="shared" ref="L111:AZ111" si="45">+K114</f>
        <v>11.61832778</v>
      </c>
      <c r="M111" s="98">
        <f t="shared" si="45"/>
        <v>11.61832778</v>
      </c>
      <c r="N111" s="98">
        <f t="shared" si="45"/>
        <v>11.61832778</v>
      </c>
      <c r="O111" s="98">
        <f t="shared" si="45"/>
        <v>11.61832778</v>
      </c>
      <c r="P111" s="98">
        <f t="shared" si="45"/>
        <v>11.61832778</v>
      </c>
      <c r="Q111" s="98">
        <f t="shared" si="45"/>
        <v>11.61832778</v>
      </c>
      <c r="R111" s="98">
        <f t="shared" si="45"/>
        <v>11.61832778</v>
      </c>
      <c r="S111" s="98">
        <f t="shared" si="45"/>
        <v>11.61832778</v>
      </c>
      <c r="T111" s="98">
        <f t="shared" si="45"/>
        <v>11.61832778</v>
      </c>
      <c r="U111" s="98">
        <f t="shared" si="45"/>
        <v>11.61832778</v>
      </c>
      <c r="V111" s="98">
        <f t="shared" si="45"/>
        <v>11.61832778</v>
      </c>
      <c r="W111" s="98">
        <f t="shared" si="45"/>
        <v>11.61832778</v>
      </c>
      <c r="X111" s="98">
        <f t="shared" si="45"/>
        <v>11.61832778</v>
      </c>
      <c r="Y111" s="98">
        <f t="shared" si="45"/>
        <v>11.61832778</v>
      </c>
      <c r="Z111" s="98">
        <f t="shared" si="45"/>
        <v>11.61832778</v>
      </c>
      <c r="AA111" s="98">
        <f t="shared" si="45"/>
        <v>11.61832778</v>
      </c>
      <c r="AB111" s="98">
        <f t="shared" si="45"/>
        <v>11.61832778</v>
      </c>
      <c r="AC111" s="98">
        <f t="shared" si="45"/>
        <v>11.61832778</v>
      </c>
      <c r="AD111" s="98">
        <f t="shared" si="45"/>
        <v>11.61832778</v>
      </c>
      <c r="AE111" s="98">
        <f t="shared" si="45"/>
        <v>11.61832778</v>
      </c>
      <c r="AF111" s="98">
        <f t="shared" si="45"/>
        <v>11.61832778</v>
      </c>
      <c r="AG111" s="98">
        <f t="shared" si="45"/>
        <v>11.61832778</v>
      </c>
      <c r="AH111" s="98">
        <f t="shared" si="45"/>
        <v>11.61832778</v>
      </c>
      <c r="AI111" s="98">
        <f t="shared" si="45"/>
        <v>11.61832778</v>
      </c>
      <c r="AJ111" s="98">
        <f t="shared" si="45"/>
        <v>11.61832778</v>
      </c>
      <c r="AK111" s="98">
        <f t="shared" si="45"/>
        <v>11.61832778</v>
      </c>
      <c r="AL111" s="98">
        <f t="shared" si="45"/>
        <v>11.61832778</v>
      </c>
      <c r="AM111" s="98">
        <f t="shared" si="45"/>
        <v>11.61832778</v>
      </c>
      <c r="AN111" s="98">
        <f t="shared" si="45"/>
        <v>11.61832778</v>
      </c>
      <c r="AO111" s="98">
        <f t="shared" si="45"/>
        <v>11.61832778</v>
      </c>
      <c r="AP111" s="98">
        <f t="shared" si="45"/>
        <v>11.61832778</v>
      </c>
      <c r="AQ111" s="98">
        <f t="shared" si="45"/>
        <v>11.61832778</v>
      </c>
      <c r="AR111" s="98">
        <f t="shared" si="45"/>
        <v>11.61832778</v>
      </c>
      <c r="AS111" s="98">
        <f t="shared" si="45"/>
        <v>11.61832778</v>
      </c>
      <c r="AT111" s="98">
        <f t="shared" si="45"/>
        <v>11.61832778</v>
      </c>
      <c r="AU111" s="98">
        <f t="shared" si="45"/>
        <v>11.61832778</v>
      </c>
      <c r="AV111" s="98">
        <f t="shared" si="45"/>
        <v>11.61832778</v>
      </c>
      <c r="AW111" s="98">
        <f t="shared" si="45"/>
        <v>11.61832778</v>
      </c>
      <c r="AX111" s="98">
        <f t="shared" si="45"/>
        <v>11.61832778</v>
      </c>
      <c r="AY111" s="98">
        <f t="shared" si="45"/>
        <v>11.61832778</v>
      </c>
      <c r="AZ111" s="98">
        <f t="shared" si="45"/>
        <v>11.61832778</v>
      </c>
    </row>
    <row r="112" spans="1:66" ht="11.25" customHeight="1" outlineLevel="1">
      <c r="A112" s="42" t="s">
        <v>100</v>
      </c>
      <c r="B112" s="97">
        <f t="shared" si="44"/>
        <v>1745</v>
      </c>
      <c r="C112" s="48"/>
      <c r="D112" s="98">
        <f>+'[46]Inputs and Assumptions'!F$38</f>
        <v>0</v>
      </c>
      <c r="E112" s="98">
        <f>+'[46]Inputs and Assumptions'!G38</f>
        <v>0</v>
      </c>
      <c r="F112" s="98">
        <f>+'[46]Inputs and Assumptions'!H38</f>
        <v>0</v>
      </c>
      <c r="G112" s="98">
        <f>+'[46]Inputs and Assumptions'!I38</f>
        <v>0</v>
      </c>
      <c r="H112" s="98">
        <f>+'[46]Inputs and Assumptions'!J38</f>
        <v>0</v>
      </c>
      <c r="I112" s="98">
        <f>+'[46]Inputs and Assumptions'!K38</f>
        <v>0</v>
      </c>
      <c r="J112" s="98">
        <f>+'[46]Inputs and Assumptions'!L38</f>
        <v>0</v>
      </c>
      <c r="K112" s="98">
        <f>+'[46]Inputs and Assumptions'!M38</f>
        <v>0</v>
      </c>
      <c r="L112" s="98">
        <f>+'[46]Inputs and Assumptions'!N38</f>
        <v>0</v>
      </c>
      <c r="M112" s="98">
        <f>+'[46]Inputs and Assumptions'!O38</f>
        <v>0</v>
      </c>
      <c r="N112" s="98">
        <f>+'[46]Inputs and Assumptions'!P38</f>
        <v>0</v>
      </c>
      <c r="O112" s="98">
        <f>+'[46]Inputs and Assumptions'!Q38</f>
        <v>0</v>
      </c>
      <c r="P112" s="98">
        <f>+'[46]Inputs and Assumptions'!R38</f>
        <v>0</v>
      </c>
      <c r="Q112" s="98">
        <f>+'[46]Inputs and Assumptions'!S38</f>
        <v>0</v>
      </c>
      <c r="R112" s="98">
        <f>+'[46]Inputs and Assumptions'!T38</f>
        <v>0</v>
      </c>
      <c r="S112" s="98">
        <f>+'[46]Inputs and Assumptions'!U38</f>
        <v>0</v>
      </c>
      <c r="T112" s="98">
        <f>+'[46]Inputs and Assumptions'!V38</f>
        <v>0</v>
      </c>
      <c r="U112" s="98">
        <f>+'[46]Inputs and Assumptions'!W38</f>
        <v>0</v>
      </c>
      <c r="V112" s="98">
        <f>+'[46]Inputs and Assumptions'!X38</f>
        <v>0</v>
      </c>
      <c r="W112" s="98">
        <f>+'[46]Inputs and Assumptions'!Y38</f>
        <v>0</v>
      </c>
      <c r="X112" s="98">
        <f>+'[46]Inputs and Assumptions'!Z38</f>
        <v>0</v>
      </c>
      <c r="Y112" s="98">
        <f>+'[46]Inputs and Assumptions'!AA38</f>
        <v>0</v>
      </c>
      <c r="Z112" s="98">
        <f>+'[46]Inputs and Assumptions'!AB38</f>
        <v>0</v>
      </c>
      <c r="AA112" s="98">
        <f>+'[46]Inputs and Assumptions'!AC38</f>
        <v>0</v>
      </c>
      <c r="AB112" s="98">
        <f>+'[46]Inputs and Assumptions'!AD38</f>
        <v>0</v>
      </c>
      <c r="AC112" s="98">
        <f>+'[46]Inputs and Assumptions'!AE38</f>
        <v>0</v>
      </c>
      <c r="AD112" s="98">
        <f>+'[46]Inputs and Assumptions'!AF38</f>
        <v>0</v>
      </c>
      <c r="AE112" s="98">
        <f>+'[46]Inputs and Assumptions'!AG38</f>
        <v>0</v>
      </c>
      <c r="AF112" s="98">
        <f>+'[46]Inputs and Assumptions'!AH38</f>
        <v>0</v>
      </c>
      <c r="AG112" s="98">
        <f>+'[46]Inputs and Assumptions'!AI38</f>
        <v>0</v>
      </c>
      <c r="AH112" s="98">
        <f>+'[46]Inputs and Assumptions'!AJ38</f>
        <v>0</v>
      </c>
      <c r="AI112" s="98">
        <f>+'[46]Inputs and Assumptions'!AK38</f>
        <v>0</v>
      </c>
      <c r="AJ112" s="98">
        <f>+'[46]Inputs and Assumptions'!AL38</f>
        <v>0</v>
      </c>
      <c r="AK112" s="98">
        <f>+'[46]Inputs and Assumptions'!AM38</f>
        <v>0</v>
      </c>
      <c r="AL112" s="98">
        <f>+'[46]Inputs and Assumptions'!AN38</f>
        <v>0</v>
      </c>
      <c r="AM112" s="98">
        <f>+'[46]Inputs and Assumptions'!AO38</f>
        <v>0</v>
      </c>
      <c r="AN112" s="98">
        <f>+'[46]Inputs and Assumptions'!AP38</f>
        <v>0</v>
      </c>
      <c r="AO112" s="98">
        <f>+'[46]Inputs and Assumptions'!AQ38</f>
        <v>0</v>
      </c>
      <c r="AP112" s="98">
        <f>+'[46]Inputs and Assumptions'!AR38</f>
        <v>0</v>
      </c>
      <c r="AQ112" s="98">
        <f>+'[46]Inputs and Assumptions'!AS38</f>
        <v>0</v>
      </c>
      <c r="AR112" s="98">
        <f>+'[46]Inputs and Assumptions'!AT38</f>
        <v>0</v>
      </c>
      <c r="AS112" s="98">
        <f>+'[46]Inputs and Assumptions'!AU38</f>
        <v>0</v>
      </c>
      <c r="AT112" s="98">
        <f>+'[46]Inputs and Assumptions'!AV38</f>
        <v>0</v>
      </c>
      <c r="AU112" s="98">
        <f>+'[46]Inputs and Assumptions'!AW38</f>
        <v>0</v>
      </c>
      <c r="AV112" s="98">
        <f>+'[46]Inputs and Assumptions'!AX38</f>
        <v>0</v>
      </c>
      <c r="AW112" s="98">
        <f>+'[46]Inputs and Assumptions'!AY38</f>
        <v>0</v>
      </c>
      <c r="AX112" s="98">
        <f>+'[46]Inputs and Assumptions'!AZ38</f>
        <v>0</v>
      </c>
      <c r="AY112" s="98">
        <f>+'[46]Inputs and Assumptions'!BA38</f>
        <v>0</v>
      </c>
      <c r="AZ112" s="98">
        <f>+'[46]Inputs and Assumptions'!BB38</f>
        <v>0</v>
      </c>
    </row>
    <row r="113" spans="1:52" ht="11.25" customHeight="1" outlineLevel="1">
      <c r="A113" s="42" t="s">
        <v>101</v>
      </c>
      <c r="B113" s="97">
        <f t="shared" si="44"/>
        <v>1745</v>
      </c>
      <c r="C113" s="99"/>
      <c r="D113" s="100">
        <f>+'[46]Inputs and Assumptions'!F$48</f>
        <v>0</v>
      </c>
      <c r="E113" s="100">
        <f>+'[46]Inputs and Assumptions'!G48</f>
        <v>0</v>
      </c>
      <c r="F113" s="100">
        <f>+'[46]Inputs and Assumptions'!H48</f>
        <v>0</v>
      </c>
      <c r="G113" s="100">
        <f>+'[46]Inputs and Assumptions'!I48</f>
        <v>0</v>
      </c>
      <c r="H113" s="100">
        <f>+'[46]Inputs and Assumptions'!J48</f>
        <v>0</v>
      </c>
      <c r="I113" s="100">
        <f>+'[46]Inputs and Assumptions'!K48</f>
        <v>0</v>
      </c>
      <c r="J113" s="100">
        <f>+'[46]Inputs and Assumptions'!L48</f>
        <v>0</v>
      </c>
      <c r="K113" s="100">
        <f>+'[46]Inputs and Assumptions'!M48</f>
        <v>0</v>
      </c>
      <c r="L113" s="100">
        <f>+'[46]Inputs and Assumptions'!N48</f>
        <v>0</v>
      </c>
      <c r="M113" s="100">
        <f>+'[46]Inputs and Assumptions'!O48</f>
        <v>0</v>
      </c>
      <c r="N113" s="100">
        <f>+'[46]Inputs and Assumptions'!P48</f>
        <v>0</v>
      </c>
      <c r="O113" s="100">
        <f>+'[46]Inputs and Assumptions'!Q48</f>
        <v>0</v>
      </c>
      <c r="P113" s="100">
        <f>+'[46]Inputs and Assumptions'!R48</f>
        <v>0</v>
      </c>
      <c r="Q113" s="100">
        <f>+'[46]Inputs and Assumptions'!S48</f>
        <v>0</v>
      </c>
      <c r="R113" s="100">
        <f>+'[46]Inputs and Assumptions'!T48</f>
        <v>0</v>
      </c>
      <c r="S113" s="100">
        <f>+'[46]Inputs and Assumptions'!U48</f>
        <v>0</v>
      </c>
      <c r="T113" s="100">
        <f>+'[46]Inputs and Assumptions'!V48</f>
        <v>0</v>
      </c>
      <c r="U113" s="100">
        <f>+'[46]Inputs and Assumptions'!W48</f>
        <v>0</v>
      </c>
      <c r="V113" s="100">
        <f>+'[46]Inputs and Assumptions'!X48</f>
        <v>0</v>
      </c>
      <c r="W113" s="100">
        <f>+'[46]Inputs and Assumptions'!Y48</f>
        <v>0</v>
      </c>
      <c r="X113" s="100">
        <f>+'[46]Inputs and Assumptions'!Z48</f>
        <v>0</v>
      </c>
      <c r="Y113" s="100">
        <f>+'[46]Inputs and Assumptions'!AA48</f>
        <v>0</v>
      </c>
      <c r="Z113" s="100">
        <f>+'[46]Inputs and Assumptions'!AB48</f>
        <v>0</v>
      </c>
      <c r="AA113" s="100">
        <f>+'[46]Inputs and Assumptions'!AC48</f>
        <v>0</v>
      </c>
      <c r="AB113" s="100">
        <f>+'[46]Inputs and Assumptions'!AD48</f>
        <v>0</v>
      </c>
      <c r="AC113" s="100">
        <f>+'[46]Inputs and Assumptions'!AE48</f>
        <v>0</v>
      </c>
      <c r="AD113" s="100">
        <f>+'[46]Inputs and Assumptions'!AF48</f>
        <v>0</v>
      </c>
      <c r="AE113" s="100">
        <f>+'[46]Inputs and Assumptions'!AG48</f>
        <v>0</v>
      </c>
      <c r="AF113" s="100">
        <f>+'[46]Inputs and Assumptions'!AH48</f>
        <v>0</v>
      </c>
      <c r="AG113" s="100">
        <f>+'[46]Inputs and Assumptions'!AI48</f>
        <v>0</v>
      </c>
      <c r="AH113" s="100">
        <f>+'[46]Inputs and Assumptions'!AJ48</f>
        <v>0</v>
      </c>
      <c r="AI113" s="100">
        <f>+'[46]Inputs and Assumptions'!AK48</f>
        <v>0</v>
      </c>
      <c r="AJ113" s="100">
        <f>+'[46]Inputs and Assumptions'!AL48</f>
        <v>0</v>
      </c>
      <c r="AK113" s="100">
        <f>+'[46]Inputs and Assumptions'!AM48</f>
        <v>0</v>
      </c>
      <c r="AL113" s="100">
        <f>+'[46]Inputs and Assumptions'!AN48</f>
        <v>0</v>
      </c>
      <c r="AM113" s="100">
        <f>+'[46]Inputs and Assumptions'!AO48</f>
        <v>0</v>
      </c>
      <c r="AN113" s="100">
        <f>+'[46]Inputs and Assumptions'!AP48</f>
        <v>0</v>
      </c>
      <c r="AO113" s="100">
        <f>+'[46]Inputs and Assumptions'!AQ48</f>
        <v>0</v>
      </c>
      <c r="AP113" s="100">
        <f>+'[46]Inputs and Assumptions'!AR48</f>
        <v>0</v>
      </c>
      <c r="AQ113" s="100">
        <f>+'[46]Inputs and Assumptions'!AS48</f>
        <v>0</v>
      </c>
      <c r="AR113" s="100">
        <f>+'[46]Inputs and Assumptions'!AT48</f>
        <v>0</v>
      </c>
      <c r="AS113" s="100">
        <f>+'[46]Inputs and Assumptions'!AU48</f>
        <v>0</v>
      </c>
      <c r="AT113" s="100">
        <f>+'[46]Inputs and Assumptions'!AV48</f>
        <v>0</v>
      </c>
      <c r="AU113" s="100">
        <f>+'[46]Inputs and Assumptions'!AW48</f>
        <v>0</v>
      </c>
      <c r="AV113" s="100">
        <f>+'[46]Inputs and Assumptions'!AX48</f>
        <v>0</v>
      </c>
      <c r="AW113" s="100">
        <f>+'[46]Inputs and Assumptions'!AY48</f>
        <v>0</v>
      </c>
      <c r="AX113" s="100">
        <f>+'[46]Inputs and Assumptions'!AZ48</f>
        <v>0</v>
      </c>
      <c r="AY113" s="100">
        <f>+'[46]Inputs and Assumptions'!BA48</f>
        <v>0</v>
      </c>
      <c r="AZ113" s="100">
        <f>+'[46]Inputs and Assumptions'!BB48</f>
        <v>0</v>
      </c>
    </row>
    <row r="114" spans="1:52" ht="11.25" customHeight="1" outlineLevel="1">
      <c r="A114" s="42" t="s">
        <v>102</v>
      </c>
      <c r="B114" s="97">
        <f t="shared" si="44"/>
        <v>1745</v>
      </c>
      <c r="C114" s="48"/>
      <c r="D114" s="48">
        <f>+D111+D112-D113</f>
        <v>11.61852959</v>
      </c>
      <c r="E114" s="48">
        <f>+E111+E112-E113</f>
        <v>11.61852959</v>
      </c>
      <c r="F114" s="48">
        <f t="shared" ref="F114:AZ114" si="46">+F111+F112-F113</f>
        <v>11.61852959</v>
      </c>
      <c r="G114" s="98">
        <f t="shared" si="46"/>
        <v>11.61852959</v>
      </c>
      <c r="H114" s="98">
        <f t="shared" si="46"/>
        <v>11.61832778</v>
      </c>
      <c r="I114" s="98">
        <f t="shared" si="46"/>
        <v>11.61832778</v>
      </c>
      <c r="J114" s="98">
        <f t="shared" si="46"/>
        <v>11.61832778</v>
      </c>
      <c r="K114" s="98">
        <f t="shared" si="46"/>
        <v>11.61832778</v>
      </c>
      <c r="L114" s="98">
        <f t="shared" si="46"/>
        <v>11.61832778</v>
      </c>
      <c r="M114" s="98">
        <f t="shared" si="46"/>
        <v>11.61832778</v>
      </c>
      <c r="N114" s="98">
        <f t="shared" si="46"/>
        <v>11.61832778</v>
      </c>
      <c r="O114" s="98">
        <f t="shared" si="46"/>
        <v>11.61832778</v>
      </c>
      <c r="P114" s="98">
        <f t="shared" si="46"/>
        <v>11.61832778</v>
      </c>
      <c r="Q114" s="98">
        <f t="shared" si="46"/>
        <v>11.61832778</v>
      </c>
      <c r="R114" s="98">
        <f t="shared" si="46"/>
        <v>11.61832778</v>
      </c>
      <c r="S114" s="98">
        <f t="shared" si="46"/>
        <v>11.61832778</v>
      </c>
      <c r="T114" s="98">
        <f t="shared" si="46"/>
        <v>11.61832778</v>
      </c>
      <c r="U114" s="98">
        <f t="shared" si="46"/>
        <v>11.61832778</v>
      </c>
      <c r="V114" s="98">
        <f t="shared" si="46"/>
        <v>11.61832778</v>
      </c>
      <c r="W114" s="98">
        <f t="shared" si="46"/>
        <v>11.61832778</v>
      </c>
      <c r="X114" s="98">
        <f t="shared" si="46"/>
        <v>11.61832778</v>
      </c>
      <c r="Y114" s="98">
        <f t="shared" si="46"/>
        <v>11.61832778</v>
      </c>
      <c r="Z114" s="98">
        <f t="shared" si="46"/>
        <v>11.61832778</v>
      </c>
      <c r="AA114" s="98">
        <f t="shared" si="46"/>
        <v>11.61832778</v>
      </c>
      <c r="AB114" s="98">
        <f t="shared" si="46"/>
        <v>11.61832778</v>
      </c>
      <c r="AC114" s="98">
        <f t="shared" si="46"/>
        <v>11.61832778</v>
      </c>
      <c r="AD114" s="98">
        <f t="shared" si="46"/>
        <v>11.61832778</v>
      </c>
      <c r="AE114" s="98">
        <f t="shared" si="46"/>
        <v>11.61832778</v>
      </c>
      <c r="AF114" s="98">
        <f t="shared" si="46"/>
        <v>11.61832778</v>
      </c>
      <c r="AG114" s="98">
        <f t="shared" si="46"/>
        <v>11.61832778</v>
      </c>
      <c r="AH114" s="98">
        <f t="shared" si="46"/>
        <v>11.61832778</v>
      </c>
      <c r="AI114" s="98">
        <f t="shared" si="46"/>
        <v>11.61832778</v>
      </c>
      <c r="AJ114" s="98">
        <f t="shared" si="46"/>
        <v>11.61832778</v>
      </c>
      <c r="AK114" s="98">
        <f t="shared" si="46"/>
        <v>11.61832778</v>
      </c>
      <c r="AL114" s="98">
        <f t="shared" si="46"/>
        <v>11.61832778</v>
      </c>
      <c r="AM114" s="98">
        <f t="shared" si="46"/>
        <v>11.61832778</v>
      </c>
      <c r="AN114" s="98">
        <f t="shared" si="46"/>
        <v>11.61832778</v>
      </c>
      <c r="AO114" s="98">
        <f t="shared" si="46"/>
        <v>11.61832778</v>
      </c>
      <c r="AP114" s="98">
        <f t="shared" si="46"/>
        <v>11.61832778</v>
      </c>
      <c r="AQ114" s="98">
        <f t="shared" si="46"/>
        <v>11.61832778</v>
      </c>
      <c r="AR114" s="98">
        <f t="shared" si="46"/>
        <v>11.61832778</v>
      </c>
      <c r="AS114" s="98">
        <f t="shared" si="46"/>
        <v>11.61832778</v>
      </c>
      <c r="AT114" s="98">
        <f t="shared" si="46"/>
        <v>11.61832778</v>
      </c>
      <c r="AU114" s="98">
        <f t="shared" si="46"/>
        <v>11.61832778</v>
      </c>
      <c r="AV114" s="98">
        <f t="shared" si="46"/>
        <v>11.61832778</v>
      </c>
      <c r="AW114" s="98">
        <f t="shared" si="46"/>
        <v>11.61832778</v>
      </c>
      <c r="AX114" s="98">
        <f t="shared" si="46"/>
        <v>11.61832778</v>
      </c>
      <c r="AY114" s="98">
        <f t="shared" si="46"/>
        <v>11.61832778</v>
      </c>
      <c r="AZ114" s="98">
        <f t="shared" si="46"/>
        <v>11.61832778</v>
      </c>
    </row>
    <row r="115" spans="1:52" ht="11.25" customHeight="1" outlineLevel="1">
      <c r="B115" s="97">
        <f t="shared" si="44"/>
        <v>1745</v>
      </c>
      <c r="G115" s="98"/>
      <c r="H115" s="98"/>
      <c r="I115" s="98"/>
      <c r="J115" s="98"/>
      <c r="K115" s="98"/>
      <c r="L115" s="98"/>
      <c r="M115" s="98"/>
      <c r="N115" s="98"/>
      <c r="O115" s="98"/>
      <c r="P115" s="98"/>
      <c r="Q115" s="98"/>
      <c r="R115" s="98"/>
      <c r="S115" s="98"/>
      <c r="T115" s="98"/>
      <c r="U115" s="98"/>
      <c r="V115" s="98"/>
      <c r="W115" s="98"/>
      <c r="X115" s="98"/>
      <c r="Y115" s="98"/>
      <c r="Z115" s="98"/>
      <c r="AA115" s="98"/>
      <c r="AB115" s="98"/>
      <c r="AC115" s="98"/>
      <c r="AD115" s="98"/>
      <c r="AE115" s="98"/>
      <c r="AF115" s="98"/>
      <c r="AG115" s="98"/>
      <c r="AH115" s="98"/>
      <c r="AI115" s="98"/>
      <c r="AJ115" s="98"/>
      <c r="AK115" s="98"/>
      <c r="AL115" s="98"/>
      <c r="AM115" s="98"/>
      <c r="AN115" s="98"/>
      <c r="AO115" s="98"/>
      <c r="AP115" s="98"/>
      <c r="AQ115" s="98"/>
      <c r="AR115" s="98"/>
      <c r="AS115" s="98"/>
      <c r="AT115" s="98"/>
      <c r="AU115" s="98"/>
      <c r="AV115" s="98"/>
      <c r="AW115" s="98"/>
      <c r="AX115" s="98"/>
      <c r="AY115" s="98"/>
      <c r="AZ115" s="98"/>
    </row>
    <row r="116" spans="1:52" ht="11.25" customHeight="1" outlineLevel="1">
      <c r="A116" s="42" t="s">
        <v>103</v>
      </c>
      <c r="B116" s="97">
        <f t="shared" si="44"/>
        <v>1745</v>
      </c>
      <c r="C116" s="48"/>
      <c r="D116" s="48">
        <f>+C119</f>
        <v>0</v>
      </c>
      <c r="E116" s="107">
        <f>IF($A$60,'[46]Inputs and Assumptions'!$D$27+'[46]Inputs and Assumptions'!F$27,'[46]Inputs and Assumptions'!F$27)</f>
        <v>1.964198352494382</v>
      </c>
      <c r="F116" s="107">
        <f>IF($A$60,'[46]Inputs and Assumptions'!$D$27+'[46]Inputs and Assumptions'!G$27,'[46]Inputs and Assumptions'!G$27)</f>
        <v>2.1954030834034728</v>
      </c>
      <c r="G116" s="107">
        <f>IF($A$60,'[46]Inputs and Assumptions'!$D$27+'[46]Inputs and Assumptions'!H$27,'[46]Inputs and Assumptions'!H$27)</f>
        <v>2.4266078143125638</v>
      </c>
      <c r="H116" s="107">
        <f>IF($A$60,'[46]Inputs and Assumptions'!$D$27+'[46]Inputs and Assumptions'!I$27,'[46]Inputs and Assumptions'!I$27)</f>
        <v>2.6578125243125639</v>
      </c>
      <c r="I116" s="107">
        <f>IF($A$60,'[46]Inputs and Assumptions'!$D$27+'[46]Inputs and Assumptions'!J$27,'[46]Inputs and Assumptions'!J$27)</f>
        <v>2.889017234312564</v>
      </c>
      <c r="J116" s="98">
        <f>IF($A$60,'[46]Inputs and Assumptions'!$D$27+'[46]Inputs and Assumptions'!K$27,'[46]Inputs and Assumptions'!K$27)</f>
        <v>3.0993089743125646</v>
      </c>
      <c r="K116" s="98">
        <f>IF($A$60,'[46]Inputs and Assumptions'!$D$27+'[46]Inputs and Assumptions'!L$27,'[46]Inputs and Assumptions'!L$27)</f>
        <v>3.3096007143125643</v>
      </c>
      <c r="L116" s="98">
        <f t="shared" ref="L116:AZ116" si="47">+K119</f>
        <v>3.5198924471305642</v>
      </c>
      <c r="M116" s="98">
        <f t="shared" si="47"/>
        <v>3.730184179948564</v>
      </c>
      <c r="N116" s="98">
        <f t="shared" si="47"/>
        <v>3.9044590966485639</v>
      </c>
      <c r="O116" s="98">
        <f t="shared" si="47"/>
        <v>4.0787340133485639</v>
      </c>
      <c r="P116" s="98">
        <f t="shared" si="47"/>
        <v>4.2530089300485638</v>
      </c>
      <c r="Q116" s="98">
        <f t="shared" si="47"/>
        <v>4.4272838467485638</v>
      </c>
      <c r="R116" s="98">
        <f t="shared" si="47"/>
        <v>4.6015587634485637</v>
      </c>
      <c r="S116" s="98">
        <f t="shared" si="47"/>
        <v>4.7758336801485637</v>
      </c>
      <c r="T116" s="98">
        <f t="shared" si="47"/>
        <v>4.9501085968485636</v>
      </c>
      <c r="U116" s="98">
        <f t="shared" si="47"/>
        <v>5.1243835135485636</v>
      </c>
      <c r="V116" s="98">
        <f t="shared" si="47"/>
        <v>5.2986584302485635</v>
      </c>
      <c r="W116" s="98">
        <f t="shared" si="47"/>
        <v>5.4729333469485635</v>
      </c>
      <c r="X116" s="98">
        <f t="shared" si="47"/>
        <v>5.6472082636485634</v>
      </c>
      <c r="Y116" s="98">
        <f t="shared" si="47"/>
        <v>5.8214831803485634</v>
      </c>
      <c r="Z116" s="98">
        <f t="shared" si="47"/>
        <v>5.9957580970485633</v>
      </c>
      <c r="AA116" s="98">
        <f t="shared" si="47"/>
        <v>6.1700330137485633</v>
      </c>
      <c r="AB116" s="98">
        <f t="shared" si="47"/>
        <v>6.3443079304485632</v>
      </c>
      <c r="AC116" s="98">
        <f t="shared" si="47"/>
        <v>6.5185828471485632</v>
      </c>
      <c r="AD116" s="98">
        <f t="shared" si="47"/>
        <v>6.6928577638485631</v>
      </c>
      <c r="AE116" s="98">
        <f t="shared" si="47"/>
        <v>6.8671326805485631</v>
      </c>
      <c r="AF116" s="98">
        <f t="shared" si="47"/>
        <v>7.041407597248563</v>
      </c>
      <c r="AG116" s="98">
        <f t="shared" si="47"/>
        <v>7.215682513948563</v>
      </c>
      <c r="AH116" s="98">
        <f t="shared" si="47"/>
        <v>7.3899574306485629</v>
      </c>
      <c r="AI116" s="98">
        <f t="shared" si="47"/>
        <v>7.5642323473485629</v>
      </c>
      <c r="AJ116" s="98">
        <f t="shared" si="47"/>
        <v>7.7385072640485628</v>
      </c>
      <c r="AK116" s="98">
        <f t="shared" si="47"/>
        <v>7.9127821807485628</v>
      </c>
      <c r="AL116" s="98">
        <f t="shared" si="47"/>
        <v>8.0870570974485627</v>
      </c>
      <c r="AM116" s="98">
        <f t="shared" si="47"/>
        <v>8.2613320141485627</v>
      </c>
      <c r="AN116" s="98">
        <f t="shared" si="47"/>
        <v>8.4356069308485626</v>
      </c>
      <c r="AO116" s="98">
        <f t="shared" si="47"/>
        <v>8.6098818475485626</v>
      </c>
      <c r="AP116" s="98">
        <f t="shared" si="47"/>
        <v>8.7841567642485625</v>
      </c>
      <c r="AQ116" s="98">
        <f t="shared" si="47"/>
        <v>8.9584316809485625</v>
      </c>
      <c r="AR116" s="98">
        <f t="shared" si="47"/>
        <v>9.1327065976485624</v>
      </c>
      <c r="AS116" s="98">
        <f t="shared" si="47"/>
        <v>9.3069815143485624</v>
      </c>
      <c r="AT116" s="98">
        <f t="shared" si="47"/>
        <v>9.4812564310485623</v>
      </c>
      <c r="AU116" s="98">
        <f t="shared" si="47"/>
        <v>9.6555313477485623</v>
      </c>
      <c r="AV116" s="98">
        <f t="shared" si="47"/>
        <v>9.8298062644485622</v>
      </c>
      <c r="AW116" s="98">
        <f t="shared" si="47"/>
        <v>10.004081181148562</v>
      </c>
      <c r="AX116" s="98">
        <f t="shared" si="47"/>
        <v>10.178356097848562</v>
      </c>
      <c r="AY116" s="98">
        <f t="shared" si="47"/>
        <v>10.352631014548562</v>
      </c>
      <c r="AZ116" s="98">
        <f t="shared" si="47"/>
        <v>10.526905931248562</v>
      </c>
    </row>
    <row r="117" spans="1:52" ht="11.25" customHeight="1" outlineLevel="1">
      <c r="A117" s="42" t="s">
        <v>104</v>
      </c>
      <c r="B117" s="97">
        <f t="shared" si="44"/>
        <v>1745</v>
      </c>
      <c r="C117" s="48"/>
      <c r="D117" s="98">
        <f>+(D112*'[46]Inputs and Assumptions'!F$58*0.5)</f>
        <v>0</v>
      </c>
      <c r="E117" s="98">
        <f>+(E112*'[46]Inputs and Assumptions'!G$58*0.5)</f>
        <v>0</v>
      </c>
      <c r="F117" s="98">
        <f>+(F112*'[46]Inputs and Assumptions'!H$58*0.5)</f>
        <v>0</v>
      </c>
      <c r="G117" s="98">
        <f>+(G112*'[46]Inputs and Assumptions'!I$58*0.5)</f>
        <v>0</v>
      </c>
      <c r="H117" s="98">
        <f>+(H112*'[46]Inputs and Assumptions'!J$58*0.5)</f>
        <v>0</v>
      </c>
      <c r="I117" s="98">
        <f>+(I112*'[46]Inputs and Assumptions'!K$58*0.5)</f>
        <v>0</v>
      </c>
      <c r="J117" s="98">
        <f>+(J112*'[46]Inputs and Assumptions'!L$58*0.5)</f>
        <v>0</v>
      </c>
      <c r="K117" s="98">
        <f>+(K112*'[46]Inputs and Assumptions'!M$58*0.5)</f>
        <v>0</v>
      </c>
      <c r="L117" s="98">
        <f>+(L112*'[46]Inputs and Assumptions'!N$58*0.5)</f>
        <v>0</v>
      </c>
      <c r="M117" s="98">
        <f>+(M112*'[46]Inputs and Assumptions'!O$58*0.5)</f>
        <v>0</v>
      </c>
      <c r="N117" s="98">
        <f>+(N112*'[46]Inputs and Assumptions'!P$58*0.5)</f>
        <v>0</v>
      </c>
      <c r="O117" s="98">
        <f>+(O112*'[46]Inputs and Assumptions'!Q$58*0.5)</f>
        <v>0</v>
      </c>
      <c r="P117" s="98">
        <f>+(P112*'[46]Inputs and Assumptions'!R$58*0.5)</f>
        <v>0</v>
      </c>
      <c r="Q117" s="98">
        <f>+(Q112*'[46]Inputs and Assumptions'!S$58*0.5)</f>
        <v>0</v>
      </c>
      <c r="R117" s="98">
        <f>+(R112*'[46]Inputs and Assumptions'!T$58*0.5)</f>
        <v>0</v>
      </c>
      <c r="S117" s="98">
        <f>+(S112*'[46]Inputs and Assumptions'!U$58*0.5)</f>
        <v>0</v>
      </c>
      <c r="T117" s="98">
        <f>+(T112*'[46]Inputs and Assumptions'!V$58*0.5)</f>
        <v>0</v>
      </c>
      <c r="U117" s="98">
        <f>+(U112*'[46]Inputs and Assumptions'!W$58*0.5)</f>
        <v>0</v>
      </c>
      <c r="V117" s="98">
        <f>+(V112*'[46]Inputs and Assumptions'!X$58*0.5)</f>
        <v>0</v>
      </c>
      <c r="W117" s="98">
        <f>+(W112*'[46]Inputs and Assumptions'!Y$58*0.5)</f>
        <v>0</v>
      </c>
      <c r="X117" s="98">
        <f>+(X112*'[46]Inputs and Assumptions'!Z$58*0.5)</f>
        <v>0</v>
      </c>
      <c r="Y117" s="98">
        <f>+(Y112*'[46]Inputs and Assumptions'!AA$58*0.5)</f>
        <v>0</v>
      </c>
      <c r="Z117" s="98">
        <f>+(Z112*'[46]Inputs and Assumptions'!AB$58*0.5)</f>
        <v>0</v>
      </c>
      <c r="AA117" s="98">
        <f>+(AA112*'[46]Inputs and Assumptions'!AC$58*0.5)</f>
        <v>0</v>
      </c>
      <c r="AB117" s="98">
        <f>+(AB112*'[46]Inputs and Assumptions'!AD$58*0.5)</f>
        <v>0</v>
      </c>
      <c r="AC117" s="98">
        <f>+(AC112*'[46]Inputs and Assumptions'!AE$58*0.5)</f>
        <v>0</v>
      </c>
      <c r="AD117" s="98">
        <f>+(AD112*'[46]Inputs and Assumptions'!AF$58*0.5)</f>
        <v>0</v>
      </c>
      <c r="AE117" s="98">
        <f>+(AE112*'[46]Inputs and Assumptions'!AG$58*0.5)</f>
        <v>0</v>
      </c>
      <c r="AF117" s="98">
        <f>+(AF112*'[46]Inputs and Assumptions'!AH$58*0.5)</f>
        <v>0</v>
      </c>
      <c r="AG117" s="98">
        <f>+(AG112*'[46]Inputs and Assumptions'!AI$58*0.5)</f>
        <v>0</v>
      </c>
      <c r="AH117" s="98">
        <f>+(AH112*'[46]Inputs and Assumptions'!AJ$58*0.5)</f>
        <v>0</v>
      </c>
      <c r="AI117" s="98">
        <f>+(AI112*'[46]Inputs and Assumptions'!AK$58*0.5)</f>
        <v>0</v>
      </c>
      <c r="AJ117" s="98">
        <f>+(AJ112*'[46]Inputs and Assumptions'!AL$58*0.5)</f>
        <v>0</v>
      </c>
      <c r="AK117" s="98">
        <f>+(AK112*'[46]Inputs and Assumptions'!AM$58*0.5)</f>
        <v>0</v>
      </c>
      <c r="AL117" s="98">
        <f>+(AL112*'[46]Inputs and Assumptions'!AN$58*0.5)</f>
        <v>0</v>
      </c>
      <c r="AM117" s="98">
        <f>+(AM112*'[46]Inputs and Assumptions'!AO$58*0.5)</f>
        <v>0</v>
      </c>
      <c r="AN117" s="98">
        <f>+(AN112*'[46]Inputs and Assumptions'!AP$58*0.5)</f>
        <v>0</v>
      </c>
      <c r="AO117" s="98">
        <f>+(AO112*'[46]Inputs and Assumptions'!AQ$58*0.5)</f>
        <v>0</v>
      </c>
      <c r="AP117" s="98">
        <f>+(AP112*'[46]Inputs and Assumptions'!AR$58*0.5)</f>
        <v>0</v>
      </c>
      <c r="AQ117" s="98">
        <f>+(AQ112*'[46]Inputs and Assumptions'!AS$58*0.5)</f>
        <v>0</v>
      </c>
      <c r="AR117" s="98">
        <f>+(AR112*'[46]Inputs and Assumptions'!AT$58*0.5)</f>
        <v>0</v>
      </c>
      <c r="AS117" s="98">
        <f>+(AS112*'[46]Inputs and Assumptions'!AU$58*0.5)</f>
        <v>0</v>
      </c>
      <c r="AT117" s="98">
        <f>+(AT112*'[46]Inputs and Assumptions'!AV$58*0.5)</f>
        <v>0</v>
      </c>
      <c r="AU117" s="98">
        <f>+(AU112*'[46]Inputs and Assumptions'!AW$58*0.5)</f>
        <v>0</v>
      </c>
      <c r="AV117" s="98">
        <f>+(AV112*'[46]Inputs and Assumptions'!AX$58*0.5)</f>
        <v>0</v>
      </c>
      <c r="AW117" s="98">
        <f>+(AW112*'[46]Inputs and Assumptions'!AY$58*0.5)</f>
        <v>0</v>
      </c>
      <c r="AX117" s="98">
        <f>+(AX112*'[46]Inputs and Assumptions'!AZ$58*0.5)</f>
        <v>0</v>
      </c>
      <c r="AY117" s="98">
        <f>+(AY112*'[46]Inputs and Assumptions'!BA$58*0.5)</f>
        <v>0</v>
      </c>
      <c r="AZ117" s="98">
        <f>+(AZ112*'[46]Inputs and Assumptions'!BB$58*0.5)</f>
        <v>0</v>
      </c>
    </row>
    <row r="118" spans="1:52" ht="11.25" customHeight="1" outlineLevel="1">
      <c r="A118" s="42" t="s">
        <v>105</v>
      </c>
      <c r="B118" s="97">
        <f t="shared" si="44"/>
        <v>1745</v>
      </c>
      <c r="C118" s="90">
        <f>'[46]Inputs and Assumptions'!E$27</f>
        <v>1</v>
      </c>
      <c r="D118" s="98">
        <f>+'[46]Inputs and Assumptions'!F$27-'[46]Inputs and Assumptions'!E$27</f>
        <v>0.23120473090909099</v>
      </c>
      <c r="E118" s="98">
        <f>+'[46]Inputs and Assumptions'!G$27-'[46]Inputs and Assumptions'!F$27</f>
        <v>0.23120473090909077</v>
      </c>
      <c r="F118" s="98">
        <f>+'[46]Inputs and Assumptions'!H$27-'[46]Inputs and Assumptions'!G$27</f>
        <v>0.23120473090909099</v>
      </c>
      <c r="G118" s="98">
        <f>+'[46]Inputs and Assumptions'!I$27-'[46]Inputs and Assumptions'!H$27</f>
        <v>0.23120471000000009</v>
      </c>
      <c r="H118" s="98">
        <f>+'[46]Inputs and Assumptions'!J$27-'[46]Inputs and Assumptions'!I$27</f>
        <v>0.23120470999999987</v>
      </c>
      <c r="I118" s="98">
        <f>+'[46]Inputs and Assumptions'!K$27-'[46]Inputs and Assumptions'!J$27</f>
        <v>0.21029174000000062</v>
      </c>
      <c r="J118" s="98">
        <f>+'[46]Inputs and Assumptions'!L$27-'[46]Inputs and Assumptions'!K$27</f>
        <v>0.21029173999999973</v>
      </c>
      <c r="K118" s="98">
        <f>+IF('[46]Inputs and Assumptions'!M$58=0,0,MIN('[46]Inputs and Assumptions'!M$58*'B2M Rev Req'!K111,('B2M Rev Req'!K111-'B2M Rev Req'!K116)))</f>
        <v>0.21029173281800001</v>
      </c>
      <c r="L118" s="98">
        <f>+IF('[46]Inputs and Assumptions'!N$58=0,0,MIN('[46]Inputs and Assumptions'!N$58*'B2M Rev Req'!L111,('B2M Rev Req'!L111-'B2M Rev Req'!L116)))</f>
        <v>0.21029173281800001</v>
      </c>
      <c r="M118" s="98">
        <f>+IF('[46]Inputs and Assumptions'!O$58=0,0,MIN('[46]Inputs and Assumptions'!O$58*'B2M Rev Req'!M111,('B2M Rev Req'!M111-'B2M Rev Req'!M116)))</f>
        <v>0.17427491669999998</v>
      </c>
      <c r="N118" s="98">
        <f>+IF('[46]Inputs and Assumptions'!P$58=0,0,MIN('[46]Inputs and Assumptions'!P$58*'B2M Rev Req'!N111,('B2M Rev Req'!N111-'B2M Rev Req'!N116)))</f>
        <v>0.17427491669999998</v>
      </c>
      <c r="O118" s="98">
        <f>+IF('[46]Inputs and Assumptions'!Q$58=0,0,MIN('[46]Inputs and Assumptions'!Q$58*'B2M Rev Req'!O111,('B2M Rev Req'!O111-'B2M Rev Req'!O116)))</f>
        <v>0.17427491669999998</v>
      </c>
      <c r="P118" s="98">
        <f>+IF('[46]Inputs and Assumptions'!R$58=0,0,MIN('[46]Inputs and Assumptions'!R$58*'B2M Rev Req'!P111,('B2M Rev Req'!P111-'B2M Rev Req'!P116)))</f>
        <v>0.17427491669999998</v>
      </c>
      <c r="Q118" s="98">
        <f>+IF('[46]Inputs and Assumptions'!S$58=0,0,MIN('[46]Inputs and Assumptions'!S$58*'B2M Rev Req'!Q111,('B2M Rev Req'!Q111-'B2M Rev Req'!Q116)))</f>
        <v>0.17427491669999998</v>
      </c>
      <c r="R118" s="98">
        <f>+IF('[46]Inputs and Assumptions'!T$58=0,0,MIN('[46]Inputs and Assumptions'!T$58*'B2M Rev Req'!R111,('B2M Rev Req'!R111-'B2M Rev Req'!R116)))</f>
        <v>0.17427491669999998</v>
      </c>
      <c r="S118" s="98">
        <f>+IF('[46]Inputs and Assumptions'!U$58=0,0,MIN('[46]Inputs and Assumptions'!U$58*'B2M Rev Req'!S111,('B2M Rev Req'!S111-'B2M Rev Req'!S116)))</f>
        <v>0.17427491669999998</v>
      </c>
      <c r="T118" s="98">
        <f>+IF('[46]Inputs and Assumptions'!V$58=0,0,MIN('[46]Inputs and Assumptions'!V$58*'B2M Rev Req'!T111,('B2M Rev Req'!T111-'B2M Rev Req'!T116)))</f>
        <v>0.17427491669999998</v>
      </c>
      <c r="U118" s="98">
        <f>+IF('[46]Inputs and Assumptions'!W$58=0,0,MIN('[46]Inputs and Assumptions'!W$58*'B2M Rev Req'!U111,('B2M Rev Req'!U111-'B2M Rev Req'!U116)))</f>
        <v>0.17427491669999998</v>
      </c>
      <c r="V118" s="98">
        <f>+IF('[46]Inputs and Assumptions'!X$58=0,0,MIN('[46]Inputs and Assumptions'!X$58*'B2M Rev Req'!V111,('B2M Rev Req'!V111-'B2M Rev Req'!V116)))</f>
        <v>0.17427491669999998</v>
      </c>
      <c r="W118" s="98">
        <f>+IF('[46]Inputs and Assumptions'!Y$58=0,0,MIN('[46]Inputs and Assumptions'!Y$58*'B2M Rev Req'!W111,('B2M Rev Req'!W111-'B2M Rev Req'!W116)))</f>
        <v>0.17427491669999998</v>
      </c>
      <c r="X118" s="98">
        <f>+IF('[46]Inputs and Assumptions'!Z$58=0,0,MIN('[46]Inputs and Assumptions'!Z$58*'B2M Rev Req'!X111,('B2M Rev Req'!X111-'B2M Rev Req'!X116)))</f>
        <v>0.17427491669999998</v>
      </c>
      <c r="Y118" s="98">
        <f>+IF('[46]Inputs and Assumptions'!AA$58=0,0,MIN('[46]Inputs and Assumptions'!AA$58*'B2M Rev Req'!Y111,('B2M Rev Req'!Y111-'B2M Rev Req'!Y116)))</f>
        <v>0.17427491669999998</v>
      </c>
      <c r="Z118" s="98">
        <f>+IF('[46]Inputs and Assumptions'!AB$58=0,0,MIN('[46]Inputs and Assumptions'!AB$58*'B2M Rev Req'!Z111,('B2M Rev Req'!Z111-'B2M Rev Req'!Z116)))</f>
        <v>0.17427491669999998</v>
      </c>
      <c r="AA118" s="98">
        <f>+IF('[46]Inputs and Assumptions'!AC$58=0,0,MIN('[46]Inputs and Assumptions'!AC$58*'B2M Rev Req'!AA111,('B2M Rev Req'!AA111-'B2M Rev Req'!AA116)))</f>
        <v>0.17427491669999998</v>
      </c>
      <c r="AB118" s="98">
        <f>+IF('[46]Inputs and Assumptions'!AD$58=0,0,MIN('[46]Inputs and Assumptions'!AD$58*'B2M Rev Req'!AB111,('B2M Rev Req'!AB111-'B2M Rev Req'!AB116)))</f>
        <v>0.17427491669999998</v>
      </c>
      <c r="AC118" s="98">
        <f>+IF('[46]Inputs and Assumptions'!AE$58=0,0,MIN('[46]Inputs and Assumptions'!AE$58*'B2M Rev Req'!AC111,('B2M Rev Req'!AC111-'B2M Rev Req'!AC116)))</f>
        <v>0.17427491669999998</v>
      </c>
      <c r="AD118" s="98">
        <f>+IF('[46]Inputs and Assumptions'!AF$58=0,0,MIN('[46]Inputs and Assumptions'!AF$58*'B2M Rev Req'!AD111,('B2M Rev Req'!AD111-'B2M Rev Req'!AD116)))</f>
        <v>0.17427491669999998</v>
      </c>
      <c r="AE118" s="98">
        <f>+IF('[46]Inputs and Assumptions'!AG$58=0,0,MIN('[46]Inputs and Assumptions'!AG$58*'B2M Rev Req'!AE111,('B2M Rev Req'!AE111-'B2M Rev Req'!AE116)))</f>
        <v>0.17427491669999998</v>
      </c>
      <c r="AF118" s="98">
        <f>+IF('[46]Inputs and Assumptions'!AH$58=0,0,MIN('[46]Inputs and Assumptions'!AH$58*'B2M Rev Req'!AF111,('B2M Rev Req'!AF111-'B2M Rev Req'!AF116)))</f>
        <v>0.17427491669999998</v>
      </c>
      <c r="AG118" s="98">
        <f>+IF('[46]Inputs and Assumptions'!AI$58=0,0,MIN('[46]Inputs and Assumptions'!AI$58*'B2M Rev Req'!AG111,('B2M Rev Req'!AG111-'B2M Rev Req'!AG116)))</f>
        <v>0.17427491669999998</v>
      </c>
      <c r="AH118" s="98">
        <f>+IF('[46]Inputs and Assumptions'!AJ$58=0,0,MIN('[46]Inputs and Assumptions'!AJ$58*'B2M Rev Req'!AH111,('B2M Rev Req'!AH111-'B2M Rev Req'!AH116)))</f>
        <v>0.17427491669999998</v>
      </c>
      <c r="AI118" s="98">
        <f>+IF('[46]Inputs and Assumptions'!AK$58=0,0,MIN('[46]Inputs and Assumptions'!AK$58*'B2M Rev Req'!AI111,('B2M Rev Req'!AI111-'B2M Rev Req'!AI116)))</f>
        <v>0.17427491669999998</v>
      </c>
      <c r="AJ118" s="98">
        <f>+IF('[46]Inputs and Assumptions'!AL$58=0,0,MIN('[46]Inputs and Assumptions'!AL$58*'B2M Rev Req'!AJ111,('B2M Rev Req'!AJ111-'B2M Rev Req'!AJ116)))</f>
        <v>0.17427491669999998</v>
      </c>
      <c r="AK118" s="98">
        <f>+IF('[46]Inputs and Assumptions'!AM$58=0,0,MIN('[46]Inputs and Assumptions'!AM$58*'B2M Rev Req'!AK111,('B2M Rev Req'!AK111-'B2M Rev Req'!AK116)))</f>
        <v>0.17427491669999998</v>
      </c>
      <c r="AL118" s="98">
        <f>+IF('[46]Inputs and Assumptions'!AN$58=0,0,MIN('[46]Inputs and Assumptions'!AN$58*'B2M Rev Req'!AL111,('B2M Rev Req'!AL111-'B2M Rev Req'!AL116)))</f>
        <v>0.17427491669999998</v>
      </c>
      <c r="AM118" s="98">
        <f>+IF('[46]Inputs and Assumptions'!AO$58=0,0,MIN('[46]Inputs and Assumptions'!AO$58*'B2M Rev Req'!AM111,('B2M Rev Req'!AM111-'B2M Rev Req'!AM116)))</f>
        <v>0.17427491669999998</v>
      </c>
      <c r="AN118" s="98">
        <f>+IF('[46]Inputs and Assumptions'!AP$58=0,0,MIN('[46]Inputs and Assumptions'!AP$58*'B2M Rev Req'!AN111,('B2M Rev Req'!AN111-'B2M Rev Req'!AN116)))</f>
        <v>0.17427491669999998</v>
      </c>
      <c r="AO118" s="98">
        <f>+IF('[46]Inputs and Assumptions'!AQ$58=0,0,MIN('[46]Inputs and Assumptions'!AQ$58*'B2M Rev Req'!AO111,('B2M Rev Req'!AO111-'B2M Rev Req'!AO116)))</f>
        <v>0.17427491669999998</v>
      </c>
      <c r="AP118" s="98">
        <f>+IF('[46]Inputs and Assumptions'!AR$58=0,0,MIN('[46]Inputs and Assumptions'!AR$58*'B2M Rev Req'!AP111,('B2M Rev Req'!AP111-'B2M Rev Req'!AP116)))</f>
        <v>0.17427491669999998</v>
      </c>
      <c r="AQ118" s="98">
        <f>+IF('[46]Inputs and Assumptions'!AS$58=0,0,MIN('[46]Inputs and Assumptions'!AS$58*'B2M Rev Req'!AQ111,('B2M Rev Req'!AQ111-'B2M Rev Req'!AQ116)))</f>
        <v>0.17427491669999998</v>
      </c>
      <c r="AR118" s="98">
        <f>+IF('[46]Inputs and Assumptions'!AT$58=0,0,MIN('[46]Inputs and Assumptions'!AT$58*'B2M Rev Req'!AR111,('B2M Rev Req'!AR111-'B2M Rev Req'!AR116)))</f>
        <v>0.17427491669999998</v>
      </c>
      <c r="AS118" s="98">
        <f>+IF('[46]Inputs and Assumptions'!AU$58=0,0,MIN('[46]Inputs and Assumptions'!AU$58*'B2M Rev Req'!AS111,('B2M Rev Req'!AS111-'B2M Rev Req'!AS116)))</f>
        <v>0.17427491669999998</v>
      </c>
      <c r="AT118" s="98">
        <f>+IF('[46]Inputs and Assumptions'!AV$58=0,0,MIN('[46]Inputs and Assumptions'!AV$58*'B2M Rev Req'!AT111,('B2M Rev Req'!AT111-'B2M Rev Req'!AT116)))</f>
        <v>0.17427491669999998</v>
      </c>
      <c r="AU118" s="98">
        <f>+IF('[46]Inputs and Assumptions'!AW$58=0,0,MIN('[46]Inputs and Assumptions'!AW$58*'B2M Rev Req'!AU111,('B2M Rev Req'!AU111-'B2M Rev Req'!AU116)))</f>
        <v>0.17427491669999998</v>
      </c>
      <c r="AV118" s="98">
        <f>+IF('[46]Inputs and Assumptions'!AX$58=0,0,MIN('[46]Inputs and Assumptions'!AX$58*'B2M Rev Req'!AV111,('B2M Rev Req'!AV111-'B2M Rev Req'!AV116)))</f>
        <v>0.17427491669999998</v>
      </c>
      <c r="AW118" s="98">
        <f>+IF('[46]Inputs and Assumptions'!AY$58=0,0,MIN('[46]Inputs and Assumptions'!AY$58*'B2M Rev Req'!AW111,('B2M Rev Req'!AW111-'B2M Rev Req'!AW116)))</f>
        <v>0.17427491669999998</v>
      </c>
      <c r="AX118" s="98">
        <f>+IF('[46]Inputs and Assumptions'!AZ$58=0,0,MIN('[46]Inputs and Assumptions'!AZ$58*'B2M Rev Req'!AX111,('B2M Rev Req'!AX111-'B2M Rev Req'!AX116)))</f>
        <v>0.17427491669999998</v>
      </c>
      <c r="AY118" s="98">
        <f>+IF('[46]Inputs and Assumptions'!BA$58=0,0,MIN('[46]Inputs and Assumptions'!BA$58*'B2M Rev Req'!AY111,('B2M Rev Req'!AY111-'B2M Rev Req'!AY116)))</f>
        <v>0.17427491669999998</v>
      </c>
      <c r="AZ118" s="98">
        <f>+IF('[46]Inputs and Assumptions'!BB$58=0,0,MIN('[46]Inputs and Assumptions'!BB$58*'B2M Rev Req'!AZ111,('B2M Rev Req'!AZ111-'B2M Rev Req'!AZ116)))</f>
        <v>0.17427491669999998</v>
      </c>
    </row>
    <row r="119" spans="1:52" ht="11.25" customHeight="1" outlineLevel="1" thickBot="1">
      <c r="A119" s="42" t="s">
        <v>106</v>
      </c>
      <c r="B119" s="97">
        <f t="shared" si="44"/>
        <v>1745</v>
      </c>
      <c r="C119" s="108">
        <v>0</v>
      </c>
      <c r="D119" s="108">
        <f>+SUM(D116:D118)</f>
        <v>0.23120473090909099</v>
      </c>
      <c r="E119" s="108">
        <f>+SUM(E116:E118)</f>
        <v>2.1954030834034728</v>
      </c>
      <c r="F119" s="108">
        <f>+SUM(F116:F118)</f>
        <v>2.4266078143125638</v>
      </c>
      <c r="G119" s="104">
        <f t="shared" ref="G119:AZ119" si="48">+SUM(G116:G118)</f>
        <v>2.6578125243125639</v>
      </c>
      <c r="H119" s="104">
        <f t="shared" si="48"/>
        <v>2.889017234312564</v>
      </c>
      <c r="I119" s="104">
        <f t="shared" si="48"/>
        <v>3.0993089743125646</v>
      </c>
      <c r="J119" s="104">
        <f t="shared" si="48"/>
        <v>3.3096007143125643</v>
      </c>
      <c r="K119" s="104">
        <f t="shared" si="48"/>
        <v>3.5198924471305642</v>
      </c>
      <c r="L119" s="104">
        <f t="shared" si="48"/>
        <v>3.730184179948564</v>
      </c>
      <c r="M119" s="104">
        <f t="shared" si="48"/>
        <v>3.9044590966485639</v>
      </c>
      <c r="N119" s="104">
        <f t="shared" si="48"/>
        <v>4.0787340133485639</v>
      </c>
      <c r="O119" s="104">
        <f t="shared" si="48"/>
        <v>4.2530089300485638</v>
      </c>
      <c r="P119" s="104">
        <f t="shared" si="48"/>
        <v>4.4272838467485638</v>
      </c>
      <c r="Q119" s="104">
        <f t="shared" si="48"/>
        <v>4.6015587634485637</v>
      </c>
      <c r="R119" s="104">
        <f t="shared" si="48"/>
        <v>4.7758336801485637</v>
      </c>
      <c r="S119" s="104">
        <f t="shared" si="48"/>
        <v>4.9501085968485636</v>
      </c>
      <c r="T119" s="104">
        <f t="shared" si="48"/>
        <v>5.1243835135485636</v>
      </c>
      <c r="U119" s="104">
        <f t="shared" si="48"/>
        <v>5.2986584302485635</v>
      </c>
      <c r="V119" s="104">
        <f t="shared" si="48"/>
        <v>5.4729333469485635</v>
      </c>
      <c r="W119" s="104">
        <f t="shared" si="48"/>
        <v>5.6472082636485634</v>
      </c>
      <c r="X119" s="104">
        <f t="shared" si="48"/>
        <v>5.8214831803485634</v>
      </c>
      <c r="Y119" s="104">
        <f t="shared" si="48"/>
        <v>5.9957580970485633</v>
      </c>
      <c r="Z119" s="104">
        <f t="shared" si="48"/>
        <v>6.1700330137485633</v>
      </c>
      <c r="AA119" s="104">
        <f t="shared" si="48"/>
        <v>6.3443079304485632</v>
      </c>
      <c r="AB119" s="104">
        <f t="shared" si="48"/>
        <v>6.5185828471485632</v>
      </c>
      <c r="AC119" s="104">
        <f t="shared" si="48"/>
        <v>6.6928577638485631</v>
      </c>
      <c r="AD119" s="104">
        <f t="shared" si="48"/>
        <v>6.8671326805485631</v>
      </c>
      <c r="AE119" s="104">
        <f t="shared" si="48"/>
        <v>7.041407597248563</v>
      </c>
      <c r="AF119" s="104">
        <f t="shared" si="48"/>
        <v>7.215682513948563</v>
      </c>
      <c r="AG119" s="104">
        <f t="shared" si="48"/>
        <v>7.3899574306485629</v>
      </c>
      <c r="AH119" s="104">
        <f t="shared" si="48"/>
        <v>7.5642323473485629</v>
      </c>
      <c r="AI119" s="104">
        <f t="shared" si="48"/>
        <v>7.7385072640485628</v>
      </c>
      <c r="AJ119" s="104">
        <f t="shared" si="48"/>
        <v>7.9127821807485628</v>
      </c>
      <c r="AK119" s="104">
        <f t="shared" si="48"/>
        <v>8.0870570974485627</v>
      </c>
      <c r="AL119" s="104">
        <f t="shared" si="48"/>
        <v>8.2613320141485627</v>
      </c>
      <c r="AM119" s="104">
        <f t="shared" si="48"/>
        <v>8.4356069308485626</v>
      </c>
      <c r="AN119" s="104">
        <f t="shared" si="48"/>
        <v>8.6098818475485626</v>
      </c>
      <c r="AO119" s="104">
        <f t="shared" si="48"/>
        <v>8.7841567642485625</v>
      </c>
      <c r="AP119" s="104">
        <f t="shared" si="48"/>
        <v>8.9584316809485625</v>
      </c>
      <c r="AQ119" s="104">
        <f t="shared" si="48"/>
        <v>9.1327065976485624</v>
      </c>
      <c r="AR119" s="104">
        <f t="shared" si="48"/>
        <v>9.3069815143485624</v>
      </c>
      <c r="AS119" s="104">
        <f t="shared" si="48"/>
        <v>9.4812564310485623</v>
      </c>
      <c r="AT119" s="104">
        <f t="shared" si="48"/>
        <v>9.6555313477485623</v>
      </c>
      <c r="AU119" s="104">
        <f t="shared" si="48"/>
        <v>9.8298062644485622</v>
      </c>
      <c r="AV119" s="104">
        <f t="shared" si="48"/>
        <v>10.004081181148562</v>
      </c>
      <c r="AW119" s="104">
        <f t="shared" si="48"/>
        <v>10.178356097848562</v>
      </c>
      <c r="AX119" s="104">
        <f t="shared" si="48"/>
        <v>10.352631014548562</v>
      </c>
      <c r="AY119" s="104">
        <f t="shared" si="48"/>
        <v>10.526905931248562</v>
      </c>
      <c r="AZ119" s="104">
        <f t="shared" si="48"/>
        <v>10.701180847948562</v>
      </c>
    </row>
    <row r="120" spans="1:52" ht="11.25" customHeight="1" outlineLevel="1" thickTop="1">
      <c r="A120" s="76"/>
      <c r="G120" s="54"/>
      <c r="H120" s="55"/>
      <c r="I120" s="55"/>
      <c r="J120" s="55"/>
      <c r="K120" s="55"/>
      <c r="L120" s="55"/>
      <c r="M120" s="55"/>
      <c r="N120" s="55"/>
      <c r="O120" s="55"/>
      <c r="P120" s="55"/>
      <c r="Q120" s="55"/>
      <c r="R120" s="55"/>
      <c r="S120" s="55"/>
      <c r="T120" s="55"/>
      <c r="U120" s="55"/>
      <c r="V120" s="55"/>
      <c r="W120" s="55"/>
      <c r="X120" s="55"/>
      <c r="Y120" s="55"/>
      <c r="Z120" s="55"/>
      <c r="AA120" s="55"/>
      <c r="AB120" s="55"/>
      <c r="AC120" s="55"/>
      <c r="AD120" s="55"/>
      <c r="AE120" s="55"/>
      <c r="AF120" s="55"/>
      <c r="AG120" s="55"/>
      <c r="AH120" s="55"/>
      <c r="AI120" s="55"/>
      <c r="AJ120" s="55"/>
      <c r="AK120" s="55"/>
      <c r="AL120" s="55"/>
      <c r="AM120" s="55"/>
      <c r="AN120" s="55"/>
      <c r="AO120" s="55"/>
      <c r="AP120" s="55"/>
      <c r="AQ120" s="55"/>
      <c r="AR120" s="55"/>
      <c r="AS120" s="55"/>
      <c r="AT120" s="55"/>
      <c r="AU120" s="55"/>
      <c r="AV120" s="55"/>
      <c r="AW120" s="55"/>
      <c r="AX120" s="55"/>
      <c r="AY120" s="55"/>
      <c r="AZ120" s="55"/>
    </row>
    <row r="121" spans="1:52" ht="11.25" customHeight="1" outlineLevel="1">
      <c r="A121" s="76"/>
      <c r="G121" s="54"/>
      <c r="H121" s="55"/>
      <c r="I121" s="55"/>
      <c r="J121" s="55"/>
      <c r="K121" s="55"/>
      <c r="L121" s="55"/>
      <c r="M121" s="55"/>
      <c r="N121" s="55"/>
      <c r="O121" s="55"/>
      <c r="P121" s="55"/>
      <c r="Q121" s="55"/>
      <c r="R121" s="55"/>
      <c r="S121" s="55"/>
      <c r="T121" s="55"/>
      <c r="U121" s="55"/>
      <c r="V121" s="55"/>
      <c r="W121" s="55"/>
      <c r="X121" s="55"/>
      <c r="Y121" s="55"/>
      <c r="Z121" s="55"/>
      <c r="AA121" s="55"/>
      <c r="AB121" s="55"/>
      <c r="AC121" s="55"/>
      <c r="AD121" s="55"/>
      <c r="AE121" s="55"/>
      <c r="AF121" s="55"/>
      <c r="AG121" s="55"/>
      <c r="AH121" s="55"/>
      <c r="AI121" s="55"/>
      <c r="AJ121" s="55"/>
      <c r="AK121" s="55"/>
      <c r="AL121" s="55"/>
      <c r="AM121" s="55"/>
      <c r="AN121" s="55"/>
      <c r="AO121" s="55"/>
      <c r="AP121" s="55"/>
      <c r="AQ121" s="55"/>
      <c r="AR121" s="55"/>
      <c r="AS121" s="55"/>
      <c r="AT121" s="55"/>
      <c r="AU121" s="55"/>
      <c r="AV121" s="55"/>
      <c r="AW121" s="55"/>
      <c r="AX121" s="55"/>
      <c r="AY121" s="55"/>
      <c r="AZ121" s="55"/>
    </row>
    <row r="122" spans="1:52" ht="11.25" customHeight="1" outlineLevel="1">
      <c r="A122" s="94" t="s">
        <v>111</v>
      </c>
      <c r="B122" s="47">
        <f>'[46]Inputs and Assumptions'!B16</f>
        <v>1708</v>
      </c>
      <c r="G122" s="98"/>
      <c r="H122" s="98"/>
      <c r="I122" s="98"/>
      <c r="J122" s="98"/>
      <c r="K122" s="98"/>
      <c r="L122" s="98"/>
      <c r="M122" s="98"/>
      <c r="N122" s="98"/>
      <c r="O122" s="98"/>
      <c r="P122" s="98"/>
      <c r="Q122" s="98"/>
      <c r="R122" s="98"/>
      <c r="S122" s="98"/>
      <c r="T122" s="98"/>
      <c r="U122" s="98"/>
      <c r="V122" s="98"/>
      <c r="W122" s="98"/>
      <c r="X122" s="98"/>
      <c r="Y122" s="98"/>
      <c r="Z122" s="98"/>
      <c r="AA122" s="98"/>
      <c r="AB122" s="98"/>
      <c r="AC122" s="98"/>
      <c r="AD122" s="98"/>
      <c r="AE122" s="98"/>
      <c r="AF122" s="98"/>
      <c r="AG122" s="98"/>
      <c r="AH122" s="98"/>
      <c r="AI122" s="98"/>
      <c r="AJ122" s="98"/>
      <c r="AK122" s="98"/>
      <c r="AL122" s="98"/>
      <c r="AM122" s="98"/>
      <c r="AN122" s="98"/>
      <c r="AO122" s="98"/>
      <c r="AP122" s="98"/>
      <c r="AQ122" s="98"/>
      <c r="AR122" s="98"/>
      <c r="AS122" s="98"/>
      <c r="AT122" s="98"/>
      <c r="AU122" s="98"/>
      <c r="AV122" s="98"/>
      <c r="AW122" s="98"/>
      <c r="AX122" s="98"/>
      <c r="AY122" s="98"/>
      <c r="AZ122" s="98"/>
    </row>
    <row r="123" spans="1:52" ht="11.25" customHeight="1" outlineLevel="1">
      <c r="A123" s="42" t="s">
        <v>99</v>
      </c>
      <c r="B123" s="105">
        <f t="shared" ref="B123:B131" si="49">B122</f>
        <v>1708</v>
      </c>
      <c r="C123" s="48"/>
      <c r="D123" s="48">
        <f>+'[46]Inputs and Assumptions'!F$16</f>
        <v>1.140409E-2</v>
      </c>
      <c r="E123" s="48">
        <f>+'[46]Inputs and Assumptions'!F16</f>
        <v>1.140409E-2</v>
      </c>
      <c r="F123" s="48">
        <f>+'[46]Inputs and Assumptions'!G16</f>
        <v>1.140409E-2</v>
      </c>
      <c r="G123" s="48">
        <f>+'[46]Inputs and Assumptions'!H16</f>
        <v>1.140409E-2</v>
      </c>
      <c r="H123" s="48">
        <f>+'[46]Inputs and Assumptions'!I16</f>
        <v>1.140585E-2</v>
      </c>
      <c r="I123" s="48">
        <f>+'[46]Inputs and Assumptions'!J16</f>
        <v>1.140585E-2</v>
      </c>
      <c r="J123" s="98">
        <f>+'[46]Inputs and Assumptions'!K16</f>
        <v>1.140585E-2</v>
      </c>
      <c r="K123" s="98">
        <f>+'[46]Inputs and Assumptions'!L16</f>
        <v>1.140585E-2</v>
      </c>
      <c r="L123" s="98">
        <f t="shared" ref="L123:AZ123" si="50">+K126</f>
        <v>1.140585E-2</v>
      </c>
      <c r="M123" s="98">
        <f t="shared" si="50"/>
        <v>1.140585E-2</v>
      </c>
      <c r="N123" s="98">
        <f t="shared" si="50"/>
        <v>1.140585E-2</v>
      </c>
      <c r="O123" s="98">
        <f t="shared" si="50"/>
        <v>1.140585E-2</v>
      </c>
      <c r="P123" s="98">
        <f t="shared" si="50"/>
        <v>1.140585E-2</v>
      </c>
      <c r="Q123" s="98">
        <f t="shared" si="50"/>
        <v>1.140585E-2</v>
      </c>
      <c r="R123" s="98">
        <f t="shared" si="50"/>
        <v>1.140585E-2</v>
      </c>
      <c r="S123" s="98">
        <f t="shared" si="50"/>
        <v>1.140585E-2</v>
      </c>
      <c r="T123" s="98">
        <f t="shared" si="50"/>
        <v>1.140585E-2</v>
      </c>
      <c r="U123" s="98">
        <f t="shared" si="50"/>
        <v>1.140585E-2</v>
      </c>
      <c r="V123" s="98">
        <f t="shared" si="50"/>
        <v>1.140585E-2</v>
      </c>
      <c r="W123" s="98">
        <f t="shared" si="50"/>
        <v>1.140585E-2</v>
      </c>
      <c r="X123" s="98">
        <f t="shared" si="50"/>
        <v>1.140585E-2</v>
      </c>
      <c r="Y123" s="98">
        <f t="shared" si="50"/>
        <v>1.140585E-2</v>
      </c>
      <c r="Z123" s="98">
        <f t="shared" si="50"/>
        <v>1.140585E-2</v>
      </c>
      <c r="AA123" s="98">
        <f t="shared" si="50"/>
        <v>1.140585E-2</v>
      </c>
      <c r="AB123" s="98">
        <f t="shared" si="50"/>
        <v>1.140585E-2</v>
      </c>
      <c r="AC123" s="98">
        <f t="shared" si="50"/>
        <v>1.140585E-2</v>
      </c>
      <c r="AD123" s="98">
        <f t="shared" si="50"/>
        <v>1.140585E-2</v>
      </c>
      <c r="AE123" s="98">
        <f t="shared" si="50"/>
        <v>1.140585E-2</v>
      </c>
      <c r="AF123" s="98">
        <f t="shared" si="50"/>
        <v>1.140585E-2</v>
      </c>
      <c r="AG123" s="98">
        <f t="shared" si="50"/>
        <v>1.140585E-2</v>
      </c>
      <c r="AH123" s="98">
        <f t="shared" si="50"/>
        <v>1.140585E-2</v>
      </c>
      <c r="AI123" s="98">
        <f t="shared" si="50"/>
        <v>1.140585E-2</v>
      </c>
      <c r="AJ123" s="98">
        <f t="shared" si="50"/>
        <v>1.140585E-2</v>
      </c>
      <c r="AK123" s="98">
        <f t="shared" si="50"/>
        <v>1.140585E-2</v>
      </c>
      <c r="AL123" s="98">
        <f t="shared" si="50"/>
        <v>1.140585E-2</v>
      </c>
      <c r="AM123" s="98">
        <f t="shared" si="50"/>
        <v>1.140585E-2</v>
      </c>
      <c r="AN123" s="98">
        <f t="shared" si="50"/>
        <v>1.140585E-2</v>
      </c>
      <c r="AO123" s="98">
        <f t="shared" si="50"/>
        <v>1.140585E-2</v>
      </c>
      <c r="AP123" s="98">
        <f t="shared" si="50"/>
        <v>1.140585E-2</v>
      </c>
      <c r="AQ123" s="98">
        <f t="shared" si="50"/>
        <v>1.140585E-2</v>
      </c>
      <c r="AR123" s="98">
        <f t="shared" si="50"/>
        <v>1.140585E-2</v>
      </c>
      <c r="AS123" s="98">
        <f t="shared" si="50"/>
        <v>1.140585E-2</v>
      </c>
      <c r="AT123" s="98">
        <f t="shared" si="50"/>
        <v>1.140585E-2</v>
      </c>
      <c r="AU123" s="98">
        <f t="shared" si="50"/>
        <v>1.140585E-2</v>
      </c>
      <c r="AV123" s="98">
        <f t="shared" si="50"/>
        <v>1.140585E-2</v>
      </c>
      <c r="AW123" s="98">
        <f t="shared" si="50"/>
        <v>1.140585E-2</v>
      </c>
      <c r="AX123" s="98">
        <f t="shared" si="50"/>
        <v>1.140585E-2</v>
      </c>
      <c r="AY123" s="98">
        <f t="shared" si="50"/>
        <v>1.140585E-2</v>
      </c>
      <c r="AZ123" s="98">
        <f t="shared" si="50"/>
        <v>1.140585E-2</v>
      </c>
    </row>
    <row r="124" spans="1:52" ht="11.25" customHeight="1" outlineLevel="1">
      <c r="A124" s="42" t="s">
        <v>100</v>
      </c>
      <c r="B124" s="97">
        <f t="shared" si="49"/>
        <v>1708</v>
      </c>
      <c r="C124" s="48"/>
      <c r="D124" s="98">
        <f>+'[46]Inputs and Assumptions'!F$39</f>
        <v>0</v>
      </c>
      <c r="E124" s="98">
        <f>+'[46]Inputs and Assumptions'!G$39</f>
        <v>0</v>
      </c>
      <c r="F124" s="98">
        <f>+'[46]Inputs and Assumptions'!H$39</f>
        <v>0</v>
      </c>
      <c r="G124" s="98">
        <f>+'[46]Inputs and Assumptions'!I$39</f>
        <v>0</v>
      </c>
      <c r="H124" s="98">
        <f>+'[46]Inputs and Assumptions'!J$39</f>
        <v>0</v>
      </c>
      <c r="I124" s="98">
        <f>+'[46]Inputs and Assumptions'!K$39</f>
        <v>0</v>
      </c>
      <c r="J124" s="98">
        <f>+'[46]Inputs and Assumptions'!L$39</f>
        <v>0</v>
      </c>
      <c r="K124" s="98">
        <f>+'[46]Inputs and Assumptions'!M$39</f>
        <v>0</v>
      </c>
      <c r="L124" s="98">
        <f>+'[46]Inputs and Assumptions'!N$39</f>
        <v>0</v>
      </c>
      <c r="M124" s="98">
        <f>+'[46]Inputs and Assumptions'!O$39</f>
        <v>0</v>
      </c>
      <c r="N124" s="98">
        <f>+'[46]Inputs and Assumptions'!P$39</f>
        <v>0</v>
      </c>
      <c r="O124" s="98">
        <f>+'[46]Inputs and Assumptions'!Q$39</f>
        <v>0</v>
      </c>
      <c r="P124" s="98">
        <f>+'[46]Inputs and Assumptions'!R$39</f>
        <v>0</v>
      </c>
      <c r="Q124" s="98">
        <f>+'[46]Inputs and Assumptions'!S$39</f>
        <v>0</v>
      </c>
      <c r="R124" s="98">
        <f>+'[46]Inputs and Assumptions'!T$39</f>
        <v>0</v>
      </c>
      <c r="S124" s="98">
        <f>+'[46]Inputs and Assumptions'!U$39</f>
        <v>0</v>
      </c>
      <c r="T124" s="98">
        <f>+'[46]Inputs and Assumptions'!V$39</f>
        <v>0</v>
      </c>
      <c r="U124" s="98">
        <f>+'[46]Inputs and Assumptions'!W$39</f>
        <v>0</v>
      </c>
      <c r="V124" s="98">
        <f>+'[46]Inputs and Assumptions'!X$39</f>
        <v>0</v>
      </c>
      <c r="W124" s="98">
        <f>+'[46]Inputs and Assumptions'!Y$39</f>
        <v>0</v>
      </c>
      <c r="X124" s="98">
        <f>+'[46]Inputs and Assumptions'!Z$39</f>
        <v>0</v>
      </c>
      <c r="Y124" s="98">
        <f>+'[46]Inputs and Assumptions'!AA$39</f>
        <v>0</v>
      </c>
      <c r="Z124" s="98">
        <f>+'[46]Inputs and Assumptions'!AB$39</f>
        <v>0</v>
      </c>
      <c r="AA124" s="98">
        <f>+'[46]Inputs and Assumptions'!AC$39</f>
        <v>0</v>
      </c>
      <c r="AB124" s="98">
        <f>+'[46]Inputs and Assumptions'!AD$39</f>
        <v>0</v>
      </c>
      <c r="AC124" s="98">
        <f>+'[46]Inputs and Assumptions'!AE$39</f>
        <v>0</v>
      </c>
      <c r="AD124" s="98">
        <f>+'[46]Inputs and Assumptions'!AF$39</f>
        <v>0</v>
      </c>
      <c r="AE124" s="98">
        <f>+'[46]Inputs and Assumptions'!AG$39</f>
        <v>0</v>
      </c>
      <c r="AF124" s="98">
        <f>+'[46]Inputs and Assumptions'!AH$39</f>
        <v>0</v>
      </c>
      <c r="AG124" s="98">
        <f>+'[46]Inputs and Assumptions'!AI$39</f>
        <v>0</v>
      </c>
      <c r="AH124" s="98">
        <f>+'[46]Inputs and Assumptions'!AJ$39</f>
        <v>0</v>
      </c>
      <c r="AI124" s="98">
        <f>+'[46]Inputs and Assumptions'!AK$39</f>
        <v>0</v>
      </c>
      <c r="AJ124" s="98">
        <f>+'[46]Inputs and Assumptions'!AL$39</f>
        <v>0</v>
      </c>
      <c r="AK124" s="98">
        <f>+'[46]Inputs and Assumptions'!AM$39</f>
        <v>0</v>
      </c>
      <c r="AL124" s="98">
        <f>+'[46]Inputs and Assumptions'!AN$39</f>
        <v>0</v>
      </c>
      <c r="AM124" s="98">
        <f>+'[46]Inputs and Assumptions'!AO$39</f>
        <v>0</v>
      </c>
      <c r="AN124" s="98">
        <f>+'[46]Inputs and Assumptions'!AP$39</f>
        <v>0</v>
      </c>
      <c r="AO124" s="98">
        <f>+'[46]Inputs and Assumptions'!AQ$39</f>
        <v>0</v>
      </c>
      <c r="AP124" s="98">
        <f>+'[46]Inputs and Assumptions'!AR$39</f>
        <v>0</v>
      </c>
      <c r="AQ124" s="98">
        <f>+'[46]Inputs and Assumptions'!AS$39</f>
        <v>0</v>
      </c>
      <c r="AR124" s="98">
        <f>+'[46]Inputs and Assumptions'!AT$39</f>
        <v>0</v>
      </c>
      <c r="AS124" s="98">
        <f>+'[46]Inputs and Assumptions'!AU$39</f>
        <v>0</v>
      </c>
      <c r="AT124" s="98">
        <f>+'[46]Inputs and Assumptions'!AV$39</f>
        <v>0</v>
      </c>
      <c r="AU124" s="98">
        <f>+'[46]Inputs and Assumptions'!AW$39</f>
        <v>0</v>
      </c>
      <c r="AV124" s="98">
        <f>+'[46]Inputs and Assumptions'!AX$39</f>
        <v>0</v>
      </c>
      <c r="AW124" s="98">
        <f>+'[46]Inputs and Assumptions'!AY$39</f>
        <v>0</v>
      </c>
      <c r="AX124" s="98">
        <f>+'[46]Inputs and Assumptions'!AZ$39</f>
        <v>0</v>
      </c>
      <c r="AY124" s="98">
        <f>+'[46]Inputs and Assumptions'!BA$39</f>
        <v>0</v>
      </c>
      <c r="AZ124" s="98">
        <f>+'[46]Inputs and Assumptions'!BB$39</f>
        <v>0</v>
      </c>
    </row>
    <row r="125" spans="1:52" ht="11.25" customHeight="1" outlineLevel="1">
      <c r="A125" s="42" t="s">
        <v>101</v>
      </c>
      <c r="B125" s="97">
        <f t="shared" si="49"/>
        <v>1708</v>
      </c>
      <c r="C125" s="99"/>
      <c r="D125" s="100">
        <f>+'[46]Inputs and Assumptions'!F$49</f>
        <v>0</v>
      </c>
      <c r="E125" s="100">
        <f>+'[46]Inputs and Assumptions'!G$49</f>
        <v>0</v>
      </c>
      <c r="F125" s="100">
        <f>+'[46]Inputs and Assumptions'!H$49</f>
        <v>0</v>
      </c>
      <c r="G125" s="100">
        <f>+'[46]Inputs and Assumptions'!I$49</f>
        <v>0</v>
      </c>
      <c r="H125" s="100">
        <f>+'[46]Inputs and Assumptions'!J$49</f>
        <v>0</v>
      </c>
      <c r="I125" s="100">
        <f>+'[46]Inputs and Assumptions'!K$49</f>
        <v>0</v>
      </c>
      <c r="J125" s="100">
        <f>+'[46]Inputs and Assumptions'!L$49</f>
        <v>0</v>
      </c>
      <c r="K125" s="100">
        <f>+'[46]Inputs and Assumptions'!M$49</f>
        <v>0</v>
      </c>
      <c r="L125" s="100">
        <f>+'[46]Inputs and Assumptions'!N$49</f>
        <v>0</v>
      </c>
      <c r="M125" s="100">
        <f>+'[46]Inputs and Assumptions'!O$49</f>
        <v>0</v>
      </c>
      <c r="N125" s="100">
        <f>+'[46]Inputs and Assumptions'!P$49</f>
        <v>0</v>
      </c>
      <c r="O125" s="100">
        <f>+'[46]Inputs and Assumptions'!Q$49</f>
        <v>0</v>
      </c>
      <c r="P125" s="100">
        <f>+'[46]Inputs and Assumptions'!R$49</f>
        <v>0</v>
      </c>
      <c r="Q125" s="100">
        <f>+'[46]Inputs and Assumptions'!S$49</f>
        <v>0</v>
      </c>
      <c r="R125" s="100">
        <f>+'[46]Inputs and Assumptions'!T$49</f>
        <v>0</v>
      </c>
      <c r="S125" s="100">
        <f>+'[46]Inputs and Assumptions'!U$49</f>
        <v>0</v>
      </c>
      <c r="T125" s="100">
        <f>+'[46]Inputs and Assumptions'!V$49</f>
        <v>0</v>
      </c>
      <c r="U125" s="100">
        <f>+'[46]Inputs and Assumptions'!W$49</f>
        <v>0</v>
      </c>
      <c r="V125" s="100">
        <f>+'[46]Inputs and Assumptions'!X$49</f>
        <v>0</v>
      </c>
      <c r="W125" s="100">
        <f>+'[46]Inputs and Assumptions'!Y$49</f>
        <v>0</v>
      </c>
      <c r="X125" s="100">
        <f>+'[46]Inputs and Assumptions'!Z$49</f>
        <v>0</v>
      </c>
      <c r="Y125" s="100">
        <f>+'[46]Inputs and Assumptions'!AA$49</f>
        <v>0</v>
      </c>
      <c r="Z125" s="100">
        <f>+'[46]Inputs and Assumptions'!AB$49</f>
        <v>0</v>
      </c>
      <c r="AA125" s="100">
        <f>+'[46]Inputs and Assumptions'!AC$49</f>
        <v>0</v>
      </c>
      <c r="AB125" s="100">
        <f>+'[46]Inputs and Assumptions'!AD$49</f>
        <v>0</v>
      </c>
      <c r="AC125" s="100">
        <f>+'[46]Inputs and Assumptions'!AE$49</f>
        <v>0</v>
      </c>
      <c r="AD125" s="100">
        <f>+'[46]Inputs and Assumptions'!AF$49</f>
        <v>0</v>
      </c>
      <c r="AE125" s="100">
        <f>+'[46]Inputs and Assumptions'!AG$49</f>
        <v>0</v>
      </c>
      <c r="AF125" s="100">
        <f>+'[46]Inputs and Assumptions'!AH$49</f>
        <v>0</v>
      </c>
      <c r="AG125" s="100">
        <f>+'[46]Inputs and Assumptions'!AI$49</f>
        <v>0</v>
      </c>
      <c r="AH125" s="100">
        <f>+'[46]Inputs and Assumptions'!AJ$49</f>
        <v>0</v>
      </c>
      <c r="AI125" s="100">
        <f>+'[46]Inputs and Assumptions'!AK$49</f>
        <v>0</v>
      </c>
      <c r="AJ125" s="100">
        <f>+'[46]Inputs and Assumptions'!AL$49</f>
        <v>0</v>
      </c>
      <c r="AK125" s="100">
        <f>+'[46]Inputs and Assumptions'!AM$49</f>
        <v>0</v>
      </c>
      <c r="AL125" s="100">
        <f>+'[46]Inputs and Assumptions'!AN$49</f>
        <v>0</v>
      </c>
      <c r="AM125" s="100">
        <f>+'[46]Inputs and Assumptions'!AO$49</f>
        <v>0</v>
      </c>
      <c r="AN125" s="100">
        <f>+'[46]Inputs and Assumptions'!AP$49</f>
        <v>0</v>
      </c>
      <c r="AO125" s="100">
        <f>+'[46]Inputs and Assumptions'!AQ$49</f>
        <v>0</v>
      </c>
      <c r="AP125" s="100">
        <f>+'[46]Inputs and Assumptions'!AR$49</f>
        <v>0</v>
      </c>
      <c r="AQ125" s="100">
        <f>+'[46]Inputs and Assumptions'!AS$49</f>
        <v>0</v>
      </c>
      <c r="AR125" s="100">
        <f>+'[46]Inputs and Assumptions'!AT$49</f>
        <v>0</v>
      </c>
      <c r="AS125" s="100">
        <f>+'[46]Inputs and Assumptions'!AU$49</f>
        <v>0</v>
      </c>
      <c r="AT125" s="100">
        <f>+'[46]Inputs and Assumptions'!AV$49</f>
        <v>0</v>
      </c>
      <c r="AU125" s="100">
        <f>+'[46]Inputs and Assumptions'!AW$49</f>
        <v>0</v>
      </c>
      <c r="AV125" s="100">
        <f>+'[46]Inputs and Assumptions'!AX$49</f>
        <v>0</v>
      </c>
      <c r="AW125" s="100">
        <f>+'[46]Inputs and Assumptions'!AY$49</f>
        <v>0</v>
      </c>
      <c r="AX125" s="100">
        <f>+'[46]Inputs and Assumptions'!AZ$49</f>
        <v>0</v>
      </c>
      <c r="AY125" s="100">
        <f>+'[46]Inputs and Assumptions'!BA$49</f>
        <v>0</v>
      </c>
      <c r="AZ125" s="100">
        <f>+'[46]Inputs and Assumptions'!BB$49</f>
        <v>0</v>
      </c>
    </row>
    <row r="126" spans="1:52" ht="11.25" customHeight="1" outlineLevel="1">
      <c r="A126" s="42" t="s">
        <v>102</v>
      </c>
      <c r="B126" s="97">
        <f t="shared" si="49"/>
        <v>1708</v>
      </c>
      <c r="C126" s="48"/>
      <c r="D126" s="48">
        <f>+D123+D124-D125</f>
        <v>1.140409E-2</v>
      </c>
      <c r="E126" s="48">
        <f>+E123+E124-E125</f>
        <v>1.140409E-2</v>
      </c>
      <c r="F126" s="48">
        <f t="shared" ref="F126:AZ126" si="51">+F123+F124-F125</f>
        <v>1.140409E-2</v>
      </c>
      <c r="G126" s="98">
        <f t="shared" si="51"/>
        <v>1.140409E-2</v>
      </c>
      <c r="H126" s="98">
        <f t="shared" si="51"/>
        <v>1.140585E-2</v>
      </c>
      <c r="I126" s="98">
        <f t="shared" si="51"/>
        <v>1.140585E-2</v>
      </c>
      <c r="J126" s="98">
        <f t="shared" si="51"/>
        <v>1.140585E-2</v>
      </c>
      <c r="K126" s="98">
        <f t="shared" si="51"/>
        <v>1.140585E-2</v>
      </c>
      <c r="L126" s="98">
        <f t="shared" si="51"/>
        <v>1.140585E-2</v>
      </c>
      <c r="M126" s="98">
        <f t="shared" si="51"/>
        <v>1.140585E-2</v>
      </c>
      <c r="N126" s="98">
        <f t="shared" si="51"/>
        <v>1.140585E-2</v>
      </c>
      <c r="O126" s="98">
        <f t="shared" si="51"/>
        <v>1.140585E-2</v>
      </c>
      <c r="P126" s="98">
        <f t="shared" si="51"/>
        <v>1.140585E-2</v>
      </c>
      <c r="Q126" s="98">
        <f t="shared" si="51"/>
        <v>1.140585E-2</v>
      </c>
      <c r="R126" s="98">
        <f t="shared" si="51"/>
        <v>1.140585E-2</v>
      </c>
      <c r="S126" s="98">
        <f t="shared" si="51"/>
        <v>1.140585E-2</v>
      </c>
      <c r="T126" s="98">
        <f t="shared" si="51"/>
        <v>1.140585E-2</v>
      </c>
      <c r="U126" s="98">
        <f t="shared" si="51"/>
        <v>1.140585E-2</v>
      </c>
      <c r="V126" s="98">
        <f t="shared" si="51"/>
        <v>1.140585E-2</v>
      </c>
      <c r="W126" s="98">
        <f t="shared" si="51"/>
        <v>1.140585E-2</v>
      </c>
      <c r="X126" s="98">
        <f t="shared" si="51"/>
        <v>1.140585E-2</v>
      </c>
      <c r="Y126" s="98">
        <f t="shared" si="51"/>
        <v>1.140585E-2</v>
      </c>
      <c r="Z126" s="98">
        <f t="shared" si="51"/>
        <v>1.140585E-2</v>
      </c>
      <c r="AA126" s="98">
        <f t="shared" si="51"/>
        <v>1.140585E-2</v>
      </c>
      <c r="AB126" s="98">
        <f t="shared" si="51"/>
        <v>1.140585E-2</v>
      </c>
      <c r="AC126" s="98">
        <f t="shared" si="51"/>
        <v>1.140585E-2</v>
      </c>
      <c r="AD126" s="98">
        <f t="shared" si="51"/>
        <v>1.140585E-2</v>
      </c>
      <c r="AE126" s="98">
        <f t="shared" si="51"/>
        <v>1.140585E-2</v>
      </c>
      <c r="AF126" s="98">
        <f t="shared" si="51"/>
        <v>1.140585E-2</v>
      </c>
      <c r="AG126" s="98">
        <f t="shared" si="51"/>
        <v>1.140585E-2</v>
      </c>
      <c r="AH126" s="98">
        <f t="shared" si="51"/>
        <v>1.140585E-2</v>
      </c>
      <c r="AI126" s="98">
        <f t="shared" si="51"/>
        <v>1.140585E-2</v>
      </c>
      <c r="AJ126" s="98">
        <f t="shared" si="51"/>
        <v>1.140585E-2</v>
      </c>
      <c r="AK126" s="98">
        <f t="shared" si="51"/>
        <v>1.140585E-2</v>
      </c>
      <c r="AL126" s="98">
        <f t="shared" si="51"/>
        <v>1.140585E-2</v>
      </c>
      <c r="AM126" s="98">
        <f t="shared" si="51"/>
        <v>1.140585E-2</v>
      </c>
      <c r="AN126" s="98">
        <f t="shared" si="51"/>
        <v>1.140585E-2</v>
      </c>
      <c r="AO126" s="98">
        <f t="shared" si="51"/>
        <v>1.140585E-2</v>
      </c>
      <c r="AP126" s="98">
        <f t="shared" si="51"/>
        <v>1.140585E-2</v>
      </c>
      <c r="AQ126" s="98">
        <f t="shared" si="51"/>
        <v>1.140585E-2</v>
      </c>
      <c r="AR126" s="98">
        <f t="shared" si="51"/>
        <v>1.140585E-2</v>
      </c>
      <c r="AS126" s="98">
        <f t="shared" si="51"/>
        <v>1.140585E-2</v>
      </c>
      <c r="AT126" s="98">
        <f t="shared" si="51"/>
        <v>1.140585E-2</v>
      </c>
      <c r="AU126" s="98">
        <f t="shared" si="51"/>
        <v>1.140585E-2</v>
      </c>
      <c r="AV126" s="98">
        <f t="shared" si="51"/>
        <v>1.140585E-2</v>
      </c>
      <c r="AW126" s="98">
        <f t="shared" si="51"/>
        <v>1.140585E-2</v>
      </c>
      <c r="AX126" s="98">
        <f t="shared" si="51"/>
        <v>1.140585E-2</v>
      </c>
      <c r="AY126" s="98">
        <f t="shared" si="51"/>
        <v>1.140585E-2</v>
      </c>
      <c r="AZ126" s="98">
        <f t="shared" si="51"/>
        <v>1.140585E-2</v>
      </c>
    </row>
    <row r="127" spans="1:52" ht="11.25" customHeight="1" outlineLevel="1">
      <c r="B127" s="97">
        <f t="shared" si="49"/>
        <v>1708</v>
      </c>
      <c r="G127" s="98"/>
      <c r="H127" s="98"/>
      <c r="I127" s="98"/>
      <c r="J127" s="98"/>
      <c r="K127" s="98"/>
      <c r="L127" s="98"/>
      <c r="M127" s="98"/>
      <c r="N127" s="98"/>
      <c r="O127" s="98"/>
      <c r="P127" s="98"/>
      <c r="Q127" s="98"/>
      <c r="R127" s="98"/>
      <c r="S127" s="98"/>
      <c r="T127" s="98"/>
      <c r="U127" s="98"/>
      <c r="V127" s="98"/>
      <c r="W127" s="98"/>
      <c r="X127" s="98"/>
      <c r="Y127" s="98"/>
      <c r="Z127" s="98"/>
      <c r="AA127" s="98"/>
      <c r="AB127" s="98"/>
      <c r="AC127" s="98"/>
      <c r="AD127" s="98"/>
      <c r="AE127" s="98"/>
      <c r="AF127" s="98"/>
      <c r="AG127" s="98"/>
      <c r="AH127" s="98"/>
      <c r="AI127" s="98"/>
      <c r="AJ127" s="98"/>
      <c r="AK127" s="98"/>
      <c r="AL127" s="98"/>
      <c r="AM127" s="98"/>
      <c r="AN127" s="98"/>
      <c r="AO127" s="98"/>
      <c r="AP127" s="98"/>
      <c r="AQ127" s="98"/>
      <c r="AR127" s="98"/>
      <c r="AS127" s="98"/>
      <c r="AT127" s="98"/>
      <c r="AU127" s="98"/>
      <c r="AV127" s="98"/>
      <c r="AW127" s="98"/>
      <c r="AX127" s="98"/>
      <c r="AY127" s="98"/>
      <c r="AZ127" s="98"/>
    </row>
    <row r="128" spans="1:52" ht="11.25" customHeight="1" outlineLevel="1">
      <c r="A128" s="42" t="s">
        <v>103</v>
      </c>
      <c r="B128" s="97">
        <f t="shared" si="49"/>
        <v>1708</v>
      </c>
      <c r="C128" s="48"/>
      <c r="D128" s="48">
        <f>+C131</f>
        <v>0</v>
      </c>
      <c r="E128" s="107">
        <f>IF($A$60,'[46]Inputs and Assumptions'!$D$28+'[46]Inputs and Assumptions'!F$28,'[46]Inputs and Assumptions'!F$28)</f>
        <v>7.6799971547214119E-3</v>
      </c>
      <c r="F128" s="107">
        <f>IF($A$60,'[46]Inputs and Assumptions'!$D$28+'[46]Inputs and Assumptions'!G$28,'[46]Inputs and Assumptions'!G$28)</f>
        <v>7.8738953365395936E-3</v>
      </c>
      <c r="G128" s="107">
        <f>IF($A$60,'[46]Inputs and Assumptions'!$D$28+'[46]Inputs and Assumptions'!H$28,'[46]Inputs and Assumptions'!H$28)</f>
        <v>8.0677935183577753E-3</v>
      </c>
      <c r="H128" s="107">
        <f>IF($A$60,'[46]Inputs and Assumptions'!$D$28+'[46]Inputs and Assumptions'!I$28,'[46]Inputs and Assumptions'!I$28)</f>
        <v>8.2616935183577756E-3</v>
      </c>
      <c r="I128" s="107">
        <f>IF($A$60,'[46]Inputs and Assumptions'!$D$28+'[46]Inputs and Assumptions'!J$28,'[46]Inputs and Assumptions'!J$28)</f>
        <v>8.4555935183577759E-3</v>
      </c>
      <c r="J128" s="98">
        <f>IF($A$60,'[46]Inputs and Assumptions'!$D$28+'[46]Inputs and Assumptions'!K$28,'[46]Inputs and Assumptions'!K$28)</f>
        <v>8.6620075473577765E-3</v>
      </c>
      <c r="K128" s="98">
        <f>IF($A$60,'[46]Inputs and Assumptions'!$D$28+'[46]Inputs and Assumptions'!L$28,'[46]Inputs and Assumptions'!L$28)</f>
        <v>8.8684215763577771E-3</v>
      </c>
      <c r="L128" s="98">
        <f t="shared" ref="L128:AZ128" si="52">+K131</f>
        <v>9.074867461357777E-3</v>
      </c>
      <c r="M128" s="98">
        <f t="shared" si="52"/>
        <v>9.2813133463577769E-3</v>
      </c>
      <c r="N128" s="98">
        <f t="shared" si="52"/>
        <v>9.4877592313577768E-3</v>
      </c>
      <c r="O128" s="98">
        <f t="shared" si="52"/>
        <v>9.6942051163577767E-3</v>
      </c>
      <c r="P128" s="98">
        <f t="shared" si="52"/>
        <v>9.9006510013577766E-3</v>
      </c>
      <c r="Q128" s="98">
        <f t="shared" si="52"/>
        <v>1.0107096886357777E-2</v>
      </c>
      <c r="R128" s="98">
        <f t="shared" si="52"/>
        <v>1.0313542771357776E-2</v>
      </c>
      <c r="S128" s="98">
        <f t="shared" si="52"/>
        <v>1.0519988656357776E-2</v>
      </c>
      <c r="T128" s="98">
        <f t="shared" si="52"/>
        <v>1.0726434541357776E-2</v>
      </c>
      <c r="U128" s="98">
        <f t="shared" si="52"/>
        <v>1.0932880426357776E-2</v>
      </c>
      <c r="V128" s="98">
        <f t="shared" si="52"/>
        <v>1.1139326311357776E-2</v>
      </c>
      <c r="W128" s="98">
        <f t="shared" si="52"/>
        <v>1.1345772196357776E-2</v>
      </c>
      <c r="X128" s="98">
        <f t="shared" si="52"/>
        <v>1.140585E-2</v>
      </c>
      <c r="Y128" s="98">
        <f t="shared" si="52"/>
        <v>1.140585E-2</v>
      </c>
      <c r="Z128" s="98">
        <f t="shared" si="52"/>
        <v>1.140585E-2</v>
      </c>
      <c r="AA128" s="98">
        <f t="shared" si="52"/>
        <v>1.140585E-2</v>
      </c>
      <c r="AB128" s="98">
        <f t="shared" si="52"/>
        <v>1.140585E-2</v>
      </c>
      <c r="AC128" s="98">
        <f t="shared" si="52"/>
        <v>1.140585E-2</v>
      </c>
      <c r="AD128" s="98">
        <f t="shared" si="52"/>
        <v>1.140585E-2</v>
      </c>
      <c r="AE128" s="98">
        <f t="shared" si="52"/>
        <v>1.140585E-2</v>
      </c>
      <c r="AF128" s="98">
        <f t="shared" si="52"/>
        <v>1.140585E-2</v>
      </c>
      <c r="AG128" s="98">
        <f t="shared" si="52"/>
        <v>1.140585E-2</v>
      </c>
      <c r="AH128" s="98">
        <f t="shared" si="52"/>
        <v>1.140585E-2</v>
      </c>
      <c r="AI128" s="98">
        <f t="shared" si="52"/>
        <v>1.140585E-2</v>
      </c>
      <c r="AJ128" s="98">
        <f t="shared" si="52"/>
        <v>1.140585E-2</v>
      </c>
      <c r="AK128" s="98">
        <f t="shared" si="52"/>
        <v>1.140585E-2</v>
      </c>
      <c r="AL128" s="98">
        <f t="shared" si="52"/>
        <v>1.140585E-2</v>
      </c>
      <c r="AM128" s="98">
        <f t="shared" si="52"/>
        <v>1.140585E-2</v>
      </c>
      <c r="AN128" s="98">
        <f t="shared" si="52"/>
        <v>1.140585E-2</v>
      </c>
      <c r="AO128" s="98">
        <f t="shared" si="52"/>
        <v>1.140585E-2</v>
      </c>
      <c r="AP128" s="98">
        <f t="shared" si="52"/>
        <v>1.140585E-2</v>
      </c>
      <c r="AQ128" s="98">
        <f t="shared" si="52"/>
        <v>1.140585E-2</v>
      </c>
      <c r="AR128" s="98">
        <f t="shared" si="52"/>
        <v>1.140585E-2</v>
      </c>
      <c r="AS128" s="98">
        <f t="shared" si="52"/>
        <v>1.140585E-2</v>
      </c>
      <c r="AT128" s="98">
        <f t="shared" si="52"/>
        <v>1.140585E-2</v>
      </c>
      <c r="AU128" s="98">
        <f t="shared" si="52"/>
        <v>1.140585E-2</v>
      </c>
      <c r="AV128" s="98">
        <f t="shared" si="52"/>
        <v>1.140585E-2</v>
      </c>
      <c r="AW128" s="98">
        <f t="shared" si="52"/>
        <v>1.140585E-2</v>
      </c>
      <c r="AX128" s="98">
        <f t="shared" si="52"/>
        <v>1.140585E-2</v>
      </c>
      <c r="AY128" s="98">
        <f t="shared" si="52"/>
        <v>1.140585E-2</v>
      </c>
      <c r="AZ128" s="98">
        <f t="shared" si="52"/>
        <v>1.140585E-2</v>
      </c>
    </row>
    <row r="129" spans="1:52" ht="11.25" customHeight="1" outlineLevel="1">
      <c r="A129" s="42" t="s">
        <v>104</v>
      </c>
      <c r="B129" s="97">
        <f t="shared" si="49"/>
        <v>1708</v>
      </c>
      <c r="C129" s="48"/>
      <c r="D129" s="98">
        <f>+(D124*'[46]Inputs and Assumptions'!F$59*0.5)</f>
        <v>0</v>
      </c>
      <c r="E129" s="98">
        <f>+(E124*'[46]Inputs and Assumptions'!G$59*0.5)</f>
        <v>0</v>
      </c>
      <c r="F129" s="98">
        <f>+(F124*'[46]Inputs and Assumptions'!H$59*0.5)</f>
        <v>0</v>
      </c>
      <c r="G129" s="98">
        <f>+(G124*'[46]Inputs and Assumptions'!I$59*0.5)</f>
        <v>0</v>
      </c>
      <c r="H129" s="98">
        <f>+(H124*'[46]Inputs and Assumptions'!J$59*0.5)</f>
        <v>0</v>
      </c>
      <c r="I129" s="98">
        <f>+(I124*'[46]Inputs and Assumptions'!K$59*0.5)</f>
        <v>0</v>
      </c>
      <c r="J129" s="98">
        <f>+(J124*'[46]Inputs and Assumptions'!L$59*0.5)</f>
        <v>0</v>
      </c>
      <c r="K129" s="98">
        <f>+(K124*'[46]Inputs and Assumptions'!M$59*0.5)</f>
        <v>0</v>
      </c>
      <c r="L129" s="98">
        <f>+(L124*'[46]Inputs and Assumptions'!N$59*0.5)</f>
        <v>0</v>
      </c>
      <c r="M129" s="98">
        <f>+(M124*'[46]Inputs and Assumptions'!O$59*0.5)</f>
        <v>0</v>
      </c>
      <c r="N129" s="98">
        <f>+(N124*'[46]Inputs and Assumptions'!P$59*0.5)</f>
        <v>0</v>
      </c>
      <c r="O129" s="98">
        <f>+(O124*'[46]Inputs and Assumptions'!Q$59*0.5)</f>
        <v>0</v>
      </c>
      <c r="P129" s="98">
        <f>+(P124*'[46]Inputs and Assumptions'!R$59*0.5)</f>
        <v>0</v>
      </c>
      <c r="Q129" s="98">
        <f>+(Q124*'[46]Inputs and Assumptions'!S$59*0.5)</f>
        <v>0</v>
      </c>
      <c r="R129" s="98">
        <f>+(R124*'[46]Inputs and Assumptions'!T$59*0.5)</f>
        <v>0</v>
      </c>
      <c r="S129" s="98">
        <f>+(S124*'[46]Inputs and Assumptions'!U$59*0.5)</f>
        <v>0</v>
      </c>
      <c r="T129" s="98">
        <f>+(T124*'[46]Inputs and Assumptions'!V$59*0.5)</f>
        <v>0</v>
      </c>
      <c r="U129" s="98">
        <f>+(U124*'[46]Inputs and Assumptions'!W$59*0.5)</f>
        <v>0</v>
      </c>
      <c r="V129" s="98">
        <f>+(V124*'[46]Inputs and Assumptions'!X$59*0.5)</f>
        <v>0</v>
      </c>
      <c r="W129" s="98">
        <f>+(W124*'[46]Inputs and Assumptions'!Y$59*0.5)</f>
        <v>0</v>
      </c>
      <c r="X129" s="98">
        <f>+(X124*'[46]Inputs and Assumptions'!Z$59*0.5)</f>
        <v>0</v>
      </c>
      <c r="Y129" s="98">
        <f>+(Y124*'[46]Inputs and Assumptions'!AA$59*0.5)</f>
        <v>0</v>
      </c>
      <c r="Z129" s="98">
        <f>+(Z124*'[46]Inputs and Assumptions'!AB$59*0.5)</f>
        <v>0</v>
      </c>
      <c r="AA129" s="98">
        <f>+(AA124*'[46]Inputs and Assumptions'!AC$59*0.5)</f>
        <v>0</v>
      </c>
      <c r="AB129" s="98">
        <f>+(AB124*'[46]Inputs and Assumptions'!AD$59*0.5)</f>
        <v>0</v>
      </c>
      <c r="AC129" s="98">
        <f>+(AC124*'[46]Inputs and Assumptions'!AE$59*0.5)</f>
        <v>0</v>
      </c>
      <c r="AD129" s="98">
        <f>+(AD124*'[46]Inputs and Assumptions'!AF$59*0.5)</f>
        <v>0</v>
      </c>
      <c r="AE129" s="98">
        <f>+(AE124*'[46]Inputs and Assumptions'!AG$59*0.5)</f>
        <v>0</v>
      </c>
      <c r="AF129" s="98">
        <f>+(AF124*'[46]Inputs and Assumptions'!AH$59*0.5)</f>
        <v>0</v>
      </c>
      <c r="AG129" s="98">
        <f>+(AG124*'[46]Inputs and Assumptions'!AI$59*0.5)</f>
        <v>0</v>
      </c>
      <c r="AH129" s="98">
        <f>+(AH124*'[46]Inputs and Assumptions'!AJ$59*0.5)</f>
        <v>0</v>
      </c>
      <c r="AI129" s="98">
        <f>+(AI124*'[46]Inputs and Assumptions'!AK$59*0.5)</f>
        <v>0</v>
      </c>
      <c r="AJ129" s="98">
        <f>+(AJ124*'[46]Inputs and Assumptions'!AL$59*0.5)</f>
        <v>0</v>
      </c>
      <c r="AK129" s="98">
        <f>+(AK124*'[46]Inputs and Assumptions'!AM$59*0.5)</f>
        <v>0</v>
      </c>
      <c r="AL129" s="98">
        <f>+(AL124*'[46]Inputs and Assumptions'!AN$59*0.5)</f>
        <v>0</v>
      </c>
      <c r="AM129" s="98">
        <f>+(AM124*'[46]Inputs and Assumptions'!AO$59*0.5)</f>
        <v>0</v>
      </c>
      <c r="AN129" s="98">
        <f>+(AN124*'[46]Inputs and Assumptions'!AP$59*0.5)</f>
        <v>0</v>
      </c>
      <c r="AO129" s="98">
        <f>+(AO124*'[46]Inputs and Assumptions'!AQ$59*0.5)</f>
        <v>0</v>
      </c>
      <c r="AP129" s="98">
        <f>+(AP124*'[46]Inputs and Assumptions'!AR$59*0.5)</f>
        <v>0</v>
      </c>
      <c r="AQ129" s="98">
        <f>+(AQ124*'[46]Inputs and Assumptions'!AS$59*0.5)</f>
        <v>0</v>
      </c>
      <c r="AR129" s="98">
        <f>+(AR124*'[46]Inputs and Assumptions'!AT$59*0.5)</f>
        <v>0</v>
      </c>
      <c r="AS129" s="98">
        <f>+(AS124*'[46]Inputs and Assumptions'!AU$59*0.5)</f>
        <v>0</v>
      </c>
      <c r="AT129" s="98">
        <f>+(AT124*'[46]Inputs and Assumptions'!AV$59*0.5)</f>
        <v>0</v>
      </c>
      <c r="AU129" s="98">
        <f>+(AU124*'[46]Inputs and Assumptions'!AW$59*0.5)</f>
        <v>0</v>
      </c>
      <c r="AV129" s="98">
        <f>+(AV124*'[46]Inputs and Assumptions'!AX$59*0.5)</f>
        <v>0</v>
      </c>
      <c r="AW129" s="98">
        <f>+(AW124*'[46]Inputs and Assumptions'!AY$59*0.5)</f>
        <v>0</v>
      </c>
      <c r="AX129" s="98">
        <f>+(AX124*'[46]Inputs and Assumptions'!AZ$59*0.5)</f>
        <v>0</v>
      </c>
      <c r="AY129" s="98">
        <f>+(AY124*'[46]Inputs and Assumptions'!BA$59*0.5)</f>
        <v>0</v>
      </c>
      <c r="AZ129" s="98">
        <f>+(AZ124*'[46]Inputs and Assumptions'!BB$59*0.5)</f>
        <v>0</v>
      </c>
    </row>
    <row r="130" spans="1:52" ht="11.25" customHeight="1" outlineLevel="1">
      <c r="A130" s="42" t="s">
        <v>105</v>
      </c>
      <c r="B130" s="97">
        <f t="shared" si="49"/>
        <v>1708</v>
      </c>
      <c r="C130" s="90">
        <f>'[46]Inputs and Assumptions'!E$28</f>
        <v>0</v>
      </c>
      <c r="D130" s="98">
        <f>+'[46]Inputs and Assumptions'!F$28-'[46]Inputs and Assumptions'!E$28</f>
        <v>1.9389818181818168E-4</v>
      </c>
      <c r="E130" s="98">
        <f>+'[46]Inputs and Assumptions'!G$28-'[46]Inputs and Assumptions'!F$28</f>
        <v>1.9389818181818168E-4</v>
      </c>
      <c r="F130" s="98">
        <f>+'[46]Inputs and Assumptions'!H$28-'[46]Inputs and Assumptions'!G$28</f>
        <v>1.9389818181818168E-4</v>
      </c>
      <c r="G130" s="98">
        <f>+'[46]Inputs and Assumptions'!I$28-'[46]Inputs and Assumptions'!H$28</f>
        <v>1.9390000000000032E-4</v>
      </c>
      <c r="H130" s="98">
        <f>+'[46]Inputs and Assumptions'!J$28-'[46]Inputs and Assumptions'!I$28</f>
        <v>1.9390000000000032E-4</v>
      </c>
      <c r="I130" s="98">
        <f>+'[46]Inputs and Assumptions'!K$28-'[46]Inputs and Assumptions'!J$28</f>
        <v>2.0641402900000057E-4</v>
      </c>
      <c r="J130" s="98">
        <f>+'[46]Inputs and Assumptions'!L$28-'[46]Inputs and Assumptions'!K$28</f>
        <v>2.0641402900000057E-4</v>
      </c>
      <c r="K130" s="98">
        <f>+IF('[46]Inputs and Assumptions'!M$59=0,0,MIN('[46]Inputs and Assumptions'!M$59*'B2M Rev Req'!K123,('B2M Rev Req'!K123-'B2M Rev Req'!K128)))</f>
        <v>2.0644588500000002E-4</v>
      </c>
      <c r="L130" s="98">
        <f>+IF('[46]Inputs and Assumptions'!N$59=0,0,MIN('[46]Inputs and Assumptions'!N$59*'B2M Rev Req'!L123,('B2M Rev Req'!L123-'B2M Rev Req'!L128)))</f>
        <v>2.0644588500000002E-4</v>
      </c>
      <c r="M130" s="98">
        <f>+IF('[46]Inputs and Assumptions'!O$59=0,0,MIN('[46]Inputs and Assumptions'!O$59*'B2M Rev Req'!M123,('B2M Rev Req'!M123-'B2M Rev Req'!M128)))</f>
        <v>2.0644588500000002E-4</v>
      </c>
      <c r="N130" s="98">
        <f>+IF('[46]Inputs and Assumptions'!P$59=0,0,MIN('[46]Inputs and Assumptions'!P$59*'B2M Rev Req'!N123,('B2M Rev Req'!N123-'B2M Rev Req'!N128)))</f>
        <v>2.0644588500000002E-4</v>
      </c>
      <c r="O130" s="98">
        <f>+IF('[46]Inputs and Assumptions'!Q$59=0,0,MIN('[46]Inputs and Assumptions'!Q$59*'B2M Rev Req'!O123,('B2M Rev Req'!O123-'B2M Rev Req'!O128)))</f>
        <v>2.0644588500000002E-4</v>
      </c>
      <c r="P130" s="98">
        <f>+IF('[46]Inputs and Assumptions'!R$59=0,0,MIN('[46]Inputs and Assumptions'!R$59*'B2M Rev Req'!P123,('B2M Rev Req'!P123-'B2M Rev Req'!P128)))</f>
        <v>2.0644588500000002E-4</v>
      </c>
      <c r="Q130" s="98">
        <f>+IF('[46]Inputs and Assumptions'!S$59=0,0,MIN('[46]Inputs and Assumptions'!S$59*'B2M Rev Req'!Q123,('B2M Rev Req'!Q123-'B2M Rev Req'!Q128)))</f>
        <v>2.0644588500000002E-4</v>
      </c>
      <c r="R130" s="98">
        <f>+IF('[46]Inputs and Assumptions'!T$59=0,0,MIN('[46]Inputs and Assumptions'!T$59*'B2M Rev Req'!R123,('B2M Rev Req'!R123-'B2M Rev Req'!R128)))</f>
        <v>2.0644588500000002E-4</v>
      </c>
      <c r="S130" s="98">
        <f>+IF('[46]Inputs and Assumptions'!U$59=0,0,MIN('[46]Inputs and Assumptions'!U$59*'B2M Rev Req'!S123,('B2M Rev Req'!S123-'B2M Rev Req'!S128)))</f>
        <v>2.0644588500000002E-4</v>
      </c>
      <c r="T130" s="98">
        <f>+IF('[46]Inputs and Assumptions'!V$59=0,0,MIN('[46]Inputs and Assumptions'!V$59*'B2M Rev Req'!T123,('B2M Rev Req'!T123-'B2M Rev Req'!T128)))</f>
        <v>2.0644588500000002E-4</v>
      </c>
      <c r="U130" s="98">
        <f>+IF('[46]Inputs and Assumptions'!W$59=0,0,MIN('[46]Inputs and Assumptions'!W$59*'B2M Rev Req'!U123,('B2M Rev Req'!U123-'B2M Rev Req'!U128)))</f>
        <v>2.0644588500000002E-4</v>
      </c>
      <c r="V130" s="98">
        <f>+IF('[46]Inputs and Assumptions'!X$59=0,0,MIN('[46]Inputs and Assumptions'!X$59*'B2M Rev Req'!V123,('B2M Rev Req'!V123-'B2M Rev Req'!V128)))</f>
        <v>2.0644588500000002E-4</v>
      </c>
      <c r="W130" s="98">
        <f>+IF('[46]Inputs and Assumptions'!Y$59=0,0,MIN('[46]Inputs and Assumptions'!Y$59*'B2M Rev Req'!W123,('B2M Rev Req'!W123-'B2M Rev Req'!W128)))</f>
        <v>6.0077803642224342E-5</v>
      </c>
      <c r="X130" s="98">
        <f>+IF('[46]Inputs and Assumptions'!Z$59=0,0,MIN('[46]Inputs and Assumptions'!Z$59*'B2M Rev Req'!X123,('B2M Rev Req'!X123-'B2M Rev Req'!X128)))</f>
        <v>0</v>
      </c>
      <c r="Y130" s="98">
        <f>+IF('[46]Inputs and Assumptions'!AA$59=0,0,MIN('[46]Inputs and Assumptions'!AA$59*'B2M Rev Req'!Y123,('B2M Rev Req'!Y123-'B2M Rev Req'!Y128)))</f>
        <v>0</v>
      </c>
      <c r="Z130" s="98">
        <f>+IF('[46]Inputs and Assumptions'!AB$59=0,0,MIN('[46]Inputs and Assumptions'!AB$59*'B2M Rev Req'!Z123,('B2M Rev Req'!Z123-'B2M Rev Req'!Z128)))</f>
        <v>0</v>
      </c>
      <c r="AA130" s="98">
        <f>+IF('[46]Inputs and Assumptions'!AC$59=0,0,MIN('[46]Inputs and Assumptions'!AC$59*'B2M Rev Req'!AA123,('B2M Rev Req'!AA123-'B2M Rev Req'!AA128)))</f>
        <v>0</v>
      </c>
      <c r="AB130" s="98">
        <f>+IF('[46]Inputs and Assumptions'!AD$59=0,0,MIN('[46]Inputs and Assumptions'!AD$59*'B2M Rev Req'!AB123,('B2M Rev Req'!AB123-'B2M Rev Req'!AB128)))</f>
        <v>0</v>
      </c>
      <c r="AC130" s="98">
        <f>+IF('[46]Inputs and Assumptions'!AE$59=0,0,MIN('[46]Inputs and Assumptions'!AE$59*'B2M Rev Req'!AC123,('B2M Rev Req'!AC123-'B2M Rev Req'!AC128)))</f>
        <v>0</v>
      </c>
      <c r="AD130" s="98">
        <f>+IF('[46]Inputs and Assumptions'!AF$59=0,0,MIN('[46]Inputs and Assumptions'!AF$59*'B2M Rev Req'!AD123,('B2M Rev Req'!AD123-'B2M Rev Req'!AD128)))</f>
        <v>0</v>
      </c>
      <c r="AE130" s="98">
        <f>+IF('[46]Inputs and Assumptions'!AG$59=0,0,MIN('[46]Inputs and Assumptions'!AG$59*'B2M Rev Req'!AE123,('B2M Rev Req'!AE123-'B2M Rev Req'!AE128)))</f>
        <v>0</v>
      </c>
      <c r="AF130" s="98">
        <f>+IF('[46]Inputs and Assumptions'!AH$59=0,0,MIN('[46]Inputs and Assumptions'!AH$59*'B2M Rev Req'!AF123,('B2M Rev Req'!AF123-'B2M Rev Req'!AF128)))</f>
        <v>0</v>
      </c>
      <c r="AG130" s="98">
        <f>+IF('[46]Inputs and Assumptions'!AI$59=0,0,MIN('[46]Inputs and Assumptions'!AI$59*'B2M Rev Req'!AG123,('B2M Rev Req'!AG123-'B2M Rev Req'!AG128)))</f>
        <v>0</v>
      </c>
      <c r="AH130" s="98">
        <f>+IF('[46]Inputs and Assumptions'!AJ$59=0,0,MIN('[46]Inputs and Assumptions'!AJ$59*'B2M Rev Req'!AH123,('B2M Rev Req'!AH123-'B2M Rev Req'!AH128)))</f>
        <v>0</v>
      </c>
      <c r="AI130" s="98">
        <f>+IF('[46]Inputs and Assumptions'!AK$59=0,0,MIN('[46]Inputs and Assumptions'!AK$59*'B2M Rev Req'!AI123,('B2M Rev Req'!AI123-'B2M Rev Req'!AI128)))</f>
        <v>0</v>
      </c>
      <c r="AJ130" s="98">
        <f>+IF('[46]Inputs and Assumptions'!AL$59=0,0,MIN('[46]Inputs and Assumptions'!AL$59*'B2M Rev Req'!AJ123,('B2M Rev Req'!AJ123-'B2M Rev Req'!AJ128)))</f>
        <v>0</v>
      </c>
      <c r="AK130" s="98">
        <f>+IF('[46]Inputs and Assumptions'!AM$59=0,0,MIN('[46]Inputs and Assumptions'!AM$59*'B2M Rev Req'!AK123,('B2M Rev Req'!AK123-'B2M Rev Req'!AK128)))</f>
        <v>0</v>
      </c>
      <c r="AL130" s="98">
        <f>+IF('[46]Inputs and Assumptions'!AN$59=0,0,MIN('[46]Inputs and Assumptions'!AN$59*'B2M Rev Req'!AL123,('B2M Rev Req'!AL123-'B2M Rev Req'!AL128)))</f>
        <v>0</v>
      </c>
      <c r="AM130" s="98">
        <f>+IF('[46]Inputs and Assumptions'!AO$59=0,0,MIN('[46]Inputs and Assumptions'!AO$59*'B2M Rev Req'!AM123,('B2M Rev Req'!AM123-'B2M Rev Req'!AM128)))</f>
        <v>0</v>
      </c>
      <c r="AN130" s="98">
        <f>+IF('[46]Inputs and Assumptions'!AP$59=0,0,MIN('[46]Inputs and Assumptions'!AP$59*'B2M Rev Req'!AN123,('B2M Rev Req'!AN123-'B2M Rev Req'!AN128)))</f>
        <v>0</v>
      </c>
      <c r="AO130" s="98">
        <f>+IF('[46]Inputs and Assumptions'!AQ$59=0,0,MIN('[46]Inputs and Assumptions'!AQ$59*'B2M Rev Req'!AO123,('B2M Rev Req'!AO123-'B2M Rev Req'!AO128)))</f>
        <v>0</v>
      </c>
      <c r="AP130" s="98">
        <f>+IF('[46]Inputs and Assumptions'!AR$59=0,0,MIN('[46]Inputs and Assumptions'!AR$59*'B2M Rev Req'!AP123,('B2M Rev Req'!AP123-'B2M Rev Req'!AP128)))</f>
        <v>0</v>
      </c>
      <c r="AQ130" s="98">
        <f>+IF('[46]Inputs and Assumptions'!AS$59=0,0,MIN('[46]Inputs and Assumptions'!AS$59*'B2M Rev Req'!AQ123,('B2M Rev Req'!AQ123-'B2M Rev Req'!AQ128)))</f>
        <v>0</v>
      </c>
      <c r="AR130" s="98">
        <f>+IF('[46]Inputs and Assumptions'!AT$59=0,0,MIN('[46]Inputs and Assumptions'!AT$59*'B2M Rev Req'!AR123,('B2M Rev Req'!AR123-'B2M Rev Req'!AR128)))</f>
        <v>0</v>
      </c>
      <c r="AS130" s="98">
        <f>+IF('[46]Inputs and Assumptions'!AU$59=0,0,MIN('[46]Inputs and Assumptions'!AU$59*'B2M Rev Req'!AS123,('B2M Rev Req'!AS123-'B2M Rev Req'!AS128)))</f>
        <v>0</v>
      </c>
      <c r="AT130" s="98">
        <f>+IF('[46]Inputs and Assumptions'!AV$59=0,0,MIN('[46]Inputs and Assumptions'!AV$59*'B2M Rev Req'!AT123,('B2M Rev Req'!AT123-'B2M Rev Req'!AT128)))</f>
        <v>0</v>
      </c>
      <c r="AU130" s="98">
        <f>+IF('[46]Inputs and Assumptions'!AW$59=0,0,MIN('[46]Inputs and Assumptions'!AW$59*'B2M Rev Req'!AU123,('B2M Rev Req'!AU123-'B2M Rev Req'!AU128)))</f>
        <v>0</v>
      </c>
      <c r="AV130" s="98">
        <f>+IF('[46]Inputs and Assumptions'!AX$59=0,0,MIN('[46]Inputs and Assumptions'!AX$59*'B2M Rev Req'!AV123,('B2M Rev Req'!AV123-'B2M Rev Req'!AV128)))</f>
        <v>0</v>
      </c>
      <c r="AW130" s="98">
        <f>+IF('[46]Inputs and Assumptions'!AY$59=0,0,MIN('[46]Inputs and Assumptions'!AY$59*'B2M Rev Req'!AW123,('B2M Rev Req'!AW123-'B2M Rev Req'!AW128)))</f>
        <v>0</v>
      </c>
      <c r="AX130" s="98">
        <f>+IF('[46]Inputs and Assumptions'!AZ$59=0,0,MIN('[46]Inputs and Assumptions'!AZ$59*'B2M Rev Req'!AX123,('B2M Rev Req'!AX123-'B2M Rev Req'!AX128)))</f>
        <v>0</v>
      </c>
      <c r="AY130" s="98">
        <f>+IF('[46]Inputs and Assumptions'!BA$59=0,0,MIN('[46]Inputs and Assumptions'!BA$59*'B2M Rev Req'!AY123,('B2M Rev Req'!AY123-'B2M Rev Req'!AY128)))</f>
        <v>0</v>
      </c>
      <c r="AZ130" s="98">
        <f>+IF('[46]Inputs and Assumptions'!BB$59=0,0,MIN('[46]Inputs and Assumptions'!BB$59*'B2M Rev Req'!AZ123,('B2M Rev Req'!AZ123-'B2M Rev Req'!AZ128)))</f>
        <v>0</v>
      </c>
    </row>
    <row r="131" spans="1:52" ht="11.25" customHeight="1" outlineLevel="1" thickBot="1">
      <c r="A131" s="42" t="s">
        <v>106</v>
      </c>
      <c r="B131" s="97">
        <f t="shared" si="49"/>
        <v>1708</v>
      </c>
      <c r="C131" s="108">
        <v>0</v>
      </c>
      <c r="D131" s="108">
        <f>+SUM(D128:D130)</f>
        <v>1.9389818181818168E-4</v>
      </c>
      <c r="E131" s="108">
        <f>+SUM(E128:E130)</f>
        <v>7.8738953365395936E-3</v>
      </c>
      <c r="F131" s="108">
        <f>+SUM(F128:F130)</f>
        <v>8.0677935183577753E-3</v>
      </c>
      <c r="G131" s="104">
        <f t="shared" ref="G131:AZ131" si="53">+SUM(G128:G130)</f>
        <v>8.2616935183577756E-3</v>
      </c>
      <c r="H131" s="104">
        <f t="shared" si="53"/>
        <v>8.4555935183577759E-3</v>
      </c>
      <c r="I131" s="104">
        <f t="shared" si="53"/>
        <v>8.6620075473577765E-3</v>
      </c>
      <c r="J131" s="104">
        <f t="shared" si="53"/>
        <v>8.8684215763577771E-3</v>
      </c>
      <c r="K131" s="104">
        <f t="shared" si="53"/>
        <v>9.074867461357777E-3</v>
      </c>
      <c r="L131" s="104">
        <f t="shared" si="53"/>
        <v>9.2813133463577769E-3</v>
      </c>
      <c r="M131" s="104">
        <f t="shared" si="53"/>
        <v>9.4877592313577768E-3</v>
      </c>
      <c r="N131" s="104">
        <f t="shared" si="53"/>
        <v>9.6942051163577767E-3</v>
      </c>
      <c r="O131" s="104">
        <f t="shared" si="53"/>
        <v>9.9006510013577766E-3</v>
      </c>
      <c r="P131" s="104">
        <f t="shared" si="53"/>
        <v>1.0107096886357777E-2</v>
      </c>
      <c r="Q131" s="104">
        <f t="shared" si="53"/>
        <v>1.0313542771357776E-2</v>
      </c>
      <c r="R131" s="104">
        <f t="shared" si="53"/>
        <v>1.0519988656357776E-2</v>
      </c>
      <c r="S131" s="104">
        <f t="shared" si="53"/>
        <v>1.0726434541357776E-2</v>
      </c>
      <c r="T131" s="104">
        <f t="shared" si="53"/>
        <v>1.0932880426357776E-2</v>
      </c>
      <c r="U131" s="104">
        <f t="shared" si="53"/>
        <v>1.1139326311357776E-2</v>
      </c>
      <c r="V131" s="104">
        <f t="shared" si="53"/>
        <v>1.1345772196357776E-2</v>
      </c>
      <c r="W131" s="104">
        <f t="shared" si="53"/>
        <v>1.140585E-2</v>
      </c>
      <c r="X131" s="104">
        <f t="shared" si="53"/>
        <v>1.140585E-2</v>
      </c>
      <c r="Y131" s="104">
        <f t="shared" si="53"/>
        <v>1.140585E-2</v>
      </c>
      <c r="Z131" s="104">
        <f t="shared" si="53"/>
        <v>1.140585E-2</v>
      </c>
      <c r="AA131" s="104">
        <f t="shared" si="53"/>
        <v>1.140585E-2</v>
      </c>
      <c r="AB131" s="104">
        <f t="shared" si="53"/>
        <v>1.140585E-2</v>
      </c>
      <c r="AC131" s="104">
        <f t="shared" si="53"/>
        <v>1.140585E-2</v>
      </c>
      <c r="AD131" s="104">
        <f t="shared" si="53"/>
        <v>1.140585E-2</v>
      </c>
      <c r="AE131" s="104">
        <f t="shared" si="53"/>
        <v>1.140585E-2</v>
      </c>
      <c r="AF131" s="104">
        <f t="shared" si="53"/>
        <v>1.140585E-2</v>
      </c>
      <c r="AG131" s="104">
        <f t="shared" si="53"/>
        <v>1.140585E-2</v>
      </c>
      <c r="AH131" s="104">
        <f t="shared" si="53"/>
        <v>1.140585E-2</v>
      </c>
      <c r="AI131" s="104">
        <f t="shared" si="53"/>
        <v>1.140585E-2</v>
      </c>
      <c r="AJ131" s="104">
        <f t="shared" si="53"/>
        <v>1.140585E-2</v>
      </c>
      <c r="AK131" s="104">
        <f t="shared" si="53"/>
        <v>1.140585E-2</v>
      </c>
      <c r="AL131" s="104">
        <f t="shared" si="53"/>
        <v>1.140585E-2</v>
      </c>
      <c r="AM131" s="104">
        <f t="shared" si="53"/>
        <v>1.140585E-2</v>
      </c>
      <c r="AN131" s="104">
        <f t="shared" si="53"/>
        <v>1.140585E-2</v>
      </c>
      <c r="AO131" s="104">
        <f t="shared" si="53"/>
        <v>1.140585E-2</v>
      </c>
      <c r="AP131" s="104">
        <f t="shared" si="53"/>
        <v>1.140585E-2</v>
      </c>
      <c r="AQ131" s="104">
        <f t="shared" si="53"/>
        <v>1.140585E-2</v>
      </c>
      <c r="AR131" s="104">
        <f t="shared" si="53"/>
        <v>1.140585E-2</v>
      </c>
      <c r="AS131" s="104">
        <f t="shared" si="53"/>
        <v>1.140585E-2</v>
      </c>
      <c r="AT131" s="104">
        <f t="shared" si="53"/>
        <v>1.140585E-2</v>
      </c>
      <c r="AU131" s="104">
        <f t="shared" si="53"/>
        <v>1.140585E-2</v>
      </c>
      <c r="AV131" s="104">
        <f t="shared" si="53"/>
        <v>1.140585E-2</v>
      </c>
      <c r="AW131" s="104">
        <f t="shared" si="53"/>
        <v>1.140585E-2</v>
      </c>
      <c r="AX131" s="104">
        <f t="shared" si="53"/>
        <v>1.140585E-2</v>
      </c>
      <c r="AY131" s="104">
        <f t="shared" si="53"/>
        <v>1.140585E-2</v>
      </c>
      <c r="AZ131" s="104">
        <f t="shared" si="53"/>
        <v>1.140585E-2</v>
      </c>
    </row>
    <row r="132" spans="1:52" ht="11.25" customHeight="1" outlineLevel="1" thickTop="1">
      <c r="B132" s="47"/>
      <c r="C132" s="48"/>
      <c r="D132" s="48"/>
      <c r="E132" s="48"/>
      <c r="F132" s="48"/>
      <c r="G132" s="98"/>
      <c r="H132" s="98"/>
      <c r="I132" s="98"/>
      <c r="J132" s="98"/>
      <c r="K132" s="98"/>
      <c r="L132" s="98"/>
      <c r="M132" s="98"/>
      <c r="N132" s="98"/>
      <c r="O132" s="98"/>
      <c r="P132" s="98"/>
      <c r="Q132" s="98"/>
      <c r="R132" s="98"/>
      <c r="S132" s="98"/>
      <c r="T132" s="98"/>
      <c r="U132" s="98"/>
      <c r="V132" s="98"/>
      <c r="W132" s="98"/>
      <c r="X132" s="98"/>
      <c r="Y132" s="98"/>
      <c r="Z132" s="98"/>
      <c r="AA132" s="98"/>
      <c r="AB132" s="98"/>
      <c r="AC132" s="98"/>
      <c r="AD132" s="98"/>
      <c r="AE132" s="98"/>
      <c r="AF132" s="98"/>
      <c r="AG132" s="98"/>
      <c r="AH132" s="98"/>
      <c r="AI132" s="98"/>
      <c r="AJ132" s="98"/>
      <c r="AK132" s="98"/>
      <c r="AL132" s="98"/>
      <c r="AM132" s="98"/>
      <c r="AN132" s="98"/>
      <c r="AO132" s="98"/>
      <c r="AP132" s="98"/>
      <c r="AQ132" s="98"/>
      <c r="AR132" s="98"/>
      <c r="AS132" s="98"/>
      <c r="AT132" s="98"/>
      <c r="AU132" s="98"/>
      <c r="AV132" s="98"/>
      <c r="AW132" s="98"/>
      <c r="AX132" s="98"/>
      <c r="AY132" s="98"/>
      <c r="AZ132" s="98"/>
    </row>
    <row r="133" spans="1:52" ht="11.25" customHeight="1" outlineLevel="1">
      <c r="A133" s="76"/>
      <c r="G133" s="54"/>
      <c r="H133" s="55"/>
      <c r="I133" s="55"/>
      <c r="J133" s="55"/>
      <c r="K133" s="55"/>
      <c r="L133" s="55"/>
      <c r="M133" s="55"/>
      <c r="N133" s="55"/>
      <c r="O133" s="55"/>
      <c r="P133" s="55"/>
      <c r="Q133" s="55"/>
      <c r="R133" s="55"/>
      <c r="S133" s="55"/>
      <c r="T133" s="55"/>
      <c r="U133" s="55"/>
      <c r="V133" s="55"/>
      <c r="W133" s="55"/>
      <c r="X133" s="55"/>
      <c r="Y133" s="55"/>
      <c r="Z133" s="55"/>
      <c r="AA133" s="55"/>
      <c r="AB133" s="55"/>
      <c r="AC133" s="55"/>
      <c r="AD133" s="55"/>
      <c r="AE133" s="55"/>
      <c r="AF133" s="55"/>
      <c r="AG133" s="55"/>
      <c r="AH133" s="55"/>
      <c r="AI133" s="55"/>
      <c r="AJ133" s="55"/>
      <c r="AK133" s="55"/>
      <c r="AL133" s="55"/>
      <c r="AM133" s="55"/>
      <c r="AN133" s="55"/>
      <c r="AO133" s="55"/>
      <c r="AP133" s="55"/>
      <c r="AQ133" s="55"/>
      <c r="AR133" s="55"/>
      <c r="AS133" s="55"/>
      <c r="AT133" s="55"/>
      <c r="AU133" s="55"/>
      <c r="AV133" s="55"/>
      <c r="AW133" s="55"/>
      <c r="AX133" s="55"/>
      <c r="AY133" s="55"/>
      <c r="AZ133" s="55"/>
    </row>
    <row r="134" spans="1:52" ht="11.25" customHeight="1" outlineLevel="1">
      <c r="A134" s="94" t="s">
        <v>112</v>
      </c>
      <c r="B134" s="47">
        <f>'[46]Inputs and Assumptions'!B17</f>
        <v>1955</v>
      </c>
      <c r="G134" s="98"/>
      <c r="H134" s="98"/>
      <c r="I134" s="98"/>
      <c r="J134" s="98"/>
      <c r="K134" s="98"/>
      <c r="L134" s="98"/>
      <c r="M134" s="98"/>
      <c r="N134" s="98"/>
      <c r="O134" s="98"/>
      <c r="P134" s="98"/>
      <c r="Q134" s="98"/>
      <c r="R134" s="98"/>
      <c r="S134" s="98"/>
      <c r="T134" s="98"/>
      <c r="U134" s="98"/>
      <c r="V134" s="98"/>
      <c r="W134" s="98"/>
      <c r="X134" s="98"/>
      <c r="Y134" s="98"/>
      <c r="Z134" s="98"/>
      <c r="AA134" s="98"/>
      <c r="AB134" s="98"/>
      <c r="AC134" s="98"/>
      <c r="AD134" s="98"/>
      <c r="AE134" s="98"/>
      <c r="AF134" s="98"/>
      <c r="AG134" s="98"/>
      <c r="AH134" s="98"/>
      <c r="AI134" s="98"/>
      <c r="AJ134" s="98"/>
      <c r="AK134" s="98"/>
      <c r="AL134" s="98"/>
      <c r="AM134" s="98"/>
      <c r="AN134" s="98"/>
      <c r="AO134" s="98"/>
      <c r="AP134" s="98"/>
      <c r="AQ134" s="98"/>
      <c r="AR134" s="98"/>
      <c r="AS134" s="98"/>
      <c r="AT134" s="98"/>
      <c r="AU134" s="98"/>
      <c r="AV134" s="98"/>
      <c r="AW134" s="98"/>
      <c r="AX134" s="98"/>
      <c r="AY134" s="98"/>
      <c r="AZ134" s="98"/>
    </row>
    <row r="135" spans="1:52" ht="11.25" customHeight="1" outlineLevel="1">
      <c r="A135" s="42" t="s">
        <v>99</v>
      </c>
      <c r="B135" s="105">
        <f t="shared" ref="B135:B143" si="54">B134</f>
        <v>1955</v>
      </c>
      <c r="C135" s="48"/>
      <c r="D135" s="48">
        <f>+'[46]Inputs and Assumptions'!F$17</f>
        <v>1.1913120000000001E-2</v>
      </c>
      <c r="E135" s="48">
        <f>+'[46]Inputs and Assumptions'!F17</f>
        <v>1.1913120000000001E-2</v>
      </c>
      <c r="F135" s="48">
        <f>+'[46]Inputs and Assumptions'!G17</f>
        <v>1.1913120000000001E-2</v>
      </c>
      <c r="G135" s="48">
        <f>+'[46]Inputs and Assumptions'!H17</f>
        <v>1.1913120000000001E-2</v>
      </c>
      <c r="H135" s="48">
        <f>+'[46]Inputs and Assumptions'!I17</f>
        <v>1.1914959999999999E-2</v>
      </c>
      <c r="I135" s="48">
        <f>+'[46]Inputs and Assumptions'!J17</f>
        <v>1.1914959999999999E-2</v>
      </c>
      <c r="J135" s="98">
        <f>+'[46]Inputs and Assumptions'!K17</f>
        <v>1.1914959999999999E-2</v>
      </c>
      <c r="K135" s="98">
        <f>+'[46]Inputs and Assumptions'!L17</f>
        <v>1.1914959999999999E-2</v>
      </c>
      <c r="L135" s="98">
        <f t="shared" ref="L135:AZ135" si="55">+K138</f>
        <v>1.1914959999999999E-2</v>
      </c>
      <c r="M135" s="98">
        <f t="shared" si="55"/>
        <v>1.1914959999999999E-2</v>
      </c>
      <c r="N135" s="98">
        <f t="shared" si="55"/>
        <v>1.1914959999999999E-2</v>
      </c>
      <c r="O135" s="98">
        <f t="shared" si="55"/>
        <v>1.1914959999999999E-2</v>
      </c>
      <c r="P135" s="98">
        <f t="shared" si="55"/>
        <v>1.1914959999999999E-2</v>
      </c>
      <c r="Q135" s="98">
        <f t="shared" si="55"/>
        <v>1.1914959999999999E-2</v>
      </c>
      <c r="R135" s="98">
        <f t="shared" si="55"/>
        <v>1.1914959999999999E-2</v>
      </c>
      <c r="S135" s="98">
        <f t="shared" si="55"/>
        <v>1.1914959999999999E-2</v>
      </c>
      <c r="T135" s="98">
        <f t="shared" si="55"/>
        <v>1.1914959999999999E-2</v>
      </c>
      <c r="U135" s="98">
        <f t="shared" si="55"/>
        <v>1.1914959999999999E-2</v>
      </c>
      <c r="V135" s="98">
        <f t="shared" si="55"/>
        <v>1.1914959999999999E-2</v>
      </c>
      <c r="W135" s="98">
        <f t="shared" si="55"/>
        <v>1.1914959999999999E-2</v>
      </c>
      <c r="X135" s="98">
        <f t="shared" si="55"/>
        <v>1.1914959999999999E-2</v>
      </c>
      <c r="Y135" s="98">
        <f t="shared" si="55"/>
        <v>1.1914959999999999E-2</v>
      </c>
      <c r="Z135" s="98">
        <f t="shared" si="55"/>
        <v>1.1914959999999999E-2</v>
      </c>
      <c r="AA135" s="98">
        <f t="shared" si="55"/>
        <v>1.1914959999999999E-2</v>
      </c>
      <c r="AB135" s="98">
        <f t="shared" si="55"/>
        <v>1.1914959999999999E-2</v>
      </c>
      <c r="AC135" s="98">
        <f t="shared" si="55"/>
        <v>1.1914959999999999E-2</v>
      </c>
      <c r="AD135" s="98">
        <f t="shared" si="55"/>
        <v>1.1914959999999999E-2</v>
      </c>
      <c r="AE135" s="98">
        <f t="shared" si="55"/>
        <v>1.1914959999999999E-2</v>
      </c>
      <c r="AF135" s="98">
        <f t="shared" si="55"/>
        <v>1.1914959999999999E-2</v>
      </c>
      <c r="AG135" s="98">
        <f t="shared" si="55"/>
        <v>1.1914959999999999E-2</v>
      </c>
      <c r="AH135" s="98">
        <f t="shared" si="55"/>
        <v>1.1914959999999999E-2</v>
      </c>
      <c r="AI135" s="98">
        <f t="shared" si="55"/>
        <v>1.1914959999999999E-2</v>
      </c>
      <c r="AJ135" s="98">
        <f t="shared" si="55"/>
        <v>1.1914959999999999E-2</v>
      </c>
      <c r="AK135" s="98">
        <f t="shared" si="55"/>
        <v>1.1914959999999999E-2</v>
      </c>
      <c r="AL135" s="98">
        <f t="shared" si="55"/>
        <v>1.1914959999999999E-2</v>
      </c>
      <c r="AM135" s="98">
        <f t="shared" si="55"/>
        <v>1.1914959999999999E-2</v>
      </c>
      <c r="AN135" s="98">
        <f t="shared" si="55"/>
        <v>1.1914959999999999E-2</v>
      </c>
      <c r="AO135" s="98">
        <f t="shared" si="55"/>
        <v>1.1914959999999999E-2</v>
      </c>
      <c r="AP135" s="98">
        <f t="shared" si="55"/>
        <v>1.1914959999999999E-2</v>
      </c>
      <c r="AQ135" s="98">
        <f t="shared" si="55"/>
        <v>1.1914959999999999E-2</v>
      </c>
      <c r="AR135" s="98">
        <f t="shared" si="55"/>
        <v>1.1914959999999999E-2</v>
      </c>
      <c r="AS135" s="98">
        <f t="shared" si="55"/>
        <v>1.1914959999999999E-2</v>
      </c>
      <c r="AT135" s="98">
        <f t="shared" si="55"/>
        <v>1.1914959999999999E-2</v>
      </c>
      <c r="AU135" s="98">
        <f t="shared" si="55"/>
        <v>1.1914959999999999E-2</v>
      </c>
      <c r="AV135" s="98">
        <f t="shared" si="55"/>
        <v>1.1914959999999999E-2</v>
      </c>
      <c r="AW135" s="98">
        <f t="shared" si="55"/>
        <v>1.1914959999999999E-2</v>
      </c>
      <c r="AX135" s="98">
        <f t="shared" si="55"/>
        <v>1.1914959999999999E-2</v>
      </c>
      <c r="AY135" s="98">
        <f t="shared" si="55"/>
        <v>1.1914959999999999E-2</v>
      </c>
      <c r="AZ135" s="98">
        <f t="shared" si="55"/>
        <v>1.1914959999999999E-2</v>
      </c>
    </row>
    <row r="136" spans="1:52" ht="11.25" customHeight="1" outlineLevel="1">
      <c r="A136" s="42" t="s">
        <v>100</v>
      </c>
      <c r="B136" s="97">
        <f t="shared" si="54"/>
        <v>1955</v>
      </c>
      <c r="C136" s="48"/>
      <c r="D136" s="98">
        <f>+'[46]Inputs and Assumptions'!F$40</f>
        <v>0</v>
      </c>
      <c r="E136" s="98">
        <f>+'[46]Inputs and Assumptions'!G$40</f>
        <v>0</v>
      </c>
      <c r="F136" s="98">
        <f>+'[46]Inputs and Assumptions'!H$40</f>
        <v>0</v>
      </c>
      <c r="G136" s="98">
        <f>+'[46]Inputs and Assumptions'!I$40</f>
        <v>0</v>
      </c>
      <c r="H136" s="98">
        <f>+'[46]Inputs and Assumptions'!J$40</f>
        <v>0</v>
      </c>
      <c r="I136" s="98">
        <f>+'[46]Inputs and Assumptions'!K$40</f>
        <v>0</v>
      </c>
      <c r="J136" s="98">
        <f>+'[46]Inputs and Assumptions'!L$40</f>
        <v>0</v>
      </c>
      <c r="K136" s="98">
        <f>+'[46]Inputs and Assumptions'!M$40</f>
        <v>0</v>
      </c>
      <c r="L136" s="98">
        <f>+'[46]Inputs and Assumptions'!N$40</f>
        <v>0</v>
      </c>
      <c r="M136" s="98">
        <f>+'[46]Inputs and Assumptions'!O$40</f>
        <v>0</v>
      </c>
      <c r="N136" s="98">
        <f>+'[46]Inputs and Assumptions'!P$40</f>
        <v>0</v>
      </c>
      <c r="O136" s="98">
        <f>+'[46]Inputs and Assumptions'!Q$40</f>
        <v>0</v>
      </c>
      <c r="P136" s="98">
        <f>+'[46]Inputs and Assumptions'!R$40</f>
        <v>0</v>
      </c>
      <c r="Q136" s="98">
        <f>+'[46]Inputs and Assumptions'!S$40</f>
        <v>0</v>
      </c>
      <c r="R136" s="98">
        <f>+'[46]Inputs and Assumptions'!T$40</f>
        <v>0</v>
      </c>
      <c r="S136" s="98">
        <f>+'[46]Inputs and Assumptions'!U$40</f>
        <v>0</v>
      </c>
      <c r="T136" s="98">
        <f>+'[46]Inputs and Assumptions'!V$40</f>
        <v>0</v>
      </c>
      <c r="U136" s="98">
        <f>+'[46]Inputs and Assumptions'!W$40</f>
        <v>0</v>
      </c>
      <c r="V136" s="98">
        <f>+'[46]Inputs and Assumptions'!X$40</f>
        <v>0</v>
      </c>
      <c r="W136" s="98">
        <f>+'[46]Inputs and Assumptions'!Y$40</f>
        <v>0</v>
      </c>
      <c r="X136" s="98">
        <f>+'[46]Inputs and Assumptions'!Z$40</f>
        <v>0</v>
      </c>
      <c r="Y136" s="98">
        <f>+'[46]Inputs and Assumptions'!AA$40</f>
        <v>0</v>
      </c>
      <c r="Z136" s="98">
        <f>+'[46]Inputs and Assumptions'!AB$40</f>
        <v>0</v>
      </c>
      <c r="AA136" s="98">
        <f>+'[46]Inputs and Assumptions'!AC$40</f>
        <v>0</v>
      </c>
      <c r="AB136" s="98">
        <f>+'[46]Inputs and Assumptions'!AD$40</f>
        <v>0</v>
      </c>
      <c r="AC136" s="98">
        <f>+'[46]Inputs and Assumptions'!AE$40</f>
        <v>0</v>
      </c>
      <c r="AD136" s="98">
        <f>+'[46]Inputs and Assumptions'!AF$40</f>
        <v>0</v>
      </c>
      <c r="AE136" s="98">
        <f>+'[46]Inputs and Assumptions'!AG$40</f>
        <v>0</v>
      </c>
      <c r="AF136" s="98">
        <f>+'[46]Inputs and Assumptions'!AH$40</f>
        <v>0</v>
      </c>
      <c r="AG136" s="98">
        <f>+'[46]Inputs and Assumptions'!AI$40</f>
        <v>0</v>
      </c>
      <c r="AH136" s="98">
        <f>+'[46]Inputs and Assumptions'!AJ$40</f>
        <v>0</v>
      </c>
      <c r="AI136" s="98">
        <f>+'[46]Inputs and Assumptions'!AK$40</f>
        <v>0</v>
      </c>
      <c r="AJ136" s="98">
        <f>+'[46]Inputs and Assumptions'!AL$40</f>
        <v>0</v>
      </c>
      <c r="AK136" s="98">
        <f>+'[46]Inputs and Assumptions'!AM$40</f>
        <v>0</v>
      </c>
      <c r="AL136" s="98">
        <f>+'[46]Inputs and Assumptions'!AN$40</f>
        <v>0</v>
      </c>
      <c r="AM136" s="98">
        <f>+'[46]Inputs and Assumptions'!AO$40</f>
        <v>0</v>
      </c>
      <c r="AN136" s="98">
        <f>+'[46]Inputs and Assumptions'!AP$40</f>
        <v>0</v>
      </c>
      <c r="AO136" s="98">
        <f>+'[46]Inputs and Assumptions'!AQ$40</f>
        <v>0</v>
      </c>
      <c r="AP136" s="98">
        <f>+'[46]Inputs and Assumptions'!AR$40</f>
        <v>0</v>
      </c>
      <c r="AQ136" s="98">
        <f>+'[46]Inputs and Assumptions'!AS$40</f>
        <v>0</v>
      </c>
      <c r="AR136" s="98">
        <f>+'[46]Inputs and Assumptions'!AT$40</f>
        <v>0</v>
      </c>
      <c r="AS136" s="98">
        <f>+'[46]Inputs and Assumptions'!AU$40</f>
        <v>0</v>
      </c>
      <c r="AT136" s="98">
        <f>+'[46]Inputs and Assumptions'!AV$40</f>
        <v>0</v>
      </c>
      <c r="AU136" s="98">
        <f>+'[46]Inputs and Assumptions'!AW$40</f>
        <v>0</v>
      </c>
      <c r="AV136" s="98">
        <f>+'[46]Inputs and Assumptions'!AX$40</f>
        <v>0</v>
      </c>
      <c r="AW136" s="98">
        <f>+'[46]Inputs and Assumptions'!AY$40</f>
        <v>0</v>
      </c>
      <c r="AX136" s="98">
        <f>+'[46]Inputs and Assumptions'!AZ$40</f>
        <v>0</v>
      </c>
      <c r="AY136" s="98">
        <f>+'[46]Inputs and Assumptions'!BA$40</f>
        <v>0</v>
      </c>
      <c r="AZ136" s="98">
        <f>+'[46]Inputs and Assumptions'!BB$40</f>
        <v>0</v>
      </c>
    </row>
    <row r="137" spans="1:52" ht="11.25" customHeight="1" outlineLevel="1">
      <c r="A137" s="42" t="s">
        <v>101</v>
      </c>
      <c r="B137" s="97">
        <f t="shared" si="54"/>
        <v>1955</v>
      </c>
      <c r="C137" s="99"/>
      <c r="D137" s="100">
        <f>+'[46]Inputs and Assumptions'!F$50</f>
        <v>0</v>
      </c>
      <c r="E137" s="100">
        <f>+'[46]Inputs and Assumptions'!G$50</f>
        <v>0</v>
      </c>
      <c r="F137" s="100">
        <f>+'[46]Inputs and Assumptions'!H$50</f>
        <v>0</v>
      </c>
      <c r="G137" s="100">
        <f>+'[46]Inputs and Assumptions'!I$50</f>
        <v>0</v>
      </c>
      <c r="H137" s="100">
        <f>+'[46]Inputs and Assumptions'!J$50</f>
        <v>0</v>
      </c>
      <c r="I137" s="100">
        <f>+'[46]Inputs and Assumptions'!K$50</f>
        <v>0</v>
      </c>
      <c r="J137" s="100">
        <f>+'[46]Inputs and Assumptions'!L$50</f>
        <v>0</v>
      </c>
      <c r="K137" s="100">
        <f>+'[46]Inputs and Assumptions'!M$50</f>
        <v>0</v>
      </c>
      <c r="L137" s="100">
        <f>+'[46]Inputs and Assumptions'!N$50</f>
        <v>0</v>
      </c>
      <c r="M137" s="100">
        <f>+'[46]Inputs and Assumptions'!O$50</f>
        <v>0</v>
      </c>
      <c r="N137" s="100">
        <f>+'[46]Inputs and Assumptions'!P$50</f>
        <v>0</v>
      </c>
      <c r="O137" s="100">
        <f>+'[46]Inputs and Assumptions'!Q$50</f>
        <v>0</v>
      </c>
      <c r="P137" s="100">
        <f>+'[46]Inputs and Assumptions'!R$50</f>
        <v>0</v>
      </c>
      <c r="Q137" s="100">
        <f>+'[46]Inputs and Assumptions'!S$50</f>
        <v>0</v>
      </c>
      <c r="R137" s="100">
        <f>+'[46]Inputs and Assumptions'!T$50</f>
        <v>0</v>
      </c>
      <c r="S137" s="100">
        <f>+'[46]Inputs and Assumptions'!U$50</f>
        <v>0</v>
      </c>
      <c r="T137" s="100">
        <f>+'[46]Inputs and Assumptions'!V$50</f>
        <v>0</v>
      </c>
      <c r="U137" s="100">
        <f>+'[46]Inputs and Assumptions'!W$50</f>
        <v>0</v>
      </c>
      <c r="V137" s="100">
        <f>+'[46]Inputs and Assumptions'!X$50</f>
        <v>0</v>
      </c>
      <c r="W137" s="100">
        <f>+'[46]Inputs and Assumptions'!Y$50</f>
        <v>0</v>
      </c>
      <c r="X137" s="100">
        <f>+'[46]Inputs and Assumptions'!Z$50</f>
        <v>0</v>
      </c>
      <c r="Y137" s="100">
        <f>+'[46]Inputs and Assumptions'!AA$50</f>
        <v>0</v>
      </c>
      <c r="Z137" s="100">
        <f>+'[46]Inputs and Assumptions'!AB$50</f>
        <v>0</v>
      </c>
      <c r="AA137" s="100">
        <f>+'[46]Inputs and Assumptions'!AC$50</f>
        <v>0</v>
      </c>
      <c r="AB137" s="100">
        <f>+'[46]Inputs and Assumptions'!AD$50</f>
        <v>0</v>
      </c>
      <c r="AC137" s="100">
        <f>+'[46]Inputs and Assumptions'!AE$50</f>
        <v>0</v>
      </c>
      <c r="AD137" s="100">
        <f>+'[46]Inputs and Assumptions'!AF$50</f>
        <v>0</v>
      </c>
      <c r="AE137" s="100">
        <f>+'[46]Inputs and Assumptions'!AG$50</f>
        <v>0</v>
      </c>
      <c r="AF137" s="100">
        <f>+'[46]Inputs and Assumptions'!AH$50</f>
        <v>0</v>
      </c>
      <c r="AG137" s="100">
        <f>+'[46]Inputs and Assumptions'!AI$50</f>
        <v>0</v>
      </c>
      <c r="AH137" s="100">
        <f>+'[46]Inputs and Assumptions'!AJ$50</f>
        <v>0</v>
      </c>
      <c r="AI137" s="100">
        <f>+'[46]Inputs and Assumptions'!AK$50</f>
        <v>0</v>
      </c>
      <c r="AJ137" s="100">
        <f>+'[46]Inputs and Assumptions'!AL$50</f>
        <v>0</v>
      </c>
      <c r="AK137" s="100">
        <f>+'[46]Inputs and Assumptions'!AM$50</f>
        <v>0</v>
      </c>
      <c r="AL137" s="100">
        <f>+'[46]Inputs and Assumptions'!AN$50</f>
        <v>0</v>
      </c>
      <c r="AM137" s="100">
        <f>+'[46]Inputs and Assumptions'!AO$50</f>
        <v>0</v>
      </c>
      <c r="AN137" s="100">
        <f>+'[46]Inputs and Assumptions'!AP$50</f>
        <v>0</v>
      </c>
      <c r="AO137" s="100">
        <f>+'[46]Inputs and Assumptions'!AQ$50</f>
        <v>0</v>
      </c>
      <c r="AP137" s="100">
        <f>+'[46]Inputs and Assumptions'!AR$50</f>
        <v>0</v>
      </c>
      <c r="AQ137" s="100">
        <f>+'[46]Inputs and Assumptions'!AS$50</f>
        <v>0</v>
      </c>
      <c r="AR137" s="100">
        <f>+'[46]Inputs and Assumptions'!AT$50</f>
        <v>0</v>
      </c>
      <c r="AS137" s="100">
        <f>+'[46]Inputs and Assumptions'!AU$50</f>
        <v>0</v>
      </c>
      <c r="AT137" s="100">
        <f>+'[46]Inputs and Assumptions'!AV$50</f>
        <v>0</v>
      </c>
      <c r="AU137" s="100">
        <f>+'[46]Inputs and Assumptions'!AW$50</f>
        <v>0</v>
      </c>
      <c r="AV137" s="100">
        <f>+'[46]Inputs and Assumptions'!AX$50</f>
        <v>0</v>
      </c>
      <c r="AW137" s="100">
        <f>+'[46]Inputs and Assumptions'!AY$50</f>
        <v>0</v>
      </c>
      <c r="AX137" s="100">
        <f>+'[46]Inputs and Assumptions'!AZ$50</f>
        <v>0</v>
      </c>
      <c r="AY137" s="100">
        <f>+'[46]Inputs and Assumptions'!BA$50</f>
        <v>0</v>
      </c>
      <c r="AZ137" s="100">
        <f>+'[46]Inputs and Assumptions'!BB$50</f>
        <v>0</v>
      </c>
    </row>
    <row r="138" spans="1:52" ht="11.25" customHeight="1" outlineLevel="1">
      <c r="A138" s="42" t="s">
        <v>102</v>
      </c>
      <c r="B138" s="97">
        <f t="shared" si="54"/>
        <v>1955</v>
      </c>
      <c r="C138" s="48"/>
      <c r="D138" s="48">
        <f>+D135+D136-D137</f>
        <v>1.1913120000000001E-2</v>
      </c>
      <c r="E138" s="48">
        <f>+E135+E136-E137</f>
        <v>1.1913120000000001E-2</v>
      </c>
      <c r="F138" s="48">
        <f t="shared" ref="F138:AZ138" si="56">+F135+F136-F137</f>
        <v>1.1913120000000001E-2</v>
      </c>
      <c r="G138" s="98">
        <f t="shared" si="56"/>
        <v>1.1913120000000001E-2</v>
      </c>
      <c r="H138" s="98">
        <f t="shared" si="56"/>
        <v>1.1914959999999999E-2</v>
      </c>
      <c r="I138" s="98">
        <f t="shared" si="56"/>
        <v>1.1914959999999999E-2</v>
      </c>
      <c r="J138" s="98">
        <f t="shared" si="56"/>
        <v>1.1914959999999999E-2</v>
      </c>
      <c r="K138" s="98">
        <f t="shared" si="56"/>
        <v>1.1914959999999999E-2</v>
      </c>
      <c r="L138" s="98">
        <f t="shared" si="56"/>
        <v>1.1914959999999999E-2</v>
      </c>
      <c r="M138" s="98">
        <f t="shared" si="56"/>
        <v>1.1914959999999999E-2</v>
      </c>
      <c r="N138" s="98">
        <f t="shared" si="56"/>
        <v>1.1914959999999999E-2</v>
      </c>
      <c r="O138" s="98">
        <f t="shared" si="56"/>
        <v>1.1914959999999999E-2</v>
      </c>
      <c r="P138" s="98">
        <f t="shared" si="56"/>
        <v>1.1914959999999999E-2</v>
      </c>
      <c r="Q138" s="98">
        <f t="shared" si="56"/>
        <v>1.1914959999999999E-2</v>
      </c>
      <c r="R138" s="98">
        <f t="shared" si="56"/>
        <v>1.1914959999999999E-2</v>
      </c>
      <c r="S138" s="98">
        <f t="shared" si="56"/>
        <v>1.1914959999999999E-2</v>
      </c>
      <c r="T138" s="98">
        <f t="shared" si="56"/>
        <v>1.1914959999999999E-2</v>
      </c>
      <c r="U138" s="98">
        <f t="shared" si="56"/>
        <v>1.1914959999999999E-2</v>
      </c>
      <c r="V138" s="98">
        <f t="shared" si="56"/>
        <v>1.1914959999999999E-2</v>
      </c>
      <c r="W138" s="98">
        <f t="shared" si="56"/>
        <v>1.1914959999999999E-2</v>
      </c>
      <c r="X138" s="98">
        <f t="shared" si="56"/>
        <v>1.1914959999999999E-2</v>
      </c>
      <c r="Y138" s="98">
        <f t="shared" si="56"/>
        <v>1.1914959999999999E-2</v>
      </c>
      <c r="Z138" s="98">
        <f t="shared" si="56"/>
        <v>1.1914959999999999E-2</v>
      </c>
      <c r="AA138" s="98">
        <f t="shared" si="56"/>
        <v>1.1914959999999999E-2</v>
      </c>
      <c r="AB138" s="98">
        <f t="shared" si="56"/>
        <v>1.1914959999999999E-2</v>
      </c>
      <c r="AC138" s="98">
        <f t="shared" si="56"/>
        <v>1.1914959999999999E-2</v>
      </c>
      <c r="AD138" s="98">
        <f t="shared" si="56"/>
        <v>1.1914959999999999E-2</v>
      </c>
      <c r="AE138" s="98">
        <f t="shared" si="56"/>
        <v>1.1914959999999999E-2</v>
      </c>
      <c r="AF138" s="98">
        <f t="shared" si="56"/>
        <v>1.1914959999999999E-2</v>
      </c>
      <c r="AG138" s="98">
        <f t="shared" si="56"/>
        <v>1.1914959999999999E-2</v>
      </c>
      <c r="AH138" s="98">
        <f t="shared" si="56"/>
        <v>1.1914959999999999E-2</v>
      </c>
      <c r="AI138" s="98">
        <f t="shared" si="56"/>
        <v>1.1914959999999999E-2</v>
      </c>
      <c r="AJ138" s="98">
        <f t="shared" si="56"/>
        <v>1.1914959999999999E-2</v>
      </c>
      <c r="AK138" s="98">
        <f t="shared" si="56"/>
        <v>1.1914959999999999E-2</v>
      </c>
      <c r="AL138" s="98">
        <f t="shared" si="56"/>
        <v>1.1914959999999999E-2</v>
      </c>
      <c r="AM138" s="98">
        <f t="shared" si="56"/>
        <v>1.1914959999999999E-2</v>
      </c>
      <c r="AN138" s="98">
        <f t="shared" si="56"/>
        <v>1.1914959999999999E-2</v>
      </c>
      <c r="AO138" s="98">
        <f t="shared" si="56"/>
        <v>1.1914959999999999E-2</v>
      </c>
      <c r="AP138" s="98">
        <f t="shared" si="56"/>
        <v>1.1914959999999999E-2</v>
      </c>
      <c r="AQ138" s="98">
        <f t="shared" si="56"/>
        <v>1.1914959999999999E-2</v>
      </c>
      <c r="AR138" s="98">
        <f t="shared" si="56"/>
        <v>1.1914959999999999E-2</v>
      </c>
      <c r="AS138" s="98">
        <f t="shared" si="56"/>
        <v>1.1914959999999999E-2</v>
      </c>
      <c r="AT138" s="98">
        <f t="shared" si="56"/>
        <v>1.1914959999999999E-2</v>
      </c>
      <c r="AU138" s="98">
        <f t="shared" si="56"/>
        <v>1.1914959999999999E-2</v>
      </c>
      <c r="AV138" s="98">
        <f t="shared" si="56"/>
        <v>1.1914959999999999E-2</v>
      </c>
      <c r="AW138" s="98">
        <f t="shared" si="56"/>
        <v>1.1914959999999999E-2</v>
      </c>
      <c r="AX138" s="98">
        <f t="shared" si="56"/>
        <v>1.1914959999999999E-2</v>
      </c>
      <c r="AY138" s="98">
        <f t="shared" si="56"/>
        <v>1.1914959999999999E-2</v>
      </c>
      <c r="AZ138" s="98">
        <f t="shared" si="56"/>
        <v>1.1914959999999999E-2</v>
      </c>
    </row>
    <row r="139" spans="1:52" ht="11.25" customHeight="1" outlineLevel="1">
      <c r="B139" s="97">
        <f t="shared" si="54"/>
        <v>1955</v>
      </c>
      <c r="G139" s="98"/>
      <c r="H139" s="98"/>
      <c r="I139" s="98"/>
      <c r="J139" s="98"/>
      <c r="K139" s="98"/>
      <c r="L139" s="98"/>
      <c r="M139" s="98"/>
      <c r="N139" s="98"/>
      <c r="O139" s="98"/>
      <c r="P139" s="98"/>
      <c r="Q139" s="98"/>
      <c r="R139" s="98"/>
      <c r="S139" s="98"/>
      <c r="T139" s="98"/>
      <c r="U139" s="98"/>
      <c r="V139" s="98"/>
      <c r="W139" s="98"/>
      <c r="X139" s="98"/>
      <c r="Y139" s="98"/>
      <c r="Z139" s="98"/>
      <c r="AA139" s="98"/>
      <c r="AB139" s="98"/>
      <c r="AC139" s="98"/>
      <c r="AD139" s="98"/>
      <c r="AE139" s="98"/>
      <c r="AF139" s="98"/>
      <c r="AG139" s="98"/>
      <c r="AH139" s="98"/>
      <c r="AI139" s="98"/>
      <c r="AJ139" s="98"/>
      <c r="AK139" s="98"/>
      <c r="AL139" s="98"/>
      <c r="AM139" s="98"/>
      <c r="AN139" s="98"/>
      <c r="AO139" s="98"/>
      <c r="AP139" s="98"/>
      <c r="AQ139" s="98"/>
      <c r="AR139" s="98"/>
      <c r="AS139" s="98"/>
      <c r="AT139" s="98"/>
      <c r="AU139" s="98"/>
      <c r="AV139" s="98"/>
      <c r="AW139" s="98"/>
      <c r="AX139" s="98"/>
      <c r="AY139" s="98"/>
      <c r="AZ139" s="98"/>
    </row>
    <row r="140" spans="1:52" ht="11.25" customHeight="1" outlineLevel="1">
      <c r="A140" s="42" t="s">
        <v>103</v>
      </c>
      <c r="B140" s="97">
        <f t="shared" si="54"/>
        <v>1955</v>
      </c>
      <c r="C140" s="48"/>
      <c r="D140" s="98">
        <f>+C143</f>
        <v>0</v>
      </c>
      <c r="E140" s="107">
        <f>IF($A$60,'[46]Inputs and Assumptions'!$D$29+'[46]Inputs and Assumptions'!F$29,'[46]Inputs and Assumptions'!F$29)</f>
        <v>2.4533517316128897E-4</v>
      </c>
      <c r="F140" s="107">
        <f>IF($A$60,'[46]Inputs and Assumptions'!$D$29+'[46]Inputs and Assumptions'!G$29,'[46]Inputs and Assumptions'!G$29)</f>
        <v>2.4533517316128897E-4</v>
      </c>
      <c r="G140" s="107">
        <f>IF($A$60,'[46]Inputs and Assumptions'!$D$29+'[46]Inputs and Assumptions'!H$29,'[46]Inputs and Assumptions'!H$29)</f>
        <v>2.4533517316128897E-4</v>
      </c>
      <c r="H140" s="107">
        <f>IF($A$60,'[46]Inputs and Assumptions'!$D$29+'[46]Inputs and Assumptions'!I$29,'[46]Inputs and Assumptions'!I$29)</f>
        <v>7.7912517316128889E-4</v>
      </c>
      <c r="I140" s="107">
        <f>IF($A$60,'[46]Inputs and Assumptions'!$D$29+'[46]Inputs and Assumptions'!J$29,'[46]Inputs and Assumptions'!J$29)</f>
        <v>1.3129151731612887E-3</v>
      </c>
      <c r="J140" s="98">
        <f>IF($A$60,'[46]Inputs and Assumptions'!$D$29+'[46]Inputs and Assumptions'!K$29,'[46]Inputs and Assumptions'!K$29)</f>
        <v>1.8085009651612888E-3</v>
      </c>
      <c r="K140" s="98">
        <f>IF($A$60,'[46]Inputs and Assumptions'!$D$29+'[46]Inputs and Assumptions'!L$29,'[46]Inputs and Assumptions'!L$29)</f>
        <v>2.3040867571612889E-3</v>
      </c>
      <c r="L140" s="98">
        <f t="shared" ref="L140:AZ140" si="57">+K143</f>
        <v>2.7997490931612888E-3</v>
      </c>
      <c r="M140" s="98">
        <f t="shared" si="57"/>
        <v>3.2954114291612888E-3</v>
      </c>
      <c r="N140" s="98">
        <f t="shared" si="57"/>
        <v>3.7839247891612885E-3</v>
      </c>
      <c r="O140" s="98">
        <f t="shared" si="57"/>
        <v>4.2724381491612883E-3</v>
      </c>
      <c r="P140" s="98">
        <f t="shared" si="57"/>
        <v>4.760951509161288E-3</v>
      </c>
      <c r="Q140" s="98">
        <f t="shared" si="57"/>
        <v>5.2494648691612878E-3</v>
      </c>
      <c r="R140" s="98">
        <f t="shared" si="57"/>
        <v>5.7379782291612875E-3</v>
      </c>
      <c r="S140" s="98">
        <f t="shared" si="57"/>
        <v>6.2264915891612873E-3</v>
      </c>
      <c r="T140" s="98">
        <f t="shared" si="57"/>
        <v>6.715004949161287E-3</v>
      </c>
      <c r="U140" s="98">
        <f t="shared" si="57"/>
        <v>7.2035183091612867E-3</v>
      </c>
      <c r="V140" s="98">
        <f t="shared" si="57"/>
        <v>7.6920316691612865E-3</v>
      </c>
      <c r="W140" s="98">
        <f t="shared" si="57"/>
        <v>8.1805450291612871E-3</v>
      </c>
      <c r="X140" s="98">
        <f t="shared" si="57"/>
        <v>8.6690583891612868E-3</v>
      </c>
      <c r="Y140" s="98">
        <f t="shared" si="57"/>
        <v>9.1575717491612866E-3</v>
      </c>
      <c r="Z140" s="98">
        <f t="shared" si="57"/>
        <v>9.6460851091612863E-3</v>
      </c>
      <c r="AA140" s="98">
        <f t="shared" si="57"/>
        <v>1.0134598469161286E-2</v>
      </c>
      <c r="AB140" s="98">
        <f t="shared" si="57"/>
        <v>1.0623111829161286E-2</v>
      </c>
      <c r="AC140" s="98">
        <f t="shared" si="57"/>
        <v>1.1111625189161286E-2</v>
      </c>
      <c r="AD140" s="98">
        <f t="shared" si="57"/>
        <v>1.1600138549161285E-2</v>
      </c>
      <c r="AE140" s="98">
        <f t="shared" si="57"/>
        <v>1.1914959999999999E-2</v>
      </c>
      <c r="AF140" s="98">
        <f t="shared" si="57"/>
        <v>1.1914959999999999E-2</v>
      </c>
      <c r="AG140" s="98">
        <f t="shared" si="57"/>
        <v>1.1914959999999999E-2</v>
      </c>
      <c r="AH140" s="98">
        <f t="shared" si="57"/>
        <v>1.1914959999999999E-2</v>
      </c>
      <c r="AI140" s="98">
        <f t="shared" si="57"/>
        <v>1.1914959999999999E-2</v>
      </c>
      <c r="AJ140" s="98">
        <f t="shared" si="57"/>
        <v>1.1914959999999999E-2</v>
      </c>
      <c r="AK140" s="98">
        <f t="shared" si="57"/>
        <v>1.1914959999999999E-2</v>
      </c>
      <c r="AL140" s="98">
        <f t="shared" si="57"/>
        <v>1.1914959999999999E-2</v>
      </c>
      <c r="AM140" s="98">
        <f t="shared" si="57"/>
        <v>1.1914959999999999E-2</v>
      </c>
      <c r="AN140" s="98">
        <f t="shared" si="57"/>
        <v>1.1914959999999999E-2</v>
      </c>
      <c r="AO140" s="98">
        <f t="shared" si="57"/>
        <v>1.1914959999999999E-2</v>
      </c>
      <c r="AP140" s="98">
        <f t="shared" si="57"/>
        <v>1.1914959999999999E-2</v>
      </c>
      <c r="AQ140" s="98">
        <f t="shared" si="57"/>
        <v>1.1914959999999999E-2</v>
      </c>
      <c r="AR140" s="98">
        <f t="shared" si="57"/>
        <v>1.1914959999999999E-2</v>
      </c>
      <c r="AS140" s="98">
        <f t="shared" si="57"/>
        <v>1.1914959999999999E-2</v>
      </c>
      <c r="AT140" s="98">
        <f t="shared" si="57"/>
        <v>1.1914959999999999E-2</v>
      </c>
      <c r="AU140" s="98">
        <f t="shared" si="57"/>
        <v>1.1914959999999999E-2</v>
      </c>
      <c r="AV140" s="98">
        <f t="shared" si="57"/>
        <v>1.1914959999999999E-2</v>
      </c>
      <c r="AW140" s="98">
        <f t="shared" si="57"/>
        <v>1.1914959999999999E-2</v>
      </c>
      <c r="AX140" s="98">
        <f t="shared" si="57"/>
        <v>1.1914959999999999E-2</v>
      </c>
      <c r="AY140" s="98">
        <f t="shared" si="57"/>
        <v>1.1914959999999999E-2</v>
      </c>
      <c r="AZ140" s="98">
        <f t="shared" si="57"/>
        <v>1.1914959999999999E-2</v>
      </c>
    </row>
    <row r="141" spans="1:52" ht="11.25" customHeight="1" outlineLevel="1">
      <c r="A141" s="42" t="s">
        <v>104</v>
      </c>
      <c r="B141" s="97">
        <f t="shared" si="54"/>
        <v>1955</v>
      </c>
      <c r="C141" s="48"/>
      <c r="D141" s="98">
        <f>+(D136*'[46]Inputs and Assumptions'!F$60*0.5)</f>
        <v>0</v>
      </c>
      <c r="E141" s="98">
        <f>+(E136*'[46]Inputs and Assumptions'!G$60*0.5)</f>
        <v>0</v>
      </c>
      <c r="F141" s="98">
        <f>+(F136*'[46]Inputs and Assumptions'!H$60*0.5)</f>
        <v>0</v>
      </c>
      <c r="G141" s="98">
        <f>+(G136*'[46]Inputs and Assumptions'!I$60*0.5)</f>
        <v>0</v>
      </c>
      <c r="H141" s="98">
        <f>+(H136*'[46]Inputs and Assumptions'!J$60*0.5)</f>
        <v>0</v>
      </c>
      <c r="I141" s="98">
        <f>+(I136*'[46]Inputs and Assumptions'!K$60*0.5)</f>
        <v>0</v>
      </c>
      <c r="J141" s="98">
        <f>+(J136*'[46]Inputs and Assumptions'!L$60*0.5)</f>
        <v>0</v>
      </c>
      <c r="K141" s="98">
        <f>+(K136*'[46]Inputs and Assumptions'!M$60*0.5)</f>
        <v>0</v>
      </c>
      <c r="L141" s="98">
        <f>+(L136*'[46]Inputs and Assumptions'!N$60*0.5)</f>
        <v>0</v>
      </c>
      <c r="M141" s="98">
        <f>+(M136*'[46]Inputs and Assumptions'!O$60*0.5)</f>
        <v>0</v>
      </c>
      <c r="N141" s="98">
        <f>+(N136*'[46]Inputs and Assumptions'!P$60*0.5)</f>
        <v>0</v>
      </c>
      <c r="O141" s="98">
        <f>+(O136*'[46]Inputs and Assumptions'!Q$60*0.5)</f>
        <v>0</v>
      </c>
      <c r="P141" s="98">
        <f>+(P136*'[46]Inputs and Assumptions'!R$60*0.5)</f>
        <v>0</v>
      </c>
      <c r="Q141" s="98">
        <f>+(Q136*'[46]Inputs and Assumptions'!S$60*0.5)</f>
        <v>0</v>
      </c>
      <c r="R141" s="98">
        <f>+(R136*'[46]Inputs and Assumptions'!T$60*0.5)</f>
        <v>0</v>
      </c>
      <c r="S141" s="98">
        <f>+(S136*'[46]Inputs and Assumptions'!U$60*0.5)</f>
        <v>0</v>
      </c>
      <c r="T141" s="98">
        <f>+(T136*'[46]Inputs and Assumptions'!V$60*0.5)</f>
        <v>0</v>
      </c>
      <c r="U141" s="98">
        <f>+(U136*'[46]Inputs and Assumptions'!W$60*0.5)</f>
        <v>0</v>
      </c>
      <c r="V141" s="98">
        <f>+(V136*'[46]Inputs and Assumptions'!X$60*0.5)</f>
        <v>0</v>
      </c>
      <c r="W141" s="98">
        <f>+(W136*'[46]Inputs and Assumptions'!Y$60*0.5)</f>
        <v>0</v>
      </c>
      <c r="X141" s="98">
        <f>+(X136*'[46]Inputs and Assumptions'!Z$60*0.5)</f>
        <v>0</v>
      </c>
      <c r="Y141" s="98">
        <f>+(Y136*'[46]Inputs and Assumptions'!AA$60*0.5)</f>
        <v>0</v>
      </c>
      <c r="Z141" s="98">
        <f>+(Z136*'[46]Inputs and Assumptions'!AB$60*0.5)</f>
        <v>0</v>
      </c>
      <c r="AA141" s="98">
        <f>+(AA136*'[46]Inputs and Assumptions'!AC$60*0.5)</f>
        <v>0</v>
      </c>
      <c r="AB141" s="98">
        <f>+(AB136*'[46]Inputs and Assumptions'!AD$60*0.5)</f>
        <v>0</v>
      </c>
      <c r="AC141" s="98">
        <f>+(AC136*'[46]Inputs and Assumptions'!AE$60*0.5)</f>
        <v>0</v>
      </c>
      <c r="AD141" s="98">
        <f>+(AD136*'[46]Inputs and Assumptions'!AF$60*0.5)</f>
        <v>0</v>
      </c>
      <c r="AE141" s="98">
        <f>+(AE136*'[46]Inputs and Assumptions'!AG$60*0.5)</f>
        <v>0</v>
      </c>
      <c r="AF141" s="98">
        <f>+(AF136*'[46]Inputs and Assumptions'!AH$60*0.5)</f>
        <v>0</v>
      </c>
      <c r="AG141" s="98">
        <f>+(AG136*'[46]Inputs and Assumptions'!AI$60*0.5)</f>
        <v>0</v>
      </c>
      <c r="AH141" s="98">
        <f>+(AH136*'[46]Inputs and Assumptions'!AJ$60*0.5)</f>
        <v>0</v>
      </c>
      <c r="AI141" s="98">
        <f>+(AI136*'[46]Inputs and Assumptions'!AK$60*0.5)</f>
        <v>0</v>
      </c>
      <c r="AJ141" s="98">
        <f>+(AJ136*'[46]Inputs and Assumptions'!AL$60*0.5)</f>
        <v>0</v>
      </c>
      <c r="AK141" s="98">
        <f>+(AK136*'[46]Inputs and Assumptions'!AM$60*0.5)</f>
        <v>0</v>
      </c>
      <c r="AL141" s="98">
        <f>+(AL136*'[46]Inputs and Assumptions'!AN$60*0.5)</f>
        <v>0</v>
      </c>
      <c r="AM141" s="98">
        <f>+(AM136*'[46]Inputs and Assumptions'!AO$60*0.5)</f>
        <v>0</v>
      </c>
      <c r="AN141" s="98">
        <f>+(AN136*'[46]Inputs and Assumptions'!AP$60*0.5)</f>
        <v>0</v>
      </c>
      <c r="AO141" s="98">
        <f>+(AO136*'[46]Inputs and Assumptions'!AQ$60*0.5)</f>
        <v>0</v>
      </c>
      <c r="AP141" s="98">
        <f>+(AP136*'[46]Inputs and Assumptions'!AR$60*0.5)</f>
        <v>0</v>
      </c>
      <c r="AQ141" s="98">
        <f>+(AQ136*'[46]Inputs and Assumptions'!AS$60*0.5)</f>
        <v>0</v>
      </c>
      <c r="AR141" s="98">
        <f>+(AR136*'[46]Inputs and Assumptions'!AT$60*0.5)</f>
        <v>0</v>
      </c>
      <c r="AS141" s="98">
        <f>+(AS136*'[46]Inputs and Assumptions'!AU$60*0.5)</f>
        <v>0</v>
      </c>
      <c r="AT141" s="98">
        <f>+(AT136*'[46]Inputs and Assumptions'!AV$60*0.5)</f>
        <v>0</v>
      </c>
      <c r="AU141" s="98">
        <f>+(AU136*'[46]Inputs and Assumptions'!AW$60*0.5)</f>
        <v>0</v>
      </c>
      <c r="AV141" s="98">
        <f>+(AV136*'[46]Inputs and Assumptions'!AX$60*0.5)</f>
        <v>0</v>
      </c>
      <c r="AW141" s="98">
        <f>+(AW136*'[46]Inputs and Assumptions'!AY$60*0.5)</f>
        <v>0</v>
      </c>
      <c r="AX141" s="98">
        <f>+(AX136*'[46]Inputs and Assumptions'!AZ$60*0.5)</f>
        <v>0</v>
      </c>
      <c r="AY141" s="98">
        <f>+(AY136*'[46]Inputs and Assumptions'!BA$60*0.5)</f>
        <v>0</v>
      </c>
      <c r="AZ141" s="98">
        <f>+(AZ136*'[46]Inputs and Assumptions'!BB$60*0.5)</f>
        <v>0</v>
      </c>
    </row>
    <row r="142" spans="1:52" ht="11.25" customHeight="1" outlineLevel="1">
      <c r="A142" s="42" t="s">
        <v>105</v>
      </c>
      <c r="B142" s="97">
        <f t="shared" si="54"/>
        <v>1955</v>
      </c>
      <c r="C142" s="90">
        <f>'[46]Inputs and Assumptions'!E$29</f>
        <v>0</v>
      </c>
      <c r="D142" s="98">
        <f>+'[46]Inputs and Assumptions'!F$29-'[46]Inputs and Assumptions'!E$29</f>
        <v>0</v>
      </c>
      <c r="E142" s="98">
        <f>+'[46]Inputs and Assumptions'!G$29-'[46]Inputs and Assumptions'!F$29</f>
        <v>0</v>
      </c>
      <c r="F142" s="98">
        <f>+'[46]Inputs and Assumptions'!H$29-'[46]Inputs and Assumptions'!G$29</f>
        <v>0</v>
      </c>
      <c r="G142" s="98">
        <f>+'[46]Inputs and Assumptions'!I$29-'[46]Inputs and Assumptions'!H$29</f>
        <v>5.3378999999999992E-4</v>
      </c>
      <c r="H142" s="98">
        <f>+'[46]Inputs and Assumptions'!J$29-'[46]Inputs and Assumptions'!I$29</f>
        <v>5.3378999999999992E-4</v>
      </c>
      <c r="I142" s="98">
        <f>+'[46]Inputs and Assumptions'!K$29-'[46]Inputs and Assumptions'!J$29</f>
        <v>4.9558579200000008E-4</v>
      </c>
      <c r="J142" s="98">
        <f>+'[46]Inputs and Assumptions'!L$29-'[46]Inputs and Assumptions'!K$29</f>
        <v>4.9558579200000008E-4</v>
      </c>
      <c r="K142" s="98">
        <f>+IF('[46]Inputs and Assumptions'!M$60=0,0,MIN('[46]Inputs and Assumptions'!M$60*'B2M Rev Req'!K135,('B2M Rev Req'!K135-'B2M Rev Req'!K140)))</f>
        <v>4.9566233599999997E-4</v>
      </c>
      <c r="L142" s="98">
        <f>+IF('[46]Inputs and Assumptions'!N$60=0,0,MIN('[46]Inputs and Assumptions'!N$60*'B2M Rev Req'!L135,('B2M Rev Req'!L135-'B2M Rev Req'!L140)))</f>
        <v>4.9566233599999997E-4</v>
      </c>
      <c r="M142" s="98">
        <f>+IF('[46]Inputs and Assumptions'!O$60=0,0,MIN('[46]Inputs and Assumptions'!O$60*'B2M Rev Req'!M135,('B2M Rev Req'!M135-'B2M Rev Req'!M140)))</f>
        <v>4.8851335999999996E-4</v>
      </c>
      <c r="N142" s="98">
        <f>+IF('[46]Inputs and Assumptions'!P$60=0,0,MIN('[46]Inputs and Assumptions'!P$60*'B2M Rev Req'!N135,('B2M Rev Req'!N135-'B2M Rev Req'!N140)))</f>
        <v>4.8851335999999996E-4</v>
      </c>
      <c r="O142" s="98">
        <f>+IF('[46]Inputs and Assumptions'!Q$60=0,0,MIN('[46]Inputs and Assumptions'!Q$60*'B2M Rev Req'!O135,('B2M Rev Req'!O135-'B2M Rev Req'!O140)))</f>
        <v>4.8851335999999996E-4</v>
      </c>
      <c r="P142" s="98">
        <f>+IF('[46]Inputs and Assumptions'!R$60=0,0,MIN('[46]Inputs and Assumptions'!R$60*'B2M Rev Req'!P135,('B2M Rev Req'!P135-'B2M Rev Req'!P140)))</f>
        <v>4.8851335999999996E-4</v>
      </c>
      <c r="Q142" s="98">
        <f>+IF('[46]Inputs and Assumptions'!S$60=0,0,MIN('[46]Inputs and Assumptions'!S$60*'B2M Rev Req'!Q135,('B2M Rev Req'!Q135-'B2M Rev Req'!Q140)))</f>
        <v>4.8851335999999996E-4</v>
      </c>
      <c r="R142" s="98">
        <f>+IF('[46]Inputs and Assumptions'!T$60=0,0,MIN('[46]Inputs and Assumptions'!T$60*'B2M Rev Req'!R135,('B2M Rev Req'!R135-'B2M Rev Req'!R140)))</f>
        <v>4.8851335999999996E-4</v>
      </c>
      <c r="S142" s="98">
        <f>+IF('[46]Inputs and Assumptions'!U$60=0,0,MIN('[46]Inputs and Assumptions'!U$60*'B2M Rev Req'!S135,('B2M Rev Req'!S135-'B2M Rev Req'!S140)))</f>
        <v>4.8851335999999996E-4</v>
      </c>
      <c r="T142" s="98">
        <f>+IF('[46]Inputs and Assumptions'!V$60=0,0,MIN('[46]Inputs and Assumptions'!V$60*'B2M Rev Req'!T135,('B2M Rev Req'!T135-'B2M Rev Req'!T140)))</f>
        <v>4.8851335999999996E-4</v>
      </c>
      <c r="U142" s="98">
        <f>+IF('[46]Inputs and Assumptions'!W$60=0,0,MIN('[46]Inputs and Assumptions'!W$60*'B2M Rev Req'!U135,('B2M Rev Req'!U135-'B2M Rev Req'!U140)))</f>
        <v>4.8851335999999996E-4</v>
      </c>
      <c r="V142" s="98">
        <f>+IF('[46]Inputs and Assumptions'!X$60=0,0,MIN('[46]Inputs and Assumptions'!X$60*'B2M Rev Req'!V135,('B2M Rev Req'!V135-'B2M Rev Req'!V140)))</f>
        <v>4.8851335999999996E-4</v>
      </c>
      <c r="W142" s="98">
        <f>+IF('[46]Inputs and Assumptions'!Y$60=0,0,MIN('[46]Inputs and Assumptions'!Y$60*'B2M Rev Req'!W135,('B2M Rev Req'!W135-'B2M Rev Req'!W140)))</f>
        <v>4.8851335999999996E-4</v>
      </c>
      <c r="X142" s="98">
        <f>+IF('[46]Inputs and Assumptions'!Z$60=0,0,MIN('[46]Inputs and Assumptions'!Z$60*'B2M Rev Req'!X135,('B2M Rev Req'!X135-'B2M Rev Req'!X140)))</f>
        <v>4.8851335999999996E-4</v>
      </c>
      <c r="Y142" s="98">
        <f>+IF('[46]Inputs and Assumptions'!AA$60=0,0,MIN('[46]Inputs and Assumptions'!AA$60*'B2M Rev Req'!Y135,('B2M Rev Req'!Y135-'B2M Rev Req'!Y140)))</f>
        <v>4.8851335999999996E-4</v>
      </c>
      <c r="Z142" s="98">
        <f>+IF('[46]Inputs and Assumptions'!AB$60=0,0,MIN('[46]Inputs and Assumptions'!AB$60*'B2M Rev Req'!Z135,('B2M Rev Req'!Z135-'B2M Rev Req'!Z140)))</f>
        <v>4.8851335999999996E-4</v>
      </c>
      <c r="AA142" s="98">
        <f>+IF('[46]Inputs and Assumptions'!AC$60=0,0,MIN('[46]Inputs and Assumptions'!AC$60*'B2M Rev Req'!AA135,('B2M Rev Req'!AA135-'B2M Rev Req'!AA140)))</f>
        <v>4.8851335999999996E-4</v>
      </c>
      <c r="AB142" s="98">
        <f>+IF('[46]Inputs and Assumptions'!AD$60=0,0,MIN('[46]Inputs and Assumptions'!AD$60*'B2M Rev Req'!AB135,('B2M Rev Req'!AB135-'B2M Rev Req'!AB140)))</f>
        <v>4.8851335999999996E-4</v>
      </c>
      <c r="AC142" s="98">
        <f>+IF('[46]Inputs and Assumptions'!AE$60=0,0,MIN('[46]Inputs and Assumptions'!AE$60*'B2M Rev Req'!AC135,('B2M Rev Req'!AC135-'B2M Rev Req'!AC140)))</f>
        <v>4.8851335999999996E-4</v>
      </c>
      <c r="AD142" s="98">
        <f>+IF('[46]Inputs and Assumptions'!AF$60=0,0,MIN('[46]Inputs and Assumptions'!AF$60*'B2M Rev Req'!AD135,('B2M Rev Req'!AD135-'B2M Rev Req'!AD140)))</f>
        <v>3.1482145083871343E-4</v>
      </c>
      <c r="AE142" s="98">
        <f>+IF('[46]Inputs and Assumptions'!AG$60=0,0,MIN('[46]Inputs and Assumptions'!AG$60*'B2M Rev Req'!AE135,('B2M Rev Req'!AE135-'B2M Rev Req'!AE140)))</f>
        <v>0</v>
      </c>
      <c r="AF142" s="98">
        <f>+IF('[46]Inputs and Assumptions'!AH$60=0,0,MIN('[46]Inputs and Assumptions'!AH$60*'B2M Rev Req'!AF135,('B2M Rev Req'!AF135-'B2M Rev Req'!AF140)))</f>
        <v>0</v>
      </c>
      <c r="AG142" s="98">
        <f>+IF('[46]Inputs and Assumptions'!AI$60=0,0,MIN('[46]Inputs and Assumptions'!AI$60*'B2M Rev Req'!AG135,('B2M Rev Req'!AG135-'B2M Rev Req'!AG140)))</f>
        <v>0</v>
      </c>
      <c r="AH142" s="98">
        <f>+IF('[46]Inputs and Assumptions'!AJ$60=0,0,MIN('[46]Inputs and Assumptions'!AJ$60*'B2M Rev Req'!AH135,('B2M Rev Req'!AH135-'B2M Rev Req'!AH140)))</f>
        <v>0</v>
      </c>
      <c r="AI142" s="98">
        <f>+IF('[46]Inputs and Assumptions'!AK$60=0,0,MIN('[46]Inputs and Assumptions'!AK$60*'B2M Rev Req'!AI135,('B2M Rev Req'!AI135-'B2M Rev Req'!AI140)))</f>
        <v>0</v>
      </c>
      <c r="AJ142" s="98">
        <f>+IF('[46]Inputs and Assumptions'!AL$60=0,0,MIN('[46]Inputs and Assumptions'!AL$60*'B2M Rev Req'!AJ135,('B2M Rev Req'!AJ135-'B2M Rev Req'!AJ140)))</f>
        <v>0</v>
      </c>
      <c r="AK142" s="98">
        <f>+IF('[46]Inputs and Assumptions'!AM$60=0,0,MIN('[46]Inputs and Assumptions'!AM$60*'B2M Rev Req'!AK135,('B2M Rev Req'!AK135-'B2M Rev Req'!AK140)))</f>
        <v>0</v>
      </c>
      <c r="AL142" s="98">
        <f>+IF('[46]Inputs and Assumptions'!AN$60=0,0,MIN('[46]Inputs and Assumptions'!AN$60*'B2M Rev Req'!AL135,('B2M Rev Req'!AL135-'B2M Rev Req'!AL140)))</f>
        <v>0</v>
      </c>
      <c r="AM142" s="98">
        <f>+IF('[46]Inputs and Assumptions'!AO$60=0,0,MIN('[46]Inputs and Assumptions'!AO$60*'B2M Rev Req'!AM135,('B2M Rev Req'!AM135-'B2M Rev Req'!AM140)))</f>
        <v>0</v>
      </c>
      <c r="AN142" s="98">
        <f>+IF('[46]Inputs and Assumptions'!AP$60=0,0,MIN('[46]Inputs and Assumptions'!AP$60*'B2M Rev Req'!AN135,('B2M Rev Req'!AN135-'B2M Rev Req'!AN140)))</f>
        <v>0</v>
      </c>
      <c r="AO142" s="98">
        <f>+IF('[46]Inputs and Assumptions'!AQ$60=0,0,MIN('[46]Inputs and Assumptions'!AQ$60*'B2M Rev Req'!AO135,('B2M Rev Req'!AO135-'B2M Rev Req'!AO140)))</f>
        <v>0</v>
      </c>
      <c r="AP142" s="98">
        <f>+IF('[46]Inputs and Assumptions'!AR$60=0,0,MIN('[46]Inputs and Assumptions'!AR$60*'B2M Rev Req'!AP135,('B2M Rev Req'!AP135-'B2M Rev Req'!AP140)))</f>
        <v>0</v>
      </c>
      <c r="AQ142" s="98">
        <f>+IF('[46]Inputs and Assumptions'!AS$60=0,0,MIN('[46]Inputs and Assumptions'!AS$60*'B2M Rev Req'!AQ135,('B2M Rev Req'!AQ135-'B2M Rev Req'!AQ140)))</f>
        <v>0</v>
      </c>
      <c r="AR142" s="98">
        <f>+IF('[46]Inputs and Assumptions'!AT$60=0,0,MIN('[46]Inputs and Assumptions'!AT$60*'B2M Rev Req'!AR135,('B2M Rev Req'!AR135-'B2M Rev Req'!AR140)))</f>
        <v>0</v>
      </c>
      <c r="AS142" s="98">
        <f>+IF('[46]Inputs and Assumptions'!AU$60=0,0,MIN('[46]Inputs and Assumptions'!AU$60*'B2M Rev Req'!AS135,('B2M Rev Req'!AS135-'B2M Rev Req'!AS140)))</f>
        <v>0</v>
      </c>
      <c r="AT142" s="98">
        <f>+IF('[46]Inputs and Assumptions'!AV$60=0,0,MIN('[46]Inputs and Assumptions'!AV$60*'B2M Rev Req'!AT135,('B2M Rev Req'!AT135-'B2M Rev Req'!AT140)))</f>
        <v>0</v>
      </c>
      <c r="AU142" s="98">
        <f>+IF('[46]Inputs and Assumptions'!AW$60=0,0,MIN('[46]Inputs and Assumptions'!AW$60*'B2M Rev Req'!AU135,('B2M Rev Req'!AU135-'B2M Rev Req'!AU140)))</f>
        <v>0</v>
      </c>
      <c r="AV142" s="98">
        <f>+IF('[46]Inputs and Assumptions'!AX$60=0,0,MIN('[46]Inputs and Assumptions'!AX$60*'B2M Rev Req'!AV135,('B2M Rev Req'!AV135-'B2M Rev Req'!AV140)))</f>
        <v>0</v>
      </c>
      <c r="AW142" s="98">
        <f>+IF('[46]Inputs and Assumptions'!AY$60=0,0,MIN('[46]Inputs and Assumptions'!AY$60*'B2M Rev Req'!AW135,('B2M Rev Req'!AW135-'B2M Rev Req'!AW140)))</f>
        <v>0</v>
      </c>
      <c r="AX142" s="98">
        <f>+IF('[46]Inputs and Assumptions'!AZ$60=0,0,MIN('[46]Inputs and Assumptions'!AZ$60*'B2M Rev Req'!AX135,('B2M Rev Req'!AX135-'B2M Rev Req'!AX140)))</f>
        <v>0</v>
      </c>
      <c r="AY142" s="98">
        <f>+IF('[46]Inputs and Assumptions'!BA$60=0,0,MIN('[46]Inputs and Assumptions'!BA$60*'B2M Rev Req'!AY135,('B2M Rev Req'!AY135-'B2M Rev Req'!AY140)))</f>
        <v>0</v>
      </c>
      <c r="AZ142" s="98">
        <f>+IF('[46]Inputs and Assumptions'!BB$60=0,0,MIN('[46]Inputs and Assumptions'!BB$60*'B2M Rev Req'!AZ135,('B2M Rev Req'!AZ135-'B2M Rev Req'!AZ140)))</f>
        <v>0</v>
      </c>
    </row>
    <row r="143" spans="1:52" ht="11.25" customHeight="1" outlineLevel="1" thickBot="1">
      <c r="A143" s="42" t="s">
        <v>106</v>
      </c>
      <c r="B143" s="97">
        <f t="shared" si="54"/>
        <v>1955</v>
      </c>
      <c r="C143" s="108">
        <v>0</v>
      </c>
      <c r="D143" s="108">
        <f>+SUM(D140:D142)</f>
        <v>0</v>
      </c>
      <c r="E143" s="108">
        <f>+SUM(E140:E142)</f>
        <v>2.4533517316128897E-4</v>
      </c>
      <c r="F143" s="108">
        <f>+SUM(F140:F142)</f>
        <v>2.4533517316128897E-4</v>
      </c>
      <c r="G143" s="104">
        <f t="shared" ref="G143:AZ143" si="58">+SUM(G140:G142)</f>
        <v>7.7912517316128889E-4</v>
      </c>
      <c r="H143" s="104">
        <f t="shared" si="58"/>
        <v>1.3129151731612887E-3</v>
      </c>
      <c r="I143" s="104">
        <f t="shared" si="58"/>
        <v>1.8085009651612888E-3</v>
      </c>
      <c r="J143" s="104">
        <f t="shared" si="58"/>
        <v>2.3040867571612889E-3</v>
      </c>
      <c r="K143" s="104">
        <f t="shared" si="58"/>
        <v>2.7997490931612888E-3</v>
      </c>
      <c r="L143" s="104">
        <f t="shared" si="58"/>
        <v>3.2954114291612888E-3</v>
      </c>
      <c r="M143" s="104">
        <f t="shared" si="58"/>
        <v>3.7839247891612885E-3</v>
      </c>
      <c r="N143" s="104">
        <f t="shared" si="58"/>
        <v>4.2724381491612883E-3</v>
      </c>
      <c r="O143" s="104">
        <f t="shared" si="58"/>
        <v>4.760951509161288E-3</v>
      </c>
      <c r="P143" s="104">
        <f t="shared" si="58"/>
        <v>5.2494648691612878E-3</v>
      </c>
      <c r="Q143" s="104">
        <f t="shared" si="58"/>
        <v>5.7379782291612875E-3</v>
      </c>
      <c r="R143" s="104">
        <f t="shared" si="58"/>
        <v>6.2264915891612873E-3</v>
      </c>
      <c r="S143" s="104">
        <f t="shared" si="58"/>
        <v>6.715004949161287E-3</v>
      </c>
      <c r="T143" s="104">
        <f t="shared" si="58"/>
        <v>7.2035183091612867E-3</v>
      </c>
      <c r="U143" s="104">
        <f t="shared" si="58"/>
        <v>7.6920316691612865E-3</v>
      </c>
      <c r="V143" s="104">
        <f t="shared" si="58"/>
        <v>8.1805450291612871E-3</v>
      </c>
      <c r="W143" s="104">
        <f t="shared" si="58"/>
        <v>8.6690583891612868E-3</v>
      </c>
      <c r="X143" s="104">
        <f t="shared" si="58"/>
        <v>9.1575717491612866E-3</v>
      </c>
      <c r="Y143" s="104">
        <f t="shared" si="58"/>
        <v>9.6460851091612863E-3</v>
      </c>
      <c r="Z143" s="104">
        <f t="shared" si="58"/>
        <v>1.0134598469161286E-2</v>
      </c>
      <c r="AA143" s="104">
        <f t="shared" si="58"/>
        <v>1.0623111829161286E-2</v>
      </c>
      <c r="AB143" s="104">
        <f t="shared" si="58"/>
        <v>1.1111625189161286E-2</v>
      </c>
      <c r="AC143" s="104">
        <f t="shared" si="58"/>
        <v>1.1600138549161285E-2</v>
      </c>
      <c r="AD143" s="104">
        <f t="shared" si="58"/>
        <v>1.1914959999999999E-2</v>
      </c>
      <c r="AE143" s="104">
        <f t="shared" si="58"/>
        <v>1.1914959999999999E-2</v>
      </c>
      <c r="AF143" s="104">
        <f t="shared" si="58"/>
        <v>1.1914959999999999E-2</v>
      </c>
      <c r="AG143" s="104">
        <f t="shared" si="58"/>
        <v>1.1914959999999999E-2</v>
      </c>
      <c r="AH143" s="104">
        <f t="shared" si="58"/>
        <v>1.1914959999999999E-2</v>
      </c>
      <c r="AI143" s="104">
        <f t="shared" si="58"/>
        <v>1.1914959999999999E-2</v>
      </c>
      <c r="AJ143" s="104">
        <f t="shared" si="58"/>
        <v>1.1914959999999999E-2</v>
      </c>
      <c r="AK143" s="104">
        <f t="shared" si="58"/>
        <v>1.1914959999999999E-2</v>
      </c>
      <c r="AL143" s="104">
        <f t="shared" si="58"/>
        <v>1.1914959999999999E-2</v>
      </c>
      <c r="AM143" s="104">
        <f t="shared" si="58"/>
        <v>1.1914959999999999E-2</v>
      </c>
      <c r="AN143" s="104">
        <f t="shared" si="58"/>
        <v>1.1914959999999999E-2</v>
      </c>
      <c r="AO143" s="104">
        <f t="shared" si="58"/>
        <v>1.1914959999999999E-2</v>
      </c>
      <c r="AP143" s="104">
        <f t="shared" si="58"/>
        <v>1.1914959999999999E-2</v>
      </c>
      <c r="AQ143" s="104">
        <f t="shared" si="58"/>
        <v>1.1914959999999999E-2</v>
      </c>
      <c r="AR143" s="104">
        <f t="shared" si="58"/>
        <v>1.1914959999999999E-2</v>
      </c>
      <c r="AS143" s="104">
        <f t="shared" si="58"/>
        <v>1.1914959999999999E-2</v>
      </c>
      <c r="AT143" s="104">
        <f t="shared" si="58"/>
        <v>1.1914959999999999E-2</v>
      </c>
      <c r="AU143" s="104">
        <f t="shared" si="58"/>
        <v>1.1914959999999999E-2</v>
      </c>
      <c r="AV143" s="104">
        <f t="shared" si="58"/>
        <v>1.1914959999999999E-2</v>
      </c>
      <c r="AW143" s="104">
        <f t="shared" si="58"/>
        <v>1.1914959999999999E-2</v>
      </c>
      <c r="AX143" s="104">
        <f t="shared" si="58"/>
        <v>1.1914959999999999E-2</v>
      </c>
      <c r="AY143" s="104">
        <f t="shared" si="58"/>
        <v>1.1914959999999999E-2</v>
      </c>
      <c r="AZ143" s="104">
        <f t="shared" si="58"/>
        <v>1.1914959999999999E-2</v>
      </c>
    </row>
    <row r="144" spans="1:52" ht="11.25" customHeight="1" outlineLevel="1" thickTop="1">
      <c r="B144" s="47"/>
      <c r="C144" s="48"/>
      <c r="D144" s="48"/>
      <c r="E144" s="48"/>
      <c r="F144" s="48"/>
      <c r="G144" s="98"/>
      <c r="H144" s="98"/>
      <c r="I144" s="98"/>
      <c r="J144" s="98"/>
      <c r="K144" s="98"/>
      <c r="L144" s="98"/>
      <c r="M144" s="98"/>
      <c r="N144" s="98"/>
      <c r="O144" s="98"/>
      <c r="P144" s="98"/>
      <c r="Q144" s="98"/>
      <c r="R144" s="98"/>
      <c r="S144" s="98"/>
      <c r="T144" s="98"/>
      <c r="U144" s="98"/>
      <c r="V144" s="98"/>
      <c r="W144" s="98"/>
      <c r="X144" s="98"/>
      <c r="Y144" s="98"/>
      <c r="Z144" s="98"/>
      <c r="AA144" s="98"/>
      <c r="AB144" s="98"/>
      <c r="AC144" s="98"/>
      <c r="AD144" s="98"/>
      <c r="AE144" s="98"/>
      <c r="AF144" s="98"/>
      <c r="AG144" s="98"/>
      <c r="AH144" s="98"/>
      <c r="AI144" s="98"/>
      <c r="AJ144" s="98"/>
      <c r="AK144" s="98"/>
      <c r="AL144" s="98"/>
      <c r="AM144" s="98"/>
      <c r="AN144" s="98"/>
      <c r="AO144" s="98"/>
      <c r="AP144" s="98"/>
      <c r="AQ144" s="98"/>
      <c r="AR144" s="98"/>
      <c r="AS144" s="98"/>
      <c r="AT144" s="98"/>
      <c r="AU144" s="98"/>
      <c r="AV144" s="98"/>
      <c r="AW144" s="98"/>
      <c r="AX144" s="98"/>
      <c r="AY144" s="98"/>
      <c r="AZ144" s="98"/>
    </row>
    <row r="145" spans="1:66" ht="11.25" customHeight="1" outlineLevel="1">
      <c r="A145" s="76"/>
      <c r="G145" s="54"/>
      <c r="H145" s="55"/>
      <c r="I145" s="55"/>
      <c r="J145" s="55"/>
      <c r="K145" s="55"/>
      <c r="L145" s="55"/>
      <c r="M145" s="55"/>
      <c r="N145" s="55"/>
      <c r="O145" s="55"/>
      <c r="P145" s="55"/>
      <c r="Q145" s="55"/>
      <c r="R145" s="55"/>
      <c r="S145" s="55"/>
      <c r="T145" s="55"/>
      <c r="U145" s="55"/>
      <c r="V145" s="55"/>
      <c r="W145" s="55"/>
      <c r="X145" s="55"/>
      <c r="Y145" s="55"/>
      <c r="Z145" s="55"/>
      <c r="AA145" s="55"/>
      <c r="AB145" s="55"/>
      <c r="AC145" s="55"/>
      <c r="AD145" s="55"/>
      <c r="AE145" s="55"/>
      <c r="AF145" s="55"/>
      <c r="AG145" s="55"/>
      <c r="AH145" s="55"/>
      <c r="AI145" s="55"/>
      <c r="AJ145" s="55"/>
      <c r="AK145" s="55"/>
      <c r="AL145" s="55"/>
      <c r="AM145" s="55"/>
      <c r="AN145" s="55"/>
      <c r="AO145" s="55"/>
      <c r="AP145" s="55"/>
      <c r="AQ145" s="55"/>
      <c r="AR145" s="55"/>
      <c r="AS145" s="55"/>
      <c r="AT145" s="55"/>
      <c r="AU145" s="55"/>
      <c r="AV145" s="55"/>
      <c r="AW145" s="55"/>
      <c r="AX145" s="55"/>
      <c r="AY145" s="55"/>
      <c r="AZ145" s="55"/>
      <c r="BM145" s="110"/>
      <c r="BN145" s="110"/>
    </row>
    <row r="146" spans="1:66" ht="11.25" customHeight="1" outlineLevel="1">
      <c r="A146" s="94" t="s">
        <v>113</v>
      </c>
      <c r="G146" s="54"/>
      <c r="H146" s="55"/>
      <c r="I146" s="55"/>
      <c r="J146" s="55"/>
      <c r="K146" s="55"/>
      <c r="L146" s="55"/>
      <c r="M146" s="55"/>
      <c r="N146" s="55"/>
      <c r="O146" s="55"/>
      <c r="P146" s="55"/>
      <c r="Q146" s="55"/>
      <c r="R146" s="55"/>
      <c r="S146" s="55"/>
      <c r="T146" s="55"/>
      <c r="U146" s="55"/>
      <c r="V146" s="55"/>
      <c r="W146" s="55"/>
      <c r="X146" s="55"/>
      <c r="Y146" s="55"/>
      <c r="Z146" s="55"/>
      <c r="AA146" s="55"/>
      <c r="AB146" s="55"/>
      <c r="AC146" s="55"/>
      <c r="AD146" s="55"/>
      <c r="AE146" s="55"/>
      <c r="AF146" s="55"/>
      <c r="AG146" s="55"/>
      <c r="AH146" s="55"/>
      <c r="AI146" s="55"/>
      <c r="AJ146" s="55"/>
      <c r="AK146" s="55"/>
      <c r="AL146" s="55"/>
      <c r="AM146" s="55"/>
      <c r="AN146" s="55"/>
      <c r="AO146" s="55"/>
      <c r="AP146" s="55"/>
      <c r="AQ146" s="55"/>
      <c r="AR146" s="55"/>
      <c r="AS146" s="55"/>
      <c r="AT146" s="55"/>
      <c r="AU146" s="55"/>
      <c r="AV146" s="55"/>
      <c r="AW146" s="55"/>
      <c r="AX146" s="55"/>
      <c r="AY146" s="55"/>
      <c r="AZ146" s="55"/>
    </row>
    <row r="147" spans="1:66" ht="11.25" customHeight="1" outlineLevel="1">
      <c r="A147" s="42" t="s">
        <v>99</v>
      </c>
      <c r="C147" s="48">
        <f>D147</f>
        <v>547.70185938000009</v>
      </c>
      <c r="D147" s="48">
        <f>+D111+D99+D87+D75+D63+D123+D128+D135</f>
        <v>547.70185938000009</v>
      </c>
      <c r="E147" s="48">
        <f>+E111+E99+E87+E75+E63+E123+E128</f>
        <v>547.69762625715475</v>
      </c>
      <c r="F147" s="48">
        <f t="shared" ref="F147:AZ147" si="59">+F111+F99+F87+F75+F63+F123+F128</f>
        <v>547.69782015533656</v>
      </c>
      <c r="G147" s="98">
        <f>+G111+G99+G87+G75+G63+G123+G128</f>
        <v>547.69801405351836</v>
      </c>
      <c r="H147" s="98">
        <f t="shared" si="59"/>
        <v>547.70402178351833</v>
      </c>
      <c r="I147" s="111">
        <f t="shared" si="59"/>
        <v>549.38333812351834</v>
      </c>
      <c r="J147" s="98">
        <f t="shared" si="59"/>
        <v>550.20108049754742</v>
      </c>
      <c r="K147" s="98">
        <f t="shared" si="59"/>
        <v>550.37016107157638</v>
      </c>
      <c r="L147" s="98">
        <f t="shared" si="59"/>
        <v>550.37036751746132</v>
      </c>
      <c r="M147" s="98">
        <f t="shared" si="59"/>
        <v>550.37057396334637</v>
      </c>
      <c r="N147" s="98">
        <f t="shared" si="59"/>
        <v>550.37078040923132</v>
      </c>
      <c r="O147" s="98">
        <f t="shared" si="59"/>
        <v>550.37098685511637</v>
      </c>
      <c r="P147" s="98">
        <f t="shared" si="59"/>
        <v>550.37119330100131</v>
      </c>
      <c r="Q147" s="98">
        <f t="shared" si="59"/>
        <v>550.37139974688637</v>
      </c>
      <c r="R147" s="98">
        <f t="shared" si="59"/>
        <v>550.37160619277131</v>
      </c>
      <c r="S147" s="98">
        <f t="shared" si="59"/>
        <v>550.37181263865637</v>
      </c>
      <c r="T147" s="98">
        <f t="shared" si="59"/>
        <v>550.37201908454131</v>
      </c>
      <c r="U147" s="98">
        <f t="shared" si="59"/>
        <v>550.37222553042636</v>
      </c>
      <c r="V147" s="98">
        <f t="shared" si="59"/>
        <v>550.3724319763113</v>
      </c>
      <c r="W147" s="98">
        <f t="shared" si="59"/>
        <v>550.37263842219636</v>
      </c>
      <c r="X147" s="98">
        <f t="shared" si="59"/>
        <v>550.37269849999996</v>
      </c>
      <c r="Y147" s="98">
        <f t="shared" si="59"/>
        <v>550.37269849999996</v>
      </c>
      <c r="Z147" s="98">
        <f t="shared" si="59"/>
        <v>550.37269849999996</v>
      </c>
      <c r="AA147" s="98">
        <f t="shared" si="59"/>
        <v>550.37269849999996</v>
      </c>
      <c r="AB147" s="98">
        <f t="shared" si="59"/>
        <v>550.37269849999996</v>
      </c>
      <c r="AC147" s="98">
        <f t="shared" si="59"/>
        <v>550.37269849999996</v>
      </c>
      <c r="AD147" s="98">
        <f t="shared" si="59"/>
        <v>550.37269849999996</v>
      </c>
      <c r="AE147" s="98">
        <f t="shared" si="59"/>
        <v>550.37269849999996</v>
      </c>
      <c r="AF147" s="98">
        <f t="shared" si="59"/>
        <v>550.37269849999996</v>
      </c>
      <c r="AG147" s="98">
        <f t="shared" si="59"/>
        <v>550.37269849999996</v>
      </c>
      <c r="AH147" s="98">
        <f t="shared" si="59"/>
        <v>550.37269849999996</v>
      </c>
      <c r="AI147" s="98">
        <f t="shared" si="59"/>
        <v>550.37269849999996</v>
      </c>
      <c r="AJ147" s="98">
        <f t="shared" si="59"/>
        <v>550.37269849999996</v>
      </c>
      <c r="AK147" s="98">
        <f t="shared" si="59"/>
        <v>550.37269849999996</v>
      </c>
      <c r="AL147" s="98">
        <f t="shared" si="59"/>
        <v>550.37269849999996</v>
      </c>
      <c r="AM147" s="98">
        <f t="shared" si="59"/>
        <v>550.37269849999996</v>
      </c>
      <c r="AN147" s="98">
        <f t="shared" si="59"/>
        <v>550.37269849999996</v>
      </c>
      <c r="AO147" s="98">
        <f t="shared" si="59"/>
        <v>550.37269849999996</v>
      </c>
      <c r="AP147" s="98">
        <f t="shared" si="59"/>
        <v>550.37269849999996</v>
      </c>
      <c r="AQ147" s="98">
        <f t="shared" si="59"/>
        <v>550.37269849999996</v>
      </c>
      <c r="AR147" s="98">
        <f t="shared" si="59"/>
        <v>550.37269849999996</v>
      </c>
      <c r="AS147" s="98">
        <f t="shared" si="59"/>
        <v>550.37269849999996</v>
      </c>
      <c r="AT147" s="98">
        <f t="shared" si="59"/>
        <v>550.37269849999996</v>
      </c>
      <c r="AU147" s="98">
        <f t="shared" si="59"/>
        <v>550.37269849999996</v>
      </c>
      <c r="AV147" s="98">
        <f t="shared" si="59"/>
        <v>550.37269849999996</v>
      </c>
      <c r="AW147" s="98">
        <f t="shared" si="59"/>
        <v>550.37269849999996</v>
      </c>
      <c r="AX147" s="98">
        <f t="shared" si="59"/>
        <v>550.37269849999996</v>
      </c>
      <c r="AY147" s="98">
        <f t="shared" si="59"/>
        <v>550.37269849999996</v>
      </c>
      <c r="AZ147" s="98">
        <f t="shared" si="59"/>
        <v>550.37269849999996</v>
      </c>
    </row>
    <row r="148" spans="1:66" ht="11.25" customHeight="1" outlineLevel="1">
      <c r="A148" s="42" t="s">
        <v>100</v>
      </c>
      <c r="C148" s="98">
        <f>+C112+C100+C88+C76+C64</f>
        <v>0</v>
      </c>
      <c r="D148" s="98">
        <f t="shared" ref="D148:AZ149" si="60">+D112+D100+D88+D76+D64+D124+D129</f>
        <v>0</v>
      </c>
      <c r="E148" s="98">
        <f t="shared" si="60"/>
        <v>0</v>
      </c>
      <c r="F148" s="98">
        <f t="shared" si="60"/>
        <v>0</v>
      </c>
      <c r="G148" s="98">
        <f t="shared" si="60"/>
        <v>0</v>
      </c>
      <c r="H148" s="98">
        <f t="shared" si="60"/>
        <v>1.6791224399999862</v>
      </c>
      <c r="I148" s="111">
        <f t="shared" si="60"/>
        <v>0.81753595999998652</v>
      </c>
      <c r="J148" s="98">
        <f t="shared" si="60"/>
        <v>0.16887416000002986</v>
      </c>
      <c r="K148" s="98">
        <f t="shared" si="60"/>
        <v>0</v>
      </c>
      <c r="L148" s="98">
        <f t="shared" si="60"/>
        <v>0</v>
      </c>
      <c r="M148" s="98">
        <f t="shared" si="60"/>
        <v>0</v>
      </c>
      <c r="N148" s="98">
        <f t="shared" si="60"/>
        <v>0</v>
      </c>
      <c r="O148" s="98">
        <f t="shared" si="60"/>
        <v>0</v>
      </c>
      <c r="P148" s="98">
        <f t="shared" si="60"/>
        <v>0</v>
      </c>
      <c r="Q148" s="98">
        <f t="shared" si="60"/>
        <v>0</v>
      </c>
      <c r="R148" s="98">
        <f t="shared" si="60"/>
        <v>0</v>
      </c>
      <c r="S148" s="98">
        <f t="shared" si="60"/>
        <v>0</v>
      </c>
      <c r="T148" s="98">
        <f t="shared" si="60"/>
        <v>0</v>
      </c>
      <c r="U148" s="98">
        <f t="shared" si="60"/>
        <v>0</v>
      </c>
      <c r="V148" s="98">
        <f t="shared" si="60"/>
        <v>0</v>
      </c>
      <c r="W148" s="98">
        <f t="shared" si="60"/>
        <v>0</v>
      </c>
      <c r="X148" s="98">
        <f t="shared" si="60"/>
        <v>0</v>
      </c>
      <c r="Y148" s="98">
        <f t="shared" si="60"/>
        <v>0</v>
      </c>
      <c r="Z148" s="98">
        <f t="shared" si="60"/>
        <v>0</v>
      </c>
      <c r="AA148" s="98">
        <f t="shared" si="60"/>
        <v>0</v>
      </c>
      <c r="AB148" s="98">
        <f t="shared" si="60"/>
        <v>0</v>
      </c>
      <c r="AC148" s="98">
        <f t="shared" si="60"/>
        <v>0</v>
      </c>
      <c r="AD148" s="98">
        <f t="shared" si="60"/>
        <v>0</v>
      </c>
      <c r="AE148" s="98">
        <f t="shared" si="60"/>
        <v>0</v>
      </c>
      <c r="AF148" s="98">
        <f t="shared" si="60"/>
        <v>0</v>
      </c>
      <c r="AG148" s="98">
        <f t="shared" si="60"/>
        <v>0</v>
      </c>
      <c r="AH148" s="98">
        <f t="shared" si="60"/>
        <v>0</v>
      </c>
      <c r="AI148" s="98">
        <f t="shared" si="60"/>
        <v>0</v>
      </c>
      <c r="AJ148" s="98">
        <f t="shared" si="60"/>
        <v>0</v>
      </c>
      <c r="AK148" s="98">
        <f t="shared" si="60"/>
        <v>0</v>
      </c>
      <c r="AL148" s="98">
        <f t="shared" si="60"/>
        <v>0</v>
      </c>
      <c r="AM148" s="98">
        <f t="shared" si="60"/>
        <v>0</v>
      </c>
      <c r="AN148" s="98">
        <f t="shared" si="60"/>
        <v>0</v>
      </c>
      <c r="AO148" s="98">
        <f t="shared" si="60"/>
        <v>0</v>
      </c>
      <c r="AP148" s="98">
        <f t="shared" si="60"/>
        <v>0</v>
      </c>
      <c r="AQ148" s="98">
        <f t="shared" si="60"/>
        <v>0</v>
      </c>
      <c r="AR148" s="98">
        <f t="shared" si="60"/>
        <v>0</v>
      </c>
      <c r="AS148" s="98">
        <f t="shared" si="60"/>
        <v>0</v>
      </c>
      <c r="AT148" s="98">
        <f t="shared" si="60"/>
        <v>0</v>
      </c>
      <c r="AU148" s="98">
        <f t="shared" si="60"/>
        <v>0</v>
      </c>
      <c r="AV148" s="98">
        <f t="shared" si="60"/>
        <v>0</v>
      </c>
      <c r="AW148" s="98">
        <f t="shared" si="60"/>
        <v>0</v>
      </c>
      <c r="AX148" s="98">
        <f t="shared" si="60"/>
        <v>0</v>
      </c>
      <c r="AY148" s="98">
        <f t="shared" si="60"/>
        <v>0</v>
      </c>
      <c r="AZ148" s="98">
        <f t="shared" si="60"/>
        <v>0</v>
      </c>
    </row>
    <row r="149" spans="1:66" ht="11.25" customHeight="1" outlineLevel="1">
      <c r="A149" s="42" t="s">
        <v>101</v>
      </c>
      <c r="C149" s="100">
        <f>+C113+C101+C89+C77+C65</f>
        <v>0</v>
      </c>
      <c r="D149" s="100">
        <f>+D113+D101+D89+D77+D65+D125+D130</f>
        <v>1.9389818181818168E-4</v>
      </c>
      <c r="E149" s="100">
        <f t="shared" si="60"/>
        <v>1.9389818181818168E-4</v>
      </c>
      <c r="F149" s="100">
        <f t="shared" si="60"/>
        <v>1.9389818181818168E-4</v>
      </c>
      <c r="G149" s="100">
        <f t="shared" si="60"/>
        <v>1.9390000000000032E-4</v>
      </c>
      <c r="H149" s="100">
        <f t="shared" si="60"/>
        <v>1.9390000000000032E-4</v>
      </c>
      <c r="I149" s="112">
        <f t="shared" si="60"/>
        <v>2.0641402900000057E-4</v>
      </c>
      <c r="J149" s="100">
        <f t="shared" si="60"/>
        <v>2.0641402900000057E-4</v>
      </c>
      <c r="K149" s="100">
        <f t="shared" si="60"/>
        <v>2.0644588500000002E-4</v>
      </c>
      <c r="L149" s="100">
        <f t="shared" si="60"/>
        <v>2.0644588500000002E-4</v>
      </c>
      <c r="M149" s="100">
        <f t="shared" si="60"/>
        <v>2.0644588500000002E-4</v>
      </c>
      <c r="N149" s="100">
        <f t="shared" si="60"/>
        <v>2.0644588500000002E-4</v>
      </c>
      <c r="O149" s="100">
        <f t="shared" si="60"/>
        <v>2.0644588500000002E-4</v>
      </c>
      <c r="P149" s="100">
        <f t="shared" si="60"/>
        <v>2.0644588500000002E-4</v>
      </c>
      <c r="Q149" s="100">
        <f t="shared" si="60"/>
        <v>2.0644588500000002E-4</v>
      </c>
      <c r="R149" s="100">
        <f t="shared" si="60"/>
        <v>2.0644588500000002E-4</v>
      </c>
      <c r="S149" s="100">
        <f t="shared" si="60"/>
        <v>2.0644588500000002E-4</v>
      </c>
      <c r="T149" s="100">
        <f t="shared" si="60"/>
        <v>2.0644588500000002E-4</v>
      </c>
      <c r="U149" s="100">
        <f t="shared" si="60"/>
        <v>2.0644588500000002E-4</v>
      </c>
      <c r="V149" s="100">
        <f t="shared" si="60"/>
        <v>2.0644588500000002E-4</v>
      </c>
      <c r="W149" s="100">
        <f t="shared" si="60"/>
        <v>6.0077803642224342E-5</v>
      </c>
      <c r="X149" s="100">
        <f t="shared" si="60"/>
        <v>0</v>
      </c>
      <c r="Y149" s="100">
        <f t="shared" si="60"/>
        <v>0</v>
      </c>
      <c r="Z149" s="100">
        <f t="shared" si="60"/>
        <v>0</v>
      </c>
      <c r="AA149" s="100">
        <f t="shared" si="60"/>
        <v>0</v>
      </c>
      <c r="AB149" s="100">
        <f t="shared" si="60"/>
        <v>0</v>
      </c>
      <c r="AC149" s="100">
        <f t="shared" si="60"/>
        <v>0</v>
      </c>
      <c r="AD149" s="100">
        <f t="shared" si="60"/>
        <v>0</v>
      </c>
      <c r="AE149" s="100">
        <f t="shared" si="60"/>
        <v>0</v>
      </c>
      <c r="AF149" s="100">
        <f t="shared" si="60"/>
        <v>0</v>
      </c>
      <c r="AG149" s="100">
        <f t="shared" si="60"/>
        <v>0</v>
      </c>
      <c r="AH149" s="100">
        <f t="shared" si="60"/>
        <v>0</v>
      </c>
      <c r="AI149" s="100">
        <f t="shared" si="60"/>
        <v>0</v>
      </c>
      <c r="AJ149" s="100">
        <f t="shared" si="60"/>
        <v>0</v>
      </c>
      <c r="AK149" s="100">
        <f t="shared" si="60"/>
        <v>0</v>
      </c>
      <c r="AL149" s="100">
        <f t="shared" si="60"/>
        <v>0</v>
      </c>
      <c r="AM149" s="100">
        <f t="shared" si="60"/>
        <v>0</v>
      </c>
      <c r="AN149" s="100">
        <f t="shared" si="60"/>
        <v>0</v>
      </c>
      <c r="AO149" s="100">
        <f t="shared" si="60"/>
        <v>0</v>
      </c>
      <c r="AP149" s="100">
        <f t="shared" si="60"/>
        <v>0</v>
      </c>
      <c r="AQ149" s="100">
        <f t="shared" si="60"/>
        <v>0</v>
      </c>
      <c r="AR149" s="100">
        <f t="shared" si="60"/>
        <v>0</v>
      </c>
      <c r="AS149" s="100">
        <f t="shared" si="60"/>
        <v>0</v>
      </c>
      <c r="AT149" s="100">
        <f t="shared" si="60"/>
        <v>0</v>
      </c>
      <c r="AU149" s="100">
        <f t="shared" si="60"/>
        <v>0</v>
      </c>
      <c r="AV149" s="100">
        <f t="shared" si="60"/>
        <v>0</v>
      </c>
      <c r="AW149" s="100">
        <f t="shared" si="60"/>
        <v>0</v>
      </c>
      <c r="AX149" s="100">
        <f t="shared" si="60"/>
        <v>0</v>
      </c>
      <c r="AY149" s="100">
        <f t="shared" si="60"/>
        <v>0</v>
      </c>
      <c r="AZ149" s="100">
        <f t="shared" si="60"/>
        <v>0</v>
      </c>
    </row>
    <row r="150" spans="1:66" ht="11.25" customHeight="1" outlineLevel="1">
      <c r="A150" s="42" t="s">
        <v>102</v>
      </c>
      <c r="C150" s="48">
        <f>C147+C148-C149</f>
        <v>547.70185938000009</v>
      </c>
      <c r="D150" s="98">
        <f>+D114+D102+D90+D78+D66+D126+D138</f>
        <v>547.70185938000009</v>
      </c>
      <c r="E150" s="98">
        <f>+E114+E102+E90+E78+E66+E126+E138</f>
        <v>547.70185938000009</v>
      </c>
      <c r="F150" s="98">
        <f>+F114+F102+F90+F78+F66+F126+F138</f>
        <v>547.70185938000009</v>
      </c>
      <c r="G150" s="98">
        <f>+G114+G102+G90+G78+G66+G126+G138</f>
        <v>547.70185938000009</v>
      </c>
      <c r="H150" s="98">
        <f>+H114+H102+H90+H78+H66+H126+H138</f>
        <v>549.38679749000005</v>
      </c>
      <c r="I150" s="111">
        <f t="shared" ref="I150:AZ150" si="61">+I114+I102+I90+I78+I66+I126+I138</f>
        <v>550.20433345000004</v>
      </c>
      <c r="J150" s="98">
        <f t="shared" si="61"/>
        <v>550.37320761000001</v>
      </c>
      <c r="K150" s="98">
        <f t="shared" si="61"/>
        <v>550.37320761000001</v>
      </c>
      <c r="L150" s="98">
        <f t="shared" si="61"/>
        <v>550.37320761000001</v>
      </c>
      <c r="M150" s="98">
        <f t="shared" si="61"/>
        <v>550.37320761000001</v>
      </c>
      <c r="N150" s="98">
        <f t="shared" si="61"/>
        <v>550.37320761000001</v>
      </c>
      <c r="O150" s="98">
        <f t="shared" si="61"/>
        <v>550.37320761000001</v>
      </c>
      <c r="P150" s="98">
        <f t="shared" si="61"/>
        <v>550.37320761000001</v>
      </c>
      <c r="Q150" s="98">
        <f t="shared" si="61"/>
        <v>550.37320761000001</v>
      </c>
      <c r="R150" s="98">
        <f t="shared" si="61"/>
        <v>550.37320761000001</v>
      </c>
      <c r="S150" s="98">
        <f t="shared" si="61"/>
        <v>550.37320761000001</v>
      </c>
      <c r="T150" s="98">
        <f t="shared" si="61"/>
        <v>550.37320761000001</v>
      </c>
      <c r="U150" s="98">
        <f t="shared" si="61"/>
        <v>550.37320761000001</v>
      </c>
      <c r="V150" s="98">
        <f t="shared" si="61"/>
        <v>550.37320761000001</v>
      </c>
      <c r="W150" s="98">
        <f t="shared" si="61"/>
        <v>550.37320761000001</v>
      </c>
      <c r="X150" s="98">
        <f t="shared" si="61"/>
        <v>550.37320761000001</v>
      </c>
      <c r="Y150" s="98">
        <f t="shared" si="61"/>
        <v>550.37320761000001</v>
      </c>
      <c r="Z150" s="98">
        <f t="shared" si="61"/>
        <v>550.37320761000001</v>
      </c>
      <c r="AA150" s="98">
        <f t="shared" si="61"/>
        <v>550.37320761000001</v>
      </c>
      <c r="AB150" s="98">
        <f t="shared" si="61"/>
        <v>550.37320761000001</v>
      </c>
      <c r="AC150" s="98">
        <f t="shared" si="61"/>
        <v>550.37320761000001</v>
      </c>
      <c r="AD150" s="98">
        <f t="shared" si="61"/>
        <v>550.37320761000001</v>
      </c>
      <c r="AE150" s="98">
        <f t="shared" si="61"/>
        <v>550.37320761000001</v>
      </c>
      <c r="AF150" s="98">
        <f t="shared" si="61"/>
        <v>550.37320761000001</v>
      </c>
      <c r="AG150" s="98">
        <f t="shared" si="61"/>
        <v>550.37320761000001</v>
      </c>
      <c r="AH150" s="98">
        <f t="shared" si="61"/>
        <v>550.37320761000001</v>
      </c>
      <c r="AI150" s="98">
        <f t="shared" si="61"/>
        <v>550.37320761000001</v>
      </c>
      <c r="AJ150" s="98">
        <f t="shared" si="61"/>
        <v>550.37320761000001</v>
      </c>
      <c r="AK150" s="98">
        <f t="shared" si="61"/>
        <v>550.37320761000001</v>
      </c>
      <c r="AL150" s="98">
        <f t="shared" si="61"/>
        <v>550.37320761000001</v>
      </c>
      <c r="AM150" s="98">
        <f t="shared" si="61"/>
        <v>550.37320761000001</v>
      </c>
      <c r="AN150" s="98">
        <f t="shared" si="61"/>
        <v>550.37320761000001</v>
      </c>
      <c r="AO150" s="98">
        <f t="shared" si="61"/>
        <v>550.37320761000001</v>
      </c>
      <c r="AP150" s="98">
        <f t="shared" si="61"/>
        <v>550.37320761000001</v>
      </c>
      <c r="AQ150" s="98">
        <f t="shared" si="61"/>
        <v>550.37320761000001</v>
      </c>
      <c r="AR150" s="98">
        <f t="shared" si="61"/>
        <v>550.37320761000001</v>
      </c>
      <c r="AS150" s="98">
        <f t="shared" si="61"/>
        <v>550.37320761000001</v>
      </c>
      <c r="AT150" s="98">
        <f t="shared" si="61"/>
        <v>550.37320761000001</v>
      </c>
      <c r="AU150" s="98">
        <f t="shared" si="61"/>
        <v>550.37320761000001</v>
      </c>
      <c r="AV150" s="98">
        <f t="shared" si="61"/>
        <v>550.37320761000001</v>
      </c>
      <c r="AW150" s="98">
        <f t="shared" si="61"/>
        <v>550.37320761000001</v>
      </c>
      <c r="AX150" s="98">
        <f t="shared" si="61"/>
        <v>550.37320761000001</v>
      </c>
      <c r="AY150" s="98">
        <f t="shared" si="61"/>
        <v>550.37320761000001</v>
      </c>
      <c r="AZ150" s="98">
        <f t="shared" si="61"/>
        <v>550.37320761000001</v>
      </c>
    </row>
    <row r="151" spans="1:66" ht="11.25" customHeight="1" outlineLevel="1">
      <c r="G151" s="98"/>
      <c r="H151" s="98">
        <f>AVERAGE(G150:H150)</f>
        <v>548.54432843500012</v>
      </c>
      <c r="I151" s="98"/>
      <c r="J151" s="98"/>
      <c r="K151" s="98"/>
      <c r="L151" s="98"/>
      <c r="M151" s="98"/>
      <c r="N151" s="98"/>
      <c r="O151" s="98"/>
      <c r="P151" s="98"/>
      <c r="Q151" s="98"/>
      <c r="R151" s="98"/>
      <c r="S151" s="98"/>
      <c r="T151" s="98"/>
      <c r="U151" s="98"/>
      <c r="V151" s="98"/>
      <c r="W151" s="98"/>
      <c r="X151" s="98"/>
      <c r="Y151" s="98"/>
      <c r="Z151" s="98"/>
      <c r="AA151" s="98"/>
      <c r="AB151" s="98"/>
      <c r="AC151" s="98"/>
      <c r="AD151" s="98"/>
      <c r="AE151" s="98"/>
      <c r="AF151" s="98"/>
      <c r="AG151" s="98"/>
      <c r="AH151" s="98"/>
      <c r="AI151" s="98"/>
      <c r="AJ151" s="98"/>
      <c r="AK151" s="98"/>
      <c r="AL151" s="98"/>
      <c r="AM151" s="98"/>
      <c r="AN151" s="98"/>
      <c r="AO151" s="98"/>
      <c r="AP151" s="98"/>
      <c r="AQ151" s="98"/>
      <c r="AR151" s="98"/>
      <c r="AS151" s="98"/>
      <c r="AT151" s="98"/>
      <c r="AU151" s="98"/>
      <c r="AV151" s="98"/>
      <c r="AW151" s="98"/>
      <c r="AX151" s="98"/>
      <c r="AY151" s="98"/>
      <c r="AZ151" s="98"/>
    </row>
    <row r="152" spans="1:66" ht="11.25" customHeight="1" outlineLevel="1">
      <c r="A152" s="42" t="s">
        <v>103</v>
      </c>
      <c r="C152" s="48">
        <v>0</v>
      </c>
      <c r="D152" s="48">
        <f>+D116+D104+D92+D80+D68+D128+D140</f>
        <v>-0.32020611105399066</v>
      </c>
      <c r="E152" s="48">
        <f t="shared" ref="E152:AZ152" si="62">+E116+E104+E92+E80+E68+E128+E140</f>
        <v>35.824976597448881</v>
      </c>
      <c r="F152" s="48">
        <f t="shared" si="62"/>
        <v>42.99648545563069</v>
      </c>
      <c r="G152" s="98">
        <f>+G116+G104+G92+G80+G68+G128+G140</f>
        <v>50.12399431381251</v>
      </c>
      <c r="H152" s="98">
        <f t="shared" si="62"/>
        <v>57.397009844545394</v>
      </c>
      <c r="I152" s="98">
        <f t="shared" si="62"/>
        <v>64.581981644545408</v>
      </c>
      <c r="J152" s="98">
        <f t="shared" si="62"/>
        <v>71.440654974366396</v>
      </c>
      <c r="K152" s="98">
        <f t="shared" si="62"/>
        <v>78.3053783941874</v>
      </c>
      <c r="L152" s="98">
        <f t="shared" si="62"/>
        <v>85.171317790906386</v>
      </c>
      <c r="M152" s="98">
        <f t="shared" si="62"/>
        <v>92.037331603641405</v>
      </c>
      <c r="N152" s="98">
        <f t="shared" si="62"/>
        <v>98.510936849360405</v>
      </c>
      <c r="O152" s="98">
        <f t="shared" si="62"/>
        <v>104.98454209507941</v>
      </c>
      <c r="P152" s="98">
        <f t="shared" si="62"/>
        <v>111.45814734079842</v>
      </c>
      <c r="Q152" s="98">
        <f t="shared" si="62"/>
        <v>117.93175258651742</v>
      </c>
      <c r="R152" s="98">
        <f t="shared" si="62"/>
        <v>124.40535783223642</v>
      </c>
      <c r="S152" s="98">
        <f t="shared" si="62"/>
        <v>130.87896307795543</v>
      </c>
      <c r="T152" s="98">
        <f t="shared" si="62"/>
        <v>137.35256832367446</v>
      </c>
      <c r="U152" s="98">
        <f t="shared" si="62"/>
        <v>143.82617356939343</v>
      </c>
      <c r="V152" s="98">
        <f t="shared" si="62"/>
        <v>150.29977881511243</v>
      </c>
      <c r="W152" s="98">
        <f t="shared" si="62"/>
        <v>156.77338406083143</v>
      </c>
      <c r="X152" s="98">
        <f t="shared" si="62"/>
        <v>163.24684293846909</v>
      </c>
      <c r="Y152" s="98">
        <f t="shared" si="62"/>
        <v>169.72024173830309</v>
      </c>
      <c r="Z152" s="98">
        <f t="shared" si="62"/>
        <v>176.19364053813706</v>
      </c>
      <c r="AA152" s="98">
        <f t="shared" si="62"/>
        <v>182.66703933797112</v>
      </c>
      <c r="AB152" s="98">
        <f t="shared" si="62"/>
        <v>189.14043813780506</v>
      </c>
      <c r="AC152" s="98">
        <f t="shared" si="62"/>
        <v>195.61383693763909</v>
      </c>
      <c r="AD152" s="98">
        <f t="shared" si="62"/>
        <v>202.08723573747307</v>
      </c>
      <c r="AE152" s="98">
        <f t="shared" si="62"/>
        <v>208.56046084539796</v>
      </c>
      <c r="AF152" s="98">
        <f t="shared" si="62"/>
        <v>215.03337113187192</v>
      </c>
      <c r="AG152" s="98">
        <f t="shared" si="62"/>
        <v>221.50628141834594</v>
      </c>
      <c r="AH152" s="98">
        <f t="shared" si="62"/>
        <v>227.9791917048199</v>
      </c>
      <c r="AI152" s="98">
        <f t="shared" si="62"/>
        <v>234.45210199129394</v>
      </c>
      <c r="AJ152" s="98">
        <f t="shared" si="62"/>
        <v>240.92501227776791</v>
      </c>
      <c r="AK152" s="98">
        <f t="shared" si="62"/>
        <v>247.39792256424192</v>
      </c>
      <c r="AL152" s="98">
        <f t="shared" si="62"/>
        <v>253.87083285071591</v>
      </c>
      <c r="AM152" s="98">
        <f t="shared" si="62"/>
        <v>260.34374313718996</v>
      </c>
      <c r="AN152" s="98">
        <f t="shared" si="62"/>
        <v>266.81665342366392</v>
      </c>
      <c r="AO152" s="98">
        <f t="shared" si="62"/>
        <v>273.28956371013794</v>
      </c>
      <c r="AP152" s="98">
        <f t="shared" si="62"/>
        <v>279.7624739966119</v>
      </c>
      <c r="AQ152" s="98">
        <f t="shared" si="62"/>
        <v>286.23538428308586</v>
      </c>
      <c r="AR152" s="98">
        <f t="shared" si="62"/>
        <v>292.70829456955988</v>
      </c>
      <c r="AS152" s="98">
        <f t="shared" si="62"/>
        <v>299.18120485603384</v>
      </c>
      <c r="AT152" s="98">
        <f t="shared" si="62"/>
        <v>305.65411514250786</v>
      </c>
      <c r="AU152" s="98">
        <f t="shared" si="62"/>
        <v>312.12702542898182</v>
      </c>
      <c r="AV152" s="98">
        <f t="shared" si="62"/>
        <v>318.59993571545579</v>
      </c>
      <c r="AW152" s="98">
        <f t="shared" si="62"/>
        <v>325.07284600192975</v>
      </c>
      <c r="AX152" s="98">
        <f t="shared" si="62"/>
        <v>331.54575628840377</v>
      </c>
      <c r="AY152" s="98">
        <f t="shared" si="62"/>
        <v>338.01866657487773</v>
      </c>
      <c r="AZ152" s="98">
        <f t="shared" si="62"/>
        <v>344.49157686135169</v>
      </c>
    </row>
    <row r="153" spans="1:66" ht="11.25" customHeight="1" outlineLevel="1">
      <c r="A153" s="42" t="s">
        <v>104</v>
      </c>
      <c r="C153" s="48"/>
      <c r="D153" s="98">
        <f t="shared" ref="D153:AZ155" si="63">+D117+D105+D93+D81+D69+D129+D141</f>
        <v>0</v>
      </c>
      <c r="E153" s="98">
        <f t="shared" si="63"/>
        <v>0</v>
      </c>
      <c r="F153" s="98">
        <f>+F117+F105+F93+F81+F69+F129+F141</f>
        <v>0</v>
      </c>
      <c r="G153" s="98">
        <f>+G117+G105+G93+G81+G69+G129+G141</f>
        <v>0</v>
      </c>
      <c r="H153" s="98">
        <f t="shared" si="63"/>
        <v>1.20896815679999E-2</v>
      </c>
      <c r="I153" s="98">
        <f t="shared" si="63"/>
        <v>5.8862589119999028E-3</v>
      </c>
      <c r="J153" s="98">
        <f t="shared" si="63"/>
        <v>1.215893952000215E-3</v>
      </c>
      <c r="K153" s="98">
        <f t="shared" si="63"/>
        <v>0</v>
      </c>
      <c r="L153" s="98">
        <f t="shared" si="63"/>
        <v>0</v>
      </c>
      <c r="M153" s="98">
        <f t="shared" si="63"/>
        <v>0</v>
      </c>
      <c r="N153" s="98">
        <f t="shared" si="63"/>
        <v>0</v>
      </c>
      <c r="O153" s="98">
        <f t="shared" si="63"/>
        <v>0</v>
      </c>
      <c r="P153" s="98">
        <f t="shared" si="63"/>
        <v>0</v>
      </c>
      <c r="Q153" s="98">
        <f t="shared" si="63"/>
        <v>0</v>
      </c>
      <c r="R153" s="98">
        <f t="shared" si="63"/>
        <v>0</v>
      </c>
      <c r="S153" s="98">
        <f t="shared" si="63"/>
        <v>0</v>
      </c>
      <c r="T153" s="98">
        <f t="shared" si="63"/>
        <v>0</v>
      </c>
      <c r="U153" s="98">
        <f t="shared" si="63"/>
        <v>0</v>
      </c>
      <c r="V153" s="98">
        <f t="shared" si="63"/>
        <v>0</v>
      </c>
      <c r="W153" s="98">
        <f t="shared" si="63"/>
        <v>0</v>
      </c>
      <c r="X153" s="98">
        <f t="shared" si="63"/>
        <v>0</v>
      </c>
      <c r="Y153" s="98">
        <f t="shared" si="63"/>
        <v>0</v>
      </c>
      <c r="Z153" s="98">
        <f t="shared" si="63"/>
        <v>0</v>
      </c>
      <c r="AA153" s="98">
        <f t="shared" si="63"/>
        <v>0</v>
      </c>
      <c r="AB153" s="98">
        <f t="shared" si="63"/>
        <v>0</v>
      </c>
      <c r="AC153" s="98">
        <f t="shared" si="63"/>
        <v>0</v>
      </c>
      <c r="AD153" s="98">
        <f t="shared" si="63"/>
        <v>0</v>
      </c>
      <c r="AE153" s="98">
        <f t="shared" si="63"/>
        <v>0</v>
      </c>
      <c r="AF153" s="98">
        <f t="shared" si="63"/>
        <v>0</v>
      </c>
      <c r="AG153" s="98">
        <f t="shared" si="63"/>
        <v>0</v>
      </c>
      <c r="AH153" s="98">
        <f t="shared" si="63"/>
        <v>0</v>
      </c>
      <c r="AI153" s="98">
        <f t="shared" si="63"/>
        <v>0</v>
      </c>
      <c r="AJ153" s="98">
        <f t="shared" si="63"/>
        <v>0</v>
      </c>
      <c r="AK153" s="98">
        <f t="shared" si="63"/>
        <v>0</v>
      </c>
      <c r="AL153" s="98">
        <f t="shared" si="63"/>
        <v>0</v>
      </c>
      <c r="AM153" s="98">
        <f t="shared" si="63"/>
        <v>0</v>
      </c>
      <c r="AN153" s="98">
        <f t="shared" si="63"/>
        <v>0</v>
      </c>
      <c r="AO153" s="98">
        <f t="shared" si="63"/>
        <v>0</v>
      </c>
      <c r="AP153" s="98">
        <f t="shared" si="63"/>
        <v>0</v>
      </c>
      <c r="AQ153" s="98">
        <f t="shared" si="63"/>
        <v>0</v>
      </c>
      <c r="AR153" s="98">
        <f t="shared" si="63"/>
        <v>0</v>
      </c>
      <c r="AS153" s="98">
        <f t="shared" si="63"/>
        <v>0</v>
      </c>
      <c r="AT153" s="98">
        <f t="shared" si="63"/>
        <v>0</v>
      </c>
      <c r="AU153" s="98">
        <f t="shared" si="63"/>
        <v>0</v>
      </c>
      <c r="AV153" s="98">
        <f t="shared" si="63"/>
        <v>0</v>
      </c>
      <c r="AW153" s="98">
        <f t="shared" si="63"/>
        <v>0</v>
      </c>
      <c r="AX153" s="98">
        <f t="shared" si="63"/>
        <v>0</v>
      </c>
      <c r="AY153" s="98">
        <f t="shared" si="63"/>
        <v>0</v>
      </c>
      <c r="AZ153" s="98">
        <f t="shared" si="63"/>
        <v>0</v>
      </c>
      <c r="BA153" s="48"/>
    </row>
    <row r="154" spans="1:66" ht="11.25" customHeight="1" outlineLevel="1">
      <c r="A154" s="42" t="s">
        <v>105</v>
      </c>
      <c r="C154" s="48">
        <f>+C118+C106+C94+C82+C70</f>
        <v>7.4999999999999973</v>
      </c>
      <c r="D154" s="48">
        <f t="shared" si="63"/>
        <v>7.0715088581818195</v>
      </c>
      <c r="E154" s="48">
        <f>+E118+E106+E94+E82+E70+E130+E142</f>
        <v>7.1715088581818174</v>
      </c>
      <c r="F154" s="48">
        <f>+F118+F106+F94+F82+F70+F130+F142</f>
        <v>7.1275088581818178</v>
      </c>
      <c r="G154" s="48">
        <f t="shared" si="63"/>
        <v>7.2730155307328905</v>
      </c>
      <c r="H154" s="98">
        <f t="shared" si="63"/>
        <v>7.1728821184320006</v>
      </c>
      <c r="I154" s="98">
        <f t="shared" si="63"/>
        <v>6.8527870709089997</v>
      </c>
      <c r="J154" s="98">
        <f t="shared" si="63"/>
        <v>6.8635075258689975</v>
      </c>
      <c r="K154" s="98">
        <f t="shared" si="63"/>
        <v>6.8659393967190026</v>
      </c>
      <c r="L154" s="98">
        <f t="shared" si="63"/>
        <v>6.8660138127350008</v>
      </c>
      <c r="M154" s="98">
        <f t="shared" si="63"/>
        <v>6.4736052457189999</v>
      </c>
      <c r="N154" s="98">
        <f t="shared" si="63"/>
        <v>6.4736052457189999</v>
      </c>
      <c r="O154" s="98">
        <f t="shared" si="63"/>
        <v>6.4736052457189999</v>
      </c>
      <c r="P154" s="98">
        <f t="shared" si="63"/>
        <v>6.4736052457189999</v>
      </c>
      <c r="Q154" s="98">
        <f t="shared" si="63"/>
        <v>6.4736052457189999</v>
      </c>
      <c r="R154" s="98">
        <f t="shared" si="63"/>
        <v>6.4736052457189999</v>
      </c>
      <c r="S154" s="98">
        <f t="shared" si="63"/>
        <v>6.4736052457189999</v>
      </c>
      <c r="T154" s="98">
        <f t="shared" si="63"/>
        <v>6.4736052457189999</v>
      </c>
      <c r="U154" s="98">
        <f t="shared" si="63"/>
        <v>6.4736052457189999</v>
      </c>
      <c r="V154" s="98">
        <f t="shared" si="63"/>
        <v>6.4736052457189999</v>
      </c>
      <c r="W154" s="98">
        <f t="shared" si="63"/>
        <v>6.4734588776376416</v>
      </c>
      <c r="X154" s="98">
        <f t="shared" si="63"/>
        <v>6.4733987998339995</v>
      </c>
      <c r="Y154" s="98">
        <f t="shared" si="63"/>
        <v>6.4733987998339995</v>
      </c>
      <c r="Z154" s="98">
        <f t="shared" si="63"/>
        <v>6.4733987998339995</v>
      </c>
      <c r="AA154" s="98">
        <f t="shared" si="63"/>
        <v>6.4733987998339995</v>
      </c>
      <c r="AB154" s="98">
        <f t="shared" si="63"/>
        <v>6.4733987998339995</v>
      </c>
      <c r="AC154" s="98">
        <f t="shared" si="63"/>
        <v>6.4733987998339995</v>
      </c>
      <c r="AD154" s="98">
        <f t="shared" si="63"/>
        <v>6.4732251079248382</v>
      </c>
      <c r="AE154" s="98">
        <f t="shared" si="63"/>
        <v>6.4729102864739998</v>
      </c>
      <c r="AF154" s="98">
        <f t="shared" si="63"/>
        <v>6.4729102864739998</v>
      </c>
      <c r="AG154" s="98">
        <f t="shared" si="63"/>
        <v>6.4729102864739998</v>
      </c>
      <c r="AH154" s="98">
        <f t="shared" si="63"/>
        <v>6.4729102864739998</v>
      </c>
      <c r="AI154" s="98">
        <f t="shared" si="63"/>
        <v>6.4729102864739998</v>
      </c>
      <c r="AJ154" s="98">
        <f t="shared" si="63"/>
        <v>6.4729102864739998</v>
      </c>
      <c r="AK154" s="98">
        <f t="shared" si="63"/>
        <v>6.4729102864739998</v>
      </c>
      <c r="AL154" s="98">
        <f t="shared" si="63"/>
        <v>6.4729102864739998</v>
      </c>
      <c r="AM154" s="98">
        <f t="shared" si="63"/>
        <v>6.4729102864739998</v>
      </c>
      <c r="AN154" s="98">
        <f t="shared" si="63"/>
        <v>6.4729102864739998</v>
      </c>
      <c r="AO154" s="98">
        <f t="shared" si="63"/>
        <v>6.4729102864739998</v>
      </c>
      <c r="AP154" s="98">
        <f t="shared" si="63"/>
        <v>6.4729102864739998</v>
      </c>
      <c r="AQ154" s="98">
        <f t="shared" si="63"/>
        <v>6.4729102864739998</v>
      </c>
      <c r="AR154" s="98">
        <f t="shared" si="63"/>
        <v>6.4729102864739998</v>
      </c>
      <c r="AS154" s="98">
        <f t="shared" si="63"/>
        <v>6.4729102864739998</v>
      </c>
      <c r="AT154" s="98">
        <f t="shared" si="63"/>
        <v>6.4729102864739998</v>
      </c>
      <c r="AU154" s="98">
        <f t="shared" si="63"/>
        <v>6.4729102864739998</v>
      </c>
      <c r="AV154" s="98">
        <f t="shared" si="63"/>
        <v>6.4729102864739998</v>
      </c>
      <c r="AW154" s="98">
        <f t="shared" si="63"/>
        <v>6.4729102864739998</v>
      </c>
      <c r="AX154" s="98">
        <f t="shared" si="63"/>
        <v>6.4729102864739998</v>
      </c>
      <c r="AY154" s="98">
        <f t="shared" si="63"/>
        <v>6.4729102864739998</v>
      </c>
      <c r="AZ154" s="98">
        <f t="shared" si="63"/>
        <v>6.4729102864739998</v>
      </c>
      <c r="BA154" s="48"/>
    </row>
    <row r="155" spans="1:66" ht="11.25" customHeight="1" outlineLevel="1" thickBot="1">
      <c r="A155" s="42" t="s">
        <v>106</v>
      </c>
      <c r="C155" s="108">
        <f>+C119+C107+C95+C83+C71</f>
        <v>-3.1000000000000005</v>
      </c>
      <c r="D155" s="108">
        <f t="shared" si="63"/>
        <v>6.7513027471278289</v>
      </c>
      <c r="E155" s="108">
        <f>+E119+E107+E95+E83+E71+E131+E143</f>
        <v>42.99648545563069</v>
      </c>
      <c r="F155" s="108">
        <f>+F119+F107+F95+F83+F71+F131+F143</f>
        <v>50.12399431381251</v>
      </c>
      <c r="G155" s="104">
        <f>+G119+G107+G95+G83+G71+G131+G143</f>
        <v>57.397009844545394</v>
      </c>
      <c r="H155" s="104">
        <f t="shared" si="63"/>
        <v>64.581981644545408</v>
      </c>
      <c r="I155" s="104">
        <f t="shared" si="63"/>
        <v>71.440654974366396</v>
      </c>
      <c r="J155" s="104">
        <f t="shared" si="63"/>
        <v>78.3053783941874</v>
      </c>
      <c r="K155" s="104">
        <f t="shared" si="63"/>
        <v>85.171317790906386</v>
      </c>
      <c r="L155" s="104">
        <f t="shared" si="63"/>
        <v>92.037331603641405</v>
      </c>
      <c r="M155" s="104">
        <f t="shared" si="63"/>
        <v>98.510936849360405</v>
      </c>
      <c r="N155" s="104">
        <f t="shared" si="63"/>
        <v>104.98454209507941</v>
      </c>
      <c r="O155" s="104">
        <f t="shared" si="63"/>
        <v>111.45814734079842</v>
      </c>
      <c r="P155" s="104">
        <f t="shared" si="63"/>
        <v>117.93175258651742</v>
      </c>
      <c r="Q155" s="104">
        <f t="shared" si="63"/>
        <v>124.40535783223642</v>
      </c>
      <c r="R155" s="104">
        <f t="shared" si="63"/>
        <v>130.87896307795543</v>
      </c>
      <c r="S155" s="104">
        <f t="shared" si="63"/>
        <v>137.35256832367446</v>
      </c>
      <c r="T155" s="104">
        <f t="shared" si="63"/>
        <v>143.82617356939343</v>
      </c>
      <c r="U155" s="104">
        <f t="shared" si="63"/>
        <v>150.29977881511243</v>
      </c>
      <c r="V155" s="104">
        <f t="shared" si="63"/>
        <v>156.77338406083143</v>
      </c>
      <c r="W155" s="104">
        <f t="shared" si="63"/>
        <v>163.24684293846909</v>
      </c>
      <c r="X155" s="104">
        <f t="shared" si="63"/>
        <v>169.72024173830309</v>
      </c>
      <c r="Y155" s="104">
        <f t="shared" si="63"/>
        <v>176.19364053813706</v>
      </c>
      <c r="Z155" s="104">
        <f t="shared" si="63"/>
        <v>182.66703933797112</v>
      </c>
      <c r="AA155" s="104">
        <f t="shared" si="63"/>
        <v>189.14043813780506</v>
      </c>
      <c r="AB155" s="104">
        <f t="shared" si="63"/>
        <v>195.61383693763909</v>
      </c>
      <c r="AC155" s="104">
        <f t="shared" si="63"/>
        <v>202.08723573747307</v>
      </c>
      <c r="AD155" s="104">
        <f t="shared" si="63"/>
        <v>208.56046084539796</v>
      </c>
      <c r="AE155" s="104">
        <f t="shared" si="63"/>
        <v>215.03337113187192</v>
      </c>
      <c r="AF155" s="104">
        <f t="shared" si="63"/>
        <v>221.50628141834594</v>
      </c>
      <c r="AG155" s="104">
        <f t="shared" si="63"/>
        <v>227.9791917048199</v>
      </c>
      <c r="AH155" s="104">
        <f t="shared" si="63"/>
        <v>234.45210199129394</v>
      </c>
      <c r="AI155" s="104">
        <f t="shared" si="63"/>
        <v>240.92501227776791</v>
      </c>
      <c r="AJ155" s="104">
        <f t="shared" si="63"/>
        <v>247.39792256424192</v>
      </c>
      <c r="AK155" s="104">
        <f t="shared" si="63"/>
        <v>253.87083285071591</v>
      </c>
      <c r="AL155" s="104">
        <f t="shared" si="63"/>
        <v>260.34374313718996</v>
      </c>
      <c r="AM155" s="104">
        <f t="shared" si="63"/>
        <v>266.81665342366392</v>
      </c>
      <c r="AN155" s="104">
        <f t="shared" si="63"/>
        <v>273.28956371013794</v>
      </c>
      <c r="AO155" s="104">
        <f t="shared" si="63"/>
        <v>279.7624739966119</v>
      </c>
      <c r="AP155" s="104">
        <f t="shared" si="63"/>
        <v>286.23538428308586</v>
      </c>
      <c r="AQ155" s="104">
        <f t="shared" si="63"/>
        <v>292.70829456955988</v>
      </c>
      <c r="AR155" s="104">
        <f t="shared" si="63"/>
        <v>299.18120485603384</v>
      </c>
      <c r="AS155" s="104">
        <f t="shared" si="63"/>
        <v>305.65411514250786</v>
      </c>
      <c r="AT155" s="104">
        <f t="shared" si="63"/>
        <v>312.12702542898182</v>
      </c>
      <c r="AU155" s="104">
        <f t="shared" si="63"/>
        <v>318.59993571545579</v>
      </c>
      <c r="AV155" s="104">
        <f t="shared" si="63"/>
        <v>325.07284600192975</v>
      </c>
      <c r="AW155" s="104">
        <f t="shared" si="63"/>
        <v>331.54575628840377</v>
      </c>
      <c r="AX155" s="104">
        <f t="shared" si="63"/>
        <v>338.01866657487773</v>
      </c>
      <c r="AY155" s="104">
        <f t="shared" si="63"/>
        <v>344.49157686135169</v>
      </c>
      <c r="AZ155" s="104">
        <f t="shared" si="63"/>
        <v>350.96448714782576</v>
      </c>
      <c r="BA155" s="48"/>
    </row>
    <row r="156" spans="1:66" ht="11.25" customHeight="1" outlineLevel="1" thickTop="1">
      <c r="D156" s="113">
        <f>D155-C155</f>
        <v>9.8513027471278285</v>
      </c>
      <c r="E156" s="48">
        <f>E155-D155</f>
        <v>36.24518270850286</v>
      </c>
      <c r="F156" s="48">
        <f>F155-E155</f>
        <v>7.1275088581818196</v>
      </c>
      <c r="G156" s="114">
        <f>G155-F155</f>
        <v>7.2730155307328843</v>
      </c>
      <c r="H156" s="114">
        <f t="shared" ref="H156:BK156" si="64">H155-G155</f>
        <v>7.1849718000000138</v>
      </c>
      <c r="I156" s="114">
        <f t="shared" si="64"/>
        <v>6.8586733298209879</v>
      </c>
      <c r="J156" s="98">
        <f t="shared" si="64"/>
        <v>6.8647234198210043</v>
      </c>
      <c r="K156" s="98">
        <f t="shared" si="64"/>
        <v>6.8659393967189857</v>
      </c>
      <c r="L156" s="98">
        <f t="shared" si="64"/>
        <v>6.8660138127350194</v>
      </c>
      <c r="M156" s="98">
        <f t="shared" si="64"/>
        <v>6.4736052457189999</v>
      </c>
      <c r="N156" s="98">
        <f t="shared" si="64"/>
        <v>6.4736052457189999</v>
      </c>
      <c r="O156" s="98">
        <f t="shared" si="64"/>
        <v>6.4736052457190141</v>
      </c>
      <c r="P156" s="98">
        <f t="shared" si="64"/>
        <v>6.4736052457189999</v>
      </c>
      <c r="Q156" s="98">
        <f t="shared" si="64"/>
        <v>6.4736052457189999</v>
      </c>
      <c r="R156" s="98">
        <f t="shared" si="64"/>
        <v>6.4736052457190141</v>
      </c>
      <c r="S156" s="98">
        <f t="shared" si="64"/>
        <v>6.4736052457190283</v>
      </c>
      <c r="T156" s="98">
        <f t="shared" si="64"/>
        <v>6.4736052457189714</v>
      </c>
      <c r="U156" s="98">
        <f t="shared" si="64"/>
        <v>6.4736052457189999</v>
      </c>
      <c r="V156" s="98">
        <f t="shared" si="64"/>
        <v>6.4736052457189999</v>
      </c>
      <c r="W156" s="98">
        <f t="shared" si="64"/>
        <v>6.473458877637654</v>
      </c>
      <c r="X156" s="98">
        <f t="shared" si="64"/>
        <v>6.4733987998340012</v>
      </c>
      <c r="Y156" s="98">
        <f t="shared" si="64"/>
        <v>6.4733987998339728</v>
      </c>
      <c r="Z156" s="98">
        <f t="shared" si="64"/>
        <v>6.4733987998340581</v>
      </c>
      <c r="AA156" s="98">
        <f t="shared" si="64"/>
        <v>6.4733987998339444</v>
      </c>
      <c r="AB156" s="98">
        <f t="shared" si="64"/>
        <v>6.4733987998340297</v>
      </c>
      <c r="AC156" s="98">
        <f t="shared" si="64"/>
        <v>6.4733987998339728</v>
      </c>
      <c r="AD156" s="98">
        <f t="shared" si="64"/>
        <v>6.4732251079248897</v>
      </c>
      <c r="AE156" s="98">
        <f t="shared" si="64"/>
        <v>6.4729102864739616</v>
      </c>
      <c r="AF156" s="98">
        <f t="shared" si="64"/>
        <v>6.4729102864740184</v>
      </c>
      <c r="AG156" s="98">
        <f t="shared" si="64"/>
        <v>6.4729102864739616</v>
      </c>
      <c r="AH156" s="98">
        <f t="shared" si="64"/>
        <v>6.4729102864740469</v>
      </c>
      <c r="AI156" s="98">
        <f t="shared" si="64"/>
        <v>6.4729102864739616</v>
      </c>
      <c r="AJ156" s="98">
        <f t="shared" si="64"/>
        <v>6.4729102864740184</v>
      </c>
      <c r="AK156" s="98">
        <f t="shared" si="64"/>
        <v>6.47291028647399</v>
      </c>
      <c r="AL156" s="98">
        <f t="shared" si="64"/>
        <v>6.4729102864740469</v>
      </c>
      <c r="AM156" s="98">
        <f t="shared" si="64"/>
        <v>6.4729102864739616</v>
      </c>
      <c r="AN156" s="98">
        <f t="shared" si="64"/>
        <v>6.4729102864740184</v>
      </c>
      <c r="AO156" s="98">
        <f t="shared" si="64"/>
        <v>6.4729102864739616</v>
      </c>
      <c r="AP156" s="98">
        <f t="shared" si="64"/>
        <v>6.4729102864739616</v>
      </c>
      <c r="AQ156" s="98">
        <f t="shared" si="64"/>
        <v>6.4729102864740184</v>
      </c>
      <c r="AR156" s="98">
        <f t="shared" si="64"/>
        <v>6.4729102864739616</v>
      </c>
      <c r="AS156" s="98">
        <f t="shared" si="64"/>
        <v>6.4729102864740184</v>
      </c>
      <c r="AT156" s="98">
        <f t="shared" si="64"/>
        <v>6.4729102864739616</v>
      </c>
      <c r="AU156" s="98">
        <f t="shared" si="64"/>
        <v>6.4729102864739616</v>
      </c>
      <c r="AV156" s="98">
        <f t="shared" si="64"/>
        <v>6.4729102864739616</v>
      </c>
      <c r="AW156" s="98">
        <f t="shared" si="64"/>
        <v>6.4729102864740184</v>
      </c>
      <c r="AX156" s="98">
        <f t="shared" si="64"/>
        <v>6.4729102864739616</v>
      </c>
      <c r="AY156" s="98">
        <f t="shared" si="64"/>
        <v>6.4729102864739616</v>
      </c>
      <c r="AZ156" s="98">
        <f t="shared" si="64"/>
        <v>6.4729102864740753</v>
      </c>
      <c r="BA156" s="48">
        <f t="shared" si="64"/>
        <v>-350.96448714782576</v>
      </c>
      <c r="BB156" s="48">
        <f t="shared" si="64"/>
        <v>0</v>
      </c>
      <c r="BC156" s="48">
        <f t="shared" si="64"/>
        <v>0</v>
      </c>
      <c r="BD156" s="48">
        <f t="shared" si="64"/>
        <v>0</v>
      </c>
      <c r="BE156" s="48">
        <f t="shared" si="64"/>
        <v>0</v>
      </c>
      <c r="BF156" s="48">
        <f t="shared" si="64"/>
        <v>0</v>
      </c>
      <c r="BG156" s="48">
        <f t="shared" si="64"/>
        <v>0</v>
      </c>
      <c r="BH156" s="48">
        <f t="shared" si="64"/>
        <v>0</v>
      </c>
      <c r="BI156" s="48">
        <f t="shared" si="64"/>
        <v>0</v>
      </c>
      <c r="BJ156" s="48">
        <f t="shared" si="64"/>
        <v>0</v>
      </c>
      <c r="BK156" s="48">
        <f t="shared" si="64"/>
        <v>0</v>
      </c>
    </row>
    <row r="157" spans="1:66" ht="11.25" customHeight="1" outlineLevel="1">
      <c r="A157" s="76"/>
      <c r="C157" s="48"/>
      <c r="E157" s="48"/>
      <c r="F157" s="48"/>
      <c r="G157" s="55">
        <f t="shared" ref="G157:S157" si="65">AVERAGE(F155,G155)</f>
        <v>53.760502079178949</v>
      </c>
      <c r="H157" s="55">
        <f t="shared" si="65"/>
        <v>60.989495744545401</v>
      </c>
      <c r="I157" s="55">
        <f t="shared" si="65"/>
        <v>68.011318309455902</v>
      </c>
      <c r="J157" s="55">
        <f t="shared" si="65"/>
        <v>74.873016684276905</v>
      </c>
      <c r="K157" s="55">
        <f t="shared" si="65"/>
        <v>81.738348092546886</v>
      </c>
      <c r="L157" s="55">
        <f t="shared" si="65"/>
        <v>88.604324697273896</v>
      </c>
      <c r="M157" s="55">
        <f t="shared" si="65"/>
        <v>95.274134226500905</v>
      </c>
      <c r="N157" s="55">
        <f t="shared" si="65"/>
        <v>101.74773947221991</v>
      </c>
      <c r="O157" s="55">
        <f t="shared" si="65"/>
        <v>108.2213447179389</v>
      </c>
      <c r="P157" s="55">
        <f t="shared" si="65"/>
        <v>114.69494996365792</v>
      </c>
      <c r="Q157" s="55">
        <f t="shared" si="65"/>
        <v>121.16855520937692</v>
      </c>
      <c r="R157" s="55">
        <f t="shared" si="65"/>
        <v>127.64216045509593</v>
      </c>
      <c r="S157" s="55">
        <f t="shared" si="65"/>
        <v>134.11576570081496</v>
      </c>
      <c r="T157" s="55"/>
      <c r="U157" s="55"/>
      <c r="V157" s="55"/>
      <c r="W157" s="55"/>
      <c r="X157" s="55"/>
      <c r="Y157" s="55"/>
      <c r="Z157" s="55"/>
      <c r="AA157" s="55"/>
      <c r="AB157" s="55"/>
      <c r="AC157" s="55"/>
      <c r="AD157" s="55"/>
      <c r="AE157" s="55"/>
      <c r="AF157" s="55"/>
      <c r="AG157" s="55"/>
      <c r="AH157" s="55"/>
      <c r="AI157" s="55"/>
      <c r="AJ157" s="55"/>
      <c r="AK157" s="55"/>
      <c r="AL157" s="55"/>
      <c r="AM157" s="55"/>
      <c r="AN157" s="55"/>
      <c r="AO157" s="55"/>
      <c r="AP157" s="55"/>
      <c r="AQ157" s="55"/>
      <c r="AR157" s="55"/>
      <c r="AS157" s="55"/>
      <c r="AT157" s="55"/>
      <c r="AU157" s="55"/>
      <c r="AV157" s="55"/>
      <c r="AW157" s="55"/>
      <c r="AX157" s="55"/>
      <c r="AY157" s="55"/>
      <c r="AZ157" s="55"/>
    </row>
    <row r="158" spans="1:66" ht="11.25" customHeight="1" outlineLevel="1">
      <c r="E158" s="48"/>
      <c r="F158" s="48"/>
      <c r="G158" s="55">
        <f>G150-G157</f>
        <v>493.94135730082115</v>
      </c>
      <c r="H158" s="55">
        <f t="shared" ref="H158:BK158" si="66">H150-H157</f>
        <v>488.39730174545463</v>
      </c>
      <c r="I158" s="55">
        <f t="shared" si="66"/>
        <v>482.19301514054416</v>
      </c>
      <c r="J158" s="55">
        <f t="shared" si="66"/>
        <v>475.50019092572313</v>
      </c>
      <c r="K158" s="55">
        <f t="shared" si="66"/>
        <v>468.63485951745315</v>
      </c>
      <c r="L158" s="55">
        <f t="shared" si="66"/>
        <v>461.7688829127261</v>
      </c>
      <c r="M158" s="55">
        <f t="shared" si="66"/>
        <v>455.0990733834991</v>
      </c>
      <c r="N158" s="55">
        <f t="shared" si="66"/>
        <v>448.6254681377801</v>
      </c>
      <c r="O158" s="55">
        <f t="shared" si="66"/>
        <v>442.1518628920611</v>
      </c>
      <c r="P158" s="55">
        <f t="shared" si="66"/>
        <v>435.6782576463421</v>
      </c>
      <c r="Q158" s="55">
        <f t="shared" si="66"/>
        <v>429.2046524006231</v>
      </c>
      <c r="R158" s="55">
        <f t="shared" si="66"/>
        <v>422.7310471549041</v>
      </c>
      <c r="S158" s="55">
        <f t="shared" si="66"/>
        <v>416.25744190918505</v>
      </c>
      <c r="T158" s="55">
        <f t="shared" si="66"/>
        <v>550.37320761000001</v>
      </c>
      <c r="U158" s="55">
        <f t="shared" si="66"/>
        <v>550.37320761000001</v>
      </c>
      <c r="V158" s="55">
        <f t="shared" si="66"/>
        <v>550.37320761000001</v>
      </c>
      <c r="W158" s="55">
        <f t="shared" si="66"/>
        <v>550.37320761000001</v>
      </c>
      <c r="X158" s="55">
        <f t="shared" si="66"/>
        <v>550.37320761000001</v>
      </c>
      <c r="Y158" s="55">
        <f t="shared" si="66"/>
        <v>550.37320761000001</v>
      </c>
      <c r="Z158" s="55">
        <f t="shared" si="66"/>
        <v>550.37320761000001</v>
      </c>
      <c r="AA158" s="55">
        <f t="shared" si="66"/>
        <v>550.37320761000001</v>
      </c>
      <c r="AB158" s="55">
        <f t="shared" si="66"/>
        <v>550.37320761000001</v>
      </c>
      <c r="AC158" s="55">
        <f t="shared" si="66"/>
        <v>550.37320761000001</v>
      </c>
      <c r="AD158" s="55">
        <f t="shared" si="66"/>
        <v>550.37320761000001</v>
      </c>
      <c r="AE158" s="55">
        <f t="shared" si="66"/>
        <v>550.37320761000001</v>
      </c>
      <c r="AF158" s="55">
        <f t="shared" si="66"/>
        <v>550.37320761000001</v>
      </c>
      <c r="AG158" s="55">
        <f t="shared" si="66"/>
        <v>550.37320761000001</v>
      </c>
      <c r="AH158" s="55">
        <f t="shared" si="66"/>
        <v>550.37320761000001</v>
      </c>
      <c r="AI158" s="55">
        <f t="shared" si="66"/>
        <v>550.37320761000001</v>
      </c>
      <c r="AJ158" s="55">
        <f t="shared" si="66"/>
        <v>550.37320761000001</v>
      </c>
      <c r="AK158" s="55">
        <f t="shared" si="66"/>
        <v>550.37320761000001</v>
      </c>
      <c r="AL158" s="55">
        <f t="shared" si="66"/>
        <v>550.37320761000001</v>
      </c>
      <c r="AM158" s="55">
        <f t="shared" si="66"/>
        <v>550.37320761000001</v>
      </c>
      <c r="AN158" s="55">
        <f t="shared" si="66"/>
        <v>550.37320761000001</v>
      </c>
      <c r="AO158" s="55">
        <f t="shared" si="66"/>
        <v>550.37320761000001</v>
      </c>
      <c r="AP158" s="55">
        <f t="shared" si="66"/>
        <v>550.37320761000001</v>
      </c>
      <c r="AQ158" s="55">
        <f t="shared" si="66"/>
        <v>550.37320761000001</v>
      </c>
      <c r="AR158" s="55">
        <f t="shared" si="66"/>
        <v>550.37320761000001</v>
      </c>
      <c r="AS158" s="55">
        <f t="shared" si="66"/>
        <v>550.37320761000001</v>
      </c>
      <c r="AT158" s="55">
        <f t="shared" si="66"/>
        <v>550.37320761000001</v>
      </c>
      <c r="AU158" s="55">
        <f t="shared" si="66"/>
        <v>550.37320761000001</v>
      </c>
      <c r="AV158" s="55">
        <f t="shared" si="66"/>
        <v>550.37320761000001</v>
      </c>
      <c r="AW158" s="55">
        <f t="shared" si="66"/>
        <v>550.37320761000001</v>
      </c>
      <c r="AX158" s="55">
        <f t="shared" si="66"/>
        <v>550.37320761000001</v>
      </c>
      <c r="AY158" s="55">
        <f t="shared" si="66"/>
        <v>550.37320761000001</v>
      </c>
      <c r="AZ158" s="55">
        <f t="shared" si="66"/>
        <v>550.37320761000001</v>
      </c>
      <c r="BA158" s="48">
        <f t="shared" si="66"/>
        <v>0</v>
      </c>
      <c r="BB158" s="48">
        <f t="shared" si="66"/>
        <v>0</v>
      </c>
      <c r="BC158" s="48">
        <f t="shared" si="66"/>
        <v>0</v>
      </c>
      <c r="BD158" s="48">
        <f t="shared" si="66"/>
        <v>0</v>
      </c>
      <c r="BE158" s="48">
        <f t="shared" si="66"/>
        <v>0</v>
      </c>
      <c r="BF158" s="48">
        <f t="shared" si="66"/>
        <v>0</v>
      </c>
      <c r="BG158" s="48">
        <f t="shared" si="66"/>
        <v>0</v>
      </c>
      <c r="BH158" s="48">
        <f t="shared" si="66"/>
        <v>0</v>
      </c>
      <c r="BI158" s="48">
        <f t="shared" si="66"/>
        <v>0</v>
      </c>
      <c r="BJ158" s="48">
        <f t="shared" si="66"/>
        <v>0</v>
      </c>
      <c r="BK158" s="48">
        <f t="shared" si="66"/>
        <v>0</v>
      </c>
    </row>
    <row r="159" spans="1:66" s="60" customFormat="1" ht="11.25" customHeight="1">
      <c r="A159" s="60" t="s">
        <v>62</v>
      </c>
      <c r="C159" s="61">
        <f t="shared" ref="C159:BK159" si="67">C1</f>
        <v>2015</v>
      </c>
      <c r="D159" s="61">
        <f t="shared" si="67"/>
        <v>2016</v>
      </c>
      <c r="E159" s="61">
        <f t="shared" si="67"/>
        <v>2017</v>
      </c>
      <c r="F159" s="61">
        <f t="shared" si="67"/>
        <v>2018</v>
      </c>
      <c r="G159" s="61">
        <f t="shared" si="67"/>
        <v>2019</v>
      </c>
      <c r="H159" s="61">
        <f t="shared" si="67"/>
        <v>2020</v>
      </c>
      <c r="I159" s="61">
        <f t="shared" si="67"/>
        <v>2021</v>
      </c>
      <c r="J159" s="61">
        <f t="shared" si="67"/>
        <v>2022</v>
      </c>
      <c r="K159" s="61">
        <f t="shared" si="67"/>
        <v>2023</v>
      </c>
      <c r="L159" s="61">
        <f t="shared" si="67"/>
        <v>2024</v>
      </c>
      <c r="M159" s="61">
        <f t="shared" si="67"/>
        <v>2025</v>
      </c>
      <c r="N159" s="61">
        <f t="shared" si="67"/>
        <v>2026</v>
      </c>
      <c r="O159" s="61">
        <f t="shared" si="67"/>
        <v>2027</v>
      </c>
      <c r="P159" s="61">
        <f t="shared" si="67"/>
        <v>2028</v>
      </c>
      <c r="Q159" s="61">
        <f t="shared" si="67"/>
        <v>2029</v>
      </c>
      <c r="R159" s="61">
        <f t="shared" si="67"/>
        <v>2030</v>
      </c>
      <c r="S159" s="61">
        <f t="shared" si="67"/>
        <v>2031</v>
      </c>
      <c r="T159" s="61">
        <f t="shared" si="67"/>
        <v>2032</v>
      </c>
      <c r="U159" s="61">
        <f t="shared" si="67"/>
        <v>2033</v>
      </c>
      <c r="V159" s="61">
        <f t="shared" si="67"/>
        <v>2034</v>
      </c>
      <c r="W159" s="61">
        <f t="shared" si="67"/>
        <v>2035</v>
      </c>
      <c r="X159" s="61">
        <f t="shared" si="67"/>
        <v>2036</v>
      </c>
      <c r="Y159" s="61">
        <f t="shared" si="67"/>
        <v>2037</v>
      </c>
      <c r="Z159" s="61">
        <f t="shared" si="67"/>
        <v>2038</v>
      </c>
      <c r="AA159" s="61">
        <f t="shared" si="67"/>
        <v>2039</v>
      </c>
      <c r="AB159" s="61">
        <f t="shared" si="67"/>
        <v>2040</v>
      </c>
      <c r="AC159" s="61">
        <f t="shared" si="67"/>
        <v>2041</v>
      </c>
      <c r="AD159" s="61">
        <f t="shared" si="67"/>
        <v>2042</v>
      </c>
      <c r="AE159" s="61">
        <f t="shared" si="67"/>
        <v>2043</v>
      </c>
      <c r="AF159" s="61">
        <f t="shared" si="67"/>
        <v>2044</v>
      </c>
      <c r="AG159" s="61">
        <f t="shared" si="67"/>
        <v>2045</v>
      </c>
      <c r="AH159" s="61">
        <f t="shared" si="67"/>
        <v>2046</v>
      </c>
      <c r="AI159" s="61">
        <f t="shared" si="67"/>
        <v>2047</v>
      </c>
      <c r="AJ159" s="61">
        <f t="shared" si="67"/>
        <v>2048</v>
      </c>
      <c r="AK159" s="61">
        <f t="shared" si="67"/>
        <v>2049</v>
      </c>
      <c r="AL159" s="61">
        <f t="shared" si="67"/>
        <v>2050</v>
      </c>
      <c r="AM159" s="61">
        <f t="shared" si="67"/>
        <v>2051</v>
      </c>
      <c r="AN159" s="61">
        <f t="shared" si="67"/>
        <v>2052</v>
      </c>
      <c r="AO159" s="61">
        <f t="shared" si="67"/>
        <v>2053</v>
      </c>
      <c r="AP159" s="61">
        <f t="shared" si="67"/>
        <v>2054</v>
      </c>
      <c r="AQ159" s="61">
        <f t="shared" si="67"/>
        <v>2055</v>
      </c>
      <c r="AR159" s="61">
        <f t="shared" si="67"/>
        <v>2056</v>
      </c>
      <c r="AS159" s="61">
        <f t="shared" si="67"/>
        <v>2057</v>
      </c>
      <c r="AT159" s="61">
        <f t="shared" si="67"/>
        <v>2058</v>
      </c>
      <c r="AU159" s="61">
        <f t="shared" si="67"/>
        <v>2059</v>
      </c>
      <c r="AV159" s="61">
        <f t="shared" si="67"/>
        <v>2060</v>
      </c>
      <c r="AW159" s="61">
        <f t="shared" si="67"/>
        <v>2061</v>
      </c>
      <c r="AX159" s="61">
        <f t="shared" si="67"/>
        <v>2062</v>
      </c>
      <c r="AY159" s="61">
        <f t="shared" si="67"/>
        <v>2063</v>
      </c>
      <c r="AZ159" s="61">
        <f t="shared" si="67"/>
        <v>2064</v>
      </c>
      <c r="BA159" s="61">
        <f t="shared" si="67"/>
        <v>0</v>
      </c>
      <c r="BB159" s="61">
        <f t="shared" si="67"/>
        <v>0</v>
      </c>
      <c r="BC159" s="61">
        <f t="shared" si="67"/>
        <v>0</v>
      </c>
      <c r="BD159" s="61">
        <f t="shared" si="67"/>
        <v>0</v>
      </c>
      <c r="BE159" s="61">
        <f t="shared" si="67"/>
        <v>0</v>
      </c>
      <c r="BF159" s="61">
        <f t="shared" si="67"/>
        <v>0</v>
      </c>
      <c r="BG159" s="61">
        <f t="shared" si="67"/>
        <v>0</v>
      </c>
      <c r="BH159" s="61">
        <f t="shared" si="67"/>
        <v>0</v>
      </c>
      <c r="BI159" s="61">
        <f t="shared" si="67"/>
        <v>0</v>
      </c>
      <c r="BJ159" s="61">
        <f t="shared" si="67"/>
        <v>0</v>
      </c>
      <c r="BK159" s="61">
        <f t="shared" si="67"/>
        <v>0</v>
      </c>
      <c r="BL159" s="61"/>
    </row>
    <row r="160" spans="1:66" ht="11.25" customHeight="1">
      <c r="A160" s="69" t="s">
        <v>59</v>
      </c>
      <c r="I160" s="61">
        <f>I2</f>
        <v>7</v>
      </c>
    </row>
    <row r="161" spans="1:65" ht="11.25" customHeight="1" outlineLevel="1"/>
    <row r="162" spans="1:65" ht="11.25" customHeight="1" outlineLevel="1" thickBot="1">
      <c r="A162" s="91" t="s">
        <v>59</v>
      </c>
      <c r="C162" s="47"/>
      <c r="D162" s="93">
        <f ca="1">+(D171*D167)+(D172*D168)</f>
        <v>5.9179083304190083</v>
      </c>
      <c r="E162" s="93">
        <f ca="1">+(E171*E167)+(E172*E168)</f>
        <v>5.6307208974769649</v>
      </c>
      <c r="F162" s="93">
        <f ca="1">+(F171*F167)+(F172*F168)</f>
        <v>5.4894092217886818</v>
      </c>
      <c r="G162" s="93">
        <f ca="1">+(G171*G167)+(G172*G168)</f>
        <v>5.410538930134682</v>
      </c>
      <c r="H162" s="93">
        <f ca="1">+(H171*H167)+(H172*H168)</f>
        <v>6.9252288435352183</v>
      </c>
      <c r="I162" s="93">
        <f t="shared" ref="I162:AZ162" ca="1" si="68">+(I171*I167)+(I172*I168)</f>
        <v>6.8432634466683702</v>
      </c>
      <c r="J162" s="93">
        <f t="shared" ca="1" si="68"/>
        <v>6.7528053676246511</v>
      </c>
      <c r="K162" s="93">
        <f t="shared" ca="1" si="68"/>
        <v>6.656489544585904</v>
      </c>
      <c r="L162" s="93">
        <f t="shared" ca="1" si="68"/>
        <v>6.5589652128923621</v>
      </c>
      <c r="M162" s="93">
        <f t="shared" ca="1" si="68"/>
        <v>8.6532127044038614</v>
      </c>
      <c r="N162" s="93">
        <f t="shared" ca="1" si="68"/>
        <v>8.5301241585646412</v>
      </c>
      <c r="O162" s="93">
        <f t="shared" ca="1" si="68"/>
        <v>8.4070356127254229</v>
      </c>
      <c r="P162" s="93">
        <f t="shared" ca="1" si="68"/>
        <v>8.2839470668862027</v>
      </c>
      <c r="Q162" s="93">
        <f t="shared" ca="1" si="68"/>
        <v>8.1608585210469826</v>
      </c>
      <c r="R162" s="93">
        <f t="shared" ca="1" si="68"/>
        <v>8.0377699752077643</v>
      </c>
      <c r="S162" s="93">
        <f t="shared" ca="1" si="68"/>
        <v>7.9146814293685441</v>
      </c>
      <c r="T162" s="93">
        <f t="shared" ca="1" si="68"/>
        <v>7.7915928835293258</v>
      </c>
      <c r="U162" s="93">
        <f t="shared" ca="1" si="68"/>
        <v>7.6685043376901056</v>
      </c>
      <c r="V162" s="93">
        <f t="shared" ca="1" si="68"/>
        <v>7.5454157918508855</v>
      </c>
      <c r="W162" s="93">
        <f t="shared" ca="1" si="68"/>
        <v>7.4223286375264106</v>
      </c>
      <c r="X162" s="93">
        <f t="shared" ca="1" si="68"/>
        <v>7.2992434458736462</v>
      </c>
      <c r="Y162" s="93">
        <f t="shared" ca="1" si="68"/>
        <v>7.1761588253778497</v>
      </c>
      <c r="Z162" s="93">
        <f t="shared" ca="1" si="68"/>
        <v>7.0530742048820549</v>
      </c>
      <c r="AA162" s="93">
        <f t="shared" ca="1" si="68"/>
        <v>6.9299895843862584</v>
      </c>
      <c r="AB162" s="93">
        <f t="shared" ca="1" si="68"/>
        <v>6.8069049638904637</v>
      </c>
      <c r="AC162" s="93">
        <f t="shared" ca="1" si="68"/>
        <v>6.6838203433946672</v>
      </c>
      <c r="AD162" s="93">
        <f t="shared" ca="1" si="68"/>
        <v>6.5607373741800128</v>
      </c>
      <c r="AE162" s="93">
        <f t="shared" ca="1" si="68"/>
        <v>6.4376590492398265</v>
      </c>
      <c r="AF162" s="93">
        <f t="shared" ca="1" si="68"/>
        <v>6.3145837172929653</v>
      </c>
      <c r="AG162" s="93">
        <f t="shared" ca="1" si="68"/>
        <v>6.1915083853461041</v>
      </c>
      <c r="AH162" s="93">
        <f t="shared" ca="1" si="68"/>
        <v>6.0684330533992421</v>
      </c>
      <c r="AI162" s="93">
        <f t="shared" ca="1" si="68"/>
        <v>5.945357721452381</v>
      </c>
      <c r="AJ162" s="93">
        <f t="shared" ca="1" si="68"/>
        <v>5.8222823895055198</v>
      </c>
      <c r="AK162" s="93">
        <f t="shared" ca="1" si="68"/>
        <v>5.6992070575586569</v>
      </c>
      <c r="AL162" s="93">
        <f t="shared" ca="1" si="68"/>
        <v>5.5761317256117957</v>
      </c>
      <c r="AM162" s="93">
        <f t="shared" ca="1" si="68"/>
        <v>5.4530563936649337</v>
      </c>
      <c r="AN162" s="93">
        <f t="shared" ca="1" si="68"/>
        <v>5.3299810617180725</v>
      </c>
      <c r="AO162" s="93">
        <f t="shared" ca="1" si="68"/>
        <v>5.2069057297712114</v>
      </c>
      <c r="AP162" s="93">
        <f t="shared" ca="1" si="68"/>
        <v>5.0838303978243502</v>
      </c>
      <c r="AQ162" s="93">
        <f t="shared" ca="1" si="68"/>
        <v>4.9607550658774899</v>
      </c>
      <c r="AR162" s="93">
        <f t="shared" ca="1" si="68"/>
        <v>4.8376797339306279</v>
      </c>
      <c r="AS162" s="93">
        <f t="shared" ca="1" si="68"/>
        <v>4.7146044019837667</v>
      </c>
      <c r="AT162" s="93">
        <f t="shared" ca="1" si="68"/>
        <v>4.5915290700369047</v>
      </c>
      <c r="AU162" s="93">
        <f t="shared" ca="1" si="68"/>
        <v>4.4684537380900444</v>
      </c>
      <c r="AV162" s="93">
        <f t="shared" ca="1" si="68"/>
        <v>4.3453784061431833</v>
      </c>
      <c r="AW162" s="93">
        <f t="shared" ca="1" si="68"/>
        <v>4.2223030741963221</v>
      </c>
      <c r="AX162" s="93">
        <f t="shared" ca="1" si="68"/>
        <v>4.099227742249461</v>
      </c>
      <c r="AY162" s="93">
        <f t="shared" ca="1" si="68"/>
        <v>3.9761524103025998</v>
      </c>
      <c r="AZ162" s="93">
        <f t="shared" ca="1" si="68"/>
        <v>3.8530770783557382</v>
      </c>
    </row>
    <row r="163" spans="1:65" ht="11.25" customHeight="1" outlineLevel="1" thickTop="1">
      <c r="C163" s="48"/>
      <c r="D163" s="48"/>
      <c r="E163" s="48"/>
      <c r="F163" s="48"/>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row>
    <row r="164" spans="1:65" ht="11.25" customHeight="1" outlineLevel="1" thickBot="1">
      <c r="A164" s="91" t="s">
        <v>60</v>
      </c>
      <c r="C164" s="47"/>
      <c r="D164" s="93">
        <f ca="1">+D173*D169</f>
        <v>21.072107682985973</v>
      </c>
      <c r="E164" s="93">
        <f ca="1">+E173*E169</f>
        <v>18.361718140585165</v>
      </c>
      <c r="F164" s="93">
        <f ca="1">+F173*F169</f>
        <v>18.041098301830026</v>
      </c>
      <c r="G164" s="93">
        <f ca="1">+G173*G169</f>
        <v>17.7423735542455</v>
      </c>
      <c r="H164" s="93">
        <f ca="1">+H173*H169</f>
        <v>16.615868698090697</v>
      </c>
      <c r="I164" s="93">
        <f t="shared" ref="I164:AZ164" ca="1" si="69">+I173*I169</f>
        <v>16.419207143231347</v>
      </c>
      <c r="J164" s="93">
        <f t="shared" ca="1" si="69"/>
        <v>16.202168891062243</v>
      </c>
      <c r="K164" s="93">
        <f t="shared" ca="1" si="69"/>
        <v>15.971076012354802</v>
      </c>
      <c r="L164" s="93">
        <f t="shared" ca="1" si="69"/>
        <v>15.737083529665705</v>
      </c>
      <c r="M164" s="93">
        <f t="shared" ca="1" si="69"/>
        <v>16.765849863448111</v>
      </c>
      <c r="N164" s="93">
        <f t="shared" ca="1" si="69"/>
        <v>16.527362246195821</v>
      </c>
      <c r="O164" s="93">
        <f t="shared" ca="1" si="69"/>
        <v>16.288874628943535</v>
      </c>
      <c r="P164" s="93">
        <f t="shared" ca="1" si="69"/>
        <v>16.050387011691246</v>
      </c>
      <c r="Q164" s="93">
        <f t="shared" ca="1" si="69"/>
        <v>15.811899394438958</v>
      </c>
      <c r="R164" s="93">
        <f t="shared" ca="1" si="69"/>
        <v>15.573411777186671</v>
      </c>
      <c r="S164" s="93">
        <f t="shared" ca="1" si="69"/>
        <v>15.334924159934381</v>
      </c>
      <c r="T164" s="93">
        <f t="shared" ca="1" si="69"/>
        <v>15.096436542682095</v>
      </c>
      <c r="U164" s="93">
        <f t="shared" ca="1" si="69"/>
        <v>14.857948925429808</v>
      </c>
      <c r="V164" s="93">
        <f t="shared" ca="1" si="69"/>
        <v>14.619461308177518</v>
      </c>
      <c r="W164" s="93">
        <f t="shared" ca="1" si="69"/>
        <v>14.380976387025289</v>
      </c>
      <c r="X164" s="93">
        <f t="shared" ca="1" si="69"/>
        <v>14.142495268606259</v>
      </c>
      <c r="Y164" s="93">
        <f t="shared" ca="1" si="69"/>
        <v>13.904015256820376</v>
      </c>
      <c r="Z164" s="93">
        <f t="shared" ca="1" si="69"/>
        <v>13.665535245034491</v>
      </c>
      <c r="AA164" s="93">
        <f t="shared" ca="1" si="69"/>
        <v>13.427055233248606</v>
      </c>
      <c r="AB164" s="93">
        <f t="shared" ca="1" si="69"/>
        <v>13.18857522146272</v>
      </c>
      <c r="AC164" s="93">
        <f t="shared" ca="1" si="69"/>
        <v>12.950095209676837</v>
      </c>
      <c r="AD164" s="93">
        <f t="shared" ca="1" si="69"/>
        <v>12.711618397295918</v>
      </c>
      <c r="AE164" s="93">
        <f t="shared" ca="1" si="69"/>
        <v>12.473150583331091</v>
      </c>
      <c r="AF164" s="93">
        <f t="shared" ca="1" si="69"/>
        <v>12.23468856837739</v>
      </c>
      <c r="AG164" s="93">
        <f t="shared" ca="1" si="69"/>
        <v>11.996226553423689</v>
      </c>
      <c r="AH164" s="93">
        <f t="shared" ca="1" si="69"/>
        <v>11.757764538469987</v>
      </c>
      <c r="AI164" s="93">
        <f t="shared" ca="1" si="69"/>
        <v>11.519302523516284</v>
      </c>
      <c r="AJ164" s="93">
        <f t="shared" ca="1" si="69"/>
        <v>11.280840508562582</v>
      </c>
      <c r="AK164" s="93">
        <f t="shared" ca="1" si="69"/>
        <v>11.042378493608878</v>
      </c>
      <c r="AL164" s="93">
        <f t="shared" ca="1" si="69"/>
        <v>10.803916478655177</v>
      </c>
      <c r="AM164" s="93">
        <f t="shared" ca="1" si="69"/>
        <v>10.565454463701474</v>
      </c>
      <c r="AN164" s="93">
        <f t="shared" ca="1" si="69"/>
        <v>10.32699244874777</v>
      </c>
      <c r="AO164" s="93">
        <f t="shared" ca="1" si="69"/>
        <v>10.088530433794071</v>
      </c>
      <c r="AP164" s="93">
        <f t="shared" ca="1" si="69"/>
        <v>9.8500684188403689</v>
      </c>
      <c r="AQ164" s="93">
        <f t="shared" ca="1" si="69"/>
        <v>9.6116064038866682</v>
      </c>
      <c r="AR164" s="93">
        <f t="shared" ca="1" si="69"/>
        <v>9.3731443889329658</v>
      </c>
      <c r="AS164" s="93">
        <f t="shared" ca="1" si="69"/>
        <v>9.1346823739792651</v>
      </c>
      <c r="AT164" s="93">
        <f t="shared" ca="1" si="69"/>
        <v>8.8962203590255626</v>
      </c>
      <c r="AU164" s="93">
        <f t="shared" ca="1" si="69"/>
        <v>8.657758344071862</v>
      </c>
      <c r="AV164" s="93">
        <f t="shared" ca="1" si="69"/>
        <v>8.4192963291181613</v>
      </c>
      <c r="AW164" s="93">
        <f t="shared" ca="1" si="69"/>
        <v>8.1808343141644588</v>
      </c>
      <c r="AX164" s="93">
        <f t="shared" ca="1" si="69"/>
        <v>7.9423722992107564</v>
      </c>
      <c r="AY164" s="93">
        <f t="shared" ca="1" si="69"/>
        <v>7.7039102842570566</v>
      </c>
      <c r="AZ164" s="93">
        <f t="shared" ca="1" si="69"/>
        <v>7.4654482693033533</v>
      </c>
    </row>
    <row r="165" spans="1:65" ht="11.25" customHeight="1" outlineLevel="1" thickTop="1"/>
    <row r="166" spans="1:65" ht="11.25" customHeight="1" outlineLevel="1">
      <c r="A166" s="72" t="s">
        <v>114</v>
      </c>
      <c r="B166" s="47"/>
      <c r="D166" s="115"/>
      <c r="E166" s="115"/>
      <c r="F166" s="115"/>
      <c r="G166" s="115"/>
      <c r="H166" s="115"/>
    </row>
    <row r="167" spans="1:65" ht="11.25" customHeight="1" outlineLevel="1">
      <c r="A167" s="116" t="s">
        <v>115</v>
      </c>
      <c r="B167" s="47"/>
      <c r="C167" s="117">
        <f>+'[46]Inputs and Assumptions'!E67</f>
        <v>3.3779396208037687E-2</v>
      </c>
      <c r="D167" s="117">
        <f>+'[46]Inputs and Assumptions'!F67</f>
        <v>1.8008556712042271E-2</v>
      </c>
      <c r="E167" s="117">
        <f>+'[46]Inputs and Assumptions'!G67</f>
        <v>1.7974534507583101E-2</v>
      </c>
      <c r="F167" s="117">
        <f>+'[46]Inputs and Assumptions'!H67</f>
        <v>1.7924657645382414E-2</v>
      </c>
      <c r="G167" s="117">
        <f>+'[46]Inputs and Assumptions'!I67</f>
        <v>1.7924657645382414E-2</v>
      </c>
      <c r="H167" s="117">
        <f>+'[46]Inputs and Assumptions'!J67</f>
        <v>2.3400000000000001E-2</v>
      </c>
      <c r="I167" s="117">
        <f>+'[46]Inputs and Assumptions'!K67</f>
        <v>2.3400000000000001E-2</v>
      </c>
      <c r="J167" s="117">
        <f>+'[46]Inputs and Assumptions'!L67</f>
        <v>2.3400000000000001E-2</v>
      </c>
      <c r="K167" s="117">
        <f>+'[46]Inputs and Assumptions'!M67</f>
        <v>2.3400000000000001E-2</v>
      </c>
      <c r="L167" s="117">
        <f>+'[46]Inputs and Assumptions'!N67</f>
        <v>2.3400000000000001E-2</v>
      </c>
      <c r="M167" s="118">
        <f>+'[46]Inputs and Assumptions'!O67</f>
        <v>2.9503410251304159E-2</v>
      </c>
      <c r="N167" s="117">
        <f>+'[46]Inputs and Assumptions'!P67</f>
        <v>2.9503410251304159E-2</v>
      </c>
      <c r="O167" s="117">
        <f>+'[46]Inputs and Assumptions'!Q67</f>
        <v>2.9503410251304159E-2</v>
      </c>
      <c r="P167" s="117">
        <f>+'[46]Inputs and Assumptions'!R67</f>
        <v>2.9503410251304159E-2</v>
      </c>
      <c r="Q167" s="117">
        <f>+'[46]Inputs and Assumptions'!S67</f>
        <v>2.9503410251304159E-2</v>
      </c>
      <c r="R167" s="117">
        <f>+'[46]Inputs and Assumptions'!T67</f>
        <v>2.9503410251304159E-2</v>
      </c>
      <c r="S167" s="117">
        <f>+'[46]Inputs and Assumptions'!U67</f>
        <v>2.9503410251304159E-2</v>
      </c>
      <c r="T167" s="117">
        <f>+'[46]Inputs and Assumptions'!V67</f>
        <v>2.9503410251304159E-2</v>
      </c>
      <c r="U167" s="117">
        <f>+'[46]Inputs and Assumptions'!W67</f>
        <v>2.9503410251304159E-2</v>
      </c>
      <c r="V167" s="117">
        <f>+'[46]Inputs and Assumptions'!X67</f>
        <v>2.9503410251304159E-2</v>
      </c>
      <c r="W167" s="117">
        <f>+'[46]Inputs and Assumptions'!Y67</f>
        <v>2.9503410251304159E-2</v>
      </c>
      <c r="X167" s="117">
        <f>+'[46]Inputs and Assumptions'!Z67</f>
        <v>2.9503410251304159E-2</v>
      </c>
      <c r="Y167" s="117">
        <f>+'[46]Inputs and Assumptions'!AA67</f>
        <v>2.9503410251304159E-2</v>
      </c>
      <c r="Z167" s="117">
        <f>+'[46]Inputs and Assumptions'!AB67</f>
        <v>2.9503410251304159E-2</v>
      </c>
      <c r="AA167" s="117">
        <f>+'[46]Inputs and Assumptions'!AC67</f>
        <v>2.9503410251304159E-2</v>
      </c>
      <c r="AB167" s="117">
        <f>+'[46]Inputs and Assumptions'!AD67</f>
        <v>2.9503410251304159E-2</v>
      </c>
      <c r="AC167" s="117">
        <f>+'[46]Inputs and Assumptions'!AE67</f>
        <v>2.9503410251304159E-2</v>
      </c>
      <c r="AD167" s="117">
        <f>+'[46]Inputs and Assumptions'!AF67</f>
        <v>2.9503410251304159E-2</v>
      </c>
      <c r="AE167" s="117">
        <f>+'[46]Inputs and Assumptions'!AG67</f>
        <v>2.9503410251304159E-2</v>
      </c>
      <c r="AF167" s="117">
        <f>+'[46]Inputs and Assumptions'!AH67</f>
        <v>2.9503410251304159E-2</v>
      </c>
      <c r="AG167" s="117">
        <f>+'[46]Inputs and Assumptions'!AI67</f>
        <v>2.9503410251304159E-2</v>
      </c>
      <c r="AH167" s="117">
        <f>+'[46]Inputs and Assumptions'!AJ67</f>
        <v>2.9503410251304159E-2</v>
      </c>
      <c r="AI167" s="117">
        <f>+'[46]Inputs and Assumptions'!AK67</f>
        <v>2.9503410251304159E-2</v>
      </c>
      <c r="AJ167" s="117">
        <f>+'[46]Inputs and Assumptions'!AL67</f>
        <v>2.9503410251304159E-2</v>
      </c>
      <c r="AK167" s="117">
        <f>+'[46]Inputs and Assumptions'!AM67</f>
        <v>2.9503410251304159E-2</v>
      </c>
      <c r="AL167" s="117">
        <f>+'[46]Inputs and Assumptions'!AN67</f>
        <v>2.9503410251304159E-2</v>
      </c>
      <c r="AM167" s="117">
        <f>+'[46]Inputs and Assumptions'!AO67</f>
        <v>2.9503410251304159E-2</v>
      </c>
      <c r="AN167" s="117">
        <f>+'[46]Inputs and Assumptions'!AP67</f>
        <v>2.9503410251304159E-2</v>
      </c>
      <c r="AO167" s="117">
        <f>+'[46]Inputs and Assumptions'!AQ67</f>
        <v>2.9503410251304159E-2</v>
      </c>
      <c r="AP167" s="117">
        <f>+'[46]Inputs and Assumptions'!AR67</f>
        <v>2.9503410251304159E-2</v>
      </c>
      <c r="AQ167" s="117">
        <f>+'[46]Inputs and Assumptions'!AS67</f>
        <v>2.9503410251304159E-2</v>
      </c>
      <c r="AR167" s="117">
        <f>+'[46]Inputs and Assumptions'!AT67</f>
        <v>2.9503410251304159E-2</v>
      </c>
      <c r="AS167" s="117">
        <f>+'[46]Inputs and Assumptions'!AU67</f>
        <v>2.9503410251304159E-2</v>
      </c>
      <c r="AT167" s="117">
        <f>+'[46]Inputs and Assumptions'!AV67</f>
        <v>2.9503410251304159E-2</v>
      </c>
      <c r="AU167" s="117">
        <f>+'[46]Inputs and Assumptions'!AW67</f>
        <v>2.9503410251304159E-2</v>
      </c>
      <c r="AV167" s="117">
        <f>+'[46]Inputs and Assumptions'!AX67</f>
        <v>2.9503410251304159E-2</v>
      </c>
      <c r="AW167" s="117">
        <f>+'[46]Inputs and Assumptions'!AY67</f>
        <v>2.9503410251304159E-2</v>
      </c>
      <c r="AX167" s="117">
        <f>+'[46]Inputs and Assumptions'!AZ67</f>
        <v>2.9503410251304159E-2</v>
      </c>
      <c r="AY167" s="117">
        <f>+'[46]Inputs and Assumptions'!BA67</f>
        <v>2.9503410251304159E-2</v>
      </c>
      <c r="AZ167" s="117">
        <f>+'[46]Inputs and Assumptions'!BB67</f>
        <v>2.9503410251304159E-2</v>
      </c>
    </row>
    <row r="168" spans="1:65" ht="11.25" customHeight="1" outlineLevel="1">
      <c r="A168" s="116" t="s">
        <v>116</v>
      </c>
      <c r="B168" s="47"/>
      <c r="C168" s="117">
        <f>+'[46]Inputs and Assumptions'!E68</f>
        <v>2.1559999999999999E-2</v>
      </c>
      <c r="D168" s="117">
        <f>+'[46]Inputs and Assumptions'!F68</f>
        <v>1.9599999999999999E-2</v>
      </c>
      <c r="E168" s="117">
        <f>+'[46]Inputs and Assumptions'!G68</f>
        <v>1.7600000000000001E-2</v>
      </c>
      <c r="F168" s="117">
        <f>+'[46]Inputs and Assumptions'!H68</f>
        <v>2.29E-2</v>
      </c>
      <c r="G168" s="117">
        <f>+'[46]Inputs and Assumptions'!I68</f>
        <v>2.29E-2</v>
      </c>
      <c r="H168" s="117">
        <f>+'[46]Inputs and Assumptions'!J68</f>
        <v>2.75E-2</v>
      </c>
      <c r="I168" s="117">
        <f>+'[46]Inputs and Assumptions'!K68</f>
        <v>2.75E-2</v>
      </c>
      <c r="J168" s="117">
        <f>+'[46]Inputs and Assumptions'!L68</f>
        <v>2.75E-2</v>
      </c>
      <c r="K168" s="117">
        <f>+'[46]Inputs and Assumptions'!M68</f>
        <v>2.75E-2</v>
      </c>
      <c r="L168" s="117">
        <f>+'[46]Inputs and Assumptions'!N68</f>
        <v>2.75E-2</v>
      </c>
      <c r="M168" s="117">
        <f>+'[46]Inputs and Assumptions'!O68</f>
        <v>6.2300000000000001E-2</v>
      </c>
      <c r="N168" s="117">
        <f>+'[46]Inputs and Assumptions'!P68</f>
        <v>6.2300000000000001E-2</v>
      </c>
      <c r="O168" s="117">
        <f>+'[46]Inputs and Assumptions'!Q68</f>
        <v>6.2300000000000001E-2</v>
      </c>
      <c r="P168" s="117">
        <f>+'[46]Inputs and Assumptions'!R68</f>
        <v>6.2300000000000001E-2</v>
      </c>
      <c r="Q168" s="117">
        <f>+'[46]Inputs and Assumptions'!S68</f>
        <v>6.2300000000000001E-2</v>
      </c>
      <c r="R168" s="117">
        <f>+'[46]Inputs and Assumptions'!T68</f>
        <v>6.2300000000000001E-2</v>
      </c>
      <c r="S168" s="117">
        <f>+'[46]Inputs and Assumptions'!U68</f>
        <v>6.2300000000000001E-2</v>
      </c>
      <c r="T168" s="117">
        <f>+'[46]Inputs and Assumptions'!V68</f>
        <v>6.2300000000000001E-2</v>
      </c>
      <c r="U168" s="117">
        <f>+'[46]Inputs and Assumptions'!W68</f>
        <v>6.2300000000000001E-2</v>
      </c>
      <c r="V168" s="117">
        <f>+'[46]Inputs and Assumptions'!X68</f>
        <v>6.2300000000000001E-2</v>
      </c>
      <c r="W168" s="117">
        <f>+'[46]Inputs and Assumptions'!Y68</f>
        <v>6.2300000000000001E-2</v>
      </c>
      <c r="X168" s="117">
        <f>+'[46]Inputs and Assumptions'!Z68</f>
        <v>6.2300000000000001E-2</v>
      </c>
      <c r="Y168" s="117">
        <f>+'[46]Inputs and Assumptions'!AA68</f>
        <v>6.2300000000000001E-2</v>
      </c>
      <c r="Z168" s="117">
        <f>+'[46]Inputs and Assumptions'!AB68</f>
        <v>6.2300000000000001E-2</v>
      </c>
      <c r="AA168" s="117">
        <f>+'[46]Inputs and Assumptions'!AC68</f>
        <v>6.2300000000000001E-2</v>
      </c>
      <c r="AB168" s="117">
        <f>+'[46]Inputs and Assumptions'!AD68</f>
        <v>6.2300000000000001E-2</v>
      </c>
      <c r="AC168" s="117">
        <f>+'[46]Inputs and Assumptions'!AE68</f>
        <v>6.2300000000000001E-2</v>
      </c>
      <c r="AD168" s="117">
        <f>+'[46]Inputs and Assumptions'!AF68</f>
        <v>6.2300000000000001E-2</v>
      </c>
      <c r="AE168" s="117">
        <f>+'[46]Inputs and Assumptions'!AG68</f>
        <v>6.2300000000000001E-2</v>
      </c>
      <c r="AF168" s="117">
        <f>+'[46]Inputs and Assumptions'!AH68</f>
        <v>6.2300000000000001E-2</v>
      </c>
      <c r="AG168" s="117">
        <f>+'[46]Inputs and Assumptions'!AI68</f>
        <v>6.2300000000000001E-2</v>
      </c>
      <c r="AH168" s="117">
        <f>+'[46]Inputs and Assumptions'!AJ68</f>
        <v>6.2300000000000001E-2</v>
      </c>
      <c r="AI168" s="117">
        <f>+'[46]Inputs and Assumptions'!AK68</f>
        <v>6.2300000000000001E-2</v>
      </c>
      <c r="AJ168" s="117">
        <f>+'[46]Inputs and Assumptions'!AL68</f>
        <v>6.2300000000000001E-2</v>
      </c>
      <c r="AK168" s="117">
        <f>+'[46]Inputs and Assumptions'!AM68</f>
        <v>6.2300000000000001E-2</v>
      </c>
      <c r="AL168" s="117">
        <f>+'[46]Inputs and Assumptions'!AN68</f>
        <v>6.2300000000000001E-2</v>
      </c>
      <c r="AM168" s="117">
        <f>+'[46]Inputs and Assumptions'!AO68</f>
        <v>6.2300000000000001E-2</v>
      </c>
      <c r="AN168" s="117">
        <f>+'[46]Inputs and Assumptions'!AP68</f>
        <v>6.2300000000000001E-2</v>
      </c>
      <c r="AO168" s="117">
        <f>+'[46]Inputs and Assumptions'!AQ68</f>
        <v>6.2300000000000001E-2</v>
      </c>
      <c r="AP168" s="117">
        <f>+'[46]Inputs and Assumptions'!AR68</f>
        <v>6.2300000000000001E-2</v>
      </c>
      <c r="AQ168" s="117">
        <f>+'[46]Inputs and Assumptions'!AS68</f>
        <v>6.2300000000000001E-2</v>
      </c>
      <c r="AR168" s="117">
        <f>+'[46]Inputs and Assumptions'!AT68</f>
        <v>6.2300000000000001E-2</v>
      </c>
      <c r="AS168" s="117">
        <f>+'[46]Inputs and Assumptions'!AU68</f>
        <v>6.2300000000000001E-2</v>
      </c>
      <c r="AT168" s="117">
        <f>+'[46]Inputs and Assumptions'!AV68</f>
        <v>6.2300000000000001E-2</v>
      </c>
      <c r="AU168" s="117">
        <f>+'[46]Inputs and Assumptions'!AW68</f>
        <v>6.2300000000000001E-2</v>
      </c>
      <c r="AV168" s="117">
        <f>+'[46]Inputs and Assumptions'!AX68</f>
        <v>6.2300000000000001E-2</v>
      </c>
      <c r="AW168" s="117">
        <f>+'[46]Inputs and Assumptions'!AY68</f>
        <v>6.2300000000000001E-2</v>
      </c>
      <c r="AX168" s="117">
        <f>+'[46]Inputs and Assumptions'!AZ68</f>
        <v>6.2300000000000001E-2</v>
      </c>
      <c r="AY168" s="117">
        <f>+'[46]Inputs and Assumptions'!BA68</f>
        <v>6.2300000000000001E-2</v>
      </c>
      <c r="AZ168" s="117">
        <f>+'[46]Inputs and Assumptions'!BB68</f>
        <v>6.2300000000000001E-2</v>
      </c>
    </row>
    <row r="169" spans="1:65" ht="11.25" customHeight="1" outlineLevel="1">
      <c r="A169" s="116" t="s">
        <v>117</v>
      </c>
      <c r="B169" s="47"/>
      <c r="C169" s="117">
        <f>+'[46]Inputs and Assumptions'!E69</f>
        <v>9.3002238095238096E-2</v>
      </c>
      <c r="D169" s="117">
        <f>+'[46]Inputs and Assumptions'!F69</f>
        <v>9.6752238095238099E-2</v>
      </c>
      <c r="E169" s="117">
        <f>+'[46]Inputs and Assumptions'!G69</f>
        <v>8.7800000000000003E-2</v>
      </c>
      <c r="F169" s="117">
        <f>+'[46]Inputs and Assumptions'!H69</f>
        <v>0.09</v>
      </c>
      <c r="G169" s="117">
        <f>+'[46]Inputs and Assumptions'!I69</f>
        <v>8.9800000000000005E-2</v>
      </c>
      <c r="H169" s="117">
        <f>+'[46]Inputs and Assumptions'!J69</f>
        <v>8.5199999999999998E-2</v>
      </c>
      <c r="I169" s="117">
        <f>+'[46]Inputs and Assumptions'!K69</f>
        <v>8.5199999999999998E-2</v>
      </c>
      <c r="J169" s="117">
        <f>+'[46]Inputs and Assumptions'!L69</f>
        <v>8.5199999999999998E-2</v>
      </c>
      <c r="K169" s="117">
        <f>+'[46]Inputs and Assumptions'!M69</f>
        <v>8.5199999999999998E-2</v>
      </c>
      <c r="L169" s="117">
        <f>+'[46]Inputs and Assumptions'!N69</f>
        <v>8.5199999999999998E-2</v>
      </c>
      <c r="M169" s="117">
        <f>+'[46]Inputs and Assumptions'!O69</f>
        <v>9.2100000000000015E-2</v>
      </c>
      <c r="N169" s="117">
        <f>+'[46]Inputs and Assumptions'!P69</f>
        <v>9.2100000000000015E-2</v>
      </c>
      <c r="O169" s="117">
        <f>+'[46]Inputs and Assumptions'!Q69</f>
        <v>9.2100000000000015E-2</v>
      </c>
      <c r="P169" s="117">
        <f>+'[46]Inputs and Assumptions'!R69</f>
        <v>9.2100000000000015E-2</v>
      </c>
      <c r="Q169" s="117">
        <f>+'[46]Inputs and Assumptions'!S69</f>
        <v>9.2100000000000015E-2</v>
      </c>
      <c r="R169" s="117">
        <f>+'[46]Inputs and Assumptions'!T69</f>
        <v>9.2100000000000015E-2</v>
      </c>
      <c r="S169" s="117">
        <f>+'[46]Inputs and Assumptions'!U69</f>
        <v>9.2100000000000015E-2</v>
      </c>
      <c r="T169" s="117">
        <f>+'[46]Inputs and Assumptions'!V69</f>
        <v>9.2100000000000015E-2</v>
      </c>
      <c r="U169" s="117">
        <f>+'[46]Inputs and Assumptions'!W69</f>
        <v>9.2100000000000015E-2</v>
      </c>
      <c r="V169" s="117">
        <f>+'[46]Inputs and Assumptions'!X69</f>
        <v>9.2100000000000015E-2</v>
      </c>
      <c r="W169" s="117">
        <f>+'[46]Inputs and Assumptions'!Y69</f>
        <v>9.2100000000000015E-2</v>
      </c>
      <c r="X169" s="117">
        <f>+'[46]Inputs and Assumptions'!Z69</f>
        <v>9.2100000000000015E-2</v>
      </c>
      <c r="Y169" s="117">
        <f>+'[46]Inputs and Assumptions'!AA69</f>
        <v>9.2100000000000015E-2</v>
      </c>
      <c r="Z169" s="117">
        <f>+'[46]Inputs and Assumptions'!AB69</f>
        <v>9.2100000000000015E-2</v>
      </c>
      <c r="AA169" s="117">
        <f>+'[46]Inputs and Assumptions'!AC69</f>
        <v>9.2100000000000015E-2</v>
      </c>
      <c r="AB169" s="117">
        <f>+'[46]Inputs and Assumptions'!AD69</f>
        <v>9.2100000000000015E-2</v>
      </c>
      <c r="AC169" s="117">
        <f>+'[46]Inputs and Assumptions'!AE69</f>
        <v>9.2100000000000015E-2</v>
      </c>
      <c r="AD169" s="117">
        <f>+'[46]Inputs and Assumptions'!AF69</f>
        <v>9.2100000000000015E-2</v>
      </c>
      <c r="AE169" s="117">
        <f>+'[46]Inputs and Assumptions'!AG69</f>
        <v>9.2100000000000015E-2</v>
      </c>
      <c r="AF169" s="117">
        <f>+'[46]Inputs and Assumptions'!AH69</f>
        <v>9.2100000000000015E-2</v>
      </c>
      <c r="AG169" s="117">
        <f>+'[46]Inputs and Assumptions'!AI69</f>
        <v>9.2100000000000015E-2</v>
      </c>
      <c r="AH169" s="117">
        <f>+'[46]Inputs and Assumptions'!AJ69</f>
        <v>9.2100000000000015E-2</v>
      </c>
      <c r="AI169" s="117">
        <f>+'[46]Inputs and Assumptions'!AK69</f>
        <v>9.2100000000000015E-2</v>
      </c>
      <c r="AJ169" s="117">
        <f>+'[46]Inputs and Assumptions'!AL69</f>
        <v>9.2100000000000015E-2</v>
      </c>
      <c r="AK169" s="117">
        <f>+'[46]Inputs and Assumptions'!AM69</f>
        <v>9.2100000000000015E-2</v>
      </c>
      <c r="AL169" s="117">
        <f>+'[46]Inputs and Assumptions'!AN69</f>
        <v>9.2100000000000015E-2</v>
      </c>
      <c r="AM169" s="117">
        <f>+'[46]Inputs and Assumptions'!AO69</f>
        <v>9.2100000000000015E-2</v>
      </c>
      <c r="AN169" s="117">
        <f>+'[46]Inputs and Assumptions'!AP69</f>
        <v>9.2100000000000015E-2</v>
      </c>
      <c r="AO169" s="117">
        <f>+'[46]Inputs and Assumptions'!AQ69</f>
        <v>9.2100000000000015E-2</v>
      </c>
      <c r="AP169" s="117">
        <f>+'[46]Inputs and Assumptions'!AR69</f>
        <v>9.2100000000000015E-2</v>
      </c>
      <c r="AQ169" s="117">
        <f>+'[46]Inputs and Assumptions'!AS69</f>
        <v>9.2100000000000015E-2</v>
      </c>
      <c r="AR169" s="117">
        <f>+'[46]Inputs and Assumptions'!AT69</f>
        <v>9.2100000000000015E-2</v>
      </c>
      <c r="AS169" s="117">
        <f>+'[46]Inputs and Assumptions'!AU69</f>
        <v>9.2100000000000015E-2</v>
      </c>
      <c r="AT169" s="117">
        <f>+'[46]Inputs and Assumptions'!AV69</f>
        <v>9.2100000000000015E-2</v>
      </c>
      <c r="AU169" s="117">
        <f>+'[46]Inputs and Assumptions'!AW69</f>
        <v>9.2100000000000015E-2</v>
      </c>
      <c r="AV169" s="117">
        <f>+'[46]Inputs and Assumptions'!AX69</f>
        <v>9.2100000000000015E-2</v>
      </c>
      <c r="AW169" s="117">
        <f>+'[46]Inputs and Assumptions'!AY69</f>
        <v>9.2100000000000015E-2</v>
      </c>
      <c r="AX169" s="117">
        <f>+'[46]Inputs and Assumptions'!AZ69</f>
        <v>9.2100000000000015E-2</v>
      </c>
      <c r="AY169" s="117">
        <f>+'[46]Inputs and Assumptions'!BA69</f>
        <v>9.2100000000000015E-2</v>
      </c>
      <c r="AZ169" s="117">
        <f>+'[46]Inputs and Assumptions'!BB69</f>
        <v>9.2100000000000015E-2</v>
      </c>
    </row>
    <row r="170" spans="1:65" ht="11.25" customHeight="1" outlineLevel="1">
      <c r="A170" s="119" t="s">
        <v>118</v>
      </c>
      <c r="B170" s="120"/>
      <c r="C170" s="121"/>
    </row>
    <row r="171" spans="1:65" ht="11.25" customHeight="1" outlineLevel="1">
      <c r="A171" s="76" t="s">
        <v>119</v>
      </c>
      <c r="D171" s="48">
        <f ca="1">+D183*'[46]Inputs and Assumptions'!$D$74</f>
        <v>304.91233419469933</v>
      </c>
      <c r="E171" s="48">
        <f ca="1">+E183*'[46]Inputs and Assumptions'!$D$74</f>
        <v>292.78366055602766</v>
      </c>
      <c r="F171" s="48">
        <f ca="1">+F183*'[46]Inputs and Assumptions'!$D$74</f>
        <v>280.63930691735601</v>
      </c>
      <c r="G171" s="113">
        <f ca="1">+G183*'[46]Inputs and Assumptions'!$D$74</f>
        <v>276.60716008845986</v>
      </c>
      <c r="H171" s="113">
        <f ca="1">+H183*'[46]Inputs and Assumptions'!$D$74</f>
        <v>273.03070630665462</v>
      </c>
      <c r="I171" s="48">
        <f ca="1">+I183*'[46]Inputs and Assumptions'!$D$74</f>
        <v>269.79917840990475</v>
      </c>
      <c r="J171" s="48">
        <f ca="1">+J183*'[46]Inputs and Assumptions'!$D$74</f>
        <v>266.23282215360496</v>
      </c>
      <c r="K171" s="48">
        <f ca="1">+K183*'[46]Inputs and Assumptions'!$D$74</f>
        <v>262.43552132977374</v>
      </c>
      <c r="L171" s="48">
        <f ca="1">+L183*'[46]Inputs and Assumptions'!$D$74</f>
        <v>258.59057443112664</v>
      </c>
      <c r="M171" s="48">
        <f ca="1">+M183*'[46]Inputs and Assumptions'!$D$74</f>
        <v>254.85548109475951</v>
      </c>
      <c r="N171" s="48">
        <f ca="1">+N183*'[46]Inputs and Assumptions'!$D$74</f>
        <v>251.23026215715689</v>
      </c>
      <c r="O171" s="48">
        <f ca="1">+O183*'[46]Inputs and Assumptions'!$D$74</f>
        <v>247.60504321955423</v>
      </c>
      <c r="P171" s="48">
        <f ca="1">+P183*'[46]Inputs and Assumptions'!$D$74</f>
        <v>243.97982428195161</v>
      </c>
      <c r="Q171" s="48">
        <f ca="1">+Q183*'[46]Inputs and Assumptions'!$D$74</f>
        <v>240.35460534434895</v>
      </c>
      <c r="R171" s="48">
        <f ca="1">+R183*'[46]Inputs and Assumptions'!$D$74</f>
        <v>236.72938640674633</v>
      </c>
      <c r="S171" s="48">
        <f ca="1">+S183*'[46]Inputs and Assumptions'!$D$74</f>
        <v>233.10416746914368</v>
      </c>
      <c r="T171" s="48">
        <f ca="1">+T183*'[46]Inputs and Assumptions'!$D$74</f>
        <v>229.47894853154105</v>
      </c>
      <c r="U171" s="48">
        <f ca="1">+U183*'[46]Inputs and Assumptions'!$D$74</f>
        <v>225.8537295939384</v>
      </c>
      <c r="V171" s="48">
        <f ca="1">+V183*'[46]Inputs and Assumptions'!$D$74</f>
        <v>222.22851065633577</v>
      </c>
      <c r="W171" s="48">
        <f ca="1">+W183*'[46]Inputs and Assumptions'!$D$74</f>
        <v>218.60333270179589</v>
      </c>
      <c r="X171" s="48">
        <f ca="1">+X183*'[46]Inputs and Assumptions'!$D$74</f>
        <v>214.97821255210383</v>
      </c>
      <c r="Y171" s="48">
        <f ca="1">+Y183*'[46]Inputs and Assumptions'!$D$74</f>
        <v>211.35310922419677</v>
      </c>
      <c r="Z171" s="48">
        <f ca="1">+Z183*'[46]Inputs and Assumptions'!$D$74</f>
        <v>207.72800589628974</v>
      </c>
      <c r="AA171" s="48">
        <f ca="1">+AA183*'[46]Inputs and Assumptions'!$D$74</f>
        <v>204.10290256838269</v>
      </c>
      <c r="AB171" s="48">
        <f ca="1">+AB183*'[46]Inputs and Assumptions'!$D$74</f>
        <v>200.47779924047566</v>
      </c>
      <c r="AC171" s="48">
        <f ca="1">+AC183*'[46]Inputs and Assumptions'!$D$74</f>
        <v>196.85269591256861</v>
      </c>
      <c r="AD171" s="48">
        <f ca="1">+AD183*'[46]Inputs and Assumptions'!$D$74</f>
        <v>193.22764121839612</v>
      </c>
      <c r="AE171" s="48">
        <f ca="1">+AE183*'[46]Inputs and Assumptions'!$D$74</f>
        <v>189.60272330796445</v>
      </c>
      <c r="AF171" s="48">
        <f ca="1">+AF183*'[46]Inputs and Assumptions'!$D$74</f>
        <v>185.97789354753903</v>
      </c>
      <c r="AG171" s="48">
        <f ca="1">+AG183*'[46]Inputs and Assumptions'!$D$74</f>
        <v>182.3530637871136</v>
      </c>
      <c r="AH171" s="48">
        <f ca="1">+AH183*'[46]Inputs and Assumptions'!$D$74</f>
        <v>178.72823402668814</v>
      </c>
      <c r="AI171" s="48">
        <f ca="1">+AI183*'[46]Inputs and Assumptions'!$D$74</f>
        <v>175.10340426626271</v>
      </c>
      <c r="AJ171" s="48">
        <f ca="1">+AJ183*'[46]Inputs and Assumptions'!$D$74</f>
        <v>171.47857450583729</v>
      </c>
      <c r="AK171" s="48">
        <f ca="1">+AK183*'[46]Inputs and Assumptions'!$D$74</f>
        <v>167.8537447454118</v>
      </c>
      <c r="AL171" s="48">
        <f ca="1">+AL183*'[46]Inputs and Assumptions'!$D$74</f>
        <v>164.22891498498637</v>
      </c>
      <c r="AM171" s="48">
        <f ca="1">+AM183*'[46]Inputs and Assumptions'!$D$74</f>
        <v>160.60408522456092</v>
      </c>
      <c r="AN171" s="48">
        <f ca="1">+AN183*'[46]Inputs and Assumptions'!$D$74</f>
        <v>156.97925546413549</v>
      </c>
      <c r="AO171" s="48">
        <f ca="1">+AO183*'[46]Inputs and Assumptions'!$D$74</f>
        <v>153.35442570371006</v>
      </c>
      <c r="AP171" s="48">
        <f ca="1">+AP183*'[46]Inputs and Assumptions'!$D$74</f>
        <v>149.72959594328464</v>
      </c>
      <c r="AQ171" s="48">
        <f ca="1">+AQ183*'[46]Inputs and Assumptions'!$D$74</f>
        <v>146.10476618285924</v>
      </c>
      <c r="AR171" s="48">
        <f ca="1">+AR183*'[46]Inputs and Assumptions'!$D$74</f>
        <v>142.47993642243378</v>
      </c>
      <c r="AS171" s="48">
        <f ca="1">+AS183*'[46]Inputs and Assumptions'!$D$74</f>
        <v>138.85510666200835</v>
      </c>
      <c r="AT171" s="48">
        <f ca="1">+AT183*'[46]Inputs and Assumptions'!$D$74</f>
        <v>135.2302769015829</v>
      </c>
      <c r="AU171" s="48">
        <f ca="1">+AU183*'[46]Inputs and Assumptions'!$D$74</f>
        <v>131.6054471411575</v>
      </c>
      <c r="AV171" s="48">
        <f ca="1">+AV183*'[46]Inputs and Assumptions'!$D$74</f>
        <v>127.98061738073207</v>
      </c>
      <c r="AW171" s="48">
        <f ca="1">+AW183*'[46]Inputs and Assumptions'!$D$74</f>
        <v>124.35578762030663</v>
      </c>
      <c r="AX171" s="48">
        <f ca="1">+AX183*'[46]Inputs and Assumptions'!$D$74</f>
        <v>120.7309578598812</v>
      </c>
      <c r="AY171" s="48">
        <f ca="1">+AY183*'[46]Inputs and Assumptions'!$D$74</f>
        <v>117.10612809945577</v>
      </c>
      <c r="AZ171" s="48">
        <f ca="1">+AZ183*'[46]Inputs and Assumptions'!$D$74</f>
        <v>113.48129833903033</v>
      </c>
      <c r="BM171" s="113">
        <f ca="1">H167*H171</f>
        <v>6.3889185275757185</v>
      </c>
    </row>
    <row r="172" spans="1:65" ht="11.25" customHeight="1" outlineLevel="1">
      <c r="A172" s="76" t="s">
        <v>120</v>
      </c>
      <c r="D172" s="48">
        <f ca="1">+D183*'[46]Inputs and Assumptions'!$D$75</f>
        <v>21.779452442478522</v>
      </c>
      <c r="E172" s="48">
        <f ca="1">+E183*'[46]Inputs and Assumptions'!$D$75</f>
        <v>20.913118611144832</v>
      </c>
      <c r="F172" s="48">
        <f ca="1">+F183*'[46]Inputs and Assumptions'!$D$75</f>
        <v>20.04566477981114</v>
      </c>
      <c r="G172" s="113">
        <f ca="1">+G183*'[46]Inputs and Assumptions'!$D$75</f>
        <v>19.757654292032846</v>
      </c>
      <c r="H172" s="113">
        <f ca="1">+H183*'[46]Inputs and Assumptions'!$D$75</f>
        <v>19.502193307618185</v>
      </c>
      <c r="I172" s="48">
        <f ca="1">+I183*'[46]Inputs and Assumptions'!$D$75</f>
        <v>19.271369886421766</v>
      </c>
      <c r="J172" s="48">
        <f ca="1">+J183*'[46]Inputs and Assumptions'!$D$75</f>
        <v>19.016630153828924</v>
      </c>
      <c r="K172" s="48">
        <f ca="1">+K183*'[46]Inputs and Assumptions'!$D$75</f>
        <v>18.745394380698123</v>
      </c>
      <c r="L172" s="48">
        <f ca="1">+L183*'[46]Inputs and Assumptions'!$D$75</f>
        <v>18.470755316509045</v>
      </c>
      <c r="M172" s="48">
        <f ca="1">+M183*'[46]Inputs and Assumptions'!$D$75</f>
        <v>18.203962935339966</v>
      </c>
      <c r="N172" s="48">
        <f ca="1">+N183*'[46]Inputs and Assumptions'!$D$75</f>
        <v>17.945018725511204</v>
      </c>
      <c r="O172" s="48">
        <f ca="1">+O183*'[46]Inputs and Assumptions'!$D$75</f>
        <v>17.686074515682446</v>
      </c>
      <c r="P172" s="48">
        <f ca="1">+P183*'[46]Inputs and Assumptions'!$D$75</f>
        <v>17.427130305853684</v>
      </c>
      <c r="Q172" s="48">
        <f ca="1">+Q183*'[46]Inputs and Assumptions'!$D$75</f>
        <v>17.168186096024925</v>
      </c>
      <c r="R172" s="48">
        <f ca="1">+R183*'[46]Inputs and Assumptions'!$D$75</f>
        <v>16.909241886196163</v>
      </c>
      <c r="S172" s="48">
        <f ca="1">+S183*'[46]Inputs and Assumptions'!$D$75</f>
        <v>16.650297676367405</v>
      </c>
      <c r="T172" s="48">
        <f ca="1">+T183*'[46]Inputs and Assumptions'!$D$75</f>
        <v>16.391353466538643</v>
      </c>
      <c r="U172" s="48">
        <f ca="1">+U183*'[46]Inputs and Assumptions'!$D$75</f>
        <v>16.132409256709884</v>
      </c>
      <c r="V172" s="48">
        <f ca="1">+V183*'[46]Inputs and Assumptions'!$D$75</f>
        <v>15.873465046881124</v>
      </c>
      <c r="W172" s="48">
        <f ca="1">+W183*'[46]Inputs and Assumptions'!$D$75</f>
        <v>15.614523764413992</v>
      </c>
      <c r="X172" s="48">
        <f ca="1">+X183*'[46]Inputs and Assumptions'!$D$75</f>
        <v>15.355586610864558</v>
      </c>
      <c r="Y172" s="48">
        <f ca="1">+Y183*'[46]Inputs and Assumptions'!$D$75</f>
        <v>15.096650658871198</v>
      </c>
      <c r="Z172" s="48">
        <f ca="1">+Z183*'[46]Inputs and Assumptions'!$D$75</f>
        <v>14.837714706877836</v>
      </c>
      <c r="AA172" s="48">
        <f ca="1">+AA183*'[46]Inputs and Assumptions'!$D$75</f>
        <v>14.578778754884476</v>
      </c>
      <c r="AB172" s="48">
        <f ca="1">+AB183*'[46]Inputs and Assumptions'!$D$75</f>
        <v>14.319842802891117</v>
      </c>
      <c r="AC172" s="48">
        <f ca="1">+AC183*'[46]Inputs and Assumptions'!$D$75</f>
        <v>14.060906850897757</v>
      </c>
      <c r="AD172" s="48">
        <f ca="1">+AD183*'[46]Inputs and Assumptions'!$D$75</f>
        <v>13.801974372742579</v>
      </c>
      <c r="AE172" s="48">
        <f ca="1">+AE183*'[46]Inputs and Assumptions'!$D$75</f>
        <v>13.543051664854602</v>
      </c>
      <c r="AF172" s="48">
        <f ca="1">+AF183*'[46]Inputs and Assumptions'!$D$75</f>
        <v>13.284135253395643</v>
      </c>
      <c r="AG172" s="48">
        <f ca="1">+AG183*'[46]Inputs and Assumptions'!$D$75</f>
        <v>13.025218841936685</v>
      </c>
      <c r="AH172" s="48">
        <f ca="1">+AH183*'[46]Inputs and Assumptions'!$D$75</f>
        <v>12.766302430477724</v>
      </c>
      <c r="AI172" s="48">
        <f ca="1">+AI183*'[46]Inputs and Assumptions'!$D$75</f>
        <v>12.507386019018764</v>
      </c>
      <c r="AJ172" s="48">
        <f ca="1">+AJ183*'[46]Inputs and Assumptions'!$D$75</f>
        <v>12.248469607559805</v>
      </c>
      <c r="AK172" s="48">
        <f ca="1">+AK183*'[46]Inputs and Assumptions'!$D$75</f>
        <v>11.989553196100843</v>
      </c>
      <c r="AL172" s="48">
        <f ca="1">+AL183*'[46]Inputs and Assumptions'!$D$75</f>
        <v>11.730636784641884</v>
      </c>
      <c r="AM172" s="48">
        <f ca="1">+AM183*'[46]Inputs and Assumptions'!$D$75</f>
        <v>11.471720373182922</v>
      </c>
      <c r="AN172" s="48">
        <f ca="1">+AN183*'[46]Inputs and Assumptions'!$D$75</f>
        <v>11.212803961723962</v>
      </c>
      <c r="AO172" s="48">
        <f ca="1">+AO183*'[46]Inputs and Assumptions'!$D$75</f>
        <v>10.953887550265003</v>
      </c>
      <c r="AP172" s="48">
        <f ca="1">+AP183*'[46]Inputs and Assumptions'!$D$75</f>
        <v>10.694971138806045</v>
      </c>
      <c r="AQ172" s="48">
        <f ca="1">+AQ183*'[46]Inputs and Assumptions'!$D$75</f>
        <v>10.436054727347086</v>
      </c>
      <c r="AR172" s="48">
        <f ca="1">+AR183*'[46]Inputs and Assumptions'!$D$75</f>
        <v>10.177138315888126</v>
      </c>
      <c r="AS172" s="48">
        <f ca="1">+AS183*'[46]Inputs and Assumptions'!$D$75</f>
        <v>9.9182219044291671</v>
      </c>
      <c r="AT172" s="48">
        <f ca="1">+AT183*'[46]Inputs and Assumptions'!$D$75</f>
        <v>9.6593054929702067</v>
      </c>
      <c r="AU172" s="48">
        <f ca="1">+AU183*'[46]Inputs and Assumptions'!$D$75</f>
        <v>9.4003890815112481</v>
      </c>
      <c r="AV172" s="48">
        <f ca="1">+AV183*'[46]Inputs and Assumptions'!$D$75</f>
        <v>9.1414726700522895</v>
      </c>
      <c r="AW172" s="48">
        <f ca="1">+AW183*'[46]Inputs and Assumptions'!$D$75</f>
        <v>8.8825562585933309</v>
      </c>
      <c r="AX172" s="48">
        <f ca="1">+AX183*'[46]Inputs and Assumptions'!$D$75</f>
        <v>8.6236398471343705</v>
      </c>
      <c r="AY172" s="48">
        <f ca="1">+AY183*'[46]Inputs and Assumptions'!$D$75</f>
        <v>8.3647234356754119</v>
      </c>
      <c r="AZ172" s="48">
        <f ca="1">+AZ183*'[46]Inputs and Assumptions'!$D$75</f>
        <v>8.1058070242164515</v>
      </c>
      <c r="BM172" s="113">
        <f ca="1">H168*H172</f>
        <v>0.53631031595950007</v>
      </c>
    </row>
    <row r="173" spans="1:65" ht="11.25" customHeight="1" outlineLevel="1">
      <c r="A173" s="76" t="s">
        <v>121</v>
      </c>
      <c r="D173" s="48">
        <f ca="1">+D183*'[46]Inputs and Assumptions'!$D$76</f>
        <v>217.79452442478524</v>
      </c>
      <c r="E173" s="48">
        <f ca="1">+E183*'[46]Inputs and Assumptions'!$D$76</f>
        <v>209.13118611144833</v>
      </c>
      <c r="F173" s="48">
        <f ca="1">+F183*'[46]Inputs and Assumptions'!$D$76</f>
        <v>200.45664779811142</v>
      </c>
      <c r="G173" s="113">
        <f ca="1">+G183*'[46]Inputs and Assumptions'!$D$76</f>
        <v>197.57654292032848</v>
      </c>
      <c r="H173" s="113">
        <f ca="1">+H183*'[46]Inputs and Assumptions'!$D$76</f>
        <v>195.02193307618188</v>
      </c>
      <c r="I173" s="48">
        <f ca="1">+I183*'[46]Inputs and Assumptions'!$D$76</f>
        <v>192.71369886421769</v>
      </c>
      <c r="J173" s="48">
        <f ca="1">+J183*'[46]Inputs and Assumptions'!$D$76</f>
        <v>190.16630153828925</v>
      </c>
      <c r="K173" s="48">
        <f ca="1">+K183*'[46]Inputs and Assumptions'!$D$76</f>
        <v>187.45394380698124</v>
      </c>
      <c r="L173" s="48">
        <f ca="1">+L183*'[46]Inputs and Assumptions'!$D$76</f>
        <v>184.70755316509045</v>
      </c>
      <c r="M173" s="48">
        <f ca="1">+M183*'[46]Inputs and Assumptions'!$D$76</f>
        <v>182.03962935339965</v>
      </c>
      <c r="N173" s="48">
        <f ca="1">+N183*'[46]Inputs and Assumptions'!$D$76</f>
        <v>179.45018725511204</v>
      </c>
      <c r="O173" s="48">
        <f ca="1">+O183*'[46]Inputs and Assumptions'!$D$76</f>
        <v>176.86074515682446</v>
      </c>
      <c r="P173" s="48">
        <f ca="1">+P183*'[46]Inputs and Assumptions'!$D$76</f>
        <v>174.27130305853686</v>
      </c>
      <c r="Q173" s="48">
        <f ca="1">+Q183*'[46]Inputs and Assumptions'!$D$76</f>
        <v>171.68186096024925</v>
      </c>
      <c r="R173" s="48">
        <f ca="1">+R183*'[46]Inputs and Assumptions'!$D$76</f>
        <v>169.09241886196165</v>
      </c>
      <c r="S173" s="48">
        <f ca="1">+S183*'[46]Inputs and Assumptions'!$D$76</f>
        <v>166.50297676367404</v>
      </c>
      <c r="T173" s="48">
        <f ca="1">+T183*'[46]Inputs and Assumptions'!$D$76</f>
        <v>163.91353466538646</v>
      </c>
      <c r="U173" s="48">
        <f ca="1">+U183*'[46]Inputs and Assumptions'!$D$76</f>
        <v>161.32409256709886</v>
      </c>
      <c r="V173" s="48">
        <f ca="1">+V183*'[46]Inputs and Assumptions'!$D$76</f>
        <v>158.73465046881125</v>
      </c>
      <c r="W173" s="48">
        <f ca="1">+W183*'[46]Inputs and Assumptions'!$D$76</f>
        <v>156.14523764413991</v>
      </c>
      <c r="X173" s="48">
        <f ca="1">+X183*'[46]Inputs and Assumptions'!$D$76</f>
        <v>153.55586610864557</v>
      </c>
      <c r="Y173" s="48">
        <f ca="1">+Y183*'[46]Inputs and Assumptions'!$D$76</f>
        <v>150.96650658871198</v>
      </c>
      <c r="Z173" s="48">
        <f ca="1">+Z183*'[46]Inputs and Assumptions'!$D$76</f>
        <v>148.37714706877838</v>
      </c>
      <c r="AA173" s="48">
        <f ca="1">+AA183*'[46]Inputs and Assumptions'!$D$76</f>
        <v>145.78778754884476</v>
      </c>
      <c r="AB173" s="48">
        <f ca="1">+AB183*'[46]Inputs and Assumptions'!$D$76</f>
        <v>143.19842802891117</v>
      </c>
      <c r="AC173" s="48">
        <f ca="1">+AC183*'[46]Inputs and Assumptions'!$D$76</f>
        <v>140.60906850897757</v>
      </c>
      <c r="AD173" s="48">
        <f ca="1">+AD183*'[46]Inputs and Assumptions'!$D$76</f>
        <v>138.0197437274258</v>
      </c>
      <c r="AE173" s="48">
        <f ca="1">+AE183*'[46]Inputs and Assumptions'!$D$76</f>
        <v>135.43051664854602</v>
      </c>
      <c r="AF173" s="48">
        <f ca="1">+AF183*'[46]Inputs and Assumptions'!$D$76</f>
        <v>132.84135253395644</v>
      </c>
      <c r="AG173" s="48">
        <f ca="1">+AG183*'[46]Inputs and Assumptions'!$D$76</f>
        <v>130.25218841936686</v>
      </c>
      <c r="AH173" s="48">
        <f ca="1">+AH183*'[46]Inputs and Assumptions'!$D$76</f>
        <v>127.66302430477725</v>
      </c>
      <c r="AI173" s="48">
        <f ca="1">+AI183*'[46]Inputs and Assumptions'!$D$76</f>
        <v>125.07386019018765</v>
      </c>
      <c r="AJ173" s="48">
        <f ca="1">+AJ183*'[46]Inputs and Assumptions'!$D$76</f>
        <v>122.48469607559805</v>
      </c>
      <c r="AK173" s="48">
        <f ca="1">+AK183*'[46]Inputs and Assumptions'!$D$76</f>
        <v>119.89553196100843</v>
      </c>
      <c r="AL173" s="48">
        <f ca="1">+AL183*'[46]Inputs and Assumptions'!$D$76</f>
        <v>117.30636784641884</v>
      </c>
      <c r="AM173" s="48">
        <f ca="1">+AM183*'[46]Inputs and Assumptions'!$D$76</f>
        <v>114.71720373182923</v>
      </c>
      <c r="AN173" s="48">
        <f ca="1">+AN183*'[46]Inputs and Assumptions'!$D$76</f>
        <v>112.12803961723962</v>
      </c>
      <c r="AO173" s="48">
        <f ca="1">+AO183*'[46]Inputs and Assumptions'!$D$76</f>
        <v>109.53887550265004</v>
      </c>
      <c r="AP173" s="48">
        <f ca="1">+AP183*'[46]Inputs and Assumptions'!$D$76</f>
        <v>106.94971138806045</v>
      </c>
      <c r="AQ173" s="48">
        <f ca="1">+AQ183*'[46]Inputs and Assumptions'!$D$76</f>
        <v>104.36054727347087</v>
      </c>
      <c r="AR173" s="48">
        <f ca="1">+AR183*'[46]Inputs and Assumptions'!$D$76</f>
        <v>101.77138315888126</v>
      </c>
      <c r="AS173" s="48">
        <f ca="1">+AS183*'[46]Inputs and Assumptions'!$D$76</f>
        <v>99.182219044291671</v>
      </c>
      <c r="AT173" s="48">
        <f ca="1">+AT183*'[46]Inputs and Assumptions'!$D$76</f>
        <v>96.593054929702078</v>
      </c>
      <c r="AU173" s="48">
        <f ca="1">+AU183*'[46]Inputs and Assumptions'!$D$76</f>
        <v>94.003890815112484</v>
      </c>
      <c r="AV173" s="48">
        <f ca="1">+AV183*'[46]Inputs and Assumptions'!$D$76</f>
        <v>91.414726700522905</v>
      </c>
      <c r="AW173" s="48">
        <f ca="1">+AW183*'[46]Inputs and Assumptions'!$D$76</f>
        <v>88.825562585933312</v>
      </c>
      <c r="AX173" s="48">
        <f ca="1">+AX183*'[46]Inputs and Assumptions'!$D$76</f>
        <v>86.236398471343705</v>
      </c>
      <c r="AY173" s="48">
        <f ca="1">+AY183*'[46]Inputs and Assumptions'!$D$76</f>
        <v>83.647234356754126</v>
      </c>
      <c r="AZ173" s="48">
        <f ca="1">+AZ183*'[46]Inputs and Assumptions'!$D$76</f>
        <v>81.058070242164519</v>
      </c>
      <c r="BM173" s="113">
        <f ca="1">H169*H173</f>
        <v>16.615868698090697</v>
      </c>
    </row>
    <row r="174" spans="1:65" ht="11.25" customHeight="1" outlineLevel="1">
      <c r="A174" s="76" t="s">
        <v>122</v>
      </c>
      <c r="D174" s="122">
        <f ca="1">+SUM(D171:D173)</f>
        <v>544.48631106196308</v>
      </c>
      <c r="E174" s="122">
        <f ca="1">+SUM(E171:E173)</f>
        <v>522.82796527862081</v>
      </c>
      <c r="F174" s="122">
        <f ca="1">+SUM(F171:F173)</f>
        <v>501.14161949527858</v>
      </c>
      <c r="G174" s="123">
        <f ca="1">+SUM(G171:G173)</f>
        <v>493.94135730082121</v>
      </c>
      <c r="H174" s="123">
        <f ca="1">+SUM(H171:H173)</f>
        <v>487.5548326904547</v>
      </c>
      <c r="I174" s="122">
        <f t="shared" ref="I174:AZ174" ca="1" si="70">+SUM(I171:I173)</f>
        <v>481.78424716054423</v>
      </c>
      <c r="J174" s="122">
        <f t="shared" ca="1" si="70"/>
        <v>475.41575384572315</v>
      </c>
      <c r="K174" s="122">
        <f t="shared" ca="1" si="70"/>
        <v>468.63485951745315</v>
      </c>
      <c r="L174" s="122">
        <f t="shared" ca="1" si="70"/>
        <v>461.7688829127261</v>
      </c>
      <c r="M174" s="122">
        <f t="shared" ca="1" si="70"/>
        <v>455.0990733834991</v>
      </c>
      <c r="N174" s="122">
        <f t="shared" ca="1" si="70"/>
        <v>448.6254681377801</v>
      </c>
      <c r="O174" s="122">
        <f t="shared" ca="1" si="70"/>
        <v>442.15186289206116</v>
      </c>
      <c r="P174" s="122">
        <f t="shared" ca="1" si="70"/>
        <v>435.6782576463421</v>
      </c>
      <c r="Q174" s="122">
        <f t="shared" ca="1" si="70"/>
        <v>429.20465240062316</v>
      </c>
      <c r="R174" s="122">
        <f t="shared" ca="1" si="70"/>
        <v>422.7310471549041</v>
      </c>
      <c r="S174" s="122">
        <f t="shared" ca="1" si="70"/>
        <v>416.2574419091851</v>
      </c>
      <c r="T174" s="122">
        <f t="shared" ca="1" si="70"/>
        <v>409.78383666346616</v>
      </c>
      <c r="U174" s="122">
        <f t="shared" ca="1" si="70"/>
        <v>403.3102314177471</v>
      </c>
      <c r="V174" s="122">
        <f t="shared" ca="1" si="70"/>
        <v>396.83662617202816</v>
      </c>
      <c r="W174" s="122">
        <f t="shared" ca="1" si="70"/>
        <v>390.36309411034983</v>
      </c>
      <c r="X174" s="122">
        <f t="shared" ca="1" si="70"/>
        <v>383.88966527161392</v>
      </c>
      <c r="Y174" s="122">
        <f t="shared" ca="1" si="70"/>
        <v>377.41626647177998</v>
      </c>
      <c r="Z174" s="122">
        <f t="shared" ca="1" si="70"/>
        <v>370.94286767194598</v>
      </c>
      <c r="AA174" s="122">
        <f t="shared" ca="1" si="70"/>
        <v>364.46946887211192</v>
      </c>
      <c r="AB174" s="122">
        <f t="shared" ca="1" si="70"/>
        <v>357.99607007227792</v>
      </c>
      <c r="AC174" s="122">
        <f t="shared" ca="1" si="70"/>
        <v>351.52267127244397</v>
      </c>
      <c r="AD174" s="122">
        <f t="shared" ca="1" si="70"/>
        <v>345.04935931856448</v>
      </c>
      <c r="AE174" s="122">
        <f t="shared" ca="1" si="70"/>
        <v>338.57629162136504</v>
      </c>
      <c r="AF174" s="122">
        <f t="shared" ca="1" si="70"/>
        <v>332.10338133489108</v>
      </c>
      <c r="AG174" s="122">
        <f t="shared" ca="1" si="70"/>
        <v>325.63047104841712</v>
      </c>
      <c r="AH174" s="122">
        <f t="shared" ca="1" si="70"/>
        <v>319.15756076194316</v>
      </c>
      <c r="AI174" s="122">
        <f t="shared" ca="1" si="70"/>
        <v>312.68465047546908</v>
      </c>
      <c r="AJ174" s="122">
        <f t="shared" ca="1" si="70"/>
        <v>306.21174018899512</v>
      </c>
      <c r="AK174" s="122">
        <f t="shared" ca="1" si="70"/>
        <v>299.73882990252105</v>
      </c>
      <c r="AL174" s="122">
        <f t="shared" ca="1" si="70"/>
        <v>293.26591961604709</v>
      </c>
      <c r="AM174" s="122">
        <f t="shared" ca="1" si="70"/>
        <v>286.79300932957307</v>
      </c>
      <c r="AN174" s="122">
        <f t="shared" ca="1" si="70"/>
        <v>280.32009904309905</v>
      </c>
      <c r="AO174" s="122">
        <f t="shared" ca="1" si="70"/>
        <v>273.84718875662509</v>
      </c>
      <c r="AP174" s="122">
        <f t="shared" ca="1" si="70"/>
        <v>267.37427847015113</v>
      </c>
      <c r="AQ174" s="122">
        <f t="shared" ca="1" si="70"/>
        <v>260.90136818367716</v>
      </c>
      <c r="AR174" s="122">
        <f t="shared" ca="1" si="70"/>
        <v>254.42845789720317</v>
      </c>
      <c r="AS174" s="122">
        <f t="shared" ca="1" si="70"/>
        <v>247.95554761072918</v>
      </c>
      <c r="AT174" s="122">
        <f t="shared" ca="1" si="70"/>
        <v>241.48263732425519</v>
      </c>
      <c r="AU174" s="122">
        <f t="shared" ca="1" si="70"/>
        <v>235.0097270377812</v>
      </c>
      <c r="AV174" s="122">
        <f t="shared" ca="1" si="70"/>
        <v>228.53681675130724</v>
      </c>
      <c r="AW174" s="122">
        <f t="shared" ca="1" si="70"/>
        <v>222.06390646483328</v>
      </c>
      <c r="AX174" s="122">
        <f t="shared" ca="1" si="70"/>
        <v>215.59099617835926</v>
      </c>
      <c r="AY174" s="122">
        <f t="shared" ca="1" si="70"/>
        <v>209.1180858918853</v>
      </c>
      <c r="AZ174" s="122">
        <f t="shared" ca="1" si="70"/>
        <v>202.64517560541128</v>
      </c>
    </row>
    <row r="175" spans="1:65" ht="11.25" customHeight="1" outlineLevel="1"/>
    <row r="176" spans="1:65" ht="11.25" customHeight="1" outlineLevel="1">
      <c r="A176" s="124" t="s">
        <v>123</v>
      </c>
      <c r="D176" s="96"/>
      <c r="E176" s="96"/>
      <c r="F176" s="96"/>
      <c r="G176" s="96"/>
      <c r="H176" s="96">
        <f>H177+(AVERAGE(G178,H178))</f>
        <v>488.39730174545463</v>
      </c>
      <c r="I176" s="96">
        <f t="shared" ref="I176:BK176" si="71">I177+(AVERAGE(H178,I178))</f>
        <v>482.19301514054416</v>
      </c>
      <c r="J176" s="96">
        <f t="shared" si="71"/>
        <v>475.50019092572313</v>
      </c>
      <c r="K176" s="96">
        <f t="shared" si="71"/>
        <v>468.63485951745315</v>
      </c>
      <c r="L176" s="96">
        <f t="shared" si="71"/>
        <v>461.7688829127261</v>
      </c>
      <c r="M176" s="96">
        <f t="shared" si="71"/>
        <v>455.0990733834991</v>
      </c>
      <c r="N176" s="96">
        <f t="shared" si="71"/>
        <v>448.6254681377801</v>
      </c>
      <c r="O176" s="96">
        <f t="shared" si="71"/>
        <v>442.1518628920611</v>
      </c>
      <c r="P176" s="96">
        <f t="shared" si="71"/>
        <v>435.6782576463421</v>
      </c>
      <c r="Q176" s="96">
        <f t="shared" si="71"/>
        <v>429.2046524006231</v>
      </c>
      <c r="R176" s="96">
        <f t="shared" si="71"/>
        <v>422.7310471549041</v>
      </c>
      <c r="S176" s="96">
        <f t="shared" si="71"/>
        <v>416.25744190918505</v>
      </c>
      <c r="T176" s="96">
        <f t="shared" si="71"/>
        <v>409.78383666346605</v>
      </c>
      <c r="U176" s="96">
        <f t="shared" si="71"/>
        <v>403.3102314177471</v>
      </c>
      <c r="V176" s="96">
        <f t="shared" si="71"/>
        <v>396.8366261720281</v>
      </c>
      <c r="W176" s="96">
        <f t="shared" si="71"/>
        <v>390.36309411034972</v>
      </c>
      <c r="X176" s="96">
        <f t="shared" si="71"/>
        <v>383.88966527161392</v>
      </c>
      <c r="Y176" s="96">
        <f t="shared" si="71"/>
        <v>377.41626647177992</v>
      </c>
      <c r="Z176" s="96">
        <f t="shared" si="71"/>
        <v>370.94286767194592</v>
      </c>
      <c r="AA176" s="96">
        <f t="shared" si="71"/>
        <v>364.46946887211192</v>
      </c>
      <c r="AB176" s="96">
        <f t="shared" si="71"/>
        <v>357.99607007227792</v>
      </c>
      <c r="AC176" s="96">
        <f t="shared" si="71"/>
        <v>351.52267127244392</v>
      </c>
      <c r="AD176" s="96">
        <f t="shared" si="71"/>
        <v>345.04935931856448</v>
      </c>
      <c r="AE176" s="96">
        <f t="shared" si="71"/>
        <v>338.57629162136504</v>
      </c>
      <c r="AF176" s="96">
        <f t="shared" si="71"/>
        <v>332.10338133489108</v>
      </c>
      <c r="AG176" s="96">
        <f t="shared" si="71"/>
        <v>325.63047104841712</v>
      </c>
      <c r="AH176" s="96">
        <f t="shared" si="71"/>
        <v>319.1575607619431</v>
      </c>
      <c r="AI176" s="96">
        <f t="shared" si="71"/>
        <v>312.68465047546908</v>
      </c>
      <c r="AJ176" s="96">
        <f t="shared" si="71"/>
        <v>306.21174018899512</v>
      </c>
      <c r="AK176" s="96">
        <f t="shared" si="71"/>
        <v>299.7388299025211</v>
      </c>
      <c r="AL176" s="96">
        <f t="shared" si="71"/>
        <v>293.26591961604709</v>
      </c>
      <c r="AM176" s="96">
        <f t="shared" si="71"/>
        <v>286.79300932957307</v>
      </c>
      <c r="AN176" s="96">
        <f t="shared" si="71"/>
        <v>280.32009904309905</v>
      </c>
      <c r="AO176" s="96">
        <f t="shared" si="71"/>
        <v>273.84718875662509</v>
      </c>
      <c r="AP176" s="96">
        <f t="shared" si="71"/>
        <v>267.37427847015113</v>
      </c>
      <c r="AQ176" s="96">
        <f t="shared" si="71"/>
        <v>260.90136818367716</v>
      </c>
      <c r="AR176" s="96">
        <f t="shared" si="71"/>
        <v>254.42845789720315</v>
      </c>
      <c r="AS176" s="96">
        <f t="shared" si="71"/>
        <v>247.95554761072913</v>
      </c>
      <c r="AT176" s="96">
        <f t="shared" si="71"/>
        <v>241.48263732425517</v>
      </c>
      <c r="AU176" s="96">
        <f t="shared" si="71"/>
        <v>235.0097270377812</v>
      </c>
      <c r="AV176" s="96">
        <f t="shared" si="71"/>
        <v>228.53681675130724</v>
      </c>
      <c r="AW176" s="96">
        <f t="shared" si="71"/>
        <v>222.06390646483328</v>
      </c>
      <c r="AX176" s="96">
        <f t="shared" si="71"/>
        <v>215.59099617835926</v>
      </c>
      <c r="AY176" s="96">
        <f t="shared" si="71"/>
        <v>209.1180858918853</v>
      </c>
      <c r="AZ176" s="96">
        <f t="shared" si="71"/>
        <v>202.64517560541128</v>
      </c>
      <c r="BA176" s="96">
        <f t="shared" si="71"/>
        <v>-350.96448714782576</v>
      </c>
      <c r="BB176" s="96" t="e">
        <f t="shared" si="71"/>
        <v>#DIV/0!</v>
      </c>
      <c r="BC176" s="96" t="e">
        <f t="shared" si="71"/>
        <v>#DIV/0!</v>
      </c>
      <c r="BD176" s="96" t="e">
        <f t="shared" si="71"/>
        <v>#DIV/0!</v>
      </c>
      <c r="BE176" s="96" t="e">
        <f t="shared" si="71"/>
        <v>#DIV/0!</v>
      </c>
      <c r="BF176" s="96" t="e">
        <f t="shared" si="71"/>
        <v>#DIV/0!</v>
      </c>
      <c r="BG176" s="96" t="e">
        <f t="shared" si="71"/>
        <v>#DIV/0!</v>
      </c>
      <c r="BH176" s="96" t="e">
        <f t="shared" si="71"/>
        <v>#DIV/0!</v>
      </c>
      <c r="BI176" s="96" t="e">
        <f t="shared" si="71"/>
        <v>#DIV/0!</v>
      </c>
      <c r="BJ176" s="96" t="e">
        <f t="shared" si="71"/>
        <v>#DIV/0!</v>
      </c>
      <c r="BK176" s="96" t="e">
        <f t="shared" si="71"/>
        <v>#DIV/0!</v>
      </c>
    </row>
    <row r="177" spans="1:52" ht="11.25" customHeight="1" outlineLevel="1">
      <c r="A177" s="125" t="s">
        <v>124</v>
      </c>
      <c r="B177" s="48"/>
      <c r="C177" s="48">
        <f>+D147</f>
        <v>547.70185938000009</v>
      </c>
      <c r="D177" s="48">
        <f>+D150</f>
        <v>547.70185938000009</v>
      </c>
      <c r="E177" s="48">
        <f>+E150</f>
        <v>547.70185938000009</v>
      </c>
      <c r="F177" s="48">
        <f>+F150</f>
        <v>547.70185938000009</v>
      </c>
      <c r="G177" s="48">
        <f t="shared" ref="G177:AZ177" si="72">+G150</f>
        <v>547.70185938000009</v>
      </c>
      <c r="H177" s="48">
        <f t="shared" si="72"/>
        <v>549.38679749000005</v>
      </c>
      <c r="I177" s="48">
        <f t="shared" si="72"/>
        <v>550.20433345000004</v>
      </c>
      <c r="J177" s="48">
        <f t="shared" si="72"/>
        <v>550.37320761000001</v>
      </c>
      <c r="K177" s="48">
        <f t="shared" si="72"/>
        <v>550.37320761000001</v>
      </c>
      <c r="L177" s="48">
        <f t="shared" si="72"/>
        <v>550.37320761000001</v>
      </c>
      <c r="M177" s="48">
        <f t="shared" si="72"/>
        <v>550.37320761000001</v>
      </c>
      <c r="N177" s="48">
        <f t="shared" si="72"/>
        <v>550.37320761000001</v>
      </c>
      <c r="O177" s="48">
        <f t="shared" si="72"/>
        <v>550.37320761000001</v>
      </c>
      <c r="P177" s="48">
        <f t="shared" si="72"/>
        <v>550.37320761000001</v>
      </c>
      <c r="Q177" s="48">
        <f t="shared" si="72"/>
        <v>550.37320761000001</v>
      </c>
      <c r="R177" s="48">
        <f t="shared" si="72"/>
        <v>550.37320761000001</v>
      </c>
      <c r="S177" s="48">
        <f t="shared" si="72"/>
        <v>550.37320761000001</v>
      </c>
      <c r="T177" s="48">
        <f t="shared" si="72"/>
        <v>550.37320761000001</v>
      </c>
      <c r="U177" s="48">
        <f t="shared" si="72"/>
        <v>550.37320761000001</v>
      </c>
      <c r="V177" s="48">
        <f t="shared" si="72"/>
        <v>550.37320761000001</v>
      </c>
      <c r="W177" s="48">
        <f t="shared" si="72"/>
        <v>550.37320761000001</v>
      </c>
      <c r="X177" s="48">
        <f t="shared" si="72"/>
        <v>550.37320761000001</v>
      </c>
      <c r="Y177" s="48">
        <f t="shared" si="72"/>
        <v>550.37320761000001</v>
      </c>
      <c r="Z177" s="48">
        <f t="shared" si="72"/>
        <v>550.37320761000001</v>
      </c>
      <c r="AA177" s="48">
        <f t="shared" si="72"/>
        <v>550.37320761000001</v>
      </c>
      <c r="AB177" s="48">
        <f t="shared" si="72"/>
        <v>550.37320761000001</v>
      </c>
      <c r="AC177" s="48">
        <f t="shared" si="72"/>
        <v>550.37320761000001</v>
      </c>
      <c r="AD177" s="48">
        <f t="shared" si="72"/>
        <v>550.37320761000001</v>
      </c>
      <c r="AE177" s="48">
        <f t="shared" si="72"/>
        <v>550.37320761000001</v>
      </c>
      <c r="AF177" s="48">
        <f t="shared" si="72"/>
        <v>550.37320761000001</v>
      </c>
      <c r="AG177" s="48">
        <f t="shared" si="72"/>
        <v>550.37320761000001</v>
      </c>
      <c r="AH177" s="48">
        <f t="shared" si="72"/>
        <v>550.37320761000001</v>
      </c>
      <c r="AI177" s="48">
        <f t="shared" si="72"/>
        <v>550.37320761000001</v>
      </c>
      <c r="AJ177" s="48">
        <f t="shared" si="72"/>
        <v>550.37320761000001</v>
      </c>
      <c r="AK177" s="48">
        <f t="shared" si="72"/>
        <v>550.37320761000001</v>
      </c>
      <c r="AL177" s="48">
        <f t="shared" si="72"/>
        <v>550.37320761000001</v>
      </c>
      <c r="AM177" s="48">
        <f t="shared" si="72"/>
        <v>550.37320761000001</v>
      </c>
      <c r="AN177" s="48">
        <f t="shared" si="72"/>
        <v>550.37320761000001</v>
      </c>
      <c r="AO177" s="48">
        <f t="shared" si="72"/>
        <v>550.37320761000001</v>
      </c>
      <c r="AP177" s="48">
        <f t="shared" si="72"/>
        <v>550.37320761000001</v>
      </c>
      <c r="AQ177" s="48">
        <f t="shared" si="72"/>
        <v>550.37320761000001</v>
      </c>
      <c r="AR177" s="48">
        <f t="shared" si="72"/>
        <v>550.37320761000001</v>
      </c>
      <c r="AS177" s="48">
        <f t="shared" si="72"/>
        <v>550.37320761000001</v>
      </c>
      <c r="AT177" s="48">
        <f t="shared" si="72"/>
        <v>550.37320761000001</v>
      </c>
      <c r="AU177" s="48">
        <f t="shared" si="72"/>
        <v>550.37320761000001</v>
      </c>
      <c r="AV177" s="48">
        <f t="shared" si="72"/>
        <v>550.37320761000001</v>
      </c>
      <c r="AW177" s="48">
        <f t="shared" si="72"/>
        <v>550.37320761000001</v>
      </c>
      <c r="AX177" s="48">
        <f t="shared" si="72"/>
        <v>550.37320761000001</v>
      </c>
      <c r="AY177" s="48">
        <f t="shared" si="72"/>
        <v>550.37320761000001</v>
      </c>
      <c r="AZ177" s="48">
        <f t="shared" si="72"/>
        <v>550.37320761000001</v>
      </c>
    </row>
    <row r="178" spans="1:52" ht="11.25" customHeight="1" outlineLevel="1">
      <c r="A178" s="125" t="s">
        <v>125</v>
      </c>
      <c r="B178" s="96"/>
      <c r="C178" s="96">
        <f>+D152*-1</f>
        <v>0.32020611105399066</v>
      </c>
      <c r="D178" s="96">
        <f t="shared" ref="D178:AZ178" si="73">+D155*-1</f>
        <v>-6.7513027471278289</v>
      </c>
      <c r="E178" s="96">
        <f t="shared" si="73"/>
        <v>-42.99648545563069</v>
      </c>
      <c r="F178" s="96">
        <f t="shared" si="73"/>
        <v>-50.12399431381251</v>
      </c>
      <c r="G178" s="96">
        <f>+G155*-1</f>
        <v>-57.397009844545394</v>
      </c>
      <c r="H178" s="96">
        <f t="shared" si="73"/>
        <v>-64.581981644545408</v>
      </c>
      <c r="I178" s="96">
        <f t="shared" si="73"/>
        <v>-71.440654974366396</v>
      </c>
      <c r="J178" s="96">
        <f t="shared" si="73"/>
        <v>-78.3053783941874</v>
      </c>
      <c r="K178" s="96">
        <f t="shared" si="73"/>
        <v>-85.171317790906386</v>
      </c>
      <c r="L178" s="96">
        <f t="shared" si="73"/>
        <v>-92.037331603641405</v>
      </c>
      <c r="M178" s="96">
        <f t="shared" si="73"/>
        <v>-98.510936849360405</v>
      </c>
      <c r="N178" s="96">
        <f t="shared" si="73"/>
        <v>-104.98454209507941</v>
      </c>
      <c r="O178" s="96">
        <f t="shared" si="73"/>
        <v>-111.45814734079842</v>
      </c>
      <c r="P178" s="96">
        <f t="shared" si="73"/>
        <v>-117.93175258651742</v>
      </c>
      <c r="Q178" s="96">
        <f t="shared" si="73"/>
        <v>-124.40535783223642</v>
      </c>
      <c r="R178" s="96">
        <f t="shared" si="73"/>
        <v>-130.87896307795543</v>
      </c>
      <c r="S178" s="96">
        <f t="shared" si="73"/>
        <v>-137.35256832367446</v>
      </c>
      <c r="T178" s="96">
        <f t="shared" si="73"/>
        <v>-143.82617356939343</v>
      </c>
      <c r="U178" s="96">
        <f t="shared" si="73"/>
        <v>-150.29977881511243</v>
      </c>
      <c r="V178" s="96">
        <f t="shared" si="73"/>
        <v>-156.77338406083143</v>
      </c>
      <c r="W178" s="96">
        <f t="shared" si="73"/>
        <v>-163.24684293846909</v>
      </c>
      <c r="X178" s="96">
        <f t="shared" si="73"/>
        <v>-169.72024173830309</v>
      </c>
      <c r="Y178" s="96">
        <f t="shared" si="73"/>
        <v>-176.19364053813706</v>
      </c>
      <c r="Z178" s="96">
        <f t="shared" si="73"/>
        <v>-182.66703933797112</v>
      </c>
      <c r="AA178" s="96">
        <f t="shared" si="73"/>
        <v>-189.14043813780506</v>
      </c>
      <c r="AB178" s="96">
        <f t="shared" si="73"/>
        <v>-195.61383693763909</v>
      </c>
      <c r="AC178" s="96">
        <f t="shared" si="73"/>
        <v>-202.08723573747307</v>
      </c>
      <c r="AD178" s="96">
        <f t="shared" si="73"/>
        <v>-208.56046084539796</v>
      </c>
      <c r="AE178" s="96">
        <f t="shared" si="73"/>
        <v>-215.03337113187192</v>
      </c>
      <c r="AF178" s="96">
        <f t="shared" si="73"/>
        <v>-221.50628141834594</v>
      </c>
      <c r="AG178" s="96">
        <f t="shared" si="73"/>
        <v>-227.9791917048199</v>
      </c>
      <c r="AH178" s="96">
        <f t="shared" si="73"/>
        <v>-234.45210199129394</v>
      </c>
      <c r="AI178" s="96">
        <f t="shared" si="73"/>
        <v>-240.92501227776791</v>
      </c>
      <c r="AJ178" s="96">
        <f t="shared" si="73"/>
        <v>-247.39792256424192</v>
      </c>
      <c r="AK178" s="96">
        <f t="shared" si="73"/>
        <v>-253.87083285071591</v>
      </c>
      <c r="AL178" s="96">
        <f t="shared" si="73"/>
        <v>-260.34374313718996</v>
      </c>
      <c r="AM178" s="96">
        <f t="shared" si="73"/>
        <v>-266.81665342366392</v>
      </c>
      <c r="AN178" s="96">
        <f t="shared" si="73"/>
        <v>-273.28956371013794</v>
      </c>
      <c r="AO178" s="96">
        <f t="shared" si="73"/>
        <v>-279.7624739966119</v>
      </c>
      <c r="AP178" s="96">
        <f t="shared" si="73"/>
        <v>-286.23538428308586</v>
      </c>
      <c r="AQ178" s="96">
        <f t="shared" si="73"/>
        <v>-292.70829456955988</v>
      </c>
      <c r="AR178" s="96">
        <f t="shared" si="73"/>
        <v>-299.18120485603384</v>
      </c>
      <c r="AS178" s="96">
        <f t="shared" si="73"/>
        <v>-305.65411514250786</v>
      </c>
      <c r="AT178" s="96">
        <f t="shared" si="73"/>
        <v>-312.12702542898182</v>
      </c>
      <c r="AU178" s="96">
        <f t="shared" si="73"/>
        <v>-318.59993571545579</v>
      </c>
      <c r="AV178" s="96">
        <f t="shared" si="73"/>
        <v>-325.07284600192975</v>
      </c>
      <c r="AW178" s="96">
        <f t="shared" si="73"/>
        <v>-331.54575628840377</v>
      </c>
      <c r="AX178" s="96">
        <f t="shared" si="73"/>
        <v>-338.01866657487773</v>
      </c>
      <c r="AY178" s="96">
        <f t="shared" si="73"/>
        <v>-344.49157686135169</v>
      </c>
      <c r="AZ178" s="96">
        <f t="shared" si="73"/>
        <v>-350.96448714782576</v>
      </c>
    </row>
    <row r="179" spans="1:52" ht="11.25" customHeight="1" outlineLevel="1">
      <c r="A179" s="125" t="s">
        <v>126</v>
      </c>
      <c r="B179" s="48"/>
      <c r="C179" s="122">
        <f t="shared" ref="C179:H179" si="74">SUM(C177:C178)</f>
        <v>548.02206549105404</v>
      </c>
      <c r="D179" s="122">
        <f t="shared" si="74"/>
        <v>540.95055663287224</v>
      </c>
      <c r="E179" s="122">
        <f t="shared" si="74"/>
        <v>504.70537392436938</v>
      </c>
      <c r="F179" s="122">
        <f t="shared" si="74"/>
        <v>497.5778650661876</v>
      </c>
      <c r="G179" s="122">
        <f t="shared" si="74"/>
        <v>490.30484953545471</v>
      </c>
      <c r="H179" s="122">
        <f t="shared" si="74"/>
        <v>484.80481584545464</v>
      </c>
      <c r="I179" s="122">
        <f t="shared" ref="I179:AZ179" si="75">SUM(I177:I178)</f>
        <v>478.76367847563364</v>
      </c>
      <c r="J179" s="122">
        <f t="shared" si="75"/>
        <v>472.06782921581259</v>
      </c>
      <c r="K179" s="122">
        <f t="shared" si="75"/>
        <v>465.20188981909359</v>
      </c>
      <c r="L179" s="122">
        <f t="shared" si="75"/>
        <v>458.3358760063586</v>
      </c>
      <c r="M179" s="122">
        <f t="shared" si="75"/>
        <v>451.8622707606396</v>
      </c>
      <c r="N179" s="122">
        <f t="shared" si="75"/>
        <v>445.3886655149206</v>
      </c>
      <c r="O179" s="122">
        <f t="shared" si="75"/>
        <v>438.9150602692016</v>
      </c>
      <c r="P179" s="122">
        <f t="shared" si="75"/>
        <v>432.4414550234826</v>
      </c>
      <c r="Q179" s="122">
        <f t="shared" si="75"/>
        <v>425.9678497777636</v>
      </c>
      <c r="R179" s="122">
        <f t="shared" si="75"/>
        <v>419.4942445320446</v>
      </c>
      <c r="S179" s="122">
        <f t="shared" si="75"/>
        <v>413.02063928632555</v>
      </c>
      <c r="T179" s="122">
        <f t="shared" si="75"/>
        <v>406.5470340406066</v>
      </c>
      <c r="U179" s="122">
        <f t="shared" si="75"/>
        <v>400.0734287948876</v>
      </c>
      <c r="V179" s="122">
        <f t="shared" si="75"/>
        <v>393.5998235491686</v>
      </c>
      <c r="W179" s="122">
        <f t="shared" si="75"/>
        <v>387.12636467153095</v>
      </c>
      <c r="X179" s="122">
        <f t="shared" si="75"/>
        <v>380.65296587169689</v>
      </c>
      <c r="Y179" s="122">
        <f t="shared" si="75"/>
        <v>374.17956707186295</v>
      </c>
      <c r="Z179" s="122">
        <f t="shared" si="75"/>
        <v>367.70616827202889</v>
      </c>
      <c r="AA179" s="122">
        <f t="shared" si="75"/>
        <v>361.23276947219495</v>
      </c>
      <c r="AB179" s="122">
        <f t="shared" si="75"/>
        <v>354.75937067236089</v>
      </c>
      <c r="AC179" s="122">
        <f t="shared" si="75"/>
        <v>348.28597187252694</v>
      </c>
      <c r="AD179" s="122">
        <f t="shared" si="75"/>
        <v>341.81274676460202</v>
      </c>
      <c r="AE179" s="122">
        <f t="shared" si="75"/>
        <v>335.33983647812806</v>
      </c>
      <c r="AF179" s="122">
        <f t="shared" si="75"/>
        <v>328.8669261916541</v>
      </c>
      <c r="AG179" s="122">
        <f t="shared" si="75"/>
        <v>322.39401590518014</v>
      </c>
      <c r="AH179" s="122">
        <f t="shared" si="75"/>
        <v>315.92110561870606</v>
      </c>
      <c r="AI179" s="122">
        <f t="shared" si="75"/>
        <v>309.4481953322321</v>
      </c>
      <c r="AJ179" s="122">
        <f t="shared" si="75"/>
        <v>302.97528504575808</v>
      </c>
      <c r="AK179" s="122">
        <f t="shared" si="75"/>
        <v>296.50237475928407</v>
      </c>
      <c r="AL179" s="122">
        <f t="shared" si="75"/>
        <v>290.02946447281005</v>
      </c>
      <c r="AM179" s="122">
        <f t="shared" si="75"/>
        <v>283.55655418633609</v>
      </c>
      <c r="AN179" s="122">
        <f t="shared" si="75"/>
        <v>277.08364389986207</v>
      </c>
      <c r="AO179" s="122">
        <f t="shared" si="75"/>
        <v>270.61073361338811</v>
      </c>
      <c r="AP179" s="122">
        <f t="shared" si="75"/>
        <v>264.13782332691414</v>
      </c>
      <c r="AQ179" s="122">
        <f t="shared" si="75"/>
        <v>257.66491304044013</v>
      </c>
      <c r="AR179" s="122">
        <f t="shared" si="75"/>
        <v>251.19200275396616</v>
      </c>
      <c r="AS179" s="122">
        <f t="shared" si="75"/>
        <v>244.71909246749215</v>
      </c>
      <c r="AT179" s="122">
        <f t="shared" si="75"/>
        <v>238.24618218101818</v>
      </c>
      <c r="AU179" s="122">
        <f t="shared" si="75"/>
        <v>231.77327189454422</v>
      </c>
      <c r="AV179" s="122">
        <f t="shared" si="75"/>
        <v>225.30036160807026</v>
      </c>
      <c r="AW179" s="122">
        <f t="shared" si="75"/>
        <v>218.82745132159624</v>
      </c>
      <c r="AX179" s="122">
        <f t="shared" si="75"/>
        <v>212.35454103512228</v>
      </c>
      <c r="AY179" s="122">
        <f t="shared" si="75"/>
        <v>205.88163074864832</v>
      </c>
      <c r="AZ179" s="122">
        <f t="shared" si="75"/>
        <v>199.40872046217424</v>
      </c>
    </row>
    <row r="180" spans="1:52" ht="11.25" customHeight="1" outlineLevel="1">
      <c r="A180" s="76"/>
    </row>
    <row r="181" spans="1:52" ht="11.25" customHeight="1" outlineLevel="1">
      <c r="A181" s="125" t="s">
        <v>127</v>
      </c>
      <c r="C181" s="48">
        <f>'[46]C-02-01'!D23</f>
        <v>461.7688829127261</v>
      </c>
      <c r="D181" s="48">
        <f>+(D179+C179)/2</f>
        <v>544.48631106196308</v>
      </c>
      <c r="E181" s="48">
        <f>+(E179+D179)/2</f>
        <v>522.82796527862081</v>
      </c>
      <c r="F181" s="48">
        <f>+(F179+E179)/2</f>
        <v>501.14161949527852</v>
      </c>
      <c r="G181" s="48">
        <f>+(G179+F179)/2</f>
        <v>493.94135730082115</v>
      </c>
      <c r="H181" s="48">
        <f>+(H179+G179)/2</f>
        <v>487.55483269045465</v>
      </c>
      <c r="I181" s="48">
        <f t="shared" ref="I181:AZ181" si="76">+(I179+H179)/2</f>
        <v>481.78424716054417</v>
      </c>
      <c r="J181" s="48">
        <f t="shared" si="76"/>
        <v>475.41575384572309</v>
      </c>
      <c r="K181" s="48">
        <f t="shared" si="76"/>
        <v>468.63485951745309</v>
      </c>
      <c r="L181" s="48">
        <f t="shared" si="76"/>
        <v>461.7688829127261</v>
      </c>
      <c r="M181" s="48">
        <f t="shared" si="76"/>
        <v>455.0990733834991</v>
      </c>
      <c r="N181" s="48">
        <f t="shared" si="76"/>
        <v>448.6254681377801</v>
      </c>
      <c r="O181" s="48">
        <f t="shared" si="76"/>
        <v>442.1518628920611</v>
      </c>
      <c r="P181" s="48">
        <f t="shared" si="76"/>
        <v>435.6782576463421</v>
      </c>
      <c r="Q181" s="48">
        <f t="shared" si="76"/>
        <v>429.2046524006231</v>
      </c>
      <c r="R181" s="48">
        <f t="shared" si="76"/>
        <v>422.7310471549041</v>
      </c>
      <c r="S181" s="48">
        <f t="shared" si="76"/>
        <v>416.2574419091851</v>
      </c>
      <c r="T181" s="48">
        <f t="shared" si="76"/>
        <v>409.7838366634661</v>
      </c>
      <c r="U181" s="48">
        <f t="shared" si="76"/>
        <v>403.3102314177471</v>
      </c>
      <c r="V181" s="48">
        <f t="shared" si="76"/>
        <v>396.8366261720281</v>
      </c>
      <c r="W181" s="48">
        <f t="shared" si="76"/>
        <v>390.36309411034978</v>
      </c>
      <c r="X181" s="48">
        <f t="shared" si="76"/>
        <v>383.88966527161392</v>
      </c>
      <c r="Y181" s="48">
        <f t="shared" si="76"/>
        <v>377.41626647177992</v>
      </c>
      <c r="Z181" s="48">
        <f t="shared" si="76"/>
        <v>370.94286767194592</v>
      </c>
      <c r="AA181" s="48">
        <f t="shared" si="76"/>
        <v>364.46946887211192</v>
      </c>
      <c r="AB181" s="48">
        <f t="shared" si="76"/>
        <v>357.99607007227792</v>
      </c>
      <c r="AC181" s="48">
        <f t="shared" si="76"/>
        <v>351.52267127244392</v>
      </c>
      <c r="AD181" s="48">
        <f t="shared" si="76"/>
        <v>345.04935931856448</v>
      </c>
      <c r="AE181" s="48">
        <f t="shared" si="76"/>
        <v>338.57629162136504</v>
      </c>
      <c r="AF181" s="48">
        <f t="shared" si="76"/>
        <v>332.10338133489108</v>
      </c>
      <c r="AG181" s="48">
        <f t="shared" si="76"/>
        <v>325.63047104841712</v>
      </c>
      <c r="AH181" s="48">
        <f t="shared" si="76"/>
        <v>319.1575607619431</v>
      </c>
      <c r="AI181" s="48">
        <f t="shared" si="76"/>
        <v>312.68465047546908</v>
      </c>
      <c r="AJ181" s="48">
        <f t="shared" si="76"/>
        <v>306.21174018899512</v>
      </c>
      <c r="AK181" s="48">
        <f t="shared" si="76"/>
        <v>299.73882990252105</v>
      </c>
      <c r="AL181" s="48">
        <f t="shared" si="76"/>
        <v>293.26591961604709</v>
      </c>
      <c r="AM181" s="48">
        <f t="shared" si="76"/>
        <v>286.79300932957307</v>
      </c>
      <c r="AN181" s="48">
        <f t="shared" si="76"/>
        <v>280.32009904309905</v>
      </c>
      <c r="AO181" s="48">
        <f t="shared" si="76"/>
        <v>273.84718875662509</v>
      </c>
      <c r="AP181" s="48">
        <f t="shared" si="76"/>
        <v>267.37427847015113</v>
      </c>
      <c r="AQ181" s="48">
        <f t="shared" si="76"/>
        <v>260.90136818367716</v>
      </c>
      <c r="AR181" s="48">
        <f t="shared" si="76"/>
        <v>254.42845789720315</v>
      </c>
      <c r="AS181" s="48">
        <f t="shared" si="76"/>
        <v>247.95554761072916</v>
      </c>
      <c r="AT181" s="48">
        <f t="shared" si="76"/>
        <v>241.48263732425517</v>
      </c>
      <c r="AU181" s="48">
        <f t="shared" si="76"/>
        <v>235.0097270377812</v>
      </c>
      <c r="AV181" s="48">
        <f t="shared" si="76"/>
        <v>228.53681675130724</v>
      </c>
      <c r="AW181" s="48">
        <f t="shared" si="76"/>
        <v>222.06390646483325</v>
      </c>
      <c r="AX181" s="48">
        <f t="shared" si="76"/>
        <v>215.59099617835926</v>
      </c>
      <c r="AY181" s="48">
        <f t="shared" si="76"/>
        <v>209.1180858918853</v>
      </c>
      <c r="AZ181" s="48">
        <f t="shared" si="76"/>
        <v>202.64517560541128</v>
      </c>
    </row>
    <row r="182" spans="1:52" ht="10" outlineLevel="1">
      <c r="A182" s="125" t="s">
        <v>128</v>
      </c>
      <c r="C182" s="55">
        <f>C200</f>
        <v>0</v>
      </c>
      <c r="D182" s="55">
        <f ca="1">D200</f>
        <v>0</v>
      </c>
      <c r="E182" s="55">
        <f t="shared" ref="E182:AZ182" ca="1" si="77">E200</f>
        <v>0</v>
      </c>
      <c r="F182" s="55">
        <f t="shared" ca="1" si="77"/>
        <v>0</v>
      </c>
      <c r="G182" s="55">
        <f t="shared" ca="1" si="77"/>
        <v>0</v>
      </c>
      <c r="H182" s="55">
        <f t="shared" ca="1" si="77"/>
        <v>0</v>
      </c>
      <c r="I182" s="55">
        <f t="shared" ca="1" si="77"/>
        <v>0</v>
      </c>
      <c r="J182" s="48">
        <f t="shared" ca="1" si="77"/>
        <v>0</v>
      </c>
      <c r="K182" s="48">
        <f t="shared" ca="1" si="77"/>
        <v>0</v>
      </c>
      <c r="L182" s="48">
        <f t="shared" ca="1" si="77"/>
        <v>0</v>
      </c>
      <c r="M182" s="48">
        <f t="shared" ca="1" si="77"/>
        <v>0</v>
      </c>
      <c r="N182" s="48">
        <f t="shared" ca="1" si="77"/>
        <v>0</v>
      </c>
      <c r="O182" s="48">
        <f t="shared" ca="1" si="77"/>
        <v>0</v>
      </c>
      <c r="P182" s="48">
        <f t="shared" ca="1" si="77"/>
        <v>0</v>
      </c>
      <c r="Q182" s="48">
        <f t="shared" ca="1" si="77"/>
        <v>0</v>
      </c>
      <c r="R182" s="48">
        <f t="shared" ca="1" si="77"/>
        <v>0</v>
      </c>
      <c r="S182" s="48">
        <f t="shared" ca="1" si="77"/>
        <v>0</v>
      </c>
      <c r="T182" s="48">
        <f t="shared" ca="1" si="77"/>
        <v>0</v>
      </c>
      <c r="U182" s="48">
        <f t="shared" ca="1" si="77"/>
        <v>0</v>
      </c>
      <c r="V182" s="48">
        <f t="shared" ca="1" si="77"/>
        <v>0</v>
      </c>
      <c r="W182" s="48">
        <f t="shared" ca="1" si="77"/>
        <v>0</v>
      </c>
      <c r="X182" s="48">
        <f t="shared" ca="1" si="77"/>
        <v>0</v>
      </c>
      <c r="Y182" s="48">
        <f t="shared" ca="1" si="77"/>
        <v>0</v>
      </c>
      <c r="Z182" s="48">
        <f t="shared" ca="1" si="77"/>
        <v>0</v>
      </c>
      <c r="AA182" s="48">
        <f t="shared" ca="1" si="77"/>
        <v>0</v>
      </c>
      <c r="AB182" s="48">
        <f t="shared" ca="1" si="77"/>
        <v>0</v>
      </c>
      <c r="AC182" s="48">
        <f t="shared" ca="1" si="77"/>
        <v>0</v>
      </c>
      <c r="AD182" s="48">
        <f t="shared" ca="1" si="77"/>
        <v>0</v>
      </c>
      <c r="AE182" s="48">
        <f t="shared" ca="1" si="77"/>
        <v>0</v>
      </c>
      <c r="AF182" s="48">
        <f t="shared" ca="1" si="77"/>
        <v>0</v>
      </c>
      <c r="AG182" s="48">
        <f t="shared" ca="1" si="77"/>
        <v>0</v>
      </c>
      <c r="AH182" s="48">
        <f t="shared" ca="1" si="77"/>
        <v>0</v>
      </c>
      <c r="AI182" s="48">
        <f t="shared" ca="1" si="77"/>
        <v>0</v>
      </c>
      <c r="AJ182" s="48">
        <f t="shared" ca="1" si="77"/>
        <v>0</v>
      </c>
      <c r="AK182" s="48">
        <f t="shared" ca="1" si="77"/>
        <v>0</v>
      </c>
      <c r="AL182" s="48">
        <f t="shared" ca="1" si="77"/>
        <v>0</v>
      </c>
      <c r="AM182" s="48">
        <f t="shared" ca="1" si="77"/>
        <v>0</v>
      </c>
      <c r="AN182" s="48">
        <f t="shared" ca="1" si="77"/>
        <v>0</v>
      </c>
      <c r="AO182" s="48">
        <f t="shared" ca="1" si="77"/>
        <v>0</v>
      </c>
      <c r="AP182" s="48">
        <f t="shared" ca="1" si="77"/>
        <v>0</v>
      </c>
      <c r="AQ182" s="48">
        <f t="shared" ca="1" si="77"/>
        <v>0</v>
      </c>
      <c r="AR182" s="48">
        <f t="shared" ca="1" si="77"/>
        <v>0</v>
      </c>
      <c r="AS182" s="48">
        <f t="shared" ca="1" si="77"/>
        <v>0</v>
      </c>
      <c r="AT182" s="48">
        <f t="shared" ca="1" si="77"/>
        <v>0</v>
      </c>
      <c r="AU182" s="48">
        <f t="shared" ca="1" si="77"/>
        <v>0</v>
      </c>
      <c r="AV182" s="48">
        <f t="shared" ca="1" si="77"/>
        <v>0</v>
      </c>
      <c r="AW182" s="48">
        <f t="shared" ca="1" si="77"/>
        <v>0</v>
      </c>
      <c r="AX182" s="48">
        <f t="shared" ca="1" si="77"/>
        <v>0</v>
      </c>
      <c r="AY182" s="48">
        <f t="shared" ca="1" si="77"/>
        <v>0</v>
      </c>
      <c r="AZ182" s="48">
        <f t="shared" ca="1" si="77"/>
        <v>0</v>
      </c>
    </row>
    <row r="183" spans="1:52" s="47" customFormat="1" ht="11.25" customHeight="1" outlineLevel="1">
      <c r="A183" s="126" t="s">
        <v>129</v>
      </c>
      <c r="C183" s="127">
        <f t="shared" ref="C183:H183" si="78">+SUM(C181:C182)</f>
        <v>461.7688829127261</v>
      </c>
      <c r="D183" s="127">
        <f t="shared" ca="1" si="78"/>
        <v>544.48631106196308</v>
      </c>
      <c r="E183" s="127">
        <f t="shared" ca="1" si="78"/>
        <v>522.82796527862081</v>
      </c>
      <c r="F183" s="127">
        <f t="shared" ca="1" si="78"/>
        <v>501.14161949527852</v>
      </c>
      <c r="G183" s="127">
        <f t="shared" ca="1" si="78"/>
        <v>493.94135730082115</v>
      </c>
      <c r="H183" s="127">
        <f t="shared" ca="1" si="78"/>
        <v>487.55483269045465</v>
      </c>
      <c r="I183" s="127">
        <f t="shared" ref="I183:AZ183" ca="1" si="79">+SUM(I181:I182)</f>
        <v>481.78424716054417</v>
      </c>
      <c r="J183" s="127">
        <f t="shared" ca="1" si="79"/>
        <v>475.41575384572309</v>
      </c>
      <c r="K183" s="127">
        <f t="shared" ca="1" si="79"/>
        <v>468.63485951745309</v>
      </c>
      <c r="L183" s="127">
        <f t="shared" ca="1" si="79"/>
        <v>461.7688829127261</v>
      </c>
      <c r="M183" s="127">
        <f t="shared" ca="1" si="79"/>
        <v>455.0990733834991</v>
      </c>
      <c r="N183" s="127">
        <f t="shared" ca="1" si="79"/>
        <v>448.6254681377801</v>
      </c>
      <c r="O183" s="127">
        <f t="shared" ca="1" si="79"/>
        <v>442.1518628920611</v>
      </c>
      <c r="P183" s="127">
        <f t="shared" ca="1" si="79"/>
        <v>435.6782576463421</v>
      </c>
      <c r="Q183" s="127">
        <f t="shared" ca="1" si="79"/>
        <v>429.2046524006231</v>
      </c>
      <c r="R183" s="127">
        <f t="shared" ca="1" si="79"/>
        <v>422.7310471549041</v>
      </c>
      <c r="S183" s="127">
        <f t="shared" ca="1" si="79"/>
        <v>416.2574419091851</v>
      </c>
      <c r="T183" s="127">
        <f t="shared" ca="1" si="79"/>
        <v>409.7838366634661</v>
      </c>
      <c r="U183" s="127">
        <f t="shared" ca="1" si="79"/>
        <v>403.3102314177471</v>
      </c>
      <c r="V183" s="127">
        <f t="shared" ca="1" si="79"/>
        <v>396.8366261720281</v>
      </c>
      <c r="W183" s="127">
        <f t="shared" ca="1" si="79"/>
        <v>390.36309411034978</v>
      </c>
      <c r="X183" s="127">
        <f t="shared" ca="1" si="79"/>
        <v>383.88966527161392</v>
      </c>
      <c r="Y183" s="127">
        <f t="shared" ca="1" si="79"/>
        <v>377.41626647177992</v>
      </c>
      <c r="Z183" s="127">
        <f t="shared" ca="1" si="79"/>
        <v>370.94286767194592</v>
      </c>
      <c r="AA183" s="127">
        <f t="shared" ca="1" si="79"/>
        <v>364.46946887211192</v>
      </c>
      <c r="AB183" s="127">
        <f t="shared" ca="1" si="79"/>
        <v>357.99607007227792</v>
      </c>
      <c r="AC183" s="127">
        <f t="shared" ca="1" si="79"/>
        <v>351.52267127244392</v>
      </c>
      <c r="AD183" s="127">
        <f t="shared" ca="1" si="79"/>
        <v>345.04935931856448</v>
      </c>
      <c r="AE183" s="127">
        <f t="shared" ca="1" si="79"/>
        <v>338.57629162136504</v>
      </c>
      <c r="AF183" s="127">
        <f t="shared" ca="1" si="79"/>
        <v>332.10338133489108</v>
      </c>
      <c r="AG183" s="127">
        <f t="shared" ca="1" si="79"/>
        <v>325.63047104841712</v>
      </c>
      <c r="AH183" s="127">
        <f t="shared" ca="1" si="79"/>
        <v>319.1575607619431</v>
      </c>
      <c r="AI183" s="127">
        <f t="shared" ca="1" si="79"/>
        <v>312.68465047546908</v>
      </c>
      <c r="AJ183" s="127">
        <f t="shared" ca="1" si="79"/>
        <v>306.21174018899512</v>
      </c>
      <c r="AK183" s="127">
        <f t="shared" ca="1" si="79"/>
        <v>299.73882990252105</v>
      </c>
      <c r="AL183" s="127">
        <f t="shared" ca="1" si="79"/>
        <v>293.26591961604709</v>
      </c>
      <c r="AM183" s="127">
        <f t="shared" ca="1" si="79"/>
        <v>286.79300932957307</v>
      </c>
      <c r="AN183" s="127">
        <f t="shared" ca="1" si="79"/>
        <v>280.32009904309905</v>
      </c>
      <c r="AO183" s="127">
        <f t="shared" ca="1" si="79"/>
        <v>273.84718875662509</v>
      </c>
      <c r="AP183" s="127">
        <f t="shared" ca="1" si="79"/>
        <v>267.37427847015113</v>
      </c>
      <c r="AQ183" s="127">
        <f t="shared" ca="1" si="79"/>
        <v>260.90136818367716</v>
      </c>
      <c r="AR183" s="127">
        <f t="shared" ca="1" si="79"/>
        <v>254.42845789720315</v>
      </c>
      <c r="AS183" s="127">
        <f t="shared" ca="1" si="79"/>
        <v>247.95554761072916</v>
      </c>
      <c r="AT183" s="127">
        <f t="shared" ca="1" si="79"/>
        <v>241.48263732425517</v>
      </c>
      <c r="AU183" s="127">
        <f t="shared" ca="1" si="79"/>
        <v>235.0097270377812</v>
      </c>
      <c r="AV183" s="127">
        <f t="shared" ca="1" si="79"/>
        <v>228.53681675130724</v>
      </c>
      <c r="AW183" s="127">
        <f t="shared" ca="1" si="79"/>
        <v>222.06390646483325</v>
      </c>
      <c r="AX183" s="127">
        <f t="shared" ca="1" si="79"/>
        <v>215.59099617835926</v>
      </c>
      <c r="AY183" s="127">
        <f t="shared" ca="1" si="79"/>
        <v>209.1180858918853</v>
      </c>
      <c r="AZ183" s="127">
        <f t="shared" ca="1" si="79"/>
        <v>202.64517560541128</v>
      </c>
    </row>
    <row r="184" spans="1:52" ht="11.25" customHeight="1" outlineLevel="1">
      <c r="D184" s="48"/>
      <c r="E184" s="48"/>
      <c r="F184" s="48"/>
      <c r="G184" s="48"/>
      <c r="H184" s="48">
        <f ca="1">H183-G183</f>
        <v>-6.3865246103665072</v>
      </c>
    </row>
    <row r="185" spans="1:52" ht="11.25" customHeight="1" outlineLevel="1">
      <c r="A185" s="47" t="s">
        <v>130</v>
      </c>
      <c r="D185" s="128"/>
      <c r="E185" s="128"/>
      <c r="F185" s="48"/>
      <c r="G185" s="48"/>
      <c r="H185" s="48"/>
      <c r="I185" s="270">
        <v>274.08100000000002</v>
      </c>
    </row>
    <row r="186" spans="1:52" ht="11.25" customHeight="1" outlineLevel="1">
      <c r="D186" s="48"/>
      <c r="E186" s="48"/>
      <c r="F186" s="48"/>
      <c r="G186" s="48"/>
      <c r="H186" s="48"/>
    </row>
    <row r="187" spans="1:52" ht="11.25" customHeight="1" outlineLevel="1">
      <c r="A187" s="42" t="s">
        <v>131</v>
      </c>
      <c r="D187" s="129">
        <f t="shared" ref="D187:AZ187" si="80">_xlfn.DAYS(DATE(D1,12,31),DATE(D1,1,1))+1</f>
        <v>366</v>
      </c>
      <c r="E187" s="128">
        <f t="shared" si="80"/>
        <v>365</v>
      </c>
      <c r="F187" s="128">
        <f t="shared" si="80"/>
        <v>365</v>
      </c>
      <c r="G187" s="128">
        <f t="shared" si="80"/>
        <v>365</v>
      </c>
      <c r="H187" s="128">
        <f t="shared" si="80"/>
        <v>366</v>
      </c>
      <c r="I187" s="128">
        <f t="shared" si="80"/>
        <v>365</v>
      </c>
      <c r="J187" s="128">
        <f t="shared" si="80"/>
        <v>365</v>
      </c>
      <c r="K187" s="128">
        <f t="shared" si="80"/>
        <v>365</v>
      </c>
      <c r="L187" s="128">
        <f t="shared" si="80"/>
        <v>366</v>
      </c>
      <c r="M187" s="128">
        <f t="shared" si="80"/>
        <v>365</v>
      </c>
      <c r="N187" s="128">
        <f t="shared" si="80"/>
        <v>365</v>
      </c>
      <c r="O187" s="128">
        <f t="shared" si="80"/>
        <v>365</v>
      </c>
      <c r="P187" s="128">
        <f t="shared" si="80"/>
        <v>366</v>
      </c>
      <c r="Q187" s="128">
        <f t="shared" si="80"/>
        <v>365</v>
      </c>
      <c r="R187" s="130">
        <f t="shared" si="80"/>
        <v>365</v>
      </c>
      <c r="S187" s="131">
        <f t="shared" si="80"/>
        <v>365</v>
      </c>
      <c r="T187" s="131">
        <f t="shared" si="80"/>
        <v>366</v>
      </c>
      <c r="U187" s="131">
        <f t="shared" si="80"/>
        <v>365</v>
      </c>
      <c r="V187" s="131">
        <f t="shared" si="80"/>
        <v>365</v>
      </c>
      <c r="W187" s="131">
        <f t="shared" si="80"/>
        <v>365</v>
      </c>
      <c r="X187" s="131">
        <f t="shared" si="80"/>
        <v>366</v>
      </c>
      <c r="Y187" s="131">
        <f t="shared" si="80"/>
        <v>365</v>
      </c>
      <c r="Z187" s="131">
        <f t="shared" si="80"/>
        <v>365</v>
      </c>
      <c r="AA187" s="131">
        <f t="shared" si="80"/>
        <v>365</v>
      </c>
      <c r="AB187" s="131">
        <f t="shared" si="80"/>
        <v>366</v>
      </c>
      <c r="AC187" s="131">
        <f t="shared" si="80"/>
        <v>365</v>
      </c>
      <c r="AD187" s="131">
        <f t="shared" si="80"/>
        <v>365</v>
      </c>
      <c r="AE187" s="131">
        <f t="shared" si="80"/>
        <v>365</v>
      </c>
      <c r="AF187" s="131">
        <f t="shared" si="80"/>
        <v>366</v>
      </c>
      <c r="AG187" s="131">
        <f t="shared" si="80"/>
        <v>365</v>
      </c>
      <c r="AH187" s="131">
        <f t="shared" si="80"/>
        <v>365</v>
      </c>
      <c r="AI187" s="131">
        <f t="shared" si="80"/>
        <v>365</v>
      </c>
      <c r="AJ187" s="131">
        <f t="shared" si="80"/>
        <v>366</v>
      </c>
      <c r="AK187" s="131">
        <f t="shared" si="80"/>
        <v>365</v>
      </c>
      <c r="AL187" s="131">
        <f t="shared" si="80"/>
        <v>365</v>
      </c>
      <c r="AM187" s="131">
        <f t="shared" si="80"/>
        <v>365</v>
      </c>
      <c r="AN187" s="131">
        <f t="shared" si="80"/>
        <v>366</v>
      </c>
      <c r="AO187" s="131">
        <f t="shared" si="80"/>
        <v>365</v>
      </c>
      <c r="AP187" s="131">
        <f t="shared" si="80"/>
        <v>365</v>
      </c>
      <c r="AQ187" s="131">
        <f t="shared" si="80"/>
        <v>365</v>
      </c>
      <c r="AR187" s="131">
        <f t="shared" si="80"/>
        <v>366</v>
      </c>
      <c r="AS187" s="131">
        <f t="shared" si="80"/>
        <v>365</v>
      </c>
      <c r="AT187" s="131">
        <f t="shared" si="80"/>
        <v>365</v>
      </c>
      <c r="AU187" s="131">
        <f t="shared" si="80"/>
        <v>365</v>
      </c>
      <c r="AV187" s="131">
        <f t="shared" si="80"/>
        <v>366</v>
      </c>
      <c r="AW187" s="131">
        <f t="shared" si="80"/>
        <v>365</v>
      </c>
      <c r="AX187" s="131">
        <f t="shared" si="80"/>
        <v>365</v>
      </c>
      <c r="AY187" s="131">
        <f t="shared" si="80"/>
        <v>365</v>
      </c>
      <c r="AZ187" s="131">
        <f t="shared" si="80"/>
        <v>366</v>
      </c>
    </row>
    <row r="188" spans="1:52" ht="11.25" customHeight="1" outlineLevel="1">
      <c r="A188" s="42" t="s">
        <v>132</v>
      </c>
      <c r="D188" s="132">
        <v>35.630000000000003</v>
      </c>
      <c r="E188" s="48">
        <f>D188</f>
        <v>35.630000000000003</v>
      </c>
      <c r="F188" s="48">
        <f t="shared" ref="F188:U189" si="81">E188</f>
        <v>35.630000000000003</v>
      </c>
      <c r="G188" s="48">
        <f t="shared" si="81"/>
        <v>35.630000000000003</v>
      </c>
      <c r="H188" s="48">
        <f t="shared" si="81"/>
        <v>35.630000000000003</v>
      </c>
      <c r="I188" s="48">
        <f t="shared" si="81"/>
        <v>35.630000000000003</v>
      </c>
      <c r="J188" s="48">
        <f t="shared" si="81"/>
        <v>35.630000000000003</v>
      </c>
      <c r="K188" s="48">
        <f t="shared" si="81"/>
        <v>35.630000000000003</v>
      </c>
      <c r="L188" s="48">
        <f t="shared" si="81"/>
        <v>35.630000000000003</v>
      </c>
      <c r="M188" s="48">
        <f t="shared" si="81"/>
        <v>35.630000000000003</v>
      </c>
      <c r="N188" s="48">
        <f t="shared" si="81"/>
        <v>35.630000000000003</v>
      </c>
      <c r="O188" s="48">
        <f t="shared" si="81"/>
        <v>35.630000000000003</v>
      </c>
      <c r="P188" s="48">
        <f t="shared" si="81"/>
        <v>35.630000000000003</v>
      </c>
      <c r="Q188" s="48">
        <f t="shared" si="81"/>
        <v>35.630000000000003</v>
      </c>
      <c r="R188" s="48">
        <f t="shared" si="81"/>
        <v>35.630000000000003</v>
      </c>
      <c r="S188" s="48">
        <f t="shared" si="81"/>
        <v>35.630000000000003</v>
      </c>
      <c r="T188" s="48">
        <f t="shared" si="81"/>
        <v>35.630000000000003</v>
      </c>
      <c r="U188" s="48">
        <f t="shared" si="81"/>
        <v>35.630000000000003</v>
      </c>
      <c r="V188" s="48">
        <f t="shared" ref="V188:AK189" si="82">U188</f>
        <v>35.630000000000003</v>
      </c>
      <c r="W188" s="48">
        <f t="shared" si="82"/>
        <v>35.630000000000003</v>
      </c>
      <c r="X188" s="48">
        <f t="shared" si="82"/>
        <v>35.630000000000003</v>
      </c>
      <c r="Y188" s="48">
        <f t="shared" si="82"/>
        <v>35.630000000000003</v>
      </c>
      <c r="Z188" s="48">
        <f t="shared" si="82"/>
        <v>35.630000000000003</v>
      </c>
      <c r="AA188" s="48">
        <f t="shared" si="82"/>
        <v>35.630000000000003</v>
      </c>
      <c r="AB188" s="48">
        <f t="shared" si="82"/>
        <v>35.630000000000003</v>
      </c>
      <c r="AC188" s="48">
        <f t="shared" si="82"/>
        <v>35.630000000000003</v>
      </c>
      <c r="AD188" s="48">
        <f t="shared" si="82"/>
        <v>35.630000000000003</v>
      </c>
      <c r="AE188" s="48">
        <f t="shared" si="82"/>
        <v>35.630000000000003</v>
      </c>
      <c r="AF188" s="48">
        <f t="shared" si="82"/>
        <v>35.630000000000003</v>
      </c>
      <c r="AG188" s="48">
        <f t="shared" si="82"/>
        <v>35.630000000000003</v>
      </c>
      <c r="AH188" s="48">
        <f t="shared" si="82"/>
        <v>35.630000000000003</v>
      </c>
      <c r="AI188" s="48">
        <f t="shared" si="82"/>
        <v>35.630000000000003</v>
      </c>
      <c r="AJ188" s="48">
        <f t="shared" si="82"/>
        <v>35.630000000000003</v>
      </c>
      <c r="AK188" s="48">
        <f t="shared" si="82"/>
        <v>35.630000000000003</v>
      </c>
      <c r="AL188" s="48">
        <f t="shared" ref="AL188:AZ189" si="83">AK188</f>
        <v>35.630000000000003</v>
      </c>
      <c r="AM188" s="48">
        <f t="shared" si="83"/>
        <v>35.630000000000003</v>
      </c>
      <c r="AN188" s="48">
        <f t="shared" si="83"/>
        <v>35.630000000000003</v>
      </c>
      <c r="AO188" s="48">
        <f t="shared" si="83"/>
        <v>35.630000000000003</v>
      </c>
      <c r="AP188" s="48">
        <f t="shared" si="83"/>
        <v>35.630000000000003</v>
      </c>
      <c r="AQ188" s="48">
        <f t="shared" si="83"/>
        <v>35.630000000000003</v>
      </c>
      <c r="AR188" s="48">
        <f t="shared" si="83"/>
        <v>35.630000000000003</v>
      </c>
      <c r="AS188" s="48">
        <f t="shared" si="83"/>
        <v>35.630000000000003</v>
      </c>
      <c r="AT188" s="48">
        <f t="shared" si="83"/>
        <v>35.630000000000003</v>
      </c>
      <c r="AU188" s="48">
        <f t="shared" si="83"/>
        <v>35.630000000000003</v>
      </c>
      <c r="AV188" s="48">
        <f t="shared" si="83"/>
        <v>35.630000000000003</v>
      </c>
      <c r="AW188" s="48">
        <f t="shared" si="83"/>
        <v>35.630000000000003</v>
      </c>
      <c r="AX188" s="48">
        <f t="shared" si="83"/>
        <v>35.630000000000003</v>
      </c>
      <c r="AY188" s="48">
        <f t="shared" si="83"/>
        <v>35.630000000000003</v>
      </c>
      <c r="AZ188" s="48">
        <f t="shared" si="83"/>
        <v>35.630000000000003</v>
      </c>
    </row>
    <row r="189" spans="1:52" ht="11.25" customHeight="1" outlineLevel="1">
      <c r="A189" s="42" t="s">
        <v>133</v>
      </c>
      <c r="D189" s="133">
        <v>35.630000000000003</v>
      </c>
      <c r="E189" s="48">
        <f>D189</f>
        <v>35.630000000000003</v>
      </c>
      <c r="F189" s="48">
        <f t="shared" si="81"/>
        <v>35.630000000000003</v>
      </c>
      <c r="G189" s="48">
        <f t="shared" si="81"/>
        <v>35.630000000000003</v>
      </c>
      <c r="H189" s="48">
        <f t="shared" si="81"/>
        <v>35.630000000000003</v>
      </c>
      <c r="I189" s="48">
        <f t="shared" si="81"/>
        <v>35.630000000000003</v>
      </c>
      <c r="J189" s="48">
        <f t="shared" si="81"/>
        <v>35.630000000000003</v>
      </c>
      <c r="K189" s="48">
        <f t="shared" si="81"/>
        <v>35.630000000000003</v>
      </c>
      <c r="L189" s="48">
        <f t="shared" si="81"/>
        <v>35.630000000000003</v>
      </c>
      <c r="M189" s="48">
        <f t="shared" si="81"/>
        <v>35.630000000000003</v>
      </c>
      <c r="N189" s="48">
        <f t="shared" si="81"/>
        <v>35.630000000000003</v>
      </c>
      <c r="O189" s="48">
        <f t="shared" si="81"/>
        <v>35.630000000000003</v>
      </c>
      <c r="P189" s="48">
        <f t="shared" si="81"/>
        <v>35.630000000000003</v>
      </c>
      <c r="Q189" s="48">
        <f t="shared" si="81"/>
        <v>35.630000000000003</v>
      </c>
      <c r="R189" s="48">
        <f t="shared" si="81"/>
        <v>35.630000000000003</v>
      </c>
      <c r="S189" s="48">
        <f t="shared" si="81"/>
        <v>35.630000000000003</v>
      </c>
      <c r="T189" s="48">
        <f t="shared" si="81"/>
        <v>35.630000000000003</v>
      </c>
      <c r="U189" s="48">
        <f t="shared" si="81"/>
        <v>35.630000000000003</v>
      </c>
      <c r="V189" s="48">
        <f t="shared" si="82"/>
        <v>35.630000000000003</v>
      </c>
      <c r="W189" s="48">
        <f t="shared" si="82"/>
        <v>35.630000000000003</v>
      </c>
      <c r="X189" s="48">
        <f t="shared" si="82"/>
        <v>35.630000000000003</v>
      </c>
      <c r="Y189" s="48">
        <f t="shared" si="82"/>
        <v>35.630000000000003</v>
      </c>
      <c r="Z189" s="48">
        <f t="shared" si="82"/>
        <v>35.630000000000003</v>
      </c>
      <c r="AA189" s="48">
        <f t="shared" si="82"/>
        <v>35.630000000000003</v>
      </c>
      <c r="AB189" s="48">
        <f t="shared" si="82"/>
        <v>35.630000000000003</v>
      </c>
      <c r="AC189" s="48">
        <f t="shared" si="82"/>
        <v>35.630000000000003</v>
      </c>
      <c r="AD189" s="48">
        <f t="shared" si="82"/>
        <v>35.630000000000003</v>
      </c>
      <c r="AE189" s="48">
        <f t="shared" si="82"/>
        <v>35.630000000000003</v>
      </c>
      <c r="AF189" s="48">
        <f t="shared" si="82"/>
        <v>35.630000000000003</v>
      </c>
      <c r="AG189" s="48">
        <f t="shared" si="82"/>
        <v>35.630000000000003</v>
      </c>
      <c r="AH189" s="48">
        <f t="shared" si="82"/>
        <v>35.630000000000003</v>
      </c>
      <c r="AI189" s="48">
        <f t="shared" si="82"/>
        <v>35.630000000000003</v>
      </c>
      <c r="AJ189" s="48">
        <f t="shared" si="82"/>
        <v>35.630000000000003</v>
      </c>
      <c r="AK189" s="48">
        <f t="shared" si="82"/>
        <v>35.630000000000003</v>
      </c>
      <c r="AL189" s="48">
        <f t="shared" si="83"/>
        <v>35.630000000000003</v>
      </c>
      <c r="AM189" s="48">
        <f t="shared" si="83"/>
        <v>35.630000000000003</v>
      </c>
      <c r="AN189" s="48">
        <f t="shared" si="83"/>
        <v>35.630000000000003</v>
      </c>
      <c r="AO189" s="48">
        <f t="shared" si="83"/>
        <v>35.630000000000003</v>
      </c>
      <c r="AP189" s="48">
        <f t="shared" si="83"/>
        <v>35.630000000000003</v>
      </c>
      <c r="AQ189" s="48">
        <f t="shared" si="83"/>
        <v>35.630000000000003</v>
      </c>
      <c r="AR189" s="48">
        <f t="shared" si="83"/>
        <v>35.630000000000003</v>
      </c>
      <c r="AS189" s="48">
        <f t="shared" si="83"/>
        <v>35.630000000000003</v>
      </c>
      <c r="AT189" s="48">
        <f t="shared" si="83"/>
        <v>35.630000000000003</v>
      </c>
      <c r="AU189" s="48">
        <f t="shared" si="83"/>
        <v>35.630000000000003</v>
      </c>
      <c r="AV189" s="48">
        <f t="shared" si="83"/>
        <v>35.630000000000003</v>
      </c>
      <c r="AW189" s="48">
        <f t="shared" si="83"/>
        <v>35.630000000000003</v>
      </c>
      <c r="AX189" s="48">
        <f t="shared" si="83"/>
        <v>35.630000000000003</v>
      </c>
      <c r="AY189" s="48">
        <f t="shared" si="83"/>
        <v>35.630000000000003</v>
      </c>
      <c r="AZ189" s="48">
        <f t="shared" si="83"/>
        <v>35.630000000000003</v>
      </c>
    </row>
    <row r="190" spans="1:52" ht="11.25" customHeight="1" outlineLevel="1">
      <c r="A190" s="42" t="s">
        <v>134</v>
      </c>
      <c r="D190" s="134">
        <f>D188-D189</f>
        <v>0</v>
      </c>
      <c r="E190" s="134">
        <f t="shared" ref="E190:AZ190" si="84">E188-E189</f>
        <v>0</v>
      </c>
      <c r="F190" s="134">
        <f t="shared" si="84"/>
        <v>0</v>
      </c>
      <c r="G190" s="134">
        <f t="shared" si="84"/>
        <v>0</v>
      </c>
      <c r="H190" s="134">
        <f t="shared" si="84"/>
        <v>0</v>
      </c>
      <c r="I190" s="134">
        <f t="shared" si="84"/>
        <v>0</v>
      </c>
      <c r="J190" s="134">
        <f t="shared" si="84"/>
        <v>0</v>
      </c>
      <c r="K190" s="134">
        <f t="shared" si="84"/>
        <v>0</v>
      </c>
      <c r="L190" s="134">
        <f t="shared" si="84"/>
        <v>0</v>
      </c>
      <c r="M190" s="134">
        <f t="shared" si="84"/>
        <v>0</v>
      </c>
      <c r="N190" s="134">
        <f t="shared" si="84"/>
        <v>0</v>
      </c>
      <c r="O190" s="134">
        <f t="shared" si="84"/>
        <v>0</v>
      </c>
      <c r="P190" s="134">
        <f t="shared" si="84"/>
        <v>0</v>
      </c>
      <c r="Q190" s="134">
        <f t="shared" si="84"/>
        <v>0</v>
      </c>
      <c r="R190" s="134">
        <f t="shared" si="84"/>
        <v>0</v>
      </c>
      <c r="S190" s="134">
        <f t="shared" si="84"/>
        <v>0</v>
      </c>
      <c r="T190" s="134">
        <f t="shared" si="84"/>
        <v>0</v>
      </c>
      <c r="U190" s="134">
        <f t="shared" si="84"/>
        <v>0</v>
      </c>
      <c r="V190" s="134">
        <f t="shared" si="84"/>
        <v>0</v>
      </c>
      <c r="W190" s="134">
        <f t="shared" si="84"/>
        <v>0</v>
      </c>
      <c r="X190" s="134">
        <f t="shared" si="84"/>
        <v>0</v>
      </c>
      <c r="Y190" s="134">
        <f t="shared" si="84"/>
        <v>0</v>
      </c>
      <c r="Z190" s="134">
        <f t="shared" si="84"/>
        <v>0</v>
      </c>
      <c r="AA190" s="134">
        <f t="shared" si="84"/>
        <v>0</v>
      </c>
      <c r="AB190" s="134">
        <f t="shared" si="84"/>
        <v>0</v>
      </c>
      <c r="AC190" s="134">
        <f t="shared" si="84"/>
        <v>0</v>
      </c>
      <c r="AD190" s="134">
        <f t="shared" si="84"/>
        <v>0</v>
      </c>
      <c r="AE190" s="134">
        <f t="shared" si="84"/>
        <v>0</v>
      </c>
      <c r="AF190" s="134">
        <f t="shared" si="84"/>
        <v>0</v>
      </c>
      <c r="AG190" s="134">
        <f t="shared" si="84"/>
        <v>0</v>
      </c>
      <c r="AH190" s="134">
        <f t="shared" si="84"/>
        <v>0</v>
      </c>
      <c r="AI190" s="134">
        <f t="shared" si="84"/>
        <v>0</v>
      </c>
      <c r="AJ190" s="134">
        <f t="shared" si="84"/>
        <v>0</v>
      </c>
      <c r="AK190" s="134">
        <f t="shared" si="84"/>
        <v>0</v>
      </c>
      <c r="AL190" s="134">
        <f t="shared" si="84"/>
        <v>0</v>
      </c>
      <c r="AM190" s="134">
        <f t="shared" si="84"/>
        <v>0</v>
      </c>
      <c r="AN190" s="134">
        <f t="shared" si="84"/>
        <v>0</v>
      </c>
      <c r="AO190" s="134">
        <f t="shared" si="84"/>
        <v>0</v>
      </c>
      <c r="AP190" s="134">
        <f t="shared" si="84"/>
        <v>0</v>
      </c>
      <c r="AQ190" s="134">
        <f t="shared" si="84"/>
        <v>0</v>
      </c>
      <c r="AR190" s="134">
        <f t="shared" si="84"/>
        <v>0</v>
      </c>
      <c r="AS190" s="134">
        <f t="shared" si="84"/>
        <v>0</v>
      </c>
      <c r="AT190" s="134">
        <f t="shared" si="84"/>
        <v>0</v>
      </c>
      <c r="AU190" s="134">
        <f t="shared" si="84"/>
        <v>0</v>
      </c>
      <c r="AV190" s="134">
        <f t="shared" si="84"/>
        <v>0</v>
      </c>
      <c r="AW190" s="134">
        <f t="shared" si="84"/>
        <v>0</v>
      </c>
      <c r="AX190" s="134">
        <f t="shared" si="84"/>
        <v>0</v>
      </c>
      <c r="AY190" s="134">
        <f t="shared" si="84"/>
        <v>0</v>
      </c>
      <c r="AZ190" s="134">
        <f t="shared" si="84"/>
        <v>0</v>
      </c>
    </row>
    <row r="191" spans="1:52" ht="11.25" customHeight="1" outlineLevel="1">
      <c r="D191" s="48"/>
      <c r="E191" s="48"/>
      <c r="F191" s="48"/>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row>
    <row r="192" spans="1:52" ht="11.25" customHeight="1" outlineLevel="1">
      <c r="A192" s="42" t="s">
        <v>135</v>
      </c>
      <c r="D192" s="48">
        <f>C34</f>
        <v>-3.95071307582519E-2</v>
      </c>
      <c r="E192" s="48">
        <f t="shared" ref="E192:AZ192" si="85">D34</f>
        <v>2.4361733364025469</v>
      </c>
      <c r="F192" s="48">
        <f t="shared" si="85"/>
        <v>1.1414964670751955</v>
      </c>
      <c r="G192" s="48">
        <f t="shared" si="85"/>
        <v>2.2706043040377035</v>
      </c>
      <c r="H192" s="48">
        <f t="shared" si="85"/>
        <v>1.5634758250609284</v>
      </c>
      <c r="I192" s="48">
        <f t="shared" si="85"/>
        <v>1.0408635146504643</v>
      </c>
      <c r="J192" s="48">
        <f t="shared" si="85"/>
        <v>1.6398149717200663</v>
      </c>
      <c r="K192" s="48">
        <f t="shared" si="85"/>
        <v>1.0013763327090928</v>
      </c>
      <c r="L192" s="48">
        <f t="shared" si="85"/>
        <v>2.8766418642661349</v>
      </c>
      <c r="M192" s="48">
        <f t="shared" si="85"/>
        <v>1.9373650354322869</v>
      </c>
      <c r="N192" s="48">
        <f t="shared" si="85"/>
        <v>3.4286788743705516</v>
      </c>
      <c r="O192" s="48">
        <f t="shared" si="85"/>
        <v>3.3664077934691581</v>
      </c>
      <c r="P192" s="48">
        <f t="shared" si="85"/>
        <v>3.3944806433363475</v>
      </c>
      <c r="Q192" s="48">
        <f t="shared" si="85"/>
        <v>3.423457681069709</v>
      </c>
      <c r="R192" s="48">
        <f t="shared" si="85"/>
        <v>3.4368408772245891</v>
      </c>
      <c r="S192" s="48">
        <f t="shared" si="85"/>
        <v>3.4504917373025665</v>
      </c>
      <c r="T192" s="48">
        <f t="shared" si="85"/>
        <v>3.4644156145821037</v>
      </c>
      <c r="U192" s="48">
        <f t="shared" si="85"/>
        <v>3.4786179694072317</v>
      </c>
      <c r="V192" s="48">
        <f t="shared" si="85"/>
        <v>3.4931043713288621</v>
      </c>
      <c r="W192" s="48">
        <f t="shared" si="85"/>
        <v>3.5078805012889251</v>
      </c>
      <c r="X192" s="48">
        <f t="shared" si="85"/>
        <v>3.5229521538481894</v>
      </c>
      <c r="Y192" s="48">
        <f t="shared" si="85"/>
        <v>3.5383252394586391</v>
      </c>
      <c r="Z192" s="48">
        <f t="shared" si="85"/>
        <v>3.554005786781298</v>
      </c>
      <c r="AA192" s="48">
        <f t="shared" si="85"/>
        <v>3.5699999450504096</v>
      </c>
      <c r="AB192" s="48">
        <f t="shared" si="85"/>
        <v>3.5863139864849036</v>
      </c>
      <c r="AC192" s="48">
        <f t="shared" si="85"/>
        <v>3.6029543087480875</v>
      </c>
      <c r="AD192" s="48">
        <f t="shared" si="85"/>
        <v>3.6199274374565351</v>
      </c>
      <c r="AE192" s="48">
        <f t="shared" si="85"/>
        <v>3.6372400287391518</v>
      </c>
      <c r="AF192" s="48">
        <f t="shared" si="85"/>
        <v>3.6548988718474202</v>
      </c>
      <c r="AG192" s="48">
        <f t="shared" si="85"/>
        <v>3.6729108918178546</v>
      </c>
      <c r="AH192" s="48">
        <f t="shared" si="85"/>
        <v>3.6912831521876974</v>
      </c>
      <c r="AI192" s="48">
        <f t="shared" si="85"/>
        <v>3.7100228577649372</v>
      </c>
      <c r="AJ192" s="48">
        <f t="shared" si="85"/>
        <v>3.7291373574537219</v>
      </c>
      <c r="AK192" s="48">
        <f t="shared" si="85"/>
        <v>3.7486341471362823</v>
      </c>
      <c r="AL192" s="48">
        <f t="shared" si="85"/>
        <v>3.7685208726124939</v>
      </c>
      <c r="AM192" s="48">
        <f t="shared" si="85"/>
        <v>3.7888053325982294</v>
      </c>
      <c r="AN192" s="48">
        <f t="shared" si="85"/>
        <v>3.8094954817836797</v>
      </c>
      <c r="AO192" s="48">
        <f t="shared" si="85"/>
        <v>3.8305994339528393</v>
      </c>
      <c r="AP192" s="48">
        <f t="shared" si="85"/>
        <v>3.8521254651653818</v>
      </c>
      <c r="AQ192" s="48">
        <f t="shared" si="85"/>
        <v>3.8740820170021752</v>
      </c>
      <c r="AR192" s="48">
        <f t="shared" si="85"/>
        <v>3.8964776998757049</v>
      </c>
      <c r="AS192" s="48">
        <f t="shared" si="85"/>
        <v>3.9193212964067046</v>
      </c>
      <c r="AT192" s="48">
        <f t="shared" si="85"/>
        <v>3.9426217648683251</v>
      </c>
      <c r="AU192" s="48">
        <f t="shared" si="85"/>
        <v>3.9663882426991774</v>
      </c>
      <c r="AV192" s="48">
        <f t="shared" si="85"/>
        <v>3.9906300500866463</v>
      </c>
      <c r="AW192" s="48">
        <f t="shared" si="85"/>
        <v>4.0153566936218654</v>
      </c>
      <c r="AX192" s="48">
        <f t="shared" si="85"/>
        <v>4.0405778700277883</v>
      </c>
      <c r="AY192" s="48">
        <f t="shared" si="85"/>
        <v>4.0663034699618299</v>
      </c>
      <c r="AZ192" s="48">
        <f t="shared" si="85"/>
        <v>4.0925435818945521</v>
      </c>
    </row>
    <row r="193" spans="1:64" ht="11.25" customHeight="1" outlineLevel="1">
      <c r="A193" s="42" t="s">
        <v>136</v>
      </c>
      <c r="D193" s="48">
        <f ca="1">D167*D171</f>
        <v>5.4910310625464289</v>
      </c>
      <c r="E193" s="48">
        <f t="shared" ref="E193:AZ193" ca="1" si="86">E167*E171</f>
        <v>5.262650009920816</v>
      </c>
      <c r="F193" s="48">
        <f t="shared" ca="1" si="86"/>
        <v>5.030363498331007</v>
      </c>
      <c r="G193" s="48">
        <f t="shared" ca="1" si="86"/>
        <v>4.9580886468471297</v>
      </c>
      <c r="H193" s="48">
        <f t="shared" ca="1" si="86"/>
        <v>6.3889185275757185</v>
      </c>
      <c r="I193" s="48">
        <f t="shared" ca="1" si="86"/>
        <v>6.3133007747917711</v>
      </c>
      <c r="J193" s="48">
        <f t="shared" ca="1" si="86"/>
        <v>6.2298480383943557</v>
      </c>
      <c r="K193" s="48">
        <f t="shared" ca="1" si="86"/>
        <v>6.1409911991167059</v>
      </c>
      <c r="L193" s="48">
        <f t="shared" ca="1" si="86"/>
        <v>6.0510194416883634</v>
      </c>
      <c r="M193" s="48">
        <f t="shared" ca="1" si="86"/>
        <v>7.5191058135321809</v>
      </c>
      <c r="N193" s="48">
        <f t="shared" ca="1" si="86"/>
        <v>7.4121494919652937</v>
      </c>
      <c r="O193" s="48">
        <f t="shared" ca="1" si="86"/>
        <v>7.3051931703984057</v>
      </c>
      <c r="P193" s="48">
        <f t="shared" ca="1" si="86"/>
        <v>7.1982368488315185</v>
      </c>
      <c r="Q193" s="48">
        <f t="shared" ca="1" si="86"/>
        <v>7.0912805272646304</v>
      </c>
      <c r="R193" s="48">
        <f t="shared" ca="1" si="86"/>
        <v>6.9843242056977433</v>
      </c>
      <c r="S193" s="48">
        <f t="shared" ca="1" si="86"/>
        <v>6.8773678841308552</v>
      </c>
      <c r="T193" s="48">
        <f t="shared" ca="1" si="86"/>
        <v>6.770411562563968</v>
      </c>
      <c r="U193" s="48">
        <f t="shared" ca="1" si="86"/>
        <v>6.66345524099708</v>
      </c>
      <c r="V193" s="48">
        <f t="shared" ca="1" si="86"/>
        <v>6.5564989194301919</v>
      </c>
      <c r="W193" s="48">
        <f t="shared" ca="1" si="86"/>
        <v>6.449543807003419</v>
      </c>
      <c r="X193" s="48">
        <f t="shared" ca="1" si="86"/>
        <v>6.3425904000167845</v>
      </c>
      <c r="Y193" s="48">
        <f t="shared" ca="1" si="86"/>
        <v>6.2356374893301743</v>
      </c>
      <c r="Z193" s="48">
        <f t="shared" ca="1" si="86"/>
        <v>6.1286845786435658</v>
      </c>
      <c r="AA193" s="48">
        <f t="shared" ca="1" si="86"/>
        <v>6.0217316679569555</v>
      </c>
      <c r="AB193" s="48">
        <f t="shared" ca="1" si="86"/>
        <v>5.914778757270347</v>
      </c>
      <c r="AC193" s="48">
        <f t="shared" ca="1" si="86"/>
        <v>5.8078258465837367</v>
      </c>
      <c r="AD193" s="48">
        <f t="shared" ca="1" si="86"/>
        <v>5.7008743707581502</v>
      </c>
      <c r="AE193" s="48">
        <f t="shared" ca="1" si="86"/>
        <v>5.5939269305193848</v>
      </c>
      <c r="AF193" s="48">
        <f t="shared" ca="1" si="86"/>
        <v>5.4869820910064169</v>
      </c>
      <c r="AG193" s="48">
        <f t="shared" ca="1" si="86"/>
        <v>5.3800372514934489</v>
      </c>
      <c r="AH193" s="48">
        <f t="shared" ca="1" si="86"/>
        <v>5.2730924119804801</v>
      </c>
      <c r="AI193" s="48">
        <f t="shared" ca="1" si="86"/>
        <v>5.1661475724675121</v>
      </c>
      <c r="AJ193" s="48">
        <f t="shared" ca="1" si="86"/>
        <v>5.0592027329545441</v>
      </c>
      <c r="AK193" s="48">
        <f t="shared" ca="1" si="86"/>
        <v>4.9522578934415744</v>
      </c>
      <c r="AL193" s="48">
        <f t="shared" ca="1" si="86"/>
        <v>4.8453130539286065</v>
      </c>
      <c r="AM193" s="48">
        <f t="shared" ca="1" si="86"/>
        <v>4.7383682144156376</v>
      </c>
      <c r="AN193" s="48">
        <f t="shared" ca="1" si="86"/>
        <v>4.6314233749026696</v>
      </c>
      <c r="AO193" s="48">
        <f t="shared" ca="1" si="86"/>
        <v>4.5244785353897017</v>
      </c>
      <c r="AP193" s="48">
        <f t="shared" ca="1" si="86"/>
        <v>4.4175336958767337</v>
      </c>
      <c r="AQ193" s="48">
        <f t="shared" ca="1" si="86"/>
        <v>4.3105888563637667</v>
      </c>
      <c r="AR193" s="48">
        <f t="shared" ca="1" si="86"/>
        <v>4.2036440168507978</v>
      </c>
      <c r="AS193" s="48">
        <f t="shared" ca="1" si="86"/>
        <v>4.0966991773378298</v>
      </c>
      <c r="AT193" s="48">
        <f t="shared" ca="1" si="86"/>
        <v>3.989754337824861</v>
      </c>
      <c r="AU193" s="48">
        <f t="shared" ca="1" si="86"/>
        <v>3.8828094983118939</v>
      </c>
      <c r="AV193" s="48">
        <f t="shared" ca="1" si="86"/>
        <v>3.775864658798926</v>
      </c>
      <c r="AW193" s="48">
        <f t="shared" ca="1" si="86"/>
        <v>3.6689198192859576</v>
      </c>
      <c r="AX193" s="48">
        <f t="shared" ca="1" si="86"/>
        <v>3.5619749797729896</v>
      </c>
      <c r="AY193" s="48">
        <f t="shared" ca="1" si="86"/>
        <v>3.4550301402600216</v>
      </c>
      <c r="AZ193" s="48">
        <f t="shared" ca="1" si="86"/>
        <v>3.3480853007470532</v>
      </c>
    </row>
    <row r="194" spans="1:64" ht="11.25" customHeight="1" outlineLevel="1">
      <c r="A194" s="42" t="s">
        <v>137</v>
      </c>
      <c r="D194" s="48">
        <f t="shared" ref="D194:AZ194" ca="1" si="87">D11</f>
        <v>7.1590311559435023</v>
      </c>
      <c r="E194" s="48">
        <f t="shared" ca="1" si="87"/>
        <v>0.55599306737128251</v>
      </c>
      <c r="F194" s="48">
        <f t="shared" ca="1" si="87"/>
        <v>0.92133841606401257</v>
      </c>
      <c r="G194" s="48">
        <f t="shared" ca="1" si="87"/>
        <v>1.0563014856123809</v>
      </c>
      <c r="H194" s="48">
        <f t="shared" ca="1" si="87"/>
        <v>0.87132234443626466</v>
      </c>
      <c r="I194" s="48">
        <f t="shared" ca="1" si="87"/>
        <v>0.98724349104731091</v>
      </c>
      <c r="J194" s="48">
        <f t="shared" ca="1" si="87"/>
        <v>1.3913985879888093</v>
      </c>
      <c r="K194" s="48">
        <f t="shared" ca="1" si="87"/>
        <v>1.7878667376043091</v>
      </c>
      <c r="L194" s="48">
        <f t="shared" ca="1" si="87"/>
        <v>2.0156091095979298</v>
      </c>
      <c r="M194" s="48">
        <f t="shared" ca="1" si="87"/>
        <v>2.9442703374432533</v>
      </c>
      <c r="N194" s="48">
        <f t="shared" ca="1" si="87"/>
        <v>2.8876845826120019</v>
      </c>
      <c r="O194" s="48">
        <f t="shared" ca="1" si="87"/>
        <v>2.8310988277807523</v>
      </c>
      <c r="P194" s="48">
        <f t="shared" ca="1" si="87"/>
        <v>2.7745130729495009</v>
      </c>
      <c r="Q194" s="48">
        <f t="shared" ca="1" si="87"/>
        <v>2.7179273181182504</v>
      </c>
      <c r="R194" s="48">
        <f t="shared" ca="1" si="87"/>
        <v>3.2644152811237395</v>
      </c>
      <c r="S194" s="48">
        <f t="shared" ca="1" si="87"/>
        <v>3.3558120368070163</v>
      </c>
      <c r="T194" s="48">
        <f t="shared" ca="1" si="87"/>
        <v>3.4358311419435918</v>
      </c>
      <c r="U194" s="48">
        <f t="shared" ca="1" si="87"/>
        <v>3.5053600239118223</v>
      </c>
      <c r="V194" s="48">
        <f t="shared" ca="1" si="87"/>
        <v>3.5652162446190876</v>
      </c>
      <c r="W194" s="48">
        <f t="shared" ca="1" si="87"/>
        <v>3.616118944794823</v>
      </c>
      <c r="X194" s="48">
        <f t="shared" ca="1" si="87"/>
        <v>3.6588175804190421</v>
      </c>
      <c r="Y194" s="48">
        <f t="shared" ca="1" si="87"/>
        <v>3.6939447327629971</v>
      </c>
      <c r="Z194" s="48">
        <f t="shared" ca="1" si="87"/>
        <v>3.7220750906147981</v>
      </c>
      <c r="AA194" s="48">
        <f t="shared" ca="1" si="87"/>
        <v>3.743751598595265</v>
      </c>
      <c r="AB194" s="48">
        <f t="shared" ca="1" si="87"/>
        <v>3.7594745974725798</v>
      </c>
      <c r="AC194" s="48">
        <f t="shared" ca="1" si="87"/>
        <v>3.7697051912138573</v>
      </c>
      <c r="AD194" s="48">
        <f t="shared" ca="1" si="87"/>
        <v>3.7748278941102358</v>
      </c>
      <c r="AE194" s="48">
        <f t="shared" ca="1" si="87"/>
        <v>3.7752434916784905</v>
      </c>
      <c r="AF194" s="48">
        <f t="shared" ca="1" si="87"/>
        <v>3.7714204353511303</v>
      </c>
      <c r="AG194" s="48">
        <f t="shared" ca="1" si="87"/>
        <v>3.7636154419701024</v>
      </c>
      <c r="AH194" s="48">
        <f t="shared" ca="1" si="87"/>
        <v>3.7521352914652528</v>
      </c>
      <c r="AI194" s="48">
        <f t="shared" ca="1" si="87"/>
        <v>3.7372628039394282</v>
      </c>
      <c r="AJ194" s="48">
        <f t="shared" ca="1" si="87"/>
        <v>3.7192587275736391</v>
      </c>
      <c r="AK194" s="48">
        <f t="shared" ca="1" si="87"/>
        <v>3.6983634769339702</v>
      </c>
      <c r="AL194" s="48">
        <f t="shared" ca="1" si="87"/>
        <v>3.6747987335767687</v>
      </c>
      <c r="AM194" s="48">
        <f t="shared" ca="1" si="87"/>
        <v>3.6487689199005118</v>
      </c>
      <c r="AN194" s="48">
        <f t="shared" ca="1" si="87"/>
        <v>3.6204625563202049</v>
      </c>
      <c r="AO194" s="48">
        <f t="shared" ca="1" si="87"/>
        <v>3.590053511037349</v>
      </c>
      <c r="AP194" s="48">
        <f t="shared" ca="1" si="87"/>
        <v>3.5577021509396585</v>
      </c>
      <c r="AQ194" s="48">
        <f t="shared" ca="1" si="87"/>
        <v>3.5235564014849441</v>
      </c>
      <c r="AR194" s="48">
        <f t="shared" ca="1" si="87"/>
        <v>3.4877527227979002</v>
      </c>
      <c r="AS194" s="48">
        <f t="shared" ca="1" si="87"/>
        <v>3.4504170086328898</v>
      </c>
      <c r="AT194" s="48">
        <f t="shared" ca="1" si="87"/>
        <v>3.4116654143260536</v>
      </c>
      <c r="AU194" s="48">
        <f t="shared" ca="1" si="87"/>
        <v>3.3716051193725463</v>
      </c>
      <c r="AV194" s="48">
        <f t="shared" ca="1" si="87"/>
        <v>3.3303350298160836</v>
      </c>
      <c r="AW194" s="48">
        <f t="shared" ca="1" si="87"/>
        <v>3.2879464252251571</v>
      </c>
      <c r="AX194" s="48">
        <f t="shared" ca="1" si="87"/>
        <v>3.2445235546503253</v>
      </c>
      <c r="AY194" s="48">
        <f t="shared" ca="1" si="87"/>
        <v>3.2001441856073645</v>
      </c>
      <c r="AZ194" s="48">
        <f t="shared" ca="1" si="87"/>
        <v>3.1548801098093251</v>
      </c>
    </row>
    <row r="195" spans="1:64" ht="11.25" customHeight="1" outlineLevel="1">
      <c r="D195" s="48"/>
      <c r="E195" s="48"/>
      <c r="F195" s="48"/>
      <c r="G195" s="48"/>
      <c r="H195" s="48"/>
    </row>
    <row r="196" spans="1:64" ht="11.25" customHeight="1" outlineLevel="1">
      <c r="A196" s="42" t="s">
        <v>138</v>
      </c>
      <c r="D196" s="48"/>
      <c r="E196" s="48"/>
      <c r="F196" s="48"/>
      <c r="G196" s="48"/>
      <c r="H196" s="48"/>
    </row>
    <row r="197" spans="1:64" ht="11.25" customHeight="1" outlineLevel="1">
      <c r="A197" s="135" t="s">
        <v>135</v>
      </c>
      <c r="D197" s="55">
        <f>D192*D$190/D$187</f>
        <v>0</v>
      </c>
      <c r="E197" s="55">
        <f t="shared" ref="E197:AZ199" si="88">E192*E$190/E$187</f>
        <v>0</v>
      </c>
      <c r="F197" s="55">
        <f t="shared" si="88"/>
        <v>0</v>
      </c>
      <c r="G197" s="55">
        <f t="shared" si="88"/>
        <v>0</v>
      </c>
      <c r="H197" s="55">
        <f t="shared" si="88"/>
        <v>0</v>
      </c>
      <c r="I197" s="55">
        <f t="shared" si="88"/>
        <v>0</v>
      </c>
      <c r="J197" s="55">
        <f t="shared" si="88"/>
        <v>0</v>
      </c>
      <c r="K197" s="55">
        <f t="shared" si="88"/>
        <v>0</v>
      </c>
      <c r="L197" s="55">
        <f t="shared" si="88"/>
        <v>0</v>
      </c>
      <c r="M197" s="55">
        <f t="shared" si="88"/>
        <v>0</v>
      </c>
      <c r="N197" s="55">
        <f t="shared" si="88"/>
        <v>0</v>
      </c>
      <c r="O197" s="55">
        <f t="shared" si="88"/>
        <v>0</v>
      </c>
      <c r="P197" s="55">
        <f t="shared" si="88"/>
        <v>0</v>
      </c>
      <c r="Q197" s="55">
        <f t="shared" si="88"/>
        <v>0</v>
      </c>
      <c r="R197" s="55">
        <f t="shared" si="88"/>
        <v>0</v>
      </c>
      <c r="S197" s="55">
        <f t="shared" si="88"/>
        <v>0</v>
      </c>
      <c r="T197" s="55">
        <f t="shared" si="88"/>
        <v>0</v>
      </c>
      <c r="U197" s="55">
        <f t="shared" si="88"/>
        <v>0</v>
      </c>
      <c r="V197" s="55">
        <f t="shared" si="88"/>
        <v>0</v>
      </c>
      <c r="W197" s="55">
        <f t="shared" si="88"/>
        <v>0</v>
      </c>
      <c r="X197" s="55">
        <f t="shared" si="88"/>
        <v>0</v>
      </c>
      <c r="Y197" s="55">
        <f t="shared" si="88"/>
        <v>0</v>
      </c>
      <c r="Z197" s="55">
        <f t="shared" si="88"/>
        <v>0</v>
      </c>
      <c r="AA197" s="55">
        <f t="shared" si="88"/>
        <v>0</v>
      </c>
      <c r="AB197" s="55">
        <f t="shared" si="88"/>
        <v>0</v>
      </c>
      <c r="AC197" s="55">
        <f t="shared" si="88"/>
        <v>0</v>
      </c>
      <c r="AD197" s="55">
        <f t="shared" si="88"/>
        <v>0</v>
      </c>
      <c r="AE197" s="55">
        <f t="shared" si="88"/>
        <v>0</v>
      </c>
      <c r="AF197" s="55">
        <f t="shared" si="88"/>
        <v>0</v>
      </c>
      <c r="AG197" s="55">
        <f t="shared" si="88"/>
        <v>0</v>
      </c>
      <c r="AH197" s="55">
        <f t="shared" si="88"/>
        <v>0</v>
      </c>
      <c r="AI197" s="55">
        <f t="shared" si="88"/>
        <v>0</v>
      </c>
      <c r="AJ197" s="55">
        <f t="shared" si="88"/>
        <v>0</v>
      </c>
      <c r="AK197" s="55">
        <f t="shared" si="88"/>
        <v>0</v>
      </c>
      <c r="AL197" s="55">
        <f t="shared" si="88"/>
        <v>0</v>
      </c>
      <c r="AM197" s="55">
        <f t="shared" si="88"/>
        <v>0</v>
      </c>
      <c r="AN197" s="55">
        <f t="shared" si="88"/>
        <v>0</v>
      </c>
      <c r="AO197" s="55">
        <f t="shared" si="88"/>
        <v>0</v>
      </c>
      <c r="AP197" s="55">
        <f t="shared" si="88"/>
        <v>0</v>
      </c>
      <c r="AQ197" s="55">
        <f t="shared" si="88"/>
        <v>0</v>
      </c>
      <c r="AR197" s="55">
        <f t="shared" si="88"/>
        <v>0</v>
      </c>
      <c r="AS197" s="55">
        <f t="shared" si="88"/>
        <v>0</v>
      </c>
      <c r="AT197" s="55">
        <f t="shared" si="88"/>
        <v>0</v>
      </c>
      <c r="AU197" s="55">
        <f t="shared" si="88"/>
        <v>0</v>
      </c>
      <c r="AV197" s="55">
        <f t="shared" si="88"/>
        <v>0</v>
      </c>
      <c r="AW197" s="55">
        <f t="shared" si="88"/>
        <v>0</v>
      </c>
      <c r="AX197" s="55">
        <f t="shared" si="88"/>
        <v>0</v>
      </c>
      <c r="AY197" s="55">
        <f t="shared" si="88"/>
        <v>0</v>
      </c>
      <c r="AZ197" s="55">
        <f t="shared" si="88"/>
        <v>0</v>
      </c>
    </row>
    <row r="198" spans="1:64" ht="11.25" customHeight="1" outlineLevel="1">
      <c r="A198" s="135" t="s">
        <v>136</v>
      </c>
      <c r="D198" s="55">
        <f t="shared" ref="D198:S199" ca="1" si="89">D193*D$190/D$187</f>
        <v>0</v>
      </c>
      <c r="E198" s="55">
        <f t="shared" ca="1" si="89"/>
        <v>0</v>
      </c>
      <c r="F198" s="55">
        <f t="shared" ca="1" si="89"/>
        <v>0</v>
      </c>
      <c r="G198" s="55">
        <f t="shared" ca="1" si="89"/>
        <v>0</v>
      </c>
      <c r="H198" s="55">
        <f t="shared" ca="1" si="89"/>
        <v>0</v>
      </c>
      <c r="I198" s="55">
        <f t="shared" ca="1" si="89"/>
        <v>0</v>
      </c>
      <c r="J198" s="55">
        <f t="shared" ca="1" si="89"/>
        <v>0</v>
      </c>
      <c r="K198" s="55">
        <f t="shared" ca="1" si="89"/>
        <v>0</v>
      </c>
      <c r="L198" s="55">
        <f t="shared" ca="1" si="89"/>
        <v>0</v>
      </c>
      <c r="M198" s="55">
        <f t="shared" ca="1" si="89"/>
        <v>0</v>
      </c>
      <c r="N198" s="55">
        <f t="shared" ca="1" si="89"/>
        <v>0</v>
      </c>
      <c r="O198" s="55">
        <f t="shared" ca="1" si="89"/>
        <v>0</v>
      </c>
      <c r="P198" s="55">
        <f t="shared" ca="1" si="89"/>
        <v>0</v>
      </c>
      <c r="Q198" s="55">
        <f t="shared" ca="1" si="89"/>
        <v>0</v>
      </c>
      <c r="R198" s="55">
        <f t="shared" ca="1" si="89"/>
        <v>0</v>
      </c>
      <c r="S198" s="55">
        <f t="shared" ca="1" si="89"/>
        <v>0</v>
      </c>
      <c r="T198" s="55">
        <f t="shared" ca="1" si="88"/>
        <v>0</v>
      </c>
      <c r="U198" s="55">
        <f t="shared" ca="1" si="88"/>
        <v>0</v>
      </c>
      <c r="V198" s="55">
        <f t="shared" ca="1" si="88"/>
        <v>0</v>
      </c>
      <c r="W198" s="55">
        <f t="shared" ca="1" si="88"/>
        <v>0</v>
      </c>
      <c r="X198" s="55">
        <f t="shared" ca="1" si="88"/>
        <v>0</v>
      </c>
      <c r="Y198" s="55">
        <f t="shared" ca="1" si="88"/>
        <v>0</v>
      </c>
      <c r="Z198" s="55">
        <f t="shared" ca="1" si="88"/>
        <v>0</v>
      </c>
      <c r="AA198" s="55">
        <f t="shared" ca="1" si="88"/>
        <v>0</v>
      </c>
      <c r="AB198" s="55">
        <f t="shared" ca="1" si="88"/>
        <v>0</v>
      </c>
      <c r="AC198" s="55">
        <f t="shared" ca="1" si="88"/>
        <v>0</v>
      </c>
      <c r="AD198" s="55">
        <f t="shared" ca="1" si="88"/>
        <v>0</v>
      </c>
      <c r="AE198" s="55">
        <f t="shared" ca="1" si="88"/>
        <v>0</v>
      </c>
      <c r="AF198" s="55">
        <f t="shared" ca="1" si="88"/>
        <v>0</v>
      </c>
      <c r="AG198" s="55">
        <f t="shared" ca="1" si="88"/>
        <v>0</v>
      </c>
      <c r="AH198" s="55">
        <f t="shared" ca="1" si="88"/>
        <v>0</v>
      </c>
      <c r="AI198" s="55">
        <f t="shared" ca="1" si="88"/>
        <v>0</v>
      </c>
      <c r="AJ198" s="55">
        <f t="shared" ca="1" si="88"/>
        <v>0</v>
      </c>
      <c r="AK198" s="55">
        <f t="shared" ca="1" si="88"/>
        <v>0</v>
      </c>
      <c r="AL198" s="55">
        <f t="shared" ca="1" si="88"/>
        <v>0</v>
      </c>
      <c r="AM198" s="55">
        <f t="shared" ca="1" si="88"/>
        <v>0</v>
      </c>
      <c r="AN198" s="55">
        <f t="shared" ca="1" si="88"/>
        <v>0</v>
      </c>
      <c r="AO198" s="55">
        <f t="shared" ca="1" si="88"/>
        <v>0</v>
      </c>
      <c r="AP198" s="55">
        <f t="shared" ca="1" si="88"/>
        <v>0</v>
      </c>
      <c r="AQ198" s="55">
        <f t="shared" ca="1" si="88"/>
        <v>0</v>
      </c>
      <c r="AR198" s="55">
        <f t="shared" ca="1" si="88"/>
        <v>0</v>
      </c>
      <c r="AS198" s="55">
        <f t="shared" ca="1" si="88"/>
        <v>0</v>
      </c>
      <c r="AT198" s="55">
        <f t="shared" ca="1" si="88"/>
        <v>0</v>
      </c>
      <c r="AU198" s="55">
        <f t="shared" ca="1" si="88"/>
        <v>0</v>
      </c>
      <c r="AV198" s="55">
        <f t="shared" ca="1" si="88"/>
        <v>0</v>
      </c>
      <c r="AW198" s="55">
        <f t="shared" ca="1" si="88"/>
        <v>0</v>
      </c>
      <c r="AX198" s="55">
        <f t="shared" ca="1" si="88"/>
        <v>0</v>
      </c>
      <c r="AY198" s="55">
        <f t="shared" ca="1" si="88"/>
        <v>0</v>
      </c>
      <c r="AZ198" s="55">
        <f t="shared" ca="1" si="88"/>
        <v>0</v>
      </c>
    </row>
    <row r="199" spans="1:64" ht="11.25" customHeight="1" outlineLevel="1">
      <c r="A199" s="135" t="s">
        <v>137</v>
      </c>
      <c r="D199" s="55">
        <f t="shared" ca="1" si="89"/>
        <v>0</v>
      </c>
      <c r="E199" s="55">
        <f t="shared" ca="1" si="88"/>
        <v>0</v>
      </c>
      <c r="F199" s="55">
        <f t="shared" ca="1" si="88"/>
        <v>0</v>
      </c>
      <c r="G199" s="55">
        <f t="shared" ca="1" si="88"/>
        <v>0</v>
      </c>
      <c r="H199" s="55">
        <f t="shared" ca="1" si="88"/>
        <v>0</v>
      </c>
      <c r="I199" s="55">
        <f t="shared" ca="1" si="88"/>
        <v>0</v>
      </c>
      <c r="J199" s="55">
        <f t="shared" ca="1" si="88"/>
        <v>0</v>
      </c>
      <c r="K199" s="55">
        <f t="shared" ca="1" si="88"/>
        <v>0</v>
      </c>
      <c r="L199" s="55">
        <f t="shared" ca="1" si="88"/>
        <v>0</v>
      </c>
      <c r="M199" s="55">
        <f t="shared" ca="1" si="88"/>
        <v>0</v>
      </c>
      <c r="N199" s="55">
        <f t="shared" ca="1" si="88"/>
        <v>0</v>
      </c>
      <c r="O199" s="55">
        <f t="shared" ca="1" si="88"/>
        <v>0</v>
      </c>
      <c r="P199" s="55">
        <f t="shared" ca="1" si="88"/>
        <v>0</v>
      </c>
      <c r="Q199" s="55">
        <f t="shared" ca="1" si="88"/>
        <v>0</v>
      </c>
      <c r="R199" s="55">
        <f t="shared" ca="1" si="88"/>
        <v>0</v>
      </c>
      <c r="S199" s="55">
        <f t="shared" ca="1" si="88"/>
        <v>0</v>
      </c>
      <c r="T199" s="55">
        <f t="shared" ca="1" si="88"/>
        <v>0</v>
      </c>
      <c r="U199" s="55">
        <f t="shared" ca="1" si="88"/>
        <v>0</v>
      </c>
      <c r="V199" s="55">
        <f t="shared" ca="1" si="88"/>
        <v>0</v>
      </c>
      <c r="W199" s="55">
        <f t="shared" ca="1" si="88"/>
        <v>0</v>
      </c>
      <c r="X199" s="55">
        <f t="shared" ca="1" si="88"/>
        <v>0</v>
      </c>
      <c r="Y199" s="55">
        <f t="shared" ca="1" si="88"/>
        <v>0</v>
      </c>
      <c r="Z199" s="55">
        <f t="shared" ca="1" si="88"/>
        <v>0</v>
      </c>
      <c r="AA199" s="55">
        <f t="shared" ca="1" si="88"/>
        <v>0</v>
      </c>
      <c r="AB199" s="55">
        <f t="shared" ca="1" si="88"/>
        <v>0</v>
      </c>
      <c r="AC199" s="55">
        <f t="shared" ca="1" si="88"/>
        <v>0</v>
      </c>
      <c r="AD199" s="55">
        <f t="shared" ca="1" si="88"/>
        <v>0</v>
      </c>
      <c r="AE199" s="55">
        <f t="shared" ca="1" si="88"/>
        <v>0</v>
      </c>
      <c r="AF199" s="55">
        <f t="shared" ca="1" si="88"/>
        <v>0</v>
      </c>
      <c r="AG199" s="55">
        <f t="shared" ca="1" si="88"/>
        <v>0</v>
      </c>
      <c r="AH199" s="55">
        <f t="shared" ca="1" si="88"/>
        <v>0</v>
      </c>
      <c r="AI199" s="55">
        <f t="shared" ca="1" si="88"/>
        <v>0</v>
      </c>
      <c r="AJ199" s="55">
        <f t="shared" ca="1" si="88"/>
        <v>0</v>
      </c>
      <c r="AK199" s="55">
        <f t="shared" ca="1" si="88"/>
        <v>0</v>
      </c>
      <c r="AL199" s="55">
        <f t="shared" ca="1" si="88"/>
        <v>0</v>
      </c>
      <c r="AM199" s="55">
        <f t="shared" ca="1" si="88"/>
        <v>0</v>
      </c>
      <c r="AN199" s="55">
        <f t="shared" ca="1" si="88"/>
        <v>0</v>
      </c>
      <c r="AO199" s="55">
        <f t="shared" ca="1" si="88"/>
        <v>0</v>
      </c>
      <c r="AP199" s="55">
        <f t="shared" ca="1" si="88"/>
        <v>0</v>
      </c>
      <c r="AQ199" s="55">
        <f t="shared" ca="1" si="88"/>
        <v>0</v>
      </c>
      <c r="AR199" s="55">
        <f t="shared" ca="1" si="88"/>
        <v>0</v>
      </c>
      <c r="AS199" s="55">
        <f t="shared" ca="1" si="88"/>
        <v>0</v>
      </c>
      <c r="AT199" s="55">
        <f t="shared" ca="1" si="88"/>
        <v>0</v>
      </c>
      <c r="AU199" s="55">
        <f t="shared" ca="1" si="88"/>
        <v>0</v>
      </c>
      <c r="AV199" s="55">
        <f t="shared" ca="1" si="88"/>
        <v>0</v>
      </c>
      <c r="AW199" s="55">
        <f t="shared" ca="1" si="88"/>
        <v>0</v>
      </c>
      <c r="AX199" s="55">
        <f t="shared" ca="1" si="88"/>
        <v>0</v>
      </c>
      <c r="AY199" s="55">
        <f t="shared" ca="1" si="88"/>
        <v>0</v>
      </c>
      <c r="AZ199" s="55">
        <f t="shared" ca="1" si="88"/>
        <v>0</v>
      </c>
    </row>
    <row r="200" spans="1:64" s="47" customFormat="1" ht="11.25" customHeight="1" outlineLevel="1">
      <c r="A200" s="47" t="s">
        <v>139</v>
      </c>
      <c r="D200" s="136">
        <f ca="1">SUM(D197:D199)</f>
        <v>0</v>
      </c>
      <c r="E200" s="136">
        <f t="shared" ref="E200:AZ200" ca="1" si="90">SUM(E197:E199)</f>
        <v>0</v>
      </c>
      <c r="F200" s="136">
        <f t="shared" ca="1" si="90"/>
        <v>0</v>
      </c>
      <c r="G200" s="136">
        <f t="shared" ca="1" si="90"/>
        <v>0</v>
      </c>
      <c r="H200" s="136">
        <f t="shared" ca="1" si="90"/>
        <v>0</v>
      </c>
      <c r="I200" s="136">
        <f t="shared" ca="1" si="90"/>
        <v>0</v>
      </c>
      <c r="J200" s="136">
        <f t="shared" ca="1" si="90"/>
        <v>0</v>
      </c>
      <c r="K200" s="136">
        <f t="shared" ca="1" si="90"/>
        <v>0</v>
      </c>
      <c r="L200" s="136">
        <f t="shared" ca="1" si="90"/>
        <v>0</v>
      </c>
      <c r="M200" s="136">
        <f t="shared" ca="1" si="90"/>
        <v>0</v>
      </c>
      <c r="N200" s="136">
        <f t="shared" ca="1" si="90"/>
        <v>0</v>
      </c>
      <c r="O200" s="136">
        <f t="shared" ca="1" si="90"/>
        <v>0</v>
      </c>
      <c r="P200" s="136">
        <f t="shared" ca="1" si="90"/>
        <v>0</v>
      </c>
      <c r="Q200" s="136">
        <f t="shared" ca="1" si="90"/>
        <v>0</v>
      </c>
      <c r="R200" s="136">
        <f t="shared" ca="1" si="90"/>
        <v>0</v>
      </c>
      <c r="S200" s="136">
        <f t="shared" ca="1" si="90"/>
        <v>0</v>
      </c>
      <c r="T200" s="136">
        <f t="shared" ca="1" si="90"/>
        <v>0</v>
      </c>
      <c r="U200" s="136">
        <f t="shared" ca="1" si="90"/>
        <v>0</v>
      </c>
      <c r="V200" s="136">
        <f t="shared" ca="1" si="90"/>
        <v>0</v>
      </c>
      <c r="W200" s="136">
        <f t="shared" ca="1" si="90"/>
        <v>0</v>
      </c>
      <c r="X200" s="136">
        <f t="shared" ca="1" si="90"/>
        <v>0</v>
      </c>
      <c r="Y200" s="136">
        <f t="shared" ca="1" si="90"/>
        <v>0</v>
      </c>
      <c r="Z200" s="136">
        <f t="shared" ca="1" si="90"/>
        <v>0</v>
      </c>
      <c r="AA200" s="136">
        <f t="shared" ca="1" si="90"/>
        <v>0</v>
      </c>
      <c r="AB200" s="136">
        <f t="shared" ca="1" si="90"/>
        <v>0</v>
      </c>
      <c r="AC200" s="136">
        <f t="shared" ca="1" si="90"/>
        <v>0</v>
      </c>
      <c r="AD200" s="136">
        <f t="shared" ca="1" si="90"/>
        <v>0</v>
      </c>
      <c r="AE200" s="136">
        <f t="shared" ca="1" si="90"/>
        <v>0</v>
      </c>
      <c r="AF200" s="136">
        <f t="shared" ca="1" si="90"/>
        <v>0</v>
      </c>
      <c r="AG200" s="136">
        <f t="shared" ca="1" si="90"/>
        <v>0</v>
      </c>
      <c r="AH200" s="136">
        <f t="shared" ca="1" si="90"/>
        <v>0</v>
      </c>
      <c r="AI200" s="136">
        <f t="shared" ca="1" si="90"/>
        <v>0</v>
      </c>
      <c r="AJ200" s="136">
        <f t="shared" ca="1" si="90"/>
        <v>0</v>
      </c>
      <c r="AK200" s="136">
        <f t="shared" ca="1" si="90"/>
        <v>0</v>
      </c>
      <c r="AL200" s="136">
        <f t="shared" ca="1" si="90"/>
        <v>0</v>
      </c>
      <c r="AM200" s="136">
        <f t="shared" ca="1" si="90"/>
        <v>0</v>
      </c>
      <c r="AN200" s="136">
        <f t="shared" ca="1" si="90"/>
        <v>0</v>
      </c>
      <c r="AO200" s="136">
        <f t="shared" ca="1" si="90"/>
        <v>0</v>
      </c>
      <c r="AP200" s="136">
        <f t="shared" ca="1" si="90"/>
        <v>0</v>
      </c>
      <c r="AQ200" s="136">
        <f t="shared" ca="1" si="90"/>
        <v>0</v>
      </c>
      <c r="AR200" s="136">
        <f t="shared" ca="1" si="90"/>
        <v>0</v>
      </c>
      <c r="AS200" s="136">
        <f t="shared" ca="1" si="90"/>
        <v>0</v>
      </c>
      <c r="AT200" s="136">
        <f t="shared" ca="1" si="90"/>
        <v>0</v>
      </c>
      <c r="AU200" s="136">
        <f t="shared" ca="1" si="90"/>
        <v>0</v>
      </c>
      <c r="AV200" s="136">
        <f t="shared" ca="1" si="90"/>
        <v>0</v>
      </c>
      <c r="AW200" s="136">
        <f t="shared" ca="1" si="90"/>
        <v>0</v>
      </c>
      <c r="AX200" s="136">
        <f t="shared" ca="1" si="90"/>
        <v>0</v>
      </c>
      <c r="AY200" s="136">
        <f t="shared" ca="1" si="90"/>
        <v>0</v>
      </c>
      <c r="AZ200" s="136">
        <f t="shared" ca="1" si="90"/>
        <v>0</v>
      </c>
    </row>
    <row r="201" spans="1:64" ht="11.25" customHeight="1" outlineLevel="1">
      <c r="D201" s="48"/>
      <c r="E201" s="48"/>
      <c r="F201" s="48"/>
      <c r="G201" s="48"/>
      <c r="H201" s="48"/>
    </row>
    <row r="202" spans="1:64" ht="11.25" customHeight="1" outlineLevel="1">
      <c r="D202" s="48"/>
      <c r="E202" s="48"/>
      <c r="F202" s="48"/>
      <c r="G202" s="48"/>
      <c r="H202" s="48"/>
    </row>
    <row r="203" spans="1:64" s="60" customFormat="1" ht="11.25" customHeight="1">
      <c r="A203" s="60" t="s">
        <v>62</v>
      </c>
      <c r="C203" s="61">
        <f t="shared" ref="C203:AZ203" si="91">C1</f>
        <v>2015</v>
      </c>
      <c r="D203" s="61">
        <f t="shared" si="91"/>
        <v>2016</v>
      </c>
      <c r="E203" s="61">
        <f t="shared" si="91"/>
        <v>2017</v>
      </c>
      <c r="F203" s="61">
        <f t="shared" si="91"/>
        <v>2018</v>
      </c>
      <c r="G203" s="61">
        <f t="shared" si="91"/>
        <v>2019</v>
      </c>
      <c r="H203" s="61">
        <f t="shared" si="91"/>
        <v>2020</v>
      </c>
      <c r="I203" s="61">
        <f t="shared" si="91"/>
        <v>2021</v>
      </c>
      <c r="J203" s="61">
        <f t="shared" si="91"/>
        <v>2022</v>
      </c>
      <c r="K203" s="61">
        <f t="shared" si="91"/>
        <v>2023</v>
      </c>
      <c r="L203" s="61">
        <f t="shared" si="91"/>
        <v>2024</v>
      </c>
      <c r="M203" s="61">
        <f t="shared" si="91"/>
        <v>2025</v>
      </c>
      <c r="N203" s="61">
        <f t="shared" si="91"/>
        <v>2026</v>
      </c>
      <c r="O203" s="61">
        <f t="shared" si="91"/>
        <v>2027</v>
      </c>
      <c r="P203" s="61">
        <f t="shared" si="91"/>
        <v>2028</v>
      </c>
      <c r="Q203" s="61">
        <f t="shared" si="91"/>
        <v>2029</v>
      </c>
      <c r="R203" s="61">
        <f t="shared" si="91"/>
        <v>2030</v>
      </c>
      <c r="S203" s="61">
        <f t="shared" si="91"/>
        <v>2031</v>
      </c>
      <c r="T203" s="61">
        <f t="shared" si="91"/>
        <v>2032</v>
      </c>
      <c r="U203" s="61">
        <f t="shared" si="91"/>
        <v>2033</v>
      </c>
      <c r="V203" s="61">
        <f t="shared" si="91"/>
        <v>2034</v>
      </c>
      <c r="W203" s="61">
        <f t="shared" si="91"/>
        <v>2035</v>
      </c>
      <c r="X203" s="61">
        <f t="shared" si="91"/>
        <v>2036</v>
      </c>
      <c r="Y203" s="61">
        <f t="shared" si="91"/>
        <v>2037</v>
      </c>
      <c r="Z203" s="61">
        <f t="shared" si="91"/>
        <v>2038</v>
      </c>
      <c r="AA203" s="61">
        <f t="shared" si="91"/>
        <v>2039</v>
      </c>
      <c r="AB203" s="61">
        <f t="shared" si="91"/>
        <v>2040</v>
      </c>
      <c r="AC203" s="61">
        <f t="shared" si="91"/>
        <v>2041</v>
      </c>
      <c r="AD203" s="61">
        <f t="shared" si="91"/>
        <v>2042</v>
      </c>
      <c r="AE203" s="61">
        <f t="shared" si="91"/>
        <v>2043</v>
      </c>
      <c r="AF203" s="61">
        <f t="shared" si="91"/>
        <v>2044</v>
      </c>
      <c r="AG203" s="61">
        <f t="shared" si="91"/>
        <v>2045</v>
      </c>
      <c r="AH203" s="61">
        <f t="shared" si="91"/>
        <v>2046</v>
      </c>
      <c r="AI203" s="61">
        <f t="shared" si="91"/>
        <v>2047</v>
      </c>
      <c r="AJ203" s="61">
        <f t="shared" si="91"/>
        <v>2048</v>
      </c>
      <c r="AK203" s="61">
        <f t="shared" si="91"/>
        <v>2049</v>
      </c>
      <c r="AL203" s="61">
        <f t="shared" si="91"/>
        <v>2050</v>
      </c>
      <c r="AM203" s="61">
        <f t="shared" si="91"/>
        <v>2051</v>
      </c>
      <c r="AN203" s="61">
        <f t="shared" si="91"/>
        <v>2052</v>
      </c>
      <c r="AO203" s="61">
        <f t="shared" si="91"/>
        <v>2053</v>
      </c>
      <c r="AP203" s="61">
        <f t="shared" si="91"/>
        <v>2054</v>
      </c>
      <c r="AQ203" s="61">
        <f t="shared" si="91"/>
        <v>2055</v>
      </c>
      <c r="AR203" s="61">
        <f t="shared" si="91"/>
        <v>2056</v>
      </c>
      <c r="AS203" s="61">
        <f t="shared" si="91"/>
        <v>2057</v>
      </c>
      <c r="AT203" s="61">
        <f t="shared" si="91"/>
        <v>2058</v>
      </c>
      <c r="AU203" s="61">
        <f t="shared" si="91"/>
        <v>2059</v>
      </c>
      <c r="AV203" s="61">
        <f t="shared" si="91"/>
        <v>2060</v>
      </c>
      <c r="AW203" s="61">
        <f t="shared" si="91"/>
        <v>2061</v>
      </c>
      <c r="AX203" s="61">
        <f t="shared" si="91"/>
        <v>2062</v>
      </c>
      <c r="AY203" s="61">
        <f t="shared" si="91"/>
        <v>2063</v>
      </c>
      <c r="AZ203" s="61">
        <f t="shared" si="91"/>
        <v>2064</v>
      </c>
      <c r="BA203" s="61"/>
      <c r="BB203" s="61"/>
      <c r="BC203" s="61"/>
      <c r="BD203" s="61"/>
      <c r="BE203" s="61"/>
      <c r="BF203" s="61"/>
      <c r="BG203" s="61"/>
      <c r="BH203" s="61"/>
      <c r="BI203" s="61"/>
      <c r="BJ203" s="61"/>
      <c r="BK203" s="61"/>
      <c r="BL203" s="61"/>
    </row>
    <row r="204" spans="1:64" ht="11.25" customHeight="1">
      <c r="A204" s="69" t="s">
        <v>61</v>
      </c>
    </row>
    <row r="206" spans="1:64" ht="11.25" customHeight="1" outlineLevel="1">
      <c r="A206" s="137" t="s">
        <v>140</v>
      </c>
    </row>
    <row r="207" spans="1:64" ht="11.25" customHeight="1" outlineLevel="1">
      <c r="C207" s="42">
        <f t="shared" ref="C207:AZ207" si="92">C1</f>
        <v>2015</v>
      </c>
      <c r="D207" s="42">
        <f t="shared" si="92"/>
        <v>2016</v>
      </c>
      <c r="E207" s="42">
        <f t="shared" si="92"/>
        <v>2017</v>
      </c>
      <c r="F207" s="138">
        <f t="shared" si="92"/>
        <v>2018</v>
      </c>
      <c r="G207" s="138">
        <f t="shared" si="92"/>
        <v>2019</v>
      </c>
      <c r="H207" s="138">
        <f t="shared" si="92"/>
        <v>2020</v>
      </c>
      <c r="I207" s="138">
        <f t="shared" si="92"/>
        <v>2021</v>
      </c>
      <c r="J207" s="42">
        <f t="shared" si="92"/>
        <v>2022</v>
      </c>
      <c r="K207" s="42">
        <f t="shared" si="92"/>
        <v>2023</v>
      </c>
      <c r="L207" s="42">
        <f t="shared" si="92"/>
        <v>2024</v>
      </c>
      <c r="M207" s="42">
        <f t="shared" si="92"/>
        <v>2025</v>
      </c>
      <c r="N207" s="42">
        <f t="shared" si="92"/>
        <v>2026</v>
      </c>
      <c r="O207" s="42">
        <f t="shared" si="92"/>
        <v>2027</v>
      </c>
      <c r="P207" s="42">
        <f t="shared" si="92"/>
        <v>2028</v>
      </c>
      <c r="Q207" s="42">
        <f t="shared" si="92"/>
        <v>2029</v>
      </c>
      <c r="R207" s="42">
        <f t="shared" si="92"/>
        <v>2030</v>
      </c>
      <c r="S207" s="42">
        <f t="shared" si="92"/>
        <v>2031</v>
      </c>
      <c r="T207" s="42">
        <f t="shared" si="92"/>
        <v>2032</v>
      </c>
      <c r="U207" s="42">
        <f t="shared" si="92"/>
        <v>2033</v>
      </c>
      <c r="V207" s="42">
        <f t="shared" si="92"/>
        <v>2034</v>
      </c>
      <c r="W207" s="42">
        <f t="shared" si="92"/>
        <v>2035</v>
      </c>
      <c r="X207" s="42">
        <f t="shared" si="92"/>
        <v>2036</v>
      </c>
      <c r="Y207" s="42">
        <f t="shared" si="92"/>
        <v>2037</v>
      </c>
      <c r="Z207" s="42">
        <f t="shared" si="92"/>
        <v>2038</v>
      </c>
      <c r="AA207" s="42">
        <f t="shared" si="92"/>
        <v>2039</v>
      </c>
      <c r="AB207" s="42">
        <f t="shared" si="92"/>
        <v>2040</v>
      </c>
      <c r="AC207" s="42">
        <f t="shared" si="92"/>
        <v>2041</v>
      </c>
      <c r="AD207" s="42">
        <f t="shared" si="92"/>
        <v>2042</v>
      </c>
      <c r="AE207" s="42">
        <f t="shared" si="92"/>
        <v>2043</v>
      </c>
      <c r="AF207" s="42">
        <f t="shared" si="92"/>
        <v>2044</v>
      </c>
      <c r="AG207" s="42">
        <f t="shared" si="92"/>
        <v>2045</v>
      </c>
      <c r="AH207" s="42">
        <f t="shared" si="92"/>
        <v>2046</v>
      </c>
      <c r="AI207" s="42">
        <f t="shared" si="92"/>
        <v>2047</v>
      </c>
      <c r="AJ207" s="42">
        <f t="shared" si="92"/>
        <v>2048</v>
      </c>
      <c r="AK207" s="42">
        <f t="shared" si="92"/>
        <v>2049</v>
      </c>
      <c r="AL207" s="42">
        <f t="shared" si="92"/>
        <v>2050</v>
      </c>
      <c r="AM207" s="42">
        <f t="shared" si="92"/>
        <v>2051</v>
      </c>
      <c r="AN207" s="42">
        <f t="shared" si="92"/>
        <v>2052</v>
      </c>
      <c r="AO207" s="42">
        <f t="shared" si="92"/>
        <v>2053</v>
      </c>
      <c r="AP207" s="42">
        <f t="shared" si="92"/>
        <v>2054</v>
      </c>
      <c r="AQ207" s="42">
        <f t="shared" si="92"/>
        <v>2055</v>
      </c>
      <c r="AR207" s="42">
        <f t="shared" si="92"/>
        <v>2056</v>
      </c>
      <c r="AS207" s="42">
        <f t="shared" si="92"/>
        <v>2057</v>
      </c>
      <c r="AT207" s="42">
        <f t="shared" si="92"/>
        <v>2058</v>
      </c>
      <c r="AU207" s="42">
        <f t="shared" si="92"/>
        <v>2059</v>
      </c>
      <c r="AV207" s="42">
        <f t="shared" si="92"/>
        <v>2060</v>
      </c>
      <c r="AW207" s="42">
        <f t="shared" si="92"/>
        <v>2061</v>
      </c>
      <c r="AX207" s="42">
        <f t="shared" si="92"/>
        <v>2062</v>
      </c>
      <c r="AY207" s="42">
        <f t="shared" si="92"/>
        <v>2063</v>
      </c>
      <c r="AZ207" s="42">
        <f t="shared" si="92"/>
        <v>2064</v>
      </c>
    </row>
    <row r="208" spans="1:64" ht="11.25" customHeight="1" outlineLevel="1">
      <c r="A208" s="116" t="s">
        <v>141</v>
      </c>
      <c r="C208" s="117">
        <f>+'[46]Inputs and Assumptions'!E97</f>
        <v>0.26500000000000001</v>
      </c>
      <c r="D208" s="117">
        <f>+'[46]Inputs and Assumptions'!F97</f>
        <v>0.26500000000000001</v>
      </c>
      <c r="E208" s="117">
        <f>+'[46]Inputs and Assumptions'!G97</f>
        <v>0.26500000000000001</v>
      </c>
      <c r="F208" s="117">
        <f>+'[46]Inputs and Assumptions'!H97</f>
        <v>0.26500000000000001</v>
      </c>
      <c r="G208" s="139">
        <f>+'[46]Inputs and Assumptions'!I97</f>
        <v>0.26500000000000001</v>
      </c>
      <c r="H208" s="139">
        <f>+'[46]Inputs and Assumptions'!J97</f>
        <v>0.26500000000000001</v>
      </c>
      <c r="I208" s="139">
        <f>+'[46]Inputs and Assumptions'!K97</f>
        <v>0.26500000000000001</v>
      </c>
      <c r="J208" s="117">
        <f>+'[46]Inputs and Assumptions'!L97</f>
        <v>0.26500000000000001</v>
      </c>
      <c r="K208" s="117">
        <f>+'[46]Inputs and Assumptions'!M97</f>
        <v>0.26500000000000001</v>
      </c>
      <c r="L208" s="117">
        <f>+'[46]Inputs and Assumptions'!N97</f>
        <v>0.26500000000000001</v>
      </c>
      <c r="M208" s="117">
        <f>+'[46]Inputs and Assumptions'!O97</f>
        <v>0.26500000000000001</v>
      </c>
      <c r="N208" s="117">
        <f>+'[46]Inputs and Assumptions'!P97</f>
        <v>0.26500000000000001</v>
      </c>
      <c r="O208" s="117">
        <f>+'[46]Inputs and Assumptions'!Q97</f>
        <v>0.26500000000000001</v>
      </c>
      <c r="P208" s="117">
        <f>+'[46]Inputs and Assumptions'!R97</f>
        <v>0.26500000000000001</v>
      </c>
      <c r="Q208" s="117">
        <f>+'[46]Inputs and Assumptions'!S97</f>
        <v>0.26500000000000001</v>
      </c>
      <c r="R208" s="117">
        <f>+'[46]Inputs and Assumptions'!T97</f>
        <v>0.26500000000000001</v>
      </c>
      <c r="S208" s="117">
        <f>+'[46]Inputs and Assumptions'!U97</f>
        <v>0.26500000000000001</v>
      </c>
      <c r="T208" s="117">
        <f>+'[46]Inputs and Assumptions'!V97</f>
        <v>0.26500000000000001</v>
      </c>
      <c r="U208" s="117">
        <f>+'[46]Inputs and Assumptions'!W97</f>
        <v>0.26500000000000001</v>
      </c>
      <c r="V208" s="117">
        <f>+'[46]Inputs and Assumptions'!X97</f>
        <v>0.26500000000000001</v>
      </c>
      <c r="W208" s="117">
        <f>+'[46]Inputs and Assumptions'!Y97</f>
        <v>0.26500000000000001</v>
      </c>
      <c r="X208" s="117">
        <f>+'[46]Inputs and Assumptions'!Z97</f>
        <v>0.26500000000000001</v>
      </c>
      <c r="Y208" s="117">
        <f>+'[46]Inputs and Assumptions'!AA97</f>
        <v>0.26500000000000001</v>
      </c>
      <c r="Z208" s="117">
        <f>+'[46]Inputs and Assumptions'!AB97</f>
        <v>0.26500000000000001</v>
      </c>
      <c r="AA208" s="117">
        <f>+'[46]Inputs and Assumptions'!AC97</f>
        <v>0.26500000000000001</v>
      </c>
      <c r="AB208" s="117">
        <f>+'[46]Inputs and Assumptions'!AD97</f>
        <v>0.26500000000000001</v>
      </c>
      <c r="AC208" s="117">
        <f>+'[46]Inputs and Assumptions'!AE97</f>
        <v>0.26500000000000001</v>
      </c>
      <c r="AD208" s="117">
        <f>+'[46]Inputs and Assumptions'!AF97</f>
        <v>0.26500000000000001</v>
      </c>
      <c r="AE208" s="117">
        <f>+'[46]Inputs and Assumptions'!AG97</f>
        <v>0.26500000000000001</v>
      </c>
      <c r="AF208" s="117">
        <f>+'[46]Inputs and Assumptions'!AH97</f>
        <v>0.26500000000000001</v>
      </c>
      <c r="AG208" s="117">
        <f>+'[46]Inputs and Assumptions'!AI97</f>
        <v>0.26500000000000001</v>
      </c>
      <c r="AH208" s="117">
        <f>+'[46]Inputs and Assumptions'!AJ97</f>
        <v>0.26500000000000001</v>
      </c>
      <c r="AI208" s="117">
        <f>+'[46]Inputs and Assumptions'!AK97</f>
        <v>0.26500000000000001</v>
      </c>
      <c r="AJ208" s="117">
        <f>+'[46]Inputs and Assumptions'!AL97</f>
        <v>0.26500000000000001</v>
      </c>
      <c r="AK208" s="117">
        <f>+'[46]Inputs and Assumptions'!AM97</f>
        <v>0.26500000000000001</v>
      </c>
      <c r="AL208" s="117">
        <f>+'[46]Inputs and Assumptions'!AN97</f>
        <v>0.26500000000000001</v>
      </c>
      <c r="AM208" s="117">
        <f>+'[46]Inputs and Assumptions'!AO97</f>
        <v>0.26500000000000001</v>
      </c>
      <c r="AN208" s="117">
        <f>+'[46]Inputs and Assumptions'!AP97</f>
        <v>0.26500000000000001</v>
      </c>
      <c r="AO208" s="117">
        <f>+'[46]Inputs and Assumptions'!AQ97</f>
        <v>0.26500000000000001</v>
      </c>
      <c r="AP208" s="117">
        <f>+'[46]Inputs and Assumptions'!AR97</f>
        <v>0.26500000000000001</v>
      </c>
      <c r="AQ208" s="117">
        <f>+'[46]Inputs and Assumptions'!AS97</f>
        <v>0.26500000000000001</v>
      </c>
      <c r="AR208" s="117">
        <f>+'[46]Inputs and Assumptions'!AT97</f>
        <v>0.26500000000000001</v>
      </c>
      <c r="AS208" s="117">
        <f>+'[46]Inputs and Assumptions'!AU97</f>
        <v>0.26500000000000001</v>
      </c>
      <c r="AT208" s="117">
        <f>+'[46]Inputs and Assumptions'!AV97</f>
        <v>0.26500000000000001</v>
      </c>
      <c r="AU208" s="117">
        <f>+'[46]Inputs and Assumptions'!AW97</f>
        <v>0.26500000000000001</v>
      </c>
      <c r="AV208" s="117">
        <f>+'[46]Inputs and Assumptions'!AX97</f>
        <v>0.26500000000000001</v>
      </c>
      <c r="AW208" s="117">
        <f>+'[46]Inputs and Assumptions'!AY97</f>
        <v>0.26500000000000001</v>
      </c>
      <c r="AX208" s="117">
        <f>+'[46]Inputs and Assumptions'!AZ97</f>
        <v>0.26500000000000001</v>
      </c>
      <c r="AY208" s="117">
        <f>+'[46]Inputs and Assumptions'!BA97</f>
        <v>0.26500000000000001</v>
      </c>
      <c r="AZ208" s="117">
        <f>+'[46]Inputs and Assumptions'!BB97</f>
        <v>0.26500000000000001</v>
      </c>
    </row>
    <row r="209" spans="1:64" ht="11.25" customHeight="1" outlineLevel="1" thickBot="1">
      <c r="A209" s="116"/>
      <c r="B209" s="140"/>
      <c r="C209" s="141"/>
      <c r="D209" s="141"/>
      <c r="E209" s="141"/>
      <c r="F209" s="141"/>
      <c r="G209" s="141"/>
      <c r="H209" s="141"/>
      <c r="I209" s="141"/>
      <c r="J209" s="141"/>
      <c r="K209" s="141"/>
      <c r="L209" s="141"/>
      <c r="M209" s="141"/>
      <c r="N209" s="141"/>
      <c r="O209" s="141"/>
      <c r="P209" s="141"/>
      <c r="Q209" s="141"/>
      <c r="R209" s="141"/>
      <c r="S209" s="141"/>
      <c r="T209" s="141"/>
      <c r="U209" s="141"/>
      <c r="V209" s="141"/>
      <c r="W209" s="141"/>
      <c r="X209" s="141"/>
      <c r="Y209" s="141"/>
      <c r="Z209" s="141"/>
      <c r="AA209" s="141"/>
      <c r="AB209" s="141"/>
      <c r="AC209" s="141"/>
      <c r="AD209" s="141"/>
      <c r="AE209" s="141"/>
      <c r="AF209" s="141"/>
      <c r="AG209" s="141"/>
      <c r="AH209" s="141"/>
      <c r="AI209" s="141"/>
      <c r="AJ209" s="141"/>
      <c r="AK209" s="141"/>
      <c r="AL209" s="141"/>
      <c r="AM209" s="141"/>
      <c r="AN209" s="141"/>
      <c r="AO209" s="141"/>
      <c r="AP209" s="141"/>
      <c r="AQ209" s="141"/>
      <c r="AR209" s="141"/>
      <c r="AS209" s="141"/>
      <c r="AT209" s="141"/>
      <c r="AU209" s="141"/>
      <c r="AV209" s="141"/>
      <c r="AW209" s="141"/>
      <c r="AX209" s="141"/>
      <c r="AY209" s="141"/>
      <c r="AZ209" s="141"/>
    </row>
    <row r="210" spans="1:64" s="145" customFormat="1" ht="11.25" customHeight="1" outlineLevel="1" thickBot="1">
      <c r="A210" s="142" t="s">
        <v>142</v>
      </c>
      <c r="B210" s="143">
        <f>+'[46]Inputs and Assumptions'!F98+'[46]Inputs and Assumptions'!F99</f>
        <v>0.65808613999999999</v>
      </c>
      <c r="C210" s="144"/>
      <c r="D210" s="144"/>
      <c r="E210" s="144"/>
      <c r="F210" s="144"/>
      <c r="G210" s="144"/>
      <c r="H210" s="144"/>
      <c r="I210" s="144"/>
      <c r="J210" s="144"/>
      <c r="K210" s="144"/>
      <c r="L210" s="144"/>
      <c r="M210" s="144"/>
      <c r="N210" s="144"/>
      <c r="O210" s="144"/>
      <c r="P210" s="144"/>
      <c r="Q210" s="144"/>
      <c r="R210" s="144"/>
      <c r="S210" s="144"/>
      <c r="T210" s="144"/>
      <c r="U210" s="144"/>
      <c r="V210" s="144"/>
      <c r="W210" s="144"/>
      <c r="X210" s="144"/>
      <c r="Y210" s="144"/>
      <c r="Z210" s="144"/>
      <c r="AA210" s="144"/>
      <c r="AB210" s="144"/>
      <c r="AC210" s="144"/>
      <c r="AD210" s="144"/>
      <c r="AE210" s="144"/>
      <c r="AF210" s="144"/>
      <c r="AG210" s="144"/>
      <c r="AH210" s="144"/>
      <c r="AI210" s="144"/>
      <c r="AJ210" s="144"/>
      <c r="AK210" s="144"/>
      <c r="AL210" s="144"/>
      <c r="AM210" s="144"/>
      <c r="AN210" s="144"/>
      <c r="AO210" s="144"/>
      <c r="AP210" s="144"/>
      <c r="AQ210" s="144"/>
      <c r="AR210" s="144"/>
      <c r="AS210" s="144"/>
      <c r="AT210" s="144"/>
      <c r="AU210" s="144"/>
      <c r="AV210" s="144"/>
      <c r="AW210" s="144"/>
      <c r="AX210" s="144"/>
      <c r="AY210" s="144"/>
      <c r="AZ210" s="144"/>
    </row>
    <row r="211" spans="1:64" s="145" customFormat="1" ht="11.25" customHeight="1" outlineLevel="1">
      <c r="A211" s="146"/>
      <c r="C211" s="144"/>
      <c r="D211" s="147"/>
      <c r="E211" s="147"/>
      <c r="F211" s="147"/>
      <c r="G211" s="147"/>
      <c r="H211" s="147"/>
      <c r="I211" s="147"/>
      <c r="J211" s="147"/>
      <c r="K211" s="147"/>
      <c r="L211" s="147"/>
      <c r="M211" s="147"/>
      <c r="N211" s="147"/>
      <c r="O211" s="147"/>
      <c r="P211" s="147"/>
      <c r="Q211" s="147"/>
      <c r="R211" s="147"/>
      <c r="S211" s="147"/>
      <c r="T211" s="147"/>
      <c r="U211" s="147"/>
      <c r="V211" s="147"/>
      <c r="W211" s="147"/>
      <c r="X211" s="147"/>
      <c r="Y211" s="147"/>
      <c r="Z211" s="147"/>
      <c r="AA211" s="147"/>
      <c r="AB211" s="147"/>
      <c r="AC211" s="147"/>
      <c r="AD211" s="147"/>
      <c r="AE211" s="147"/>
      <c r="AF211" s="147"/>
      <c r="AG211" s="147"/>
      <c r="AH211" s="147"/>
      <c r="AI211" s="147"/>
      <c r="AJ211" s="147"/>
      <c r="AK211" s="147"/>
      <c r="AL211" s="147"/>
      <c r="AM211" s="147"/>
      <c r="AN211" s="147"/>
      <c r="AO211" s="147"/>
      <c r="AP211" s="147"/>
      <c r="AQ211" s="147"/>
      <c r="AR211" s="147"/>
      <c r="AS211" s="147"/>
      <c r="AT211" s="147"/>
      <c r="AU211" s="147"/>
      <c r="AV211" s="147"/>
      <c r="AW211" s="147"/>
      <c r="AX211" s="147"/>
      <c r="AY211" s="147"/>
      <c r="AZ211" s="147"/>
    </row>
    <row r="212" spans="1:64" s="145" customFormat="1" ht="11.25" customHeight="1" outlineLevel="1" thickBot="1">
      <c r="A212" s="148" t="s">
        <v>143</v>
      </c>
      <c r="C212" s="144"/>
      <c r="D212" s="144"/>
      <c r="E212" s="144"/>
      <c r="F212" s="144"/>
      <c r="G212" s="144"/>
      <c r="H212" s="144"/>
      <c r="I212" s="144"/>
      <c r="J212" s="144"/>
      <c r="K212" s="144"/>
      <c r="L212" s="144"/>
      <c r="M212" s="144"/>
      <c r="N212" s="144"/>
      <c r="O212" s="144"/>
      <c r="P212" s="144"/>
      <c r="Q212" s="144"/>
      <c r="R212" s="144"/>
      <c r="S212" s="144"/>
      <c r="T212" s="144"/>
      <c r="U212" s="144"/>
      <c r="V212" s="144"/>
      <c r="W212" s="144"/>
      <c r="X212" s="144"/>
      <c r="Y212" s="144"/>
      <c r="Z212" s="144"/>
      <c r="AA212" s="144"/>
      <c r="AB212" s="144"/>
      <c r="AC212" s="144"/>
      <c r="AD212" s="144"/>
      <c r="AE212" s="144"/>
      <c r="AF212" s="144"/>
      <c r="AG212" s="144"/>
      <c r="AH212" s="144"/>
      <c r="AI212" s="144"/>
      <c r="AJ212" s="144"/>
      <c r="AK212" s="144"/>
      <c r="AL212" s="144"/>
      <c r="AM212" s="144"/>
      <c r="AN212" s="144"/>
      <c r="AO212" s="144"/>
      <c r="AP212" s="144"/>
      <c r="AQ212" s="144"/>
      <c r="AR212" s="144"/>
      <c r="AS212" s="144"/>
      <c r="AT212" s="144"/>
      <c r="AU212" s="144"/>
      <c r="AV212" s="144"/>
      <c r="AW212" s="144"/>
      <c r="AX212" s="144"/>
      <c r="AY212" s="144"/>
      <c r="AZ212" s="144"/>
    </row>
    <row r="213" spans="1:64" s="145" customFormat="1" ht="11.25" customHeight="1" outlineLevel="1">
      <c r="A213" s="146" t="s">
        <v>144</v>
      </c>
      <c r="C213" s="144"/>
      <c r="D213" s="147">
        <f t="shared" ref="D213:AZ213" ca="1" si="93">+D10+D11</f>
        <v>28.231138838929475</v>
      </c>
      <c r="E213" s="147">
        <f t="shared" ca="1" si="93"/>
        <v>18.917711207956447</v>
      </c>
      <c r="F213" s="147">
        <f t="shared" ca="1" si="93"/>
        <v>18.96243671789404</v>
      </c>
      <c r="G213" s="149">
        <f t="shared" ca="1" si="93"/>
        <v>18.79867503985788</v>
      </c>
      <c r="H213" s="149">
        <f t="shared" ca="1" si="93"/>
        <v>17.487191042526963</v>
      </c>
      <c r="I213" s="149">
        <f t="shared" ca="1" si="93"/>
        <v>17.406450634278659</v>
      </c>
      <c r="J213" s="147">
        <f t="shared" ca="1" si="93"/>
        <v>17.593567479051053</v>
      </c>
      <c r="K213" s="147">
        <f t="shared" ca="1" si="93"/>
        <v>17.758942749959111</v>
      </c>
      <c r="L213" s="147">
        <f t="shared" ca="1" si="93"/>
        <v>17.752692639263635</v>
      </c>
      <c r="M213" s="147">
        <f t="shared" ca="1" si="93"/>
        <v>19.710120200891364</v>
      </c>
      <c r="N213" s="147">
        <f t="shared" ca="1" si="93"/>
        <v>19.415046828807824</v>
      </c>
      <c r="O213" s="147">
        <f t="shared" ca="1" si="93"/>
        <v>19.119973456724288</v>
      </c>
      <c r="P213" s="147">
        <f t="shared" ca="1" si="93"/>
        <v>18.824900084640745</v>
      </c>
      <c r="Q213" s="147">
        <f t="shared" ca="1" si="93"/>
        <v>18.52982671255721</v>
      </c>
      <c r="R213" s="147">
        <f t="shared" ca="1" si="93"/>
        <v>18.83782705831041</v>
      </c>
      <c r="S213" s="147">
        <f t="shared" ca="1" si="93"/>
        <v>18.690736196741398</v>
      </c>
      <c r="T213" s="147">
        <f t="shared" ca="1" si="93"/>
        <v>18.532267684625687</v>
      </c>
      <c r="U213" s="147">
        <f t="shared" ca="1" si="93"/>
        <v>18.363308949341629</v>
      </c>
      <c r="V213" s="147">
        <f t="shared" ca="1" si="93"/>
        <v>18.184677552796607</v>
      </c>
      <c r="W213" s="147">
        <f t="shared" ca="1" si="93"/>
        <v>17.997095331820113</v>
      </c>
      <c r="X213" s="147">
        <f t="shared" ca="1" si="93"/>
        <v>17.801312849025301</v>
      </c>
      <c r="Y213" s="147">
        <f t="shared" ca="1" si="93"/>
        <v>17.597959989583373</v>
      </c>
      <c r="Z213" s="147">
        <f t="shared" ca="1" si="93"/>
        <v>17.387610335649288</v>
      </c>
      <c r="AA213" s="147">
        <f t="shared" ca="1" si="93"/>
        <v>17.170806831843869</v>
      </c>
      <c r="AB213" s="147">
        <f t="shared" ca="1" si="93"/>
        <v>16.948049818935299</v>
      </c>
      <c r="AC213" s="147">
        <f t="shared" ca="1" si="93"/>
        <v>16.719800400890694</v>
      </c>
      <c r="AD213" s="147">
        <f t="shared" ca="1" si="93"/>
        <v>16.486446291406153</v>
      </c>
      <c r="AE213" s="147">
        <f t="shared" ca="1" si="93"/>
        <v>16.248394075009582</v>
      </c>
      <c r="AF213" s="147">
        <f t="shared" ca="1" si="93"/>
        <v>16.006109003728518</v>
      </c>
      <c r="AG213" s="147">
        <f t="shared" ca="1" si="93"/>
        <v>15.759841995393792</v>
      </c>
      <c r="AH213" s="147">
        <f t="shared" ca="1" si="93"/>
        <v>15.50989982993524</v>
      </c>
      <c r="AI213" s="147">
        <f t="shared" ca="1" si="93"/>
        <v>15.256565327455712</v>
      </c>
      <c r="AJ213" s="147">
        <f t="shared" ca="1" si="93"/>
        <v>15.00009923613622</v>
      </c>
      <c r="AK213" s="147">
        <f t="shared" ca="1" si="93"/>
        <v>14.740741970542848</v>
      </c>
      <c r="AL213" s="147">
        <f t="shared" ca="1" si="93"/>
        <v>14.478715212231945</v>
      </c>
      <c r="AM213" s="147">
        <f t="shared" ca="1" si="93"/>
        <v>14.214223383601986</v>
      </c>
      <c r="AN213" s="147">
        <f t="shared" ca="1" si="93"/>
        <v>13.947455005067976</v>
      </c>
      <c r="AO213" s="147">
        <f t="shared" ca="1" si="93"/>
        <v>13.67858394483142</v>
      </c>
      <c r="AP213" s="147">
        <f t="shared" ca="1" si="93"/>
        <v>13.407770569780027</v>
      </c>
      <c r="AQ213" s="147">
        <f t="shared" ca="1" si="93"/>
        <v>13.135162805371612</v>
      </c>
      <c r="AR213" s="147">
        <f t="shared" ca="1" si="93"/>
        <v>12.860897111730866</v>
      </c>
      <c r="AS213" s="147">
        <f t="shared" ca="1" si="93"/>
        <v>12.585099382612155</v>
      </c>
      <c r="AT213" s="147">
        <f t="shared" ca="1" si="93"/>
        <v>12.307885773351616</v>
      </c>
      <c r="AU213" s="147">
        <f t="shared" ca="1" si="93"/>
        <v>12.029363463444408</v>
      </c>
      <c r="AV213" s="147">
        <f t="shared" ca="1" si="93"/>
        <v>11.749631358934245</v>
      </c>
      <c r="AW213" s="147">
        <f t="shared" ca="1" si="93"/>
        <v>11.468780739389615</v>
      </c>
      <c r="AX213" s="147">
        <f t="shared" ca="1" si="93"/>
        <v>11.186895853861081</v>
      </c>
      <c r="AY213" s="147">
        <f t="shared" ca="1" si="93"/>
        <v>10.904054469864422</v>
      </c>
      <c r="AZ213" s="147">
        <f t="shared" ca="1" si="93"/>
        <v>10.620328379112678</v>
      </c>
    </row>
    <row r="214" spans="1:64" s="145" customFormat="1" ht="11.25" customHeight="1" outlineLevel="1">
      <c r="A214" s="146" t="s">
        <v>145</v>
      </c>
      <c r="C214" s="144"/>
      <c r="D214" s="147">
        <f>+D59</f>
        <v>7.0715088581818195</v>
      </c>
      <c r="E214" s="147">
        <f t="shared" ref="E214:AZ214" si="94">+E59</f>
        <v>7.1715088581818174</v>
      </c>
      <c r="F214" s="147">
        <f t="shared" si="94"/>
        <v>7.1275088581818178</v>
      </c>
      <c r="G214" s="149">
        <f t="shared" si="94"/>
        <v>7.2730155307328905</v>
      </c>
      <c r="H214" s="149">
        <f t="shared" si="94"/>
        <v>7.1849718000000005</v>
      </c>
      <c r="I214" s="149">
        <f t="shared" si="94"/>
        <v>6.8586733298209994</v>
      </c>
      <c r="J214" s="147">
        <f t="shared" si="94"/>
        <v>6.8647234198209981</v>
      </c>
      <c r="K214" s="147">
        <f t="shared" si="94"/>
        <v>6.8659393967190026</v>
      </c>
      <c r="L214" s="147">
        <f t="shared" si="94"/>
        <v>6.8660138127350008</v>
      </c>
      <c r="M214" s="147">
        <f t="shared" si="94"/>
        <v>6.4736052457189999</v>
      </c>
      <c r="N214" s="147">
        <f t="shared" si="94"/>
        <v>6.4736052457189999</v>
      </c>
      <c r="O214" s="147">
        <f t="shared" si="94"/>
        <v>6.4736052457189999</v>
      </c>
      <c r="P214" s="147">
        <f t="shared" si="94"/>
        <v>6.4736052457189999</v>
      </c>
      <c r="Q214" s="147">
        <f t="shared" si="94"/>
        <v>6.4736052457189999</v>
      </c>
      <c r="R214" s="147">
        <f t="shared" si="94"/>
        <v>6.4736052457189999</v>
      </c>
      <c r="S214" s="147">
        <f t="shared" si="94"/>
        <v>6.4736052457189999</v>
      </c>
      <c r="T214" s="147">
        <f t="shared" si="94"/>
        <v>6.4736052457189999</v>
      </c>
      <c r="U214" s="147">
        <f t="shared" si="94"/>
        <v>6.4736052457189999</v>
      </c>
      <c r="V214" s="147">
        <f t="shared" si="94"/>
        <v>6.4736052457189999</v>
      </c>
      <c r="W214" s="147">
        <f t="shared" si="94"/>
        <v>6.4734588776376416</v>
      </c>
      <c r="X214" s="147">
        <f t="shared" si="94"/>
        <v>6.4733987998339995</v>
      </c>
      <c r="Y214" s="147">
        <f t="shared" si="94"/>
        <v>6.4733987998339995</v>
      </c>
      <c r="Z214" s="147">
        <f t="shared" si="94"/>
        <v>6.4733987998339995</v>
      </c>
      <c r="AA214" s="147">
        <f t="shared" si="94"/>
        <v>6.4733987998339995</v>
      </c>
      <c r="AB214" s="147">
        <f t="shared" si="94"/>
        <v>6.4733987998339995</v>
      </c>
      <c r="AC214" s="147">
        <f t="shared" si="94"/>
        <v>6.4733987998339995</v>
      </c>
      <c r="AD214" s="147">
        <f t="shared" si="94"/>
        <v>6.4732251079248382</v>
      </c>
      <c r="AE214" s="147">
        <f t="shared" si="94"/>
        <v>6.4729102864739998</v>
      </c>
      <c r="AF214" s="147">
        <f t="shared" si="94"/>
        <v>6.4729102864739998</v>
      </c>
      <c r="AG214" s="147">
        <f t="shared" si="94"/>
        <v>6.4729102864739998</v>
      </c>
      <c r="AH214" s="147">
        <f t="shared" si="94"/>
        <v>6.4729102864739998</v>
      </c>
      <c r="AI214" s="147">
        <f t="shared" si="94"/>
        <v>6.4729102864739998</v>
      </c>
      <c r="AJ214" s="147">
        <f t="shared" si="94"/>
        <v>6.4729102864739998</v>
      </c>
      <c r="AK214" s="147">
        <f t="shared" si="94"/>
        <v>6.4729102864739998</v>
      </c>
      <c r="AL214" s="147">
        <f t="shared" si="94"/>
        <v>6.4729102864739998</v>
      </c>
      <c r="AM214" s="147">
        <f t="shared" si="94"/>
        <v>6.4729102864739998</v>
      </c>
      <c r="AN214" s="147">
        <f t="shared" si="94"/>
        <v>6.4729102864739998</v>
      </c>
      <c r="AO214" s="147">
        <f t="shared" si="94"/>
        <v>6.4729102864739998</v>
      </c>
      <c r="AP214" s="147">
        <f t="shared" si="94"/>
        <v>6.4729102864739998</v>
      </c>
      <c r="AQ214" s="147">
        <f t="shared" si="94"/>
        <v>6.4729102864739998</v>
      </c>
      <c r="AR214" s="147">
        <f t="shared" si="94"/>
        <v>6.4729102864739998</v>
      </c>
      <c r="AS214" s="147">
        <f t="shared" si="94"/>
        <v>6.4729102864739998</v>
      </c>
      <c r="AT214" s="147">
        <f t="shared" si="94"/>
        <v>6.4729102864739998</v>
      </c>
      <c r="AU214" s="147">
        <f t="shared" si="94"/>
        <v>6.4729102864739998</v>
      </c>
      <c r="AV214" s="147">
        <f t="shared" si="94"/>
        <v>6.4729102864739998</v>
      </c>
      <c r="AW214" s="147">
        <f t="shared" si="94"/>
        <v>6.4729102864739998</v>
      </c>
      <c r="AX214" s="147">
        <f t="shared" si="94"/>
        <v>6.4729102864739998</v>
      </c>
      <c r="AY214" s="147">
        <f t="shared" si="94"/>
        <v>6.4729102864739998</v>
      </c>
      <c r="AZ214" s="147">
        <f t="shared" si="94"/>
        <v>6.4729102864739998</v>
      </c>
    </row>
    <row r="215" spans="1:64" s="145" customFormat="1" ht="11.25" customHeight="1" outlineLevel="1">
      <c r="A215" s="146" t="s">
        <v>146</v>
      </c>
      <c r="C215" s="144"/>
      <c r="D215" s="147">
        <f>+D46</f>
        <v>0.104</v>
      </c>
      <c r="E215" s="147">
        <f>+E46</f>
        <v>0.106</v>
      </c>
      <c r="F215" s="147">
        <f>+F46</f>
        <v>0.108</v>
      </c>
      <c r="G215" s="150"/>
      <c r="H215" s="150"/>
      <c r="I215" s="150"/>
      <c r="J215" s="147"/>
      <c r="K215" s="147"/>
      <c r="L215" s="147"/>
      <c r="M215" s="147">
        <f>L215*'[46]Inputs and Assumptions'!$D$4</f>
        <v>0</v>
      </c>
      <c r="N215" s="147">
        <f>M215*'[46]Inputs and Assumptions'!$D$4</f>
        <v>0</v>
      </c>
      <c r="O215" s="147">
        <f>N215*'[46]Inputs and Assumptions'!$D$4</f>
        <v>0</v>
      </c>
      <c r="P215" s="147">
        <f>O215*'[46]Inputs and Assumptions'!$D$4</f>
        <v>0</v>
      </c>
      <c r="Q215" s="147">
        <f>P215*'[46]Inputs and Assumptions'!$D$4</f>
        <v>0</v>
      </c>
      <c r="R215" s="147">
        <f>Q215*'[46]Inputs and Assumptions'!$D$4</f>
        <v>0</v>
      </c>
      <c r="S215" s="147">
        <f>R215*'[46]Inputs and Assumptions'!$D$4</f>
        <v>0</v>
      </c>
      <c r="T215" s="147">
        <f>S215*'[46]Inputs and Assumptions'!$D$4</f>
        <v>0</v>
      </c>
      <c r="U215" s="147">
        <f>T215*'[46]Inputs and Assumptions'!$D$4</f>
        <v>0</v>
      </c>
      <c r="V215" s="147">
        <f>U215*'[46]Inputs and Assumptions'!$D$4</f>
        <v>0</v>
      </c>
      <c r="W215" s="147">
        <f>V215*'[46]Inputs and Assumptions'!$D$4</f>
        <v>0</v>
      </c>
      <c r="X215" s="147">
        <f>W215*'[46]Inputs and Assumptions'!$D$4</f>
        <v>0</v>
      </c>
      <c r="Y215" s="147">
        <f>X215*'[46]Inputs and Assumptions'!$D$4</f>
        <v>0</v>
      </c>
      <c r="Z215" s="147">
        <f>Y215*'[46]Inputs and Assumptions'!$D$4</f>
        <v>0</v>
      </c>
      <c r="AA215" s="147">
        <f>Z215*'[46]Inputs and Assumptions'!$D$4</f>
        <v>0</v>
      </c>
      <c r="AB215" s="147">
        <f>AA215*'[46]Inputs and Assumptions'!$D$4</f>
        <v>0</v>
      </c>
      <c r="AC215" s="147">
        <f>AB215*'[46]Inputs and Assumptions'!$D$4</f>
        <v>0</v>
      </c>
      <c r="AD215" s="147">
        <f>AC215*'[46]Inputs and Assumptions'!$D$4</f>
        <v>0</v>
      </c>
      <c r="AE215" s="147">
        <f>AD215*'[46]Inputs and Assumptions'!$D$4</f>
        <v>0</v>
      </c>
      <c r="AF215" s="147">
        <f>AE215*'[46]Inputs and Assumptions'!$D$4</f>
        <v>0</v>
      </c>
      <c r="AG215" s="147">
        <f>AF215*'[46]Inputs and Assumptions'!$D$4</f>
        <v>0</v>
      </c>
      <c r="AH215" s="147">
        <f>AG215*'[46]Inputs and Assumptions'!$D$4</f>
        <v>0</v>
      </c>
      <c r="AI215" s="147">
        <f>AH215*'[46]Inputs and Assumptions'!$D$4</f>
        <v>0</v>
      </c>
      <c r="AJ215" s="147">
        <f>AI215*'[46]Inputs and Assumptions'!$D$4</f>
        <v>0</v>
      </c>
      <c r="AK215" s="147">
        <f>AJ215*'[46]Inputs and Assumptions'!$D$4</f>
        <v>0</v>
      </c>
      <c r="AL215" s="147">
        <f>AK215*'[46]Inputs and Assumptions'!$D$4</f>
        <v>0</v>
      </c>
      <c r="AM215" s="147">
        <f>AL215*'[46]Inputs and Assumptions'!$D$4</f>
        <v>0</v>
      </c>
      <c r="AN215" s="147">
        <f>AM215*'[46]Inputs and Assumptions'!$D$4</f>
        <v>0</v>
      </c>
      <c r="AO215" s="147">
        <f>AN215*'[46]Inputs and Assumptions'!$D$4</f>
        <v>0</v>
      </c>
      <c r="AP215" s="147">
        <f>AO215*'[46]Inputs and Assumptions'!$D$4</f>
        <v>0</v>
      </c>
      <c r="AQ215" s="147">
        <f>AP215*'[46]Inputs and Assumptions'!$D$4</f>
        <v>0</v>
      </c>
      <c r="AR215" s="147">
        <f>AQ215*'[46]Inputs and Assumptions'!$D$4</f>
        <v>0</v>
      </c>
      <c r="AS215" s="147">
        <f>AR215*'[46]Inputs and Assumptions'!$D$4</f>
        <v>0</v>
      </c>
      <c r="AT215" s="147">
        <f>AS215*'[46]Inputs and Assumptions'!$D$4</f>
        <v>0</v>
      </c>
      <c r="AU215" s="147">
        <f>AT215*'[46]Inputs and Assumptions'!$D$4</f>
        <v>0</v>
      </c>
      <c r="AV215" s="147">
        <f>AU215*'[46]Inputs and Assumptions'!$D$4</f>
        <v>0</v>
      </c>
      <c r="AW215" s="147">
        <f>AV215*'[46]Inputs and Assumptions'!$D$4</f>
        <v>0</v>
      </c>
      <c r="AX215" s="147">
        <f>AW215*'[46]Inputs and Assumptions'!$D$4</f>
        <v>0</v>
      </c>
      <c r="AY215" s="147">
        <f>AX215*'[46]Inputs and Assumptions'!$D$4</f>
        <v>0</v>
      </c>
      <c r="AZ215" s="147">
        <f>AY215*'[46]Inputs and Assumptions'!$D$4</f>
        <v>0</v>
      </c>
    </row>
    <row r="216" spans="1:64" s="152" customFormat="1" ht="11.25" customHeight="1" outlineLevel="1">
      <c r="A216" s="151" t="s">
        <v>147</v>
      </c>
      <c r="C216" s="153"/>
      <c r="D216" s="154">
        <v>0</v>
      </c>
      <c r="E216" s="154">
        <v>-4.0093999999999998E-2</v>
      </c>
      <c r="F216" s="154">
        <v>-4.0093999999999998E-2</v>
      </c>
      <c r="G216" s="155">
        <v>-1.5132E-2</v>
      </c>
      <c r="H216" s="155">
        <v>0</v>
      </c>
      <c r="I216" s="156">
        <v>0</v>
      </c>
      <c r="J216" s="157">
        <f>'[46]BP Template'!L409</f>
        <v>0</v>
      </c>
      <c r="K216" s="157">
        <f>'[46]BP Template'!M409</f>
        <v>0</v>
      </c>
      <c r="L216" s="157">
        <f>'[46]BP Template'!N409</f>
        <v>0</v>
      </c>
      <c r="M216" s="157">
        <f>'[46]BP Template'!O409</f>
        <v>0</v>
      </c>
      <c r="N216" s="157">
        <f>'[46]BP Template'!P409</f>
        <v>0</v>
      </c>
      <c r="O216" s="157">
        <f>'[46]BP Template'!Q409</f>
        <v>0</v>
      </c>
      <c r="P216" s="157">
        <f>'[46]BP Template'!R409</f>
        <v>0</v>
      </c>
      <c r="Q216" s="157">
        <f>'[46]BP Template'!S409</f>
        <v>0</v>
      </c>
      <c r="R216" s="157">
        <f>'[46]BP Template'!T409</f>
        <v>0</v>
      </c>
      <c r="S216" s="157">
        <f>'[46]BP Template'!X409</f>
        <v>0</v>
      </c>
      <c r="T216" s="157">
        <f>'[46]BP Template'!Y409</f>
        <v>0</v>
      </c>
      <c r="U216" s="157">
        <f>'[46]BP Template'!Z409</f>
        <v>0</v>
      </c>
      <c r="V216" s="157">
        <f>'[46]BP Template'!AA409</f>
        <v>0</v>
      </c>
      <c r="W216" s="157">
        <f>'[46]BP Template'!AB410</f>
        <v>0</v>
      </c>
      <c r="X216" s="157">
        <f>'[46]BP Template'!AC412</f>
        <v>0</v>
      </c>
      <c r="Y216" s="157">
        <f>'[46]BP Template'!AD409</f>
        <v>0</v>
      </c>
      <c r="Z216" s="157">
        <f>'[46]BP Template'!AE409</f>
        <v>0</v>
      </c>
      <c r="AA216" s="157">
        <f>'[46]BP Template'!AF409</f>
        <v>0</v>
      </c>
      <c r="AB216" s="157">
        <f>'[46]BP Template'!AG409</f>
        <v>0</v>
      </c>
      <c r="AC216" s="157">
        <f>'[46]BP Template'!AH409</f>
        <v>0</v>
      </c>
      <c r="AD216" s="157">
        <f>'[46]BP Template'!AI409</f>
        <v>0</v>
      </c>
      <c r="AE216" s="157">
        <f>'[46]BP Template'!AJ409</f>
        <v>0</v>
      </c>
      <c r="AF216" s="157">
        <f>'[46]BP Template'!AK409</f>
        <v>0</v>
      </c>
      <c r="AG216" s="157">
        <f>'[46]BP Template'!AL409</f>
        <v>0</v>
      </c>
      <c r="AH216" s="157">
        <f>'[46]BP Template'!AM409</f>
        <v>0</v>
      </c>
      <c r="AI216" s="157">
        <f>'[46]BP Template'!AN409</f>
        <v>0</v>
      </c>
      <c r="AJ216" s="157">
        <f>'[46]BP Template'!AO409</f>
        <v>0</v>
      </c>
      <c r="AK216" s="157">
        <f>'[46]BP Template'!AP409</f>
        <v>0</v>
      </c>
      <c r="AL216" s="157">
        <f>'[46]BP Template'!AQ409</f>
        <v>0</v>
      </c>
      <c r="AM216" s="157">
        <f>'[46]BP Template'!AR409</f>
        <v>0</v>
      </c>
      <c r="AN216" s="157">
        <f>'[46]BP Template'!AS409</f>
        <v>0</v>
      </c>
      <c r="AO216" s="157">
        <f>'[46]BP Template'!AT409</f>
        <v>0</v>
      </c>
      <c r="AP216" s="157">
        <f>'[46]BP Template'!AU409</f>
        <v>0</v>
      </c>
      <c r="AQ216" s="157">
        <f>'[46]BP Template'!AV409</f>
        <v>0</v>
      </c>
      <c r="AR216" s="157">
        <f>'[46]BP Template'!AW409</f>
        <v>0</v>
      </c>
      <c r="AS216" s="157">
        <f>'[46]BP Template'!AX409</f>
        <v>0</v>
      </c>
      <c r="AT216" s="157">
        <f>'[46]BP Template'!AY409</f>
        <v>0</v>
      </c>
      <c r="AU216" s="157">
        <f>'[46]BP Template'!AZ409</f>
        <v>0</v>
      </c>
      <c r="AV216" s="157">
        <f>'[46]BP Template'!BA409</f>
        <v>0</v>
      </c>
      <c r="AW216" s="157">
        <f>'[46]BP Template'!BB409</f>
        <v>0</v>
      </c>
      <c r="AX216" s="157">
        <f>'[46]BP Template'!BC409</f>
        <v>0</v>
      </c>
      <c r="AY216" s="157">
        <f>'[46]BP Template'!BD409</f>
        <v>0</v>
      </c>
      <c r="AZ216" s="157">
        <f>'[46]BP Template'!BE409</f>
        <v>0</v>
      </c>
    </row>
    <row r="217" spans="1:64" s="145" customFormat="1" ht="11.25" customHeight="1" outlineLevel="1">
      <c r="A217" s="146" t="s">
        <v>148</v>
      </c>
      <c r="C217" s="144"/>
      <c r="D217" s="147">
        <f>-(D269+D279+D298)</f>
        <v>0</v>
      </c>
      <c r="E217" s="147">
        <f>-(E269+E279+E298)</f>
        <v>-24.653882561703</v>
      </c>
      <c r="F217" s="158">
        <f>-(F269+F279+F298+F288+F270+F289+F299)</f>
        <v>-22.727428949650349</v>
      </c>
      <c r="G217" s="158">
        <f t="shared" ref="G217:AZ217" si="95">-(G269+G279+G298+G288+G270+G289+G299)</f>
        <v>-21.312173776090194</v>
      </c>
      <c r="H217" s="158">
        <f t="shared" si="95"/>
        <v>-19.52721434001494</v>
      </c>
      <c r="I217" s="158">
        <f t="shared" si="95"/>
        <v>-18.002384962574045</v>
      </c>
      <c r="J217" s="159">
        <f t="shared" si="95"/>
        <v>-16.597054242263045</v>
      </c>
      <c r="K217" s="159">
        <f t="shared" si="95"/>
        <v>-15.3018313422105</v>
      </c>
      <c r="L217" s="159">
        <f>-(L269+L279+L298+L288+L270+L289+L299)</f>
        <v>-14.108065062747514</v>
      </c>
      <c r="M217" s="160">
        <f>AVERAGE(M306:Q306)</f>
        <v>-10.830465966626907</v>
      </c>
      <c r="N217" s="160">
        <f>M217</f>
        <v>-10.830465966626907</v>
      </c>
      <c r="O217" s="160">
        <f>N217</f>
        <v>-10.830465966626907</v>
      </c>
      <c r="P217" s="160">
        <f>O217</f>
        <v>-10.830465966626907</v>
      </c>
      <c r="Q217" s="160">
        <f>P217</f>
        <v>-10.830465966626907</v>
      </c>
      <c r="R217" s="158">
        <f t="shared" si="95"/>
        <v>-8.2887376743512675</v>
      </c>
      <c r="S217" s="158">
        <f t="shared" si="95"/>
        <v>-7.6650471990210614</v>
      </c>
      <c r="T217" s="158">
        <f t="shared" si="95"/>
        <v>-7.0893092300575855</v>
      </c>
      <c r="U217" s="158">
        <f t="shared" si="95"/>
        <v>-6.5577835957236363</v>
      </c>
      <c r="V217" s="158">
        <f t="shared" si="95"/>
        <v>-6.0670245808948149</v>
      </c>
      <c r="W217" s="158">
        <f t="shared" si="95"/>
        <v>-5.6138576066143129</v>
      </c>
      <c r="X217" s="158">
        <f t="shared" si="95"/>
        <v>-5.1953577635500245</v>
      </c>
      <c r="Y217" s="158">
        <f t="shared" si="95"/>
        <v>-4.8088300516256322</v>
      </c>
      <c r="Z217" s="158">
        <f t="shared" si="95"/>
        <v>-4.4517911898864861</v>
      </c>
      <c r="AA217" s="158">
        <f t="shared" si="95"/>
        <v>-4.1219528715086309</v>
      </c>
      <c r="AB217" s="158">
        <f t="shared" si="95"/>
        <v>-3.8172063488403869</v>
      </c>
      <c r="AC217" s="158">
        <f t="shared" si="95"/>
        <v>-3.5356082425498148</v>
      </c>
      <c r="AD217" s="158">
        <f t="shared" si="95"/>
        <v>-3.2753674774018178</v>
      </c>
      <c r="AE217" s="158">
        <f t="shared" si="95"/>
        <v>-3.0348332549642154</v>
      </c>
      <c r="AF217" s="158">
        <f t="shared" si="95"/>
        <v>-2.8124839806967952</v>
      </c>
      <c r="AG217" s="158">
        <f t="shared" si="95"/>
        <v>-2.6069170694606671</v>
      </c>
      <c r="AH217" s="158">
        <f t="shared" si="95"/>
        <v>-2.4168395595429777</v>
      </c>
      <c r="AI217" s="158">
        <f t="shared" si="95"/>
        <v>-2.2410594708660536</v>
      </c>
      <c r="AJ217" s="158">
        <f t="shared" si="95"/>
        <v>-2.078477848179094</v>
      </c>
      <c r="AK217" s="158">
        <f t="shared" si="95"/>
        <v>-1.9280814347501047</v>
      </c>
      <c r="AL217" s="158">
        <f t="shared" si="95"/>
        <v>-1.7889359264186133</v>
      </c>
      <c r="AM217" s="158">
        <f t="shared" si="95"/>
        <v>-1.6601797598658823</v>
      </c>
      <c r="AN217" s="158">
        <f t="shared" si="95"/>
        <v>-1.5410183926366128</v>
      </c>
      <c r="AO217" s="158">
        <f t="shared" si="95"/>
        <v>-1.4307190358298743</v>
      </c>
      <c r="AP217" s="158">
        <f t="shared" si="95"/>
        <v>-1.3286058034907671</v>
      </c>
      <c r="AQ217" s="158">
        <f t="shared" si="95"/>
        <v>-1.2340552455995939</v>
      </c>
      <c r="AR217" s="158">
        <f t="shared" si="95"/>
        <v>-1.1464922341919939</v>
      </c>
      <c r="AS217" s="158">
        <f t="shared" si="95"/>
        <v>-1.0653861745697986</v>
      </c>
      <c r="AT217" s="158">
        <f t="shared" si="95"/>
        <v>-0.99024751579514403</v>
      </c>
      <c r="AU217" s="158">
        <f t="shared" si="95"/>
        <v>-0.92062453671500144</v>
      </c>
      <c r="AV217" s="158">
        <f t="shared" si="95"/>
        <v>-0.85610038565409941</v>
      </c>
      <c r="AW217" s="158">
        <f t="shared" si="95"/>
        <v>-0.79629035365417733</v>
      </c>
      <c r="AX217" s="158">
        <f t="shared" si="95"/>
        <v>-0.7408393627387545</v>
      </c>
      <c r="AY217" s="158">
        <f t="shared" si="95"/>
        <v>-0.68941965215616041</v>
      </c>
      <c r="AZ217" s="158">
        <f t="shared" si="95"/>
        <v>-0.64172864690965148</v>
      </c>
      <c r="BL217" s="161" t="s">
        <v>149</v>
      </c>
    </row>
    <row r="218" spans="1:64" s="145" customFormat="1" ht="11.25" customHeight="1" outlineLevel="1">
      <c r="A218" s="146" t="s">
        <v>150</v>
      </c>
      <c r="C218" s="144"/>
      <c r="D218" s="147">
        <f>D54</f>
        <v>1.9249999999999998</v>
      </c>
      <c r="E218" s="147">
        <f t="shared" ref="E218:AZ218" si="96">E54</f>
        <v>1.9249999999999998</v>
      </c>
      <c r="F218" s="147">
        <f t="shared" si="96"/>
        <v>1.9249999999999998</v>
      </c>
      <c r="G218" s="149">
        <f t="shared" si="96"/>
        <v>1.9249999999999998</v>
      </c>
      <c r="H218" s="149">
        <f t="shared" si="96"/>
        <v>0</v>
      </c>
      <c r="I218" s="149">
        <f t="shared" si="96"/>
        <v>0</v>
      </c>
      <c r="J218" s="147">
        <f t="shared" si="96"/>
        <v>0</v>
      </c>
      <c r="K218" s="147">
        <f t="shared" si="96"/>
        <v>0</v>
      </c>
      <c r="L218" s="147">
        <f t="shared" si="96"/>
        <v>0</v>
      </c>
      <c r="M218" s="147">
        <f t="shared" si="96"/>
        <v>0</v>
      </c>
      <c r="N218" s="147">
        <f t="shared" si="96"/>
        <v>0</v>
      </c>
      <c r="O218" s="147">
        <f t="shared" si="96"/>
        <v>0</v>
      </c>
      <c r="P218" s="147">
        <f t="shared" si="96"/>
        <v>0</v>
      </c>
      <c r="Q218" s="147">
        <f t="shared" si="96"/>
        <v>0</v>
      </c>
      <c r="R218" s="147">
        <f t="shared" si="96"/>
        <v>0</v>
      </c>
      <c r="S218" s="147">
        <f t="shared" si="96"/>
        <v>0</v>
      </c>
      <c r="T218" s="147">
        <f t="shared" si="96"/>
        <v>0</v>
      </c>
      <c r="U218" s="147">
        <f t="shared" si="96"/>
        <v>0</v>
      </c>
      <c r="V218" s="147">
        <f t="shared" si="96"/>
        <v>0</v>
      </c>
      <c r="W218" s="147">
        <f t="shared" si="96"/>
        <v>0</v>
      </c>
      <c r="X218" s="147">
        <f t="shared" si="96"/>
        <v>0</v>
      </c>
      <c r="Y218" s="147">
        <f t="shared" si="96"/>
        <v>0</v>
      </c>
      <c r="Z218" s="147">
        <f t="shared" si="96"/>
        <v>0</v>
      </c>
      <c r="AA218" s="147">
        <f t="shared" si="96"/>
        <v>0</v>
      </c>
      <c r="AB218" s="147">
        <f t="shared" si="96"/>
        <v>0</v>
      </c>
      <c r="AC218" s="147">
        <f t="shared" si="96"/>
        <v>0</v>
      </c>
      <c r="AD218" s="147">
        <f t="shared" si="96"/>
        <v>0</v>
      </c>
      <c r="AE218" s="147">
        <f t="shared" si="96"/>
        <v>0</v>
      </c>
      <c r="AF218" s="147">
        <f t="shared" si="96"/>
        <v>0</v>
      </c>
      <c r="AG218" s="147">
        <f t="shared" si="96"/>
        <v>0</v>
      </c>
      <c r="AH218" s="147">
        <f t="shared" si="96"/>
        <v>0</v>
      </c>
      <c r="AI218" s="147">
        <f t="shared" si="96"/>
        <v>0</v>
      </c>
      <c r="AJ218" s="147">
        <f t="shared" si="96"/>
        <v>0</v>
      </c>
      <c r="AK218" s="147">
        <f t="shared" si="96"/>
        <v>0</v>
      </c>
      <c r="AL218" s="147">
        <f t="shared" si="96"/>
        <v>0</v>
      </c>
      <c r="AM218" s="147">
        <f t="shared" si="96"/>
        <v>0</v>
      </c>
      <c r="AN218" s="147">
        <f t="shared" si="96"/>
        <v>0</v>
      </c>
      <c r="AO218" s="147">
        <f t="shared" si="96"/>
        <v>0</v>
      </c>
      <c r="AP218" s="147">
        <f t="shared" si="96"/>
        <v>0</v>
      </c>
      <c r="AQ218" s="147">
        <f t="shared" si="96"/>
        <v>0</v>
      </c>
      <c r="AR218" s="147">
        <f t="shared" si="96"/>
        <v>0</v>
      </c>
      <c r="AS218" s="147">
        <f t="shared" si="96"/>
        <v>0</v>
      </c>
      <c r="AT218" s="147">
        <f t="shared" si="96"/>
        <v>0</v>
      </c>
      <c r="AU218" s="147">
        <f t="shared" si="96"/>
        <v>0</v>
      </c>
      <c r="AV218" s="147">
        <f t="shared" si="96"/>
        <v>0</v>
      </c>
      <c r="AW218" s="147">
        <f t="shared" si="96"/>
        <v>0</v>
      </c>
      <c r="AX218" s="147">
        <f t="shared" si="96"/>
        <v>0</v>
      </c>
      <c r="AY218" s="147">
        <f t="shared" si="96"/>
        <v>0</v>
      </c>
      <c r="AZ218" s="147">
        <f t="shared" si="96"/>
        <v>0</v>
      </c>
    </row>
    <row r="219" spans="1:64" s="145" customFormat="1" ht="11.25" customHeight="1" outlineLevel="1">
      <c r="A219" s="162" t="s">
        <v>151</v>
      </c>
      <c r="B219" s="163"/>
      <c r="C219" s="164"/>
      <c r="D219" s="165">
        <f ca="1">SUM(D213:D218)</f>
        <v>37.331647697111293</v>
      </c>
      <c r="E219" s="165">
        <f ca="1">SUM(E213:E218)</f>
        <v>3.4262435044352655</v>
      </c>
      <c r="F219" s="165">
        <f t="shared" ref="F219:AZ219" ca="1" si="97">SUM(F213:F218)</f>
        <v>5.3554226264255069</v>
      </c>
      <c r="G219" s="166">
        <f t="shared" ca="1" si="97"/>
        <v>6.6693847945005755</v>
      </c>
      <c r="H219" s="166">
        <f ca="1">SUM(H213:H218)</f>
        <v>5.1449485025120225</v>
      </c>
      <c r="I219" s="166">
        <f t="shared" ca="1" si="97"/>
        <v>6.2627390015256132</v>
      </c>
      <c r="J219" s="167">
        <f t="shared" ca="1" si="97"/>
        <v>7.8612366566090053</v>
      </c>
      <c r="K219" s="167">
        <f t="shared" ca="1" si="97"/>
        <v>9.3230508044676146</v>
      </c>
      <c r="L219" s="167">
        <f t="shared" ca="1" si="97"/>
        <v>10.510641389251123</v>
      </c>
      <c r="M219" s="167">
        <f t="shared" ca="1" si="97"/>
        <v>15.353259479983457</v>
      </c>
      <c r="N219" s="167">
        <f t="shared" ca="1" si="97"/>
        <v>15.058186107899918</v>
      </c>
      <c r="O219" s="167">
        <f t="shared" ca="1" si="97"/>
        <v>14.763112735816382</v>
      </c>
      <c r="P219" s="167">
        <f t="shared" ca="1" si="97"/>
        <v>14.468039363732839</v>
      </c>
      <c r="Q219" s="167">
        <f t="shared" ca="1" si="97"/>
        <v>14.172965991649303</v>
      </c>
      <c r="R219" s="167">
        <f t="shared" ca="1" si="97"/>
        <v>17.022694629678142</v>
      </c>
      <c r="S219" s="167">
        <f t="shared" ca="1" si="97"/>
        <v>17.499294243439337</v>
      </c>
      <c r="T219" s="167">
        <f t="shared" ca="1" si="97"/>
        <v>17.916563700287099</v>
      </c>
      <c r="U219" s="167">
        <f t="shared" ca="1" si="97"/>
        <v>18.279130599336995</v>
      </c>
      <c r="V219" s="167">
        <f t="shared" ca="1" si="97"/>
        <v>18.591258217620791</v>
      </c>
      <c r="W219" s="167">
        <f t="shared" ca="1" si="97"/>
        <v>18.856696602843439</v>
      </c>
      <c r="X219" s="167">
        <f t="shared" ca="1" si="97"/>
        <v>19.079353885309278</v>
      </c>
      <c r="Y219" s="167">
        <f t="shared" ca="1" si="97"/>
        <v>19.26252873779174</v>
      </c>
      <c r="Z219" s="167">
        <f t="shared" ca="1" si="97"/>
        <v>19.409217945596801</v>
      </c>
      <c r="AA219" s="167">
        <f t="shared" ca="1" si="97"/>
        <v>19.522252760169238</v>
      </c>
      <c r="AB219" s="167">
        <f t="shared" ca="1" si="97"/>
        <v>19.604242269928911</v>
      </c>
      <c r="AC219" s="167">
        <f t="shared" ca="1" si="97"/>
        <v>19.657590958174879</v>
      </c>
      <c r="AD219" s="167">
        <f t="shared" ca="1" si="97"/>
        <v>19.684303921929175</v>
      </c>
      <c r="AE219" s="167">
        <f t="shared" ca="1" si="97"/>
        <v>19.686471106519367</v>
      </c>
      <c r="AF219" s="167">
        <f t="shared" ca="1" si="97"/>
        <v>19.666535309505726</v>
      </c>
      <c r="AG219" s="167">
        <f t="shared" ca="1" si="97"/>
        <v>19.625835212407125</v>
      </c>
      <c r="AH219" s="167">
        <f t="shared" ca="1" si="97"/>
        <v>19.565970556866262</v>
      </c>
      <c r="AI219" s="167">
        <f t="shared" ca="1" si="97"/>
        <v>19.48841614306366</v>
      </c>
      <c r="AJ219" s="167">
        <f t="shared" ca="1" si="97"/>
        <v>19.394531674431125</v>
      </c>
      <c r="AK219" s="167">
        <f t="shared" ca="1" si="97"/>
        <v>19.285570822266742</v>
      </c>
      <c r="AL219" s="167">
        <f t="shared" ca="1" si="97"/>
        <v>19.162689572287331</v>
      </c>
      <c r="AM219" s="167">
        <f t="shared" ca="1" si="97"/>
        <v>19.026953910210104</v>
      </c>
      <c r="AN219" s="167">
        <f t="shared" ca="1" si="97"/>
        <v>18.879346898905364</v>
      </c>
      <c r="AO219" s="167">
        <f t="shared" ca="1" si="97"/>
        <v>18.720775195475547</v>
      </c>
      <c r="AP219" s="167">
        <f t="shared" ca="1" si="97"/>
        <v>18.552075052763261</v>
      </c>
      <c r="AQ219" s="167">
        <f t="shared" ca="1" si="97"/>
        <v>18.374017846246016</v>
      </c>
      <c r="AR219" s="167">
        <f t="shared" ca="1" si="97"/>
        <v>18.187315164012873</v>
      </c>
      <c r="AS219" s="167">
        <f t="shared" ca="1" si="97"/>
        <v>17.992623494516355</v>
      </c>
      <c r="AT219" s="167">
        <f t="shared" ca="1" si="97"/>
        <v>17.790548544030472</v>
      </c>
      <c r="AU219" s="167">
        <f t="shared" ca="1" si="97"/>
        <v>17.581649213203406</v>
      </c>
      <c r="AV219" s="167">
        <f t="shared" ca="1" si="97"/>
        <v>17.366441259754147</v>
      </c>
      <c r="AW219" s="167">
        <f t="shared" ca="1" si="97"/>
        <v>17.145400672209437</v>
      </c>
      <c r="AX219" s="167">
        <f t="shared" ca="1" si="97"/>
        <v>16.918966777596328</v>
      </c>
      <c r="AY219" s="167">
        <f t="shared" ca="1" si="97"/>
        <v>16.687545104182259</v>
      </c>
      <c r="AZ219" s="167">
        <f t="shared" ca="1" si="97"/>
        <v>16.451510018677027</v>
      </c>
    </row>
    <row r="220" spans="1:64" s="145" customFormat="1" ht="11.25" customHeight="1" outlineLevel="1">
      <c r="A220" s="146" t="s">
        <v>152</v>
      </c>
      <c r="C220" s="168"/>
      <c r="D220" s="169">
        <f t="shared" ref="D220:AZ220" ca="1" si="98">-D11</f>
        <v>-7.1590311559435023</v>
      </c>
      <c r="E220" s="169">
        <f t="shared" ca="1" si="98"/>
        <v>-0.55599306737128251</v>
      </c>
      <c r="F220" s="170">
        <f t="shared" ca="1" si="98"/>
        <v>-0.92133841606401257</v>
      </c>
      <c r="G220" s="171">
        <f t="shared" ca="1" si="98"/>
        <v>-1.0563014856123809</v>
      </c>
      <c r="H220" s="171">
        <f t="shared" ca="1" si="98"/>
        <v>-0.87132234443626466</v>
      </c>
      <c r="I220" s="171">
        <f t="shared" ca="1" si="98"/>
        <v>-0.98724349104731091</v>
      </c>
      <c r="J220" s="169">
        <f t="shared" ca="1" si="98"/>
        <v>-1.3913985879888093</v>
      </c>
      <c r="K220" s="169">
        <f t="shared" ca="1" si="98"/>
        <v>-1.7878667376043091</v>
      </c>
      <c r="L220" s="169">
        <f t="shared" ca="1" si="98"/>
        <v>-2.0156091095979298</v>
      </c>
      <c r="M220" s="169">
        <f t="shared" ca="1" si="98"/>
        <v>-2.9442703374432533</v>
      </c>
      <c r="N220" s="169">
        <f t="shared" ca="1" si="98"/>
        <v>-2.8876845826120019</v>
      </c>
      <c r="O220" s="169">
        <f t="shared" ca="1" si="98"/>
        <v>-2.8310988277807523</v>
      </c>
      <c r="P220" s="169">
        <f t="shared" ca="1" si="98"/>
        <v>-2.7745130729495009</v>
      </c>
      <c r="Q220" s="169">
        <f t="shared" ca="1" si="98"/>
        <v>-2.7179273181182504</v>
      </c>
      <c r="R220" s="169">
        <f t="shared" ca="1" si="98"/>
        <v>-3.2644152811237395</v>
      </c>
      <c r="S220" s="169">
        <f t="shared" ca="1" si="98"/>
        <v>-3.3558120368070163</v>
      </c>
      <c r="T220" s="169">
        <f t="shared" ca="1" si="98"/>
        <v>-3.4358311419435918</v>
      </c>
      <c r="U220" s="169">
        <f t="shared" ca="1" si="98"/>
        <v>-3.5053600239118223</v>
      </c>
      <c r="V220" s="169">
        <f t="shared" ca="1" si="98"/>
        <v>-3.5652162446190876</v>
      </c>
      <c r="W220" s="169">
        <f t="shared" ca="1" si="98"/>
        <v>-3.616118944794823</v>
      </c>
      <c r="X220" s="169">
        <f t="shared" ca="1" si="98"/>
        <v>-3.6588175804190421</v>
      </c>
      <c r="Y220" s="169">
        <f t="shared" ca="1" si="98"/>
        <v>-3.6939447327629971</v>
      </c>
      <c r="Z220" s="169">
        <f t="shared" ca="1" si="98"/>
        <v>-3.7220750906147981</v>
      </c>
      <c r="AA220" s="169">
        <f t="shared" ca="1" si="98"/>
        <v>-3.743751598595265</v>
      </c>
      <c r="AB220" s="169">
        <f t="shared" ca="1" si="98"/>
        <v>-3.7594745974725798</v>
      </c>
      <c r="AC220" s="169">
        <f t="shared" ca="1" si="98"/>
        <v>-3.7697051912138573</v>
      </c>
      <c r="AD220" s="169">
        <f t="shared" ca="1" si="98"/>
        <v>-3.7748278941102358</v>
      </c>
      <c r="AE220" s="169">
        <f t="shared" ca="1" si="98"/>
        <v>-3.7752434916784905</v>
      </c>
      <c r="AF220" s="169">
        <f t="shared" ca="1" si="98"/>
        <v>-3.7714204353511303</v>
      </c>
      <c r="AG220" s="169">
        <f t="shared" ca="1" si="98"/>
        <v>-3.7636154419701024</v>
      </c>
      <c r="AH220" s="169">
        <f t="shared" ca="1" si="98"/>
        <v>-3.7521352914652528</v>
      </c>
      <c r="AI220" s="169">
        <f t="shared" ca="1" si="98"/>
        <v>-3.7372628039394282</v>
      </c>
      <c r="AJ220" s="169">
        <f t="shared" ca="1" si="98"/>
        <v>-3.7192587275736391</v>
      </c>
      <c r="AK220" s="169">
        <f t="shared" ca="1" si="98"/>
        <v>-3.6983634769339702</v>
      </c>
      <c r="AL220" s="169">
        <f t="shared" ca="1" si="98"/>
        <v>-3.6747987335767687</v>
      </c>
      <c r="AM220" s="169">
        <f t="shared" ca="1" si="98"/>
        <v>-3.6487689199005118</v>
      </c>
      <c r="AN220" s="169">
        <f t="shared" ca="1" si="98"/>
        <v>-3.6204625563202049</v>
      </c>
      <c r="AO220" s="169">
        <f t="shared" ca="1" si="98"/>
        <v>-3.590053511037349</v>
      </c>
      <c r="AP220" s="169">
        <f t="shared" ca="1" si="98"/>
        <v>-3.5577021509396585</v>
      </c>
      <c r="AQ220" s="169">
        <f t="shared" ca="1" si="98"/>
        <v>-3.5235564014849441</v>
      </c>
      <c r="AR220" s="169">
        <f t="shared" ca="1" si="98"/>
        <v>-3.4877527227979002</v>
      </c>
      <c r="AS220" s="169">
        <f t="shared" ca="1" si="98"/>
        <v>-3.4504170086328898</v>
      </c>
      <c r="AT220" s="169">
        <f t="shared" ca="1" si="98"/>
        <v>-3.4116654143260536</v>
      </c>
      <c r="AU220" s="169">
        <f t="shared" ca="1" si="98"/>
        <v>-3.3716051193725463</v>
      </c>
      <c r="AV220" s="169">
        <f t="shared" ca="1" si="98"/>
        <v>-3.3303350298160836</v>
      </c>
      <c r="AW220" s="169">
        <f t="shared" ca="1" si="98"/>
        <v>-3.2879464252251571</v>
      </c>
      <c r="AX220" s="169">
        <f t="shared" ca="1" si="98"/>
        <v>-3.2445235546503253</v>
      </c>
      <c r="AY220" s="169">
        <f t="shared" ca="1" si="98"/>
        <v>-3.2001441856073645</v>
      </c>
      <c r="AZ220" s="169">
        <f t="shared" ca="1" si="98"/>
        <v>-3.1548801098093251</v>
      </c>
    </row>
    <row r="221" spans="1:64" s="145" customFormat="1" ht="11.25" customHeight="1" outlineLevel="1">
      <c r="A221" s="162" t="s">
        <v>153</v>
      </c>
      <c r="B221" s="163"/>
      <c r="C221" s="172"/>
      <c r="D221" s="173">
        <f ca="1">+D219+D220</f>
        <v>30.172616541167791</v>
      </c>
      <c r="E221" s="173">
        <f t="shared" ref="E221:AZ221" ca="1" si="99">+E219+E220</f>
        <v>2.8702504370639828</v>
      </c>
      <c r="F221" s="173">
        <f t="shared" ca="1" si="99"/>
        <v>4.4340842103614939</v>
      </c>
      <c r="G221" s="174">
        <f t="shared" ca="1" si="99"/>
        <v>5.6130833088881946</v>
      </c>
      <c r="H221" s="174">
        <f t="shared" ca="1" si="99"/>
        <v>4.273626158075758</v>
      </c>
      <c r="I221" s="174">
        <f t="shared" ca="1" si="99"/>
        <v>5.2754955104783026</v>
      </c>
      <c r="J221" s="147">
        <f t="shared" ca="1" si="99"/>
        <v>6.4698380686201959</v>
      </c>
      <c r="K221" s="147">
        <f t="shared" ca="1" si="99"/>
        <v>7.5351840668633052</v>
      </c>
      <c r="L221" s="147">
        <f t="shared" ca="1" si="99"/>
        <v>8.4950322796531932</v>
      </c>
      <c r="M221" s="147">
        <f t="shared" ca="1" si="99"/>
        <v>12.408989142540204</v>
      </c>
      <c r="N221" s="147">
        <f t="shared" ca="1" si="99"/>
        <v>12.170501525287916</v>
      </c>
      <c r="O221" s="147">
        <f t="shared" ca="1" si="99"/>
        <v>11.932013908035628</v>
      </c>
      <c r="P221" s="147">
        <f t="shared" ca="1" si="99"/>
        <v>11.693526290783337</v>
      </c>
      <c r="Q221" s="147">
        <f t="shared" ca="1" si="99"/>
        <v>11.455038673531053</v>
      </c>
      <c r="R221" s="147">
        <f t="shared" ca="1" si="99"/>
        <v>13.758279348554403</v>
      </c>
      <c r="S221" s="147">
        <f t="shared" ca="1" si="99"/>
        <v>14.143482206632321</v>
      </c>
      <c r="T221" s="147">
        <f t="shared" ca="1" si="99"/>
        <v>14.480732558343508</v>
      </c>
      <c r="U221" s="147">
        <f t="shared" ca="1" si="99"/>
        <v>14.773770575425171</v>
      </c>
      <c r="V221" s="147">
        <f t="shared" ca="1" si="99"/>
        <v>15.026041973001703</v>
      </c>
      <c r="W221" s="147">
        <f t="shared" ca="1" si="99"/>
        <v>15.240577658048615</v>
      </c>
      <c r="X221" s="147">
        <f t="shared" ca="1" si="99"/>
        <v>15.420536304890236</v>
      </c>
      <c r="Y221" s="147">
        <f t="shared" ca="1" si="99"/>
        <v>15.568584005028743</v>
      </c>
      <c r="Z221" s="147">
        <f t="shared" ca="1" si="99"/>
        <v>15.687142854982003</v>
      </c>
      <c r="AA221" s="147">
        <f t="shared" ca="1" si="99"/>
        <v>15.778501161573972</v>
      </c>
      <c r="AB221" s="147">
        <f t="shared" ca="1" si="99"/>
        <v>15.844767672456332</v>
      </c>
      <c r="AC221" s="147">
        <f t="shared" ca="1" si="99"/>
        <v>15.887885766961022</v>
      </c>
      <c r="AD221" s="147">
        <f t="shared" ca="1" si="99"/>
        <v>15.90947602781894</v>
      </c>
      <c r="AE221" s="147">
        <f t="shared" ca="1" si="99"/>
        <v>15.911227614840875</v>
      </c>
      <c r="AF221" s="147">
        <f t="shared" ca="1" si="99"/>
        <v>15.895114874154595</v>
      </c>
      <c r="AG221" s="147">
        <f t="shared" ca="1" si="99"/>
        <v>15.862219770437022</v>
      </c>
      <c r="AH221" s="147">
        <f t="shared" ca="1" si="99"/>
        <v>15.813835265401009</v>
      </c>
      <c r="AI221" s="147">
        <f t="shared" ca="1" si="99"/>
        <v>15.751153339124231</v>
      </c>
      <c r="AJ221" s="147">
        <f t="shared" ca="1" si="99"/>
        <v>15.675272946857486</v>
      </c>
      <c r="AK221" s="147">
        <f t="shared" ca="1" si="99"/>
        <v>15.587207345332772</v>
      </c>
      <c r="AL221" s="147">
        <f t="shared" ca="1" si="99"/>
        <v>15.487890838710562</v>
      </c>
      <c r="AM221" s="147">
        <f t="shared" ca="1" si="99"/>
        <v>15.378184990309592</v>
      </c>
      <c r="AN221" s="147">
        <f t="shared" ca="1" si="99"/>
        <v>15.258884342585159</v>
      </c>
      <c r="AO221" s="147">
        <f t="shared" ca="1" si="99"/>
        <v>15.130721684438198</v>
      </c>
      <c r="AP221" s="147">
        <f t="shared" ca="1" si="99"/>
        <v>14.994372901823603</v>
      </c>
      <c r="AQ221" s="147">
        <f t="shared" ca="1" si="99"/>
        <v>14.850461444761072</v>
      </c>
      <c r="AR221" s="147">
        <f t="shared" ca="1" si="99"/>
        <v>14.699562441214972</v>
      </c>
      <c r="AS221" s="147">
        <f t="shared" ca="1" si="99"/>
        <v>14.542206485883465</v>
      </c>
      <c r="AT221" s="147">
        <f t="shared" ca="1" si="99"/>
        <v>14.378883129704418</v>
      </c>
      <c r="AU221" s="147">
        <f t="shared" ca="1" si="99"/>
        <v>14.210044093830859</v>
      </c>
      <c r="AV221" s="147">
        <f t="shared" ca="1" si="99"/>
        <v>14.036106229938063</v>
      </c>
      <c r="AW221" s="147">
        <f t="shared" ca="1" si="99"/>
        <v>13.857454246984279</v>
      </c>
      <c r="AX221" s="147">
        <f t="shared" ca="1" si="99"/>
        <v>13.674443222946003</v>
      </c>
      <c r="AY221" s="147">
        <f t="shared" ca="1" si="99"/>
        <v>13.487400918574895</v>
      </c>
      <c r="AZ221" s="147">
        <f t="shared" ca="1" si="99"/>
        <v>13.296629908867702</v>
      </c>
    </row>
    <row r="222" spans="1:64" s="145" customFormat="1" ht="11.25" customHeight="1" outlineLevel="1">
      <c r="A222" s="146" t="s">
        <v>154</v>
      </c>
      <c r="C222" s="168"/>
      <c r="D222" s="168">
        <f>$B$210</f>
        <v>0.65808613999999999</v>
      </c>
      <c r="E222" s="168">
        <f t="shared" ref="E222:AZ222" si="100">$B$210</f>
        <v>0.65808613999999999</v>
      </c>
      <c r="F222" s="168">
        <f t="shared" si="100"/>
        <v>0.65808613999999999</v>
      </c>
      <c r="G222" s="175">
        <f t="shared" si="100"/>
        <v>0.65808613999999999</v>
      </c>
      <c r="H222" s="175">
        <f t="shared" si="100"/>
        <v>0.65808613999999999</v>
      </c>
      <c r="I222" s="175">
        <f t="shared" si="100"/>
        <v>0.65808613999999999</v>
      </c>
      <c r="J222" s="168">
        <f t="shared" si="100"/>
        <v>0.65808613999999999</v>
      </c>
      <c r="K222" s="168">
        <f t="shared" si="100"/>
        <v>0.65808613999999999</v>
      </c>
      <c r="L222" s="168">
        <f t="shared" si="100"/>
        <v>0.65808613999999999</v>
      </c>
      <c r="M222" s="168">
        <f t="shared" si="100"/>
        <v>0.65808613999999999</v>
      </c>
      <c r="N222" s="168">
        <f t="shared" si="100"/>
        <v>0.65808613999999999</v>
      </c>
      <c r="O222" s="168">
        <f t="shared" si="100"/>
        <v>0.65808613999999999</v>
      </c>
      <c r="P222" s="168">
        <f t="shared" si="100"/>
        <v>0.65808613999999999</v>
      </c>
      <c r="Q222" s="168">
        <f t="shared" si="100"/>
        <v>0.65808613999999999</v>
      </c>
      <c r="R222" s="168">
        <f t="shared" si="100"/>
        <v>0.65808613999999999</v>
      </c>
      <c r="S222" s="168">
        <f t="shared" si="100"/>
        <v>0.65808613999999999</v>
      </c>
      <c r="T222" s="168">
        <f t="shared" si="100"/>
        <v>0.65808613999999999</v>
      </c>
      <c r="U222" s="168">
        <f t="shared" si="100"/>
        <v>0.65808613999999999</v>
      </c>
      <c r="V222" s="168">
        <f t="shared" si="100"/>
        <v>0.65808613999999999</v>
      </c>
      <c r="W222" s="168">
        <f t="shared" si="100"/>
        <v>0.65808613999999999</v>
      </c>
      <c r="X222" s="168">
        <f t="shared" si="100"/>
        <v>0.65808613999999999</v>
      </c>
      <c r="Y222" s="168">
        <f t="shared" si="100"/>
        <v>0.65808613999999999</v>
      </c>
      <c r="Z222" s="168">
        <f t="shared" si="100"/>
        <v>0.65808613999999999</v>
      </c>
      <c r="AA222" s="168">
        <f t="shared" si="100"/>
        <v>0.65808613999999999</v>
      </c>
      <c r="AB222" s="168">
        <f t="shared" si="100"/>
        <v>0.65808613999999999</v>
      </c>
      <c r="AC222" s="168">
        <f t="shared" si="100"/>
        <v>0.65808613999999999</v>
      </c>
      <c r="AD222" s="168">
        <f t="shared" si="100"/>
        <v>0.65808613999999999</v>
      </c>
      <c r="AE222" s="168">
        <f t="shared" si="100"/>
        <v>0.65808613999999999</v>
      </c>
      <c r="AF222" s="168">
        <f t="shared" si="100"/>
        <v>0.65808613999999999</v>
      </c>
      <c r="AG222" s="168">
        <f t="shared" si="100"/>
        <v>0.65808613999999999</v>
      </c>
      <c r="AH222" s="168">
        <f t="shared" si="100"/>
        <v>0.65808613999999999</v>
      </c>
      <c r="AI222" s="168">
        <f t="shared" si="100"/>
        <v>0.65808613999999999</v>
      </c>
      <c r="AJ222" s="168">
        <f t="shared" si="100"/>
        <v>0.65808613999999999</v>
      </c>
      <c r="AK222" s="168">
        <f t="shared" si="100"/>
        <v>0.65808613999999999</v>
      </c>
      <c r="AL222" s="168">
        <f t="shared" si="100"/>
        <v>0.65808613999999999</v>
      </c>
      <c r="AM222" s="168">
        <f t="shared" si="100"/>
        <v>0.65808613999999999</v>
      </c>
      <c r="AN222" s="168">
        <f t="shared" si="100"/>
        <v>0.65808613999999999</v>
      </c>
      <c r="AO222" s="168">
        <f t="shared" si="100"/>
        <v>0.65808613999999999</v>
      </c>
      <c r="AP222" s="168">
        <f t="shared" si="100"/>
        <v>0.65808613999999999</v>
      </c>
      <c r="AQ222" s="168">
        <f t="shared" si="100"/>
        <v>0.65808613999999999</v>
      </c>
      <c r="AR222" s="168">
        <f t="shared" si="100"/>
        <v>0.65808613999999999</v>
      </c>
      <c r="AS222" s="168">
        <f t="shared" si="100"/>
        <v>0.65808613999999999</v>
      </c>
      <c r="AT222" s="168">
        <f t="shared" si="100"/>
        <v>0.65808613999999999</v>
      </c>
      <c r="AU222" s="168">
        <f t="shared" si="100"/>
        <v>0.65808613999999999</v>
      </c>
      <c r="AV222" s="168">
        <f t="shared" si="100"/>
        <v>0.65808613999999999</v>
      </c>
      <c r="AW222" s="168">
        <f t="shared" si="100"/>
        <v>0.65808613999999999</v>
      </c>
      <c r="AX222" s="168">
        <f t="shared" si="100"/>
        <v>0.65808613999999999</v>
      </c>
      <c r="AY222" s="168">
        <f t="shared" si="100"/>
        <v>0.65808613999999999</v>
      </c>
      <c r="AZ222" s="168">
        <f t="shared" si="100"/>
        <v>0.65808613999999999</v>
      </c>
    </row>
    <row r="223" spans="1:64" s="145" customFormat="1" ht="11.25" customHeight="1" outlineLevel="1">
      <c r="A223" s="146" t="s">
        <v>155</v>
      </c>
      <c r="C223" s="176"/>
      <c r="D223" s="177">
        <f ca="1">+D221*D222</f>
        <v>19.856180753277261</v>
      </c>
      <c r="E223" s="177">
        <f t="shared" ref="E223:AZ223" ca="1" si="101">+E221*E222</f>
        <v>1.8888720309607494</v>
      </c>
      <c r="F223" s="177">
        <f ca="1">+F221*F222</f>
        <v>2.9180093624317434</v>
      </c>
      <c r="G223" s="178">
        <f t="shared" ca="1" si="101"/>
        <v>3.6938923282446594</v>
      </c>
      <c r="H223" s="178">
        <f t="shared" ca="1" si="101"/>
        <v>2.8124141421711055</v>
      </c>
      <c r="I223" s="178">
        <f t="shared" ca="1" si="101"/>
        <v>3.4717304770779958</v>
      </c>
      <c r="J223" s="177">
        <f t="shared" ca="1" si="101"/>
        <v>4.2577107610033194</v>
      </c>
      <c r="K223" s="177">
        <f t="shared" ca="1" si="101"/>
        <v>4.9588001967515742</v>
      </c>
      <c r="L223" s="177">
        <f t="shared" ca="1" si="101"/>
        <v>5.5904630020923705</v>
      </c>
      <c r="M223" s="177">
        <f t="shared" ca="1" si="101"/>
        <v>8.1661837661161929</v>
      </c>
      <c r="N223" s="177">
        <f t="shared" ca="1" si="101"/>
        <v>8.009238370640837</v>
      </c>
      <c r="O223" s="177">
        <f t="shared" ca="1" si="101"/>
        <v>7.852292975165482</v>
      </c>
      <c r="P223" s="177">
        <f t="shared" ca="1" si="101"/>
        <v>7.6953475796901234</v>
      </c>
      <c r="Q223" s="177">
        <f t="shared" ca="1" si="101"/>
        <v>7.538402184214771</v>
      </c>
      <c r="R223" s="177">
        <f t="shared" ca="1" si="101"/>
        <v>9.0541329495318816</v>
      </c>
      <c r="S223" s="177">
        <f t="shared" ca="1" si="101"/>
        <v>9.3076296115213459</v>
      </c>
      <c r="T223" s="177">
        <f t="shared" ca="1" si="101"/>
        <v>9.5295693936926043</v>
      </c>
      <c r="U223" s="177">
        <f t="shared" ca="1" si="101"/>
        <v>9.7224136512271304</v>
      </c>
      <c r="V223" s="177">
        <f t="shared" ca="1" si="101"/>
        <v>9.8884299614906759</v>
      </c>
      <c r="W223" s="177">
        <f t="shared" ca="1" si="101"/>
        <v>10.029612922355453</v>
      </c>
      <c r="X223" s="177">
        <f t="shared" ca="1" si="101"/>
        <v>10.148041213615079</v>
      </c>
      <c r="Y223" s="177">
        <f t="shared" ca="1" si="101"/>
        <v>10.245469353135105</v>
      </c>
      <c r="Z223" s="177">
        <f t="shared" ca="1" si="101"/>
        <v>10.323491289063686</v>
      </c>
      <c r="AA223" s="177">
        <f t="shared" ca="1" si="101"/>
        <v>10.383612924405732</v>
      </c>
      <c r="AB223" s="177">
        <f t="shared" ca="1" si="101"/>
        <v>10.427221996763571</v>
      </c>
      <c r="AC223" s="177">
        <f t="shared" ca="1" si="101"/>
        <v>10.455597417140318</v>
      </c>
      <c r="AD223" s="177">
        <f t="shared" ca="1" si="101"/>
        <v>10.469805668569899</v>
      </c>
      <c r="AE223" s="177">
        <f t="shared" ca="1" si="101"/>
        <v>10.470958363712038</v>
      </c>
      <c r="AF223" s="177">
        <f t="shared" ca="1" si="101"/>
        <v>10.460354792388983</v>
      </c>
      <c r="AG223" s="177">
        <f t="shared" ca="1" si="101"/>
        <v>10.438706980558585</v>
      </c>
      <c r="AH223" s="177">
        <f t="shared" ca="1" si="101"/>
        <v>10.406865808403625</v>
      </c>
      <c r="AI223" s="177">
        <f t="shared" ca="1" si="101"/>
        <v>10.365615701492375</v>
      </c>
      <c r="AJ223" s="177">
        <f t="shared" ca="1" si="101"/>
        <v>10.315679867043867</v>
      </c>
      <c r="AK223" s="177">
        <f t="shared" ca="1" si="101"/>
        <v>10.25772511526969</v>
      </c>
      <c r="AL223" s="177">
        <f t="shared" ca="1" si="101"/>
        <v>10.192366298788397</v>
      </c>
      <c r="AM223" s="177">
        <f t="shared" ca="1" si="101"/>
        <v>10.120170400478777</v>
      </c>
      <c r="AN223" s="177">
        <f t="shared" ca="1" si="101"/>
        <v>10.041660297718304</v>
      </c>
      <c r="AO223" s="177">
        <f t="shared" ca="1" si="101"/>
        <v>9.9573182287262316</v>
      </c>
      <c r="AP223" s="177">
        <f t="shared" ca="1" si="101"/>
        <v>9.867588984681694</v>
      </c>
      <c r="AQ223" s="177">
        <f t="shared" ca="1" si="101"/>
        <v>9.7728828494016362</v>
      </c>
      <c r="AR223" s="177">
        <f t="shared" ca="1" si="101"/>
        <v>9.6735783066281371</v>
      </c>
      <c r="AS223" s="177">
        <f t="shared" ca="1" si="101"/>
        <v>9.5700245333780138</v>
      </c>
      <c r="AT223" s="177">
        <f t="shared" ca="1" si="101"/>
        <v>9.4625436963382992</v>
      </c>
      <c r="AU223" s="177">
        <f t="shared" ca="1" si="101"/>
        <v>9.3514330669389487</v>
      </c>
      <c r="AV223" s="177">
        <f t="shared" ca="1" si="101"/>
        <v>9.2369669694898917</v>
      </c>
      <c r="AW223" s="177">
        <f t="shared" ca="1" si="101"/>
        <v>9.1193985756244906</v>
      </c>
      <c r="AX223" s="177">
        <f t="shared" ca="1" si="101"/>
        <v>8.9989615572376938</v>
      </c>
      <c r="AY223" s="177">
        <f t="shared" ca="1" si="101"/>
        <v>8.8758716091374072</v>
      </c>
      <c r="AZ223" s="177">
        <f t="shared" ca="1" si="101"/>
        <v>8.7503278517352978</v>
      </c>
    </row>
    <row r="224" spans="1:64" s="145" customFormat="1" ht="11.25" customHeight="1" outlineLevel="1">
      <c r="A224" s="146" t="s">
        <v>156</v>
      </c>
      <c r="C224" s="168"/>
      <c r="D224" s="170">
        <f ca="1">-D220</f>
        <v>7.1590311559435023</v>
      </c>
      <c r="E224" s="170">
        <f t="shared" ref="E224:AZ224" ca="1" si="102">-E220</f>
        <v>0.55599306737128251</v>
      </c>
      <c r="F224" s="170">
        <f t="shared" ca="1" si="102"/>
        <v>0.92133841606401257</v>
      </c>
      <c r="G224" s="171">
        <f t="shared" ca="1" si="102"/>
        <v>1.0563014856123809</v>
      </c>
      <c r="H224" s="171">
        <f t="shared" ca="1" si="102"/>
        <v>0.87132234443626466</v>
      </c>
      <c r="I224" s="171">
        <f t="shared" ca="1" si="102"/>
        <v>0.98724349104731091</v>
      </c>
      <c r="J224" s="170">
        <f t="shared" ca="1" si="102"/>
        <v>1.3913985879888093</v>
      </c>
      <c r="K224" s="170">
        <f t="shared" ca="1" si="102"/>
        <v>1.7878667376043091</v>
      </c>
      <c r="L224" s="170">
        <f t="shared" ca="1" si="102"/>
        <v>2.0156091095979298</v>
      </c>
      <c r="M224" s="170">
        <f t="shared" ca="1" si="102"/>
        <v>2.9442703374432533</v>
      </c>
      <c r="N224" s="170">
        <f t="shared" ca="1" si="102"/>
        <v>2.8876845826120019</v>
      </c>
      <c r="O224" s="170">
        <f t="shared" ca="1" si="102"/>
        <v>2.8310988277807523</v>
      </c>
      <c r="P224" s="170">
        <f t="shared" ca="1" si="102"/>
        <v>2.7745130729495009</v>
      </c>
      <c r="Q224" s="170">
        <f t="shared" ca="1" si="102"/>
        <v>2.7179273181182504</v>
      </c>
      <c r="R224" s="170">
        <f t="shared" ca="1" si="102"/>
        <v>3.2644152811237395</v>
      </c>
      <c r="S224" s="170">
        <f t="shared" ca="1" si="102"/>
        <v>3.3558120368070163</v>
      </c>
      <c r="T224" s="170">
        <f t="shared" ca="1" si="102"/>
        <v>3.4358311419435918</v>
      </c>
      <c r="U224" s="170">
        <f t="shared" ca="1" si="102"/>
        <v>3.5053600239118223</v>
      </c>
      <c r="V224" s="170">
        <f t="shared" ca="1" si="102"/>
        <v>3.5652162446190876</v>
      </c>
      <c r="W224" s="170">
        <f t="shared" ca="1" si="102"/>
        <v>3.616118944794823</v>
      </c>
      <c r="X224" s="170">
        <f t="shared" ca="1" si="102"/>
        <v>3.6588175804190421</v>
      </c>
      <c r="Y224" s="170">
        <f t="shared" ca="1" si="102"/>
        <v>3.6939447327629971</v>
      </c>
      <c r="Z224" s="170">
        <f t="shared" ca="1" si="102"/>
        <v>3.7220750906147981</v>
      </c>
      <c r="AA224" s="170">
        <f t="shared" ca="1" si="102"/>
        <v>3.743751598595265</v>
      </c>
      <c r="AB224" s="170">
        <f t="shared" ca="1" si="102"/>
        <v>3.7594745974725798</v>
      </c>
      <c r="AC224" s="170">
        <f t="shared" ca="1" si="102"/>
        <v>3.7697051912138573</v>
      </c>
      <c r="AD224" s="170">
        <f t="shared" ca="1" si="102"/>
        <v>3.7748278941102358</v>
      </c>
      <c r="AE224" s="170">
        <f t="shared" ca="1" si="102"/>
        <v>3.7752434916784905</v>
      </c>
      <c r="AF224" s="170">
        <f t="shared" ca="1" si="102"/>
        <v>3.7714204353511303</v>
      </c>
      <c r="AG224" s="170">
        <f t="shared" ca="1" si="102"/>
        <v>3.7636154419701024</v>
      </c>
      <c r="AH224" s="170">
        <f t="shared" ca="1" si="102"/>
        <v>3.7521352914652528</v>
      </c>
      <c r="AI224" s="170">
        <f t="shared" ca="1" si="102"/>
        <v>3.7372628039394282</v>
      </c>
      <c r="AJ224" s="170">
        <f t="shared" ca="1" si="102"/>
        <v>3.7192587275736391</v>
      </c>
      <c r="AK224" s="170">
        <f t="shared" ca="1" si="102"/>
        <v>3.6983634769339702</v>
      </c>
      <c r="AL224" s="170">
        <f t="shared" ca="1" si="102"/>
        <v>3.6747987335767687</v>
      </c>
      <c r="AM224" s="170">
        <f t="shared" ca="1" si="102"/>
        <v>3.6487689199005118</v>
      </c>
      <c r="AN224" s="170">
        <f t="shared" ca="1" si="102"/>
        <v>3.6204625563202049</v>
      </c>
      <c r="AO224" s="170">
        <f t="shared" ca="1" si="102"/>
        <v>3.590053511037349</v>
      </c>
      <c r="AP224" s="170">
        <f t="shared" ca="1" si="102"/>
        <v>3.5577021509396585</v>
      </c>
      <c r="AQ224" s="170">
        <f t="shared" ca="1" si="102"/>
        <v>3.5235564014849441</v>
      </c>
      <c r="AR224" s="170">
        <f t="shared" ca="1" si="102"/>
        <v>3.4877527227979002</v>
      </c>
      <c r="AS224" s="170">
        <f t="shared" ca="1" si="102"/>
        <v>3.4504170086328898</v>
      </c>
      <c r="AT224" s="170">
        <f t="shared" ca="1" si="102"/>
        <v>3.4116654143260536</v>
      </c>
      <c r="AU224" s="170">
        <f t="shared" ca="1" si="102"/>
        <v>3.3716051193725463</v>
      </c>
      <c r="AV224" s="170">
        <f t="shared" ca="1" si="102"/>
        <v>3.3303350298160836</v>
      </c>
      <c r="AW224" s="170">
        <f t="shared" ca="1" si="102"/>
        <v>3.2879464252251571</v>
      </c>
      <c r="AX224" s="170">
        <f t="shared" ca="1" si="102"/>
        <v>3.2445235546503253</v>
      </c>
      <c r="AY224" s="170">
        <f t="shared" ca="1" si="102"/>
        <v>3.2001441856073645</v>
      </c>
      <c r="AZ224" s="170">
        <f t="shared" ca="1" si="102"/>
        <v>3.1548801098093251</v>
      </c>
    </row>
    <row r="225" spans="1:52" s="145" customFormat="1" ht="11.25" customHeight="1" outlineLevel="1">
      <c r="A225" s="162" t="s">
        <v>157</v>
      </c>
      <c r="C225" s="176"/>
      <c r="D225" s="177">
        <f ca="1">+D223+D224</f>
        <v>27.015211909220763</v>
      </c>
      <c r="E225" s="177">
        <f t="shared" ref="E225:AZ225" ca="1" si="103">+E223+E224</f>
        <v>2.4448650983320319</v>
      </c>
      <c r="F225" s="177">
        <f ca="1">+F223+F224</f>
        <v>3.8393477784957559</v>
      </c>
      <c r="G225" s="178">
        <f t="shared" ca="1" si="103"/>
        <v>4.7501938138570399</v>
      </c>
      <c r="H225" s="178">
        <f t="shared" ca="1" si="103"/>
        <v>3.6837364866073701</v>
      </c>
      <c r="I225" s="178">
        <f t="shared" ca="1" si="103"/>
        <v>4.4589739681253064</v>
      </c>
      <c r="J225" s="177">
        <f t="shared" ca="1" si="103"/>
        <v>5.6491093489921287</v>
      </c>
      <c r="K225" s="177">
        <f t="shared" ca="1" si="103"/>
        <v>6.7466669343558836</v>
      </c>
      <c r="L225" s="177">
        <f t="shared" ca="1" si="103"/>
        <v>7.6060721116903007</v>
      </c>
      <c r="M225" s="177">
        <f t="shared" ca="1" si="103"/>
        <v>11.110454103559446</v>
      </c>
      <c r="N225" s="177">
        <f t="shared" ca="1" si="103"/>
        <v>10.896922953252838</v>
      </c>
      <c r="O225" s="177">
        <f t="shared" ca="1" si="103"/>
        <v>10.683391802946234</v>
      </c>
      <c r="P225" s="177">
        <f t="shared" ca="1" si="103"/>
        <v>10.469860652639625</v>
      </c>
      <c r="Q225" s="177">
        <f t="shared" ca="1" si="103"/>
        <v>10.256329502333021</v>
      </c>
      <c r="R225" s="177">
        <f t="shared" ca="1" si="103"/>
        <v>12.318548230655621</v>
      </c>
      <c r="S225" s="177">
        <f t="shared" ca="1" si="103"/>
        <v>12.663441648328362</v>
      </c>
      <c r="T225" s="177">
        <f t="shared" ca="1" si="103"/>
        <v>12.965400535636196</v>
      </c>
      <c r="U225" s="177">
        <f t="shared" ca="1" si="103"/>
        <v>13.227773675138952</v>
      </c>
      <c r="V225" s="177">
        <f t="shared" ca="1" si="103"/>
        <v>13.453646206109763</v>
      </c>
      <c r="W225" s="177">
        <f t="shared" ca="1" si="103"/>
        <v>13.645731867150275</v>
      </c>
      <c r="X225" s="177">
        <f t="shared" ca="1" si="103"/>
        <v>13.80685879403412</v>
      </c>
      <c r="Y225" s="177">
        <f t="shared" ca="1" si="103"/>
        <v>13.939414085898102</v>
      </c>
      <c r="Z225" s="177">
        <f t="shared" ca="1" si="103"/>
        <v>14.045566379678483</v>
      </c>
      <c r="AA225" s="177">
        <f t="shared" ca="1" si="103"/>
        <v>14.127364523000997</v>
      </c>
      <c r="AB225" s="177">
        <f t="shared" ca="1" si="103"/>
        <v>14.18669659423615</v>
      </c>
      <c r="AC225" s="177">
        <f t="shared" ca="1" si="103"/>
        <v>14.225302608354175</v>
      </c>
      <c r="AD225" s="177">
        <f t="shared" ca="1" si="103"/>
        <v>14.244633562680136</v>
      </c>
      <c r="AE225" s="177">
        <f t="shared" ca="1" si="103"/>
        <v>14.246201855390527</v>
      </c>
      <c r="AF225" s="177">
        <f t="shared" ca="1" si="103"/>
        <v>14.231775227740114</v>
      </c>
      <c r="AG225" s="177">
        <f t="shared" ca="1" si="103"/>
        <v>14.202322422528688</v>
      </c>
      <c r="AH225" s="177">
        <f t="shared" ca="1" si="103"/>
        <v>14.159001099868878</v>
      </c>
      <c r="AI225" s="177">
        <f t="shared" ca="1" si="103"/>
        <v>14.102878505431804</v>
      </c>
      <c r="AJ225" s="177">
        <f t="shared" ca="1" si="103"/>
        <v>14.034938594617506</v>
      </c>
      <c r="AK225" s="177">
        <f t="shared" ca="1" si="103"/>
        <v>13.95608859220366</v>
      </c>
      <c r="AL225" s="177">
        <f t="shared" ca="1" si="103"/>
        <v>13.867165032365165</v>
      </c>
      <c r="AM225" s="177">
        <f t="shared" ca="1" si="103"/>
        <v>13.768939320379289</v>
      </c>
      <c r="AN225" s="177">
        <f t="shared" ca="1" si="103"/>
        <v>13.662122854038508</v>
      </c>
      <c r="AO225" s="177">
        <f t="shared" ca="1" si="103"/>
        <v>13.54737173976358</v>
      </c>
      <c r="AP225" s="177">
        <f t="shared" ca="1" si="103"/>
        <v>13.425291135621352</v>
      </c>
      <c r="AQ225" s="177">
        <f t="shared" ca="1" si="103"/>
        <v>13.29643925088658</v>
      </c>
      <c r="AR225" s="177">
        <f t="shared" ca="1" si="103"/>
        <v>13.161331029426037</v>
      </c>
      <c r="AS225" s="177">
        <f t="shared" ca="1" si="103"/>
        <v>13.020441542010904</v>
      </c>
      <c r="AT225" s="177">
        <f t="shared" ca="1" si="103"/>
        <v>12.874209110664353</v>
      </c>
      <c r="AU225" s="177">
        <f t="shared" ca="1" si="103"/>
        <v>12.723038186311495</v>
      </c>
      <c r="AV225" s="177">
        <f t="shared" ca="1" si="103"/>
        <v>12.567301999305975</v>
      </c>
      <c r="AW225" s="177">
        <f t="shared" ca="1" si="103"/>
        <v>12.407345000849649</v>
      </c>
      <c r="AX225" s="177">
        <f t="shared" ca="1" si="103"/>
        <v>12.243485111888019</v>
      </c>
      <c r="AY225" s="177">
        <f t="shared" ca="1" si="103"/>
        <v>12.076015794744771</v>
      </c>
      <c r="AZ225" s="177">
        <f t="shared" ca="1" si="103"/>
        <v>11.905207961544622</v>
      </c>
    </row>
    <row r="226" spans="1:52" s="145" customFormat="1" ht="11.25" customHeight="1" outlineLevel="1">
      <c r="A226" s="146" t="s">
        <v>158</v>
      </c>
      <c r="C226" s="168"/>
      <c r="D226" s="170">
        <f>D235</f>
        <v>0</v>
      </c>
      <c r="E226" s="170">
        <f t="shared" ref="E226:AZ226" ca="1" si="104">E235</f>
        <v>-1.0133700000000001</v>
      </c>
      <c r="F226" s="170">
        <f t="shared" ca="1" si="104"/>
        <v>0</v>
      </c>
      <c r="G226" s="171">
        <f t="shared" si="104"/>
        <v>0</v>
      </c>
      <c r="H226" s="171">
        <f t="shared" ca="1" si="104"/>
        <v>0</v>
      </c>
      <c r="I226" s="171">
        <f t="shared" ca="1" si="104"/>
        <v>0</v>
      </c>
      <c r="J226" s="170">
        <f t="shared" ca="1" si="104"/>
        <v>0</v>
      </c>
      <c r="K226" s="170">
        <f t="shared" ca="1" si="104"/>
        <v>0</v>
      </c>
      <c r="L226" s="170">
        <f t="shared" ca="1" si="104"/>
        <v>0</v>
      </c>
      <c r="M226" s="170">
        <f t="shared" ca="1" si="104"/>
        <v>0</v>
      </c>
      <c r="N226" s="170">
        <f t="shared" ca="1" si="104"/>
        <v>0</v>
      </c>
      <c r="O226" s="170">
        <f t="shared" ca="1" si="104"/>
        <v>0</v>
      </c>
      <c r="P226" s="170">
        <f t="shared" ca="1" si="104"/>
        <v>0</v>
      </c>
      <c r="Q226" s="170">
        <f t="shared" ca="1" si="104"/>
        <v>0</v>
      </c>
      <c r="R226" s="170">
        <f t="shared" ca="1" si="104"/>
        <v>0</v>
      </c>
      <c r="S226" s="170">
        <f t="shared" ca="1" si="104"/>
        <v>0</v>
      </c>
      <c r="T226" s="170">
        <f t="shared" ca="1" si="104"/>
        <v>0</v>
      </c>
      <c r="U226" s="170">
        <f t="shared" ca="1" si="104"/>
        <v>0</v>
      </c>
      <c r="V226" s="170">
        <f t="shared" ca="1" si="104"/>
        <v>0</v>
      </c>
      <c r="W226" s="170">
        <f t="shared" ca="1" si="104"/>
        <v>0</v>
      </c>
      <c r="X226" s="170">
        <f t="shared" ca="1" si="104"/>
        <v>0</v>
      </c>
      <c r="Y226" s="170">
        <f t="shared" ca="1" si="104"/>
        <v>0</v>
      </c>
      <c r="Z226" s="170">
        <f t="shared" ca="1" si="104"/>
        <v>0</v>
      </c>
      <c r="AA226" s="170">
        <f t="shared" ca="1" si="104"/>
        <v>0</v>
      </c>
      <c r="AB226" s="170">
        <f t="shared" ca="1" si="104"/>
        <v>0</v>
      </c>
      <c r="AC226" s="170">
        <f t="shared" ca="1" si="104"/>
        <v>0</v>
      </c>
      <c r="AD226" s="170">
        <f t="shared" ca="1" si="104"/>
        <v>0</v>
      </c>
      <c r="AE226" s="170">
        <f t="shared" ca="1" si="104"/>
        <v>0</v>
      </c>
      <c r="AF226" s="170">
        <f t="shared" ca="1" si="104"/>
        <v>0</v>
      </c>
      <c r="AG226" s="170">
        <f t="shared" ca="1" si="104"/>
        <v>0</v>
      </c>
      <c r="AH226" s="170">
        <f t="shared" ca="1" si="104"/>
        <v>0</v>
      </c>
      <c r="AI226" s="170">
        <f t="shared" ca="1" si="104"/>
        <v>0</v>
      </c>
      <c r="AJ226" s="170">
        <f t="shared" ca="1" si="104"/>
        <v>0</v>
      </c>
      <c r="AK226" s="170">
        <f t="shared" ca="1" si="104"/>
        <v>0</v>
      </c>
      <c r="AL226" s="170">
        <f t="shared" ca="1" si="104"/>
        <v>0</v>
      </c>
      <c r="AM226" s="170">
        <f t="shared" ca="1" si="104"/>
        <v>0</v>
      </c>
      <c r="AN226" s="170">
        <f t="shared" ca="1" si="104"/>
        <v>0</v>
      </c>
      <c r="AO226" s="170">
        <f t="shared" ca="1" si="104"/>
        <v>0</v>
      </c>
      <c r="AP226" s="170">
        <f t="shared" ca="1" si="104"/>
        <v>0</v>
      </c>
      <c r="AQ226" s="170">
        <f t="shared" ca="1" si="104"/>
        <v>0</v>
      </c>
      <c r="AR226" s="170">
        <f t="shared" ca="1" si="104"/>
        <v>0</v>
      </c>
      <c r="AS226" s="170">
        <f t="shared" ca="1" si="104"/>
        <v>0</v>
      </c>
      <c r="AT226" s="170">
        <f t="shared" ca="1" si="104"/>
        <v>0</v>
      </c>
      <c r="AU226" s="170">
        <f t="shared" ca="1" si="104"/>
        <v>0</v>
      </c>
      <c r="AV226" s="170">
        <f t="shared" ca="1" si="104"/>
        <v>0</v>
      </c>
      <c r="AW226" s="170">
        <f t="shared" ca="1" si="104"/>
        <v>0</v>
      </c>
      <c r="AX226" s="170">
        <f t="shared" ca="1" si="104"/>
        <v>0</v>
      </c>
      <c r="AY226" s="170">
        <f t="shared" ca="1" si="104"/>
        <v>0</v>
      </c>
      <c r="AZ226" s="170">
        <f t="shared" ca="1" si="104"/>
        <v>0</v>
      </c>
    </row>
    <row r="227" spans="1:52" s="145" customFormat="1" ht="11.25" customHeight="1" outlineLevel="1">
      <c r="A227" s="162" t="s">
        <v>159</v>
      </c>
      <c r="C227" s="176"/>
      <c r="D227" s="177">
        <f ca="1">+D225+D226</f>
        <v>27.015211909220763</v>
      </c>
      <c r="E227" s="177">
        <f t="shared" ref="E227:AZ227" ca="1" si="105">+E225+E226</f>
        <v>1.4314950983320318</v>
      </c>
      <c r="F227" s="177">
        <f ca="1">+F225+F226</f>
        <v>3.8393477784957559</v>
      </c>
      <c r="G227" s="178">
        <f t="shared" ca="1" si="105"/>
        <v>4.7501938138570399</v>
      </c>
      <c r="H227" s="178">
        <f t="shared" ca="1" si="105"/>
        <v>3.6837364866073701</v>
      </c>
      <c r="I227" s="178">
        <f t="shared" ca="1" si="105"/>
        <v>4.4589739681253064</v>
      </c>
      <c r="J227" s="177">
        <f t="shared" ca="1" si="105"/>
        <v>5.6491093489921287</v>
      </c>
      <c r="K227" s="177">
        <f t="shared" ca="1" si="105"/>
        <v>6.7466669343558836</v>
      </c>
      <c r="L227" s="177">
        <f t="shared" ca="1" si="105"/>
        <v>7.6060721116903007</v>
      </c>
      <c r="M227" s="177">
        <f t="shared" ca="1" si="105"/>
        <v>11.110454103559446</v>
      </c>
      <c r="N227" s="177">
        <f t="shared" ca="1" si="105"/>
        <v>10.896922953252838</v>
      </c>
      <c r="O227" s="177">
        <f t="shared" ca="1" si="105"/>
        <v>10.683391802946234</v>
      </c>
      <c r="P227" s="177">
        <f t="shared" ca="1" si="105"/>
        <v>10.469860652639625</v>
      </c>
      <c r="Q227" s="177">
        <f t="shared" ca="1" si="105"/>
        <v>10.256329502333021</v>
      </c>
      <c r="R227" s="177">
        <f t="shared" ca="1" si="105"/>
        <v>12.318548230655621</v>
      </c>
      <c r="S227" s="177">
        <f t="shared" ca="1" si="105"/>
        <v>12.663441648328362</v>
      </c>
      <c r="T227" s="177">
        <f t="shared" ca="1" si="105"/>
        <v>12.965400535636196</v>
      </c>
      <c r="U227" s="177">
        <f t="shared" ca="1" si="105"/>
        <v>13.227773675138952</v>
      </c>
      <c r="V227" s="177">
        <f t="shared" ca="1" si="105"/>
        <v>13.453646206109763</v>
      </c>
      <c r="W227" s="177">
        <f t="shared" ca="1" si="105"/>
        <v>13.645731867150275</v>
      </c>
      <c r="X227" s="177">
        <f t="shared" ca="1" si="105"/>
        <v>13.80685879403412</v>
      </c>
      <c r="Y227" s="177">
        <f t="shared" ca="1" si="105"/>
        <v>13.939414085898102</v>
      </c>
      <c r="Z227" s="177">
        <f t="shared" ca="1" si="105"/>
        <v>14.045566379678483</v>
      </c>
      <c r="AA227" s="177">
        <f t="shared" ca="1" si="105"/>
        <v>14.127364523000997</v>
      </c>
      <c r="AB227" s="177">
        <f t="shared" ca="1" si="105"/>
        <v>14.18669659423615</v>
      </c>
      <c r="AC227" s="177">
        <f t="shared" ca="1" si="105"/>
        <v>14.225302608354175</v>
      </c>
      <c r="AD227" s="177">
        <f t="shared" ca="1" si="105"/>
        <v>14.244633562680136</v>
      </c>
      <c r="AE227" s="177">
        <f t="shared" ca="1" si="105"/>
        <v>14.246201855390527</v>
      </c>
      <c r="AF227" s="177">
        <f t="shared" ca="1" si="105"/>
        <v>14.231775227740114</v>
      </c>
      <c r="AG227" s="177">
        <f t="shared" ca="1" si="105"/>
        <v>14.202322422528688</v>
      </c>
      <c r="AH227" s="177">
        <f t="shared" ca="1" si="105"/>
        <v>14.159001099868878</v>
      </c>
      <c r="AI227" s="177">
        <f t="shared" ca="1" si="105"/>
        <v>14.102878505431804</v>
      </c>
      <c r="AJ227" s="177">
        <f t="shared" ca="1" si="105"/>
        <v>14.034938594617506</v>
      </c>
      <c r="AK227" s="177">
        <f t="shared" ca="1" si="105"/>
        <v>13.95608859220366</v>
      </c>
      <c r="AL227" s="177">
        <f t="shared" ca="1" si="105"/>
        <v>13.867165032365165</v>
      </c>
      <c r="AM227" s="177">
        <f t="shared" ca="1" si="105"/>
        <v>13.768939320379289</v>
      </c>
      <c r="AN227" s="177">
        <f t="shared" ca="1" si="105"/>
        <v>13.662122854038508</v>
      </c>
      <c r="AO227" s="177">
        <f t="shared" ca="1" si="105"/>
        <v>13.54737173976358</v>
      </c>
      <c r="AP227" s="177">
        <f t="shared" ca="1" si="105"/>
        <v>13.425291135621352</v>
      </c>
      <c r="AQ227" s="177">
        <f t="shared" ca="1" si="105"/>
        <v>13.29643925088658</v>
      </c>
      <c r="AR227" s="177">
        <f t="shared" ca="1" si="105"/>
        <v>13.161331029426037</v>
      </c>
      <c r="AS227" s="177">
        <f t="shared" ca="1" si="105"/>
        <v>13.020441542010904</v>
      </c>
      <c r="AT227" s="177">
        <f t="shared" ca="1" si="105"/>
        <v>12.874209110664353</v>
      </c>
      <c r="AU227" s="177">
        <f t="shared" ca="1" si="105"/>
        <v>12.723038186311495</v>
      </c>
      <c r="AV227" s="177">
        <f t="shared" ca="1" si="105"/>
        <v>12.567301999305975</v>
      </c>
      <c r="AW227" s="177">
        <f t="shared" ca="1" si="105"/>
        <v>12.407345000849649</v>
      </c>
      <c r="AX227" s="177">
        <f t="shared" ca="1" si="105"/>
        <v>12.243485111888019</v>
      </c>
      <c r="AY227" s="177">
        <f t="shared" ca="1" si="105"/>
        <v>12.076015794744771</v>
      </c>
      <c r="AZ227" s="177">
        <f t="shared" ca="1" si="105"/>
        <v>11.905207961544622</v>
      </c>
    </row>
    <row r="228" spans="1:52" s="145" customFormat="1" ht="11.25" customHeight="1" outlineLevel="1">
      <c r="A228" s="146" t="s">
        <v>160</v>
      </c>
      <c r="C228" s="168"/>
      <c r="D228" s="179">
        <f t="shared" ref="D228:AZ228" si="106">D208</f>
        <v>0.26500000000000001</v>
      </c>
      <c r="E228" s="179">
        <f t="shared" si="106"/>
        <v>0.26500000000000001</v>
      </c>
      <c r="F228" s="179">
        <f t="shared" si="106"/>
        <v>0.26500000000000001</v>
      </c>
      <c r="G228" s="180">
        <f t="shared" si="106"/>
        <v>0.26500000000000001</v>
      </c>
      <c r="H228" s="180">
        <f t="shared" si="106"/>
        <v>0.26500000000000001</v>
      </c>
      <c r="I228" s="180">
        <f t="shared" si="106"/>
        <v>0.26500000000000001</v>
      </c>
      <c r="J228" s="179">
        <f t="shared" si="106"/>
        <v>0.26500000000000001</v>
      </c>
      <c r="K228" s="179">
        <f t="shared" si="106"/>
        <v>0.26500000000000001</v>
      </c>
      <c r="L228" s="179">
        <f t="shared" si="106"/>
        <v>0.26500000000000001</v>
      </c>
      <c r="M228" s="179">
        <f t="shared" si="106"/>
        <v>0.26500000000000001</v>
      </c>
      <c r="N228" s="179">
        <f t="shared" si="106"/>
        <v>0.26500000000000001</v>
      </c>
      <c r="O228" s="179">
        <f t="shared" si="106"/>
        <v>0.26500000000000001</v>
      </c>
      <c r="P228" s="179">
        <f t="shared" si="106"/>
        <v>0.26500000000000001</v>
      </c>
      <c r="Q228" s="179">
        <f t="shared" si="106"/>
        <v>0.26500000000000001</v>
      </c>
      <c r="R228" s="179">
        <f t="shared" si="106"/>
        <v>0.26500000000000001</v>
      </c>
      <c r="S228" s="179">
        <f t="shared" si="106"/>
        <v>0.26500000000000001</v>
      </c>
      <c r="T228" s="179">
        <f t="shared" si="106"/>
        <v>0.26500000000000001</v>
      </c>
      <c r="U228" s="179">
        <f t="shared" si="106"/>
        <v>0.26500000000000001</v>
      </c>
      <c r="V228" s="179">
        <f t="shared" si="106"/>
        <v>0.26500000000000001</v>
      </c>
      <c r="W228" s="179">
        <f t="shared" si="106"/>
        <v>0.26500000000000001</v>
      </c>
      <c r="X228" s="179">
        <f t="shared" si="106"/>
        <v>0.26500000000000001</v>
      </c>
      <c r="Y228" s="179">
        <f t="shared" si="106"/>
        <v>0.26500000000000001</v>
      </c>
      <c r="Z228" s="179">
        <f t="shared" si="106"/>
        <v>0.26500000000000001</v>
      </c>
      <c r="AA228" s="179">
        <f t="shared" si="106"/>
        <v>0.26500000000000001</v>
      </c>
      <c r="AB228" s="179">
        <f t="shared" si="106"/>
        <v>0.26500000000000001</v>
      </c>
      <c r="AC228" s="179">
        <f t="shared" si="106"/>
        <v>0.26500000000000001</v>
      </c>
      <c r="AD228" s="179">
        <f t="shared" si="106"/>
        <v>0.26500000000000001</v>
      </c>
      <c r="AE228" s="179">
        <f t="shared" si="106"/>
        <v>0.26500000000000001</v>
      </c>
      <c r="AF228" s="179">
        <f t="shared" si="106"/>
        <v>0.26500000000000001</v>
      </c>
      <c r="AG228" s="179">
        <f t="shared" si="106"/>
        <v>0.26500000000000001</v>
      </c>
      <c r="AH228" s="179">
        <f t="shared" si="106"/>
        <v>0.26500000000000001</v>
      </c>
      <c r="AI228" s="179">
        <f t="shared" si="106"/>
        <v>0.26500000000000001</v>
      </c>
      <c r="AJ228" s="179">
        <f t="shared" si="106"/>
        <v>0.26500000000000001</v>
      </c>
      <c r="AK228" s="179">
        <f t="shared" si="106"/>
        <v>0.26500000000000001</v>
      </c>
      <c r="AL228" s="179">
        <f t="shared" si="106"/>
        <v>0.26500000000000001</v>
      </c>
      <c r="AM228" s="179">
        <f t="shared" si="106"/>
        <v>0.26500000000000001</v>
      </c>
      <c r="AN228" s="179">
        <f t="shared" si="106"/>
        <v>0.26500000000000001</v>
      </c>
      <c r="AO228" s="179">
        <f t="shared" si="106"/>
        <v>0.26500000000000001</v>
      </c>
      <c r="AP228" s="179">
        <f t="shared" si="106"/>
        <v>0.26500000000000001</v>
      </c>
      <c r="AQ228" s="179">
        <f t="shared" si="106"/>
        <v>0.26500000000000001</v>
      </c>
      <c r="AR228" s="179">
        <f t="shared" si="106"/>
        <v>0.26500000000000001</v>
      </c>
      <c r="AS228" s="179">
        <f t="shared" si="106"/>
        <v>0.26500000000000001</v>
      </c>
      <c r="AT228" s="179">
        <f t="shared" si="106"/>
        <v>0.26500000000000001</v>
      </c>
      <c r="AU228" s="179">
        <f t="shared" si="106"/>
        <v>0.26500000000000001</v>
      </c>
      <c r="AV228" s="179">
        <f t="shared" si="106"/>
        <v>0.26500000000000001</v>
      </c>
      <c r="AW228" s="179">
        <f t="shared" si="106"/>
        <v>0.26500000000000001</v>
      </c>
      <c r="AX228" s="179">
        <f t="shared" si="106"/>
        <v>0.26500000000000001</v>
      </c>
      <c r="AY228" s="179">
        <f t="shared" si="106"/>
        <v>0.26500000000000001</v>
      </c>
      <c r="AZ228" s="179">
        <f t="shared" si="106"/>
        <v>0.26500000000000001</v>
      </c>
    </row>
    <row r="229" spans="1:52" s="145" customFormat="1" ht="11.25" customHeight="1" outlineLevel="1">
      <c r="A229" s="162" t="s">
        <v>161</v>
      </c>
      <c r="C229" s="144"/>
      <c r="D229" s="181">
        <f ca="1">D227*D228</f>
        <v>7.1590311559435023</v>
      </c>
      <c r="E229" s="181">
        <f ca="1">E227*E228</f>
        <v>0.37934620105798844</v>
      </c>
      <c r="F229" s="181">
        <f ca="1">F227*F228</f>
        <v>1.0174271613013754</v>
      </c>
      <c r="G229" s="182">
        <f t="shared" ref="G229:AZ229" ca="1" si="107">G227*G228</f>
        <v>1.2588013606721156</v>
      </c>
      <c r="H229" s="182">
        <f t="shared" ca="1" si="107"/>
        <v>0.97619016895095312</v>
      </c>
      <c r="I229" s="182">
        <f t="shared" ca="1" si="107"/>
        <v>1.1816281015532062</v>
      </c>
      <c r="J229" s="181">
        <f t="shared" ca="1" si="107"/>
        <v>1.4970139774829141</v>
      </c>
      <c r="K229" s="181">
        <f t="shared" ca="1" si="107"/>
        <v>1.7878667376043091</v>
      </c>
      <c r="L229" s="181">
        <f t="shared" ca="1" si="107"/>
        <v>2.0156091095979298</v>
      </c>
      <c r="M229" s="181">
        <f t="shared" ca="1" si="107"/>
        <v>2.9442703374432533</v>
      </c>
      <c r="N229" s="181">
        <f t="shared" ca="1" si="107"/>
        <v>2.8876845826120023</v>
      </c>
      <c r="O229" s="181">
        <f t="shared" ca="1" si="107"/>
        <v>2.8310988277807523</v>
      </c>
      <c r="P229" s="181">
        <f t="shared" ca="1" si="107"/>
        <v>2.7745130729495009</v>
      </c>
      <c r="Q229" s="181">
        <f t="shared" ca="1" si="107"/>
        <v>2.7179273181182504</v>
      </c>
      <c r="R229" s="181">
        <f t="shared" ca="1" si="107"/>
        <v>3.2644152811237395</v>
      </c>
      <c r="S229" s="181">
        <f t="shared" ca="1" si="107"/>
        <v>3.3558120368070163</v>
      </c>
      <c r="T229" s="181">
        <f t="shared" ca="1" si="107"/>
        <v>3.4358311419435918</v>
      </c>
      <c r="U229" s="181">
        <f t="shared" ca="1" si="107"/>
        <v>3.5053600239118223</v>
      </c>
      <c r="V229" s="181">
        <f t="shared" ca="1" si="107"/>
        <v>3.5652162446190876</v>
      </c>
      <c r="W229" s="181">
        <f t="shared" ca="1" si="107"/>
        <v>3.616118944794823</v>
      </c>
      <c r="X229" s="181">
        <f t="shared" ca="1" si="107"/>
        <v>3.6588175804190421</v>
      </c>
      <c r="Y229" s="181">
        <f t="shared" ca="1" si="107"/>
        <v>3.6939447327629971</v>
      </c>
      <c r="Z229" s="181">
        <f t="shared" ca="1" si="107"/>
        <v>3.7220750906147981</v>
      </c>
      <c r="AA229" s="181">
        <f t="shared" ca="1" si="107"/>
        <v>3.7437515985952645</v>
      </c>
      <c r="AB229" s="181">
        <f t="shared" ca="1" si="107"/>
        <v>3.7594745974725798</v>
      </c>
      <c r="AC229" s="181">
        <f t="shared" ca="1" si="107"/>
        <v>3.7697051912138564</v>
      </c>
      <c r="AD229" s="181">
        <f t="shared" ca="1" si="107"/>
        <v>3.7748278941102362</v>
      </c>
      <c r="AE229" s="181">
        <f t="shared" ca="1" si="107"/>
        <v>3.77524349167849</v>
      </c>
      <c r="AF229" s="181">
        <f t="shared" ca="1" si="107"/>
        <v>3.7714204353511303</v>
      </c>
      <c r="AG229" s="181">
        <f t="shared" ca="1" si="107"/>
        <v>3.7636154419701024</v>
      </c>
      <c r="AH229" s="181">
        <f t="shared" ca="1" si="107"/>
        <v>3.7521352914652528</v>
      </c>
      <c r="AI229" s="181">
        <f t="shared" ca="1" si="107"/>
        <v>3.7372628039394282</v>
      </c>
      <c r="AJ229" s="181">
        <f t="shared" ca="1" si="107"/>
        <v>3.7192587275736391</v>
      </c>
      <c r="AK229" s="181">
        <f t="shared" ca="1" si="107"/>
        <v>3.6983634769339702</v>
      </c>
      <c r="AL229" s="181">
        <f t="shared" ca="1" si="107"/>
        <v>3.6747987335767687</v>
      </c>
      <c r="AM229" s="181">
        <f t="shared" ca="1" si="107"/>
        <v>3.6487689199005118</v>
      </c>
      <c r="AN229" s="181">
        <f t="shared" ca="1" si="107"/>
        <v>3.6204625563202049</v>
      </c>
      <c r="AO229" s="181">
        <f t="shared" ca="1" si="107"/>
        <v>3.590053511037349</v>
      </c>
      <c r="AP229" s="181">
        <f t="shared" ca="1" si="107"/>
        <v>3.5577021509396585</v>
      </c>
      <c r="AQ229" s="181">
        <f t="shared" ca="1" si="107"/>
        <v>3.5235564014849441</v>
      </c>
      <c r="AR229" s="181">
        <f t="shared" ca="1" si="107"/>
        <v>3.4877527227979002</v>
      </c>
      <c r="AS229" s="181">
        <f t="shared" ca="1" si="107"/>
        <v>3.4504170086328898</v>
      </c>
      <c r="AT229" s="181">
        <f t="shared" ca="1" si="107"/>
        <v>3.4116654143260536</v>
      </c>
      <c r="AU229" s="181">
        <f t="shared" ca="1" si="107"/>
        <v>3.3716051193725463</v>
      </c>
      <c r="AV229" s="181">
        <f t="shared" ca="1" si="107"/>
        <v>3.3303350298160836</v>
      </c>
      <c r="AW229" s="181">
        <f t="shared" ca="1" si="107"/>
        <v>3.2879464252251571</v>
      </c>
      <c r="AX229" s="181">
        <f t="shared" ca="1" si="107"/>
        <v>3.2445235546503253</v>
      </c>
      <c r="AY229" s="181">
        <f t="shared" ca="1" si="107"/>
        <v>3.2001441856073645</v>
      </c>
      <c r="AZ229" s="181">
        <f t="shared" ca="1" si="107"/>
        <v>3.1548801098093251</v>
      </c>
    </row>
    <row r="230" spans="1:52" s="145" customFormat="1" ht="11.25" customHeight="1" outlineLevel="1">
      <c r="A230" s="146"/>
      <c r="C230" s="144"/>
      <c r="D230" s="147"/>
      <c r="E230" s="147"/>
      <c r="F230" s="147"/>
      <c r="G230" s="147"/>
      <c r="H230" s="147"/>
      <c r="I230" s="147"/>
      <c r="J230" s="147"/>
      <c r="K230" s="147"/>
      <c r="L230" s="147"/>
      <c r="M230" s="147"/>
      <c r="N230" s="147"/>
      <c r="O230" s="147"/>
      <c r="P230" s="147"/>
      <c r="Q230" s="147"/>
      <c r="R230" s="147"/>
      <c r="S230" s="147"/>
      <c r="T230" s="147"/>
      <c r="U230" s="147"/>
      <c r="V230" s="147"/>
      <c r="W230" s="147"/>
      <c r="X230" s="147"/>
      <c r="Y230" s="147"/>
      <c r="Z230" s="147"/>
      <c r="AA230" s="147"/>
      <c r="AB230" s="147"/>
      <c r="AC230" s="147"/>
      <c r="AD230" s="147"/>
      <c r="AE230" s="147"/>
      <c r="AF230" s="147"/>
      <c r="AG230" s="147"/>
      <c r="AH230" s="147"/>
      <c r="AI230" s="147"/>
      <c r="AJ230" s="147"/>
      <c r="AK230" s="147"/>
      <c r="AL230" s="147"/>
      <c r="AM230" s="147"/>
      <c r="AN230" s="147"/>
      <c r="AO230" s="147"/>
      <c r="AP230" s="147"/>
      <c r="AQ230" s="147"/>
      <c r="AR230" s="147"/>
      <c r="AS230" s="147"/>
      <c r="AT230" s="147"/>
      <c r="AU230" s="147"/>
      <c r="AV230" s="147"/>
      <c r="AW230" s="147"/>
      <c r="AX230" s="147"/>
      <c r="AY230" s="147"/>
      <c r="AZ230" s="147"/>
    </row>
    <row r="231" spans="1:52" s="184" customFormat="1" ht="11.25" customHeight="1" outlineLevel="1">
      <c r="A231" s="183" t="s">
        <v>162</v>
      </c>
      <c r="C231" s="185"/>
      <c r="D231" s="186">
        <f ca="1">D229</f>
        <v>7.1590311559435023</v>
      </c>
      <c r="E231" s="186">
        <f ca="1">E229</f>
        <v>0.37934620105798844</v>
      </c>
      <c r="F231" s="186">
        <f ca="1">F229</f>
        <v>1.0174271613013754</v>
      </c>
      <c r="G231" s="174">
        <f t="shared" ref="G231:AZ231" ca="1" si="108">G229</f>
        <v>1.2588013606721156</v>
      </c>
      <c r="H231" s="174">
        <f t="shared" ca="1" si="108"/>
        <v>0.97619016895095312</v>
      </c>
      <c r="I231" s="174">
        <f t="shared" ca="1" si="108"/>
        <v>1.1816281015532062</v>
      </c>
      <c r="J231" s="186">
        <f t="shared" ca="1" si="108"/>
        <v>1.4970139774829141</v>
      </c>
      <c r="K231" s="186">
        <f t="shared" ca="1" si="108"/>
        <v>1.7878667376043091</v>
      </c>
      <c r="L231" s="186">
        <f t="shared" ca="1" si="108"/>
        <v>2.0156091095979298</v>
      </c>
      <c r="M231" s="186">
        <f t="shared" ca="1" si="108"/>
        <v>2.9442703374432533</v>
      </c>
      <c r="N231" s="186">
        <f t="shared" ca="1" si="108"/>
        <v>2.8876845826120023</v>
      </c>
      <c r="O231" s="186">
        <f t="shared" ca="1" si="108"/>
        <v>2.8310988277807523</v>
      </c>
      <c r="P231" s="186">
        <f t="shared" ca="1" si="108"/>
        <v>2.7745130729495009</v>
      </c>
      <c r="Q231" s="186">
        <f t="shared" ca="1" si="108"/>
        <v>2.7179273181182504</v>
      </c>
      <c r="R231" s="186">
        <f t="shared" ca="1" si="108"/>
        <v>3.2644152811237395</v>
      </c>
      <c r="S231" s="186">
        <f t="shared" ca="1" si="108"/>
        <v>3.3558120368070163</v>
      </c>
      <c r="T231" s="186">
        <f t="shared" ca="1" si="108"/>
        <v>3.4358311419435918</v>
      </c>
      <c r="U231" s="186">
        <f t="shared" ca="1" si="108"/>
        <v>3.5053600239118223</v>
      </c>
      <c r="V231" s="186">
        <f t="shared" ca="1" si="108"/>
        <v>3.5652162446190876</v>
      </c>
      <c r="W231" s="186">
        <f t="shared" ca="1" si="108"/>
        <v>3.616118944794823</v>
      </c>
      <c r="X231" s="186">
        <f t="shared" ca="1" si="108"/>
        <v>3.6588175804190421</v>
      </c>
      <c r="Y231" s="186">
        <f t="shared" ca="1" si="108"/>
        <v>3.6939447327629971</v>
      </c>
      <c r="Z231" s="186">
        <f t="shared" ca="1" si="108"/>
        <v>3.7220750906147981</v>
      </c>
      <c r="AA231" s="186">
        <f t="shared" ca="1" si="108"/>
        <v>3.7437515985952645</v>
      </c>
      <c r="AB231" s="186">
        <f t="shared" ca="1" si="108"/>
        <v>3.7594745974725798</v>
      </c>
      <c r="AC231" s="186">
        <f t="shared" ca="1" si="108"/>
        <v>3.7697051912138564</v>
      </c>
      <c r="AD231" s="186">
        <f t="shared" ca="1" si="108"/>
        <v>3.7748278941102362</v>
      </c>
      <c r="AE231" s="186">
        <f t="shared" ca="1" si="108"/>
        <v>3.77524349167849</v>
      </c>
      <c r="AF231" s="186">
        <f t="shared" ca="1" si="108"/>
        <v>3.7714204353511303</v>
      </c>
      <c r="AG231" s="186">
        <f t="shared" ca="1" si="108"/>
        <v>3.7636154419701024</v>
      </c>
      <c r="AH231" s="186">
        <f t="shared" ca="1" si="108"/>
        <v>3.7521352914652528</v>
      </c>
      <c r="AI231" s="186">
        <f t="shared" ca="1" si="108"/>
        <v>3.7372628039394282</v>
      </c>
      <c r="AJ231" s="186">
        <f t="shared" ca="1" si="108"/>
        <v>3.7192587275736391</v>
      </c>
      <c r="AK231" s="186">
        <f t="shared" ca="1" si="108"/>
        <v>3.6983634769339702</v>
      </c>
      <c r="AL231" s="186">
        <f t="shared" ca="1" si="108"/>
        <v>3.6747987335767687</v>
      </c>
      <c r="AM231" s="186">
        <f t="shared" ca="1" si="108"/>
        <v>3.6487689199005118</v>
      </c>
      <c r="AN231" s="186">
        <f t="shared" ca="1" si="108"/>
        <v>3.6204625563202049</v>
      </c>
      <c r="AO231" s="186">
        <f t="shared" ca="1" si="108"/>
        <v>3.590053511037349</v>
      </c>
      <c r="AP231" s="186">
        <f t="shared" ca="1" si="108"/>
        <v>3.5577021509396585</v>
      </c>
      <c r="AQ231" s="186">
        <f t="shared" ca="1" si="108"/>
        <v>3.5235564014849441</v>
      </c>
      <c r="AR231" s="186">
        <f t="shared" ca="1" si="108"/>
        <v>3.4877527227979002</v>
      </c>
      <c r="AS231" s="186">
        <f t="shared" ca="1" si="108"/>
        <v>3.4504170086328898</v>
      </c>
      <c r="AT231" s="186">
        <f t="shared" ca="1" si="108"/>
        <v>3.4116654143260536</v>
      </c>
      <c r="AU231" s="186">
        <f t="shared" ca="1" si="108"/>
        <v>3.3716051193725463</v>
      </c>
      <c r="AV231" s="186">
        <f t="shared" ca="1" si="108"/>
        <v>3.3303350298160836</v>
      </c>
      <c r="AW231" s="186">
        <f t="shared" ca="1" si="108"/>
        <v>3.2879464252251571</v>
      </c>
      <c r="AX231" s="186">
        <f t="shared" ca="1" si="108"/>
        <v>3.2445235546503253</v>
      </c>
      <c r="AY231" s="186">
        <f t="shared" ca="1" si="108"/>
        <v>3.2001441856073645</v>
      </c>
      <c r="AZ231" s="186">
        <f t="shared" ca="1" si="108"/>
        <v>3.1548801098093251</v>
      </c>
    </row>
    <row r="232" spans="1:52" s="145" customFormat="1" ht="11.25" customHeight="1" outlineLevel="1">
      <c r="A232" s="146"/>
      <c r="C232" s="144"/>
      <c r="D232" s="147"/>
      <c r="E232" s="147"/>
      <c r="F232" s="147"/>
      <c r="G232" s="147"/>
      <c r="H232" s="147"/>
      <c r="I232" s="147"/>
      <c r="J232" s="147"/>
      <c r="K232" s="147"/>
      <c r="L232" s="147"/>
      <c r="M232" s="147"/>
      <c r="N232" s="147"/>
      <c r="O232" s="147"/>
      <c r="P232" s="147"/>
      <c r="Q232" s="147"/>
      <c r="R232" s="147"/>
      <c r="S232" s="147"/>
      <c r="T232" s="147"/>
      <c r="U232" s="147"/>
      <c r="V232" s="147"/>
      <c r="W232" s="147"/>
      <c r="X232" s="147"/>
      <c r="Y232" s="147"/>
      <c r="Z232" s="147"/>
      <c r="AA232" s="147"/>
      <c r="AB232" s="147"/>
      <c r="AC232" s="147"/>
      <c r="AD232" s="147"/>
      <c r="AE232" s="147"/>
      <c r="AF232" s="147"/>
      <c r="AG232" s="147"/>
      <c r="AH232" s="147"/>
      <c r="AI232" s="147"/>
      <c r="AJ232" s="147"/>
      <c r="AK232" s="147"/>
      <c r="AL232" s="147"/>
      <c r="AM232" s="147"/>
      <c r="AN232" s="147"/>
      <c r="AO232" s="147"/>
      <c r="AP232" s="147"/>
      <c r="AQ232" s="147"/>
      <c r="AR232" s="147"/>
      <c r="AS232" s="147"/>
      <c r="AT232" s="147"/>
      <c r="AU232" s="147"/>
      <c r="AV232" s="147"/>
      <c r="AW232" s="147"/>
      <c r="AX232" s="147"/>
      <c r="AY232" s="147"/>
      <c r="AZ232" s="147"/>
    </row>
    <row r="233" spans="1:52" s="145" customFormat="1" ht="11.25" customHeight="1" outlineLevel="1" thickBot="1">
      <c r="A233" s="148" t="s">
        <v>163</v>
      </c>
      <c r="C233" s="144"/>
      <c r="D233" s="144"/>
      <c r="E233" s="144"/>
      <c r="F233" s="144"/>
      <c r="G233" s="144"/>
      <c r="H233" s="144"/>
      <c r="I233" s="144"/>
      <c r="J233" s="144"/>
      <c r="K233" s="144"/>
      <c r="L233" s="144"/>
      <c r="M233" s="144"/>
      <c r="N233" s="144"/>
      <c r="O233" s="144"/>
      <c r="P233" s="144"/>
      <c r="Q233" s="144"/>
      <c r="R233" s="144"/>
      <c r="S233" s="144"/>
      <c r="T233" s="144"/>
      <c r="U233" s="144"/>
      <c r="V233" s="144"/>
      <c r="W233" s="144"/>
      <c r="X233" s="144"/>
      <c r="Y233" s="144"/>
      <c r="Z233" s="144"/>
      <c r="AA233" s="144"/>
      <c r="AB233" s="144"/>
      <c r="AC233" s="144"/>
      <c r="AD233" s="144"/>
      <c r="AE233" s="144"/>
      <c r="AF233" s="144"/>
      <c r="AG233" s="144"/>
      <c r="AH233" s="144"/>
      <c r="AI233" s="144"/>
      <c r="AJ233" s="144"/>
      <c r="AK233" s="144"/>
      <c r="AL233" s="144"/>
      <c r="AM233" s="144"/>
      <c r="AN233" s="144"/>
      <c r="AO233" s="144"/>
      <c r="AP233" s="144"/>
      <c r="AQ233" s="144"/>
      <c r="AR233" s="144"/>
      <c r="AS233" s="144"/>
      <c r="AT233" s="144"/>
      <c r="AU233" s="144"/>
      <c r="AV233" s="144"/>
      <c r="AW233" s="144"/>
      <c r="AX233" s="144"/>
      <c r="AY233" s="144"/>
      <c r="AZ233" s="144"/>
    </row>
    <row r="234" spans="1:52" s="145" customFormat="1" ht="11.25" customHeight="1" outlineLevel="1">
      <c r="A234" s="146" t="s">
        <v>164</v>
      </c>
      <c r="B234" s="145" t="s">
        <v>165</v>
      </c>
      <c r="C234" s="144"/>
      <c r="D234" s="144"/>
      <c r="E234" s="153">
        <f>+D236</f>
        <v>1.0133700000000001</v>
      </c>
      <c r="F234" s="153">
        <f t="shared" ref="F234:AZ234" ca="1" si="109">+E236</f>
        <v>0</v>
      </c>
      <c r="G234" s="187">
        <f t="shared" ca="1" si="109"/>
        <v>0</v>
      </c>
      <c r="H234" s="188">
        <v>0</v>
      </c>
      <c r="I234" s="187">
        <f t="shared" ca="1" si="109"/>
        <v>0</v>
      </c>
      <c r="J234" s="153">
        <f t="shared" ca="1" si="109"/>
        <v>0</v>
      </c>
      <c r="K234" s="153">
        <f t="shared" ca="1" si="109"/>
        <v>0</v>
      </c>
      <c r="L234" s="153">
        <f t="shared" ca="1" si="109"/>
        <v>0</v>
      </c>
      <c r="M234" s="153">
        <f t="shared" ca="1" si="109"/>
        <v>0</v>
      </c>
      <c r="N234" s="153">
        <f t="shared" ca="1" si="109"/>
        <v>0</v>
      </c>
      <c r="O234" s="153">
        <f t="shared" ca="1" si="109"/>
        <v>0</v>
      </c>
      <c r="P234" s="153">
        <f t="shared" ca="1" si="109"/>
        <v>0</v>
      </c>
      <c r="Q234" s="153">
        <f t="shared" ca="1" si="109"/>
        <v>0</v>
      </c>
      <c r="R234" s="153">
        <f t="shared" ca="1" si="109"/>
        <v>0</v>
      </c>
      <c r="S234" s="153">
        <f t="shared" ca="1" si="109"/>
        <v>0</v>
      </c>
      <c r="T234" s="153">
        <f t="shared" ca="1" si="109"/>
        <v>0</v>
      </c>
      <c r="U234" s="153">
        <f t="shared" ca="1" si="109"/>
        <v>0</v>
      </c>
      <c r="V234" s="153">
        <f t="shared" ca="1" si="109"/>
        <v>0</v>
      </c>
      <c r="W234" s="153">
        <f t="shared" ca="1" si="109"/>
        <v>0</v>
      </c>
      <c r="X234" s="153">
        <f t="shared" ca="1" si="109"/>
        <v>0</v>
      </c>
      <c r="Y234" s="153">
        <f t="shared" ca="1" si="109"/>
        <v>0</v>
      </c>
      <c r="Z234" s="153">
        <f t="shared" ca="1" si="109"/>
        <v>0</v>
      </c>
      <c r="AA234" s="153">
        <f t="shared" ca="1" si="109"/>
        <v>0</v>
      </c>
      <c r="AB234" s="153">
        <f t="shared" ca="1" si="109"/>
        <v>0</v>
      </c>
      <c r="AC234" s="153">
        <f t="shared" ca="1" si="109"/>
        <v>0</v>
      </c>
      <c r="AD234" s="153">
        <f t="shared" ca="1" si="109"/>
        <v>0</v>
      </c>
      <c r="AE234" s="153">
        <f t="shared" ca="1" si="109"/>
        <v>0</v>
      </c>
      <c r="AF234" s="153">
        <f t="shared" ca="1" si="109"/>
        <v>0</v>
      </c>
      <c r="AG234" s="153">
        <f t="shared" ca="1" si="109"/>
        <v>0</v>
      </c>
      <c r="AH234" s="153">
        <f t="shared" ca="1" si="109"/>
        <v>0</v>
      </c>
      <c r="AI234" s="153">
        <f t="shared" ca="1" si="109"/>
        <v>0</v>
      </c>
      <c r="AJ234" s="153">
        <f t="shared" ca="1" si="109"/>
        <v>0</v>
      </c>
      <c r="AK234" s="153">
        <f t="shared" ca="1" si="109"/>
        <v>0</v>
      </c>
      <c r="AL234" s="153">
        <f t="shared" ca="1" si="109"/>
        <v>0</v>
      </c>
      <c r="AM234" s="153">
        <f t="shared" ca="1" si="109"/>
        <v>0</v>
      </c>
      <c r="AN234" s="153">
        <f t="shared" ca="1" si="109"/>
        <v>0</v>
      </c>
      <c r="AO234" s="153">
        <f t="shared" ca="1" si="109"/>
        <v>0</v>
      </c>
      <c r="AP234" s="153">
        <f t="shared" ca="1" si="109"/>
        <v>0</v>
      </c>
      <c r="AQ234" s="153">
        <f t="shared" ca="1" si="109"/>
        <v>0</v>
      </c>
      <c r="AR234" s="153">
        <f t="shared" ca="1" si="109"/>
        <v>0</v>
      </c>
      <c r="AS234" s="153">
        <f t="shared" ca="1" si="109"/>
        <v>0</v>
      </c>
      <c r="AT234" s="153">
        <f t="shared" ca="1" si="109"/>
        <v>0</v>
      </c>
      <c r="AU234" s="153">
        <f t="shared" ca="1" si="109"/>
        <v>0</v>
      </c>
      <c r="AV234" s="153">
        <f t="shared" ca="1" si="109"/>
        <v>0</v>
      </c>
      <c r="AW234" s="153">
        <f t="shared" ca="1" si="109"/>
        <v>0</v>
      </c>
      <c r="AX234" s="153">
        <f t="shared" ca="1" si="109"/>
        <v>0</v>
      </c>
      <c r="AY234" s="153">
        <f t="shared" ca="1" si="109"/>
        <v>0</v>
      </c>
      <c r="AZ234" s="153">
        <f t="shared" ca="1" si="109"/>
        <v>0</v>
      </c>
    </row>
    <row r="235" spans="1:52" s="145" customFormat="1" ht="11.25" customHeight="1" outlineLevel="1">
      <c r="A235" s="146" t="s">
        <v>166</v>
      </c>
      <c r="C235" s="144"/>
      <c r="D235" s="147"/>
      <c r="E235" s="147">
        <f ca="1">IF(+E225&lt;0,E225,IF(E234+E225&lt;0,E225,-E234))</f>
        <v>-1.0133700000000001</v>
      </c>
      <c r="F235" s="147">
        <f ca="1">IF(+F225&lt;0,F225,IF(F234+F225&lt;0,F225,-F234))</f>
        <v>0</v>
      </c>
      <c r="G235" s="188">
        <v>0</v>
      </c>
      <c r="H235" s="149">
        <f t="shared" ref="H235:AZ235" ca="1" si="110">IF(+H225&lt;0,H225,IF(H234+H225&lt;0,H225,-H234))</f>
        <v>0</v>
      </c>
      <c r="I235" s="149">
        <f t="shared" ca="1" si="110"/>
        <v>0</v>
      </c>
      <c r="J235" s="147">
        <f t="shared" ca="1" si="110"/>
        <v>0</v>
      </c>
      <c r="K235" s="147">
        <f t="shared" ca="1" si="110"/>
        <v>0</v>
      </c>
      <c r="L235" s="147">
        <f t="shared" ca="1" si="110"/>
        <v>0</v>
      </c>
      <c r="M235" s="147">
        <f t="shared" ca="1" si="110"/>
        <v>0</v>
      </c>
      <c r="N235" s="147">
        <f t="shared" ca="1" si="110"/>
        <v>0</v>
      </c>
      <c r="O235" s="147">
        <f t="shared" ca="1" si="110"/>
        <v>0</v>
      </c>
      <c r="P235" s="147">
        <f t="shared" ca="1" si="110"/>
        <v>0</v>
      </c>
      <c r="Q235" s="147">
        <f t="shared" ca="1" si="110"/>
        <v>0</v>
      </c>
      <c r="R235" s="147">
        <f t="shared" ca="1" si="110"/>
        <v>0</v>
      </c>
      <c r="S235" s="147">
        <f t="shared" ca="1" si="110"/>
        <v>0</v>
      </c>
      <c r="T235" s="147">
        <f t="shared" ca="1" si="110"/>
        <v>0</v>
      </c>
      <c r="U235" s="147">
        <f t="shared" ca="1" si="110"/>
        <v>0</v>
      </c>
      <c r="V235" s="147">
        <f t="shared" ca="1" si="110"/>
        <v>0</v>
      </c>
      <c r="W235" s="147">
        <f t="shared" ca="1" si="110"/>
        <v>0</v>
      </c>
      <c r="X235" s="147">
        <f t="shared" ca="1" si="110"/>
        <v>0</v>
      </c>
      <c r="Y235" s="147">
        <f t="shared" ca="1" si="110"/>
        <v>0</v>
      </c>
      <c r="Z235" s="147">
        <f t="shared" ca="1" si="110"/>
        <v>0</v>
      </c>
      <c r="AA235" s="147">
        <f t="shared" ca="1" si="110"/>
        <v>0</v>
      </c>
      <c r="AB235" s="147">
        <f t="shared" ca="1" si="110"/>
        <v>0</v>
      </c>
      <c r="AC235" s="147">
        <f t="shared" ca="1" si="110"/>
        <v>0</v>
      </c>
      <c r="AD235" s="147">
        <f t="shared" ca="1" si="110"/>
        <v>0</v>
      </c>
      <c r="AE235" s="147">
        <f t="shared" ca="1" si="110"/>
        <v>0</v>
      </c>
      <c r="AF235" s="147">
        <f t="shared" ca="1" si="110"/>
        <v>0</v>
      </c>
      <c r="AG235" s="147">
        <f t="shared" ca="1" si="110"/>
        <v>0</v>
      </c>
      <c r="AH235" s="147">
        <f t="shared" ca="1" si="110"/>
        <v>0</v>
      </c>
      <c r="AI235" s="147">
        <f t="shared" ca="1" si="110"/>
        <v>0</v>
      </c>
      <c r="AJ235" s="147">
        <f t="shared" ca="1" si="110"/>
        <v>0</v>
      </c>
      <c r="AK235" s="147">
        <f t="shared" ca="1" si="110"/>
        <v>0</v>
      </c>
      <c r="AL235" s="147">
        <f t="shared" ca="1" si="110"/>
        <v>0</v>
      </c>
      <c r="AM235" s="147">
        <f t="shared" ca="1" si="110"/>
        <v>0</v>
      </c>
      <c r="AN235" s="147">
        <f t="shared" ca="1" si="110"/>
        <v>0</v>
      </c>
      <c r="AO235" s="147">
        <f t="shared" ca="1" si="110"/>
        <v>0</v>
      </c>
      <c r="AP235" s="147">
        <f t="shared" ca="1" si="110"/>
        <v>0</v>
      </c>
      <c r="AQ235" s="147">
        <f t="shared" ca="1" si="110"/>
        <v>0</v>
      </c>
      <c r="AR235" s="147">
        <f t="shared" ca="1" si="110"/>
        <v>0</v>
      </c>
      <c r="AS235" s="147">
        <f t="shared" ca="1" si="110"/>
        <v>0</v>
      </c>
      <c r="AT235" s="147">
        <f t="shared" ca="1" si="110"/>
        <v>0</v>
      </c>
      <c r="AU235" s="147">
        <f t="shared" ca="1" si="110"/>
        <v>0</v>
      </c>
      <c r="AV235" s="147">
        <f t="shared" ca="1" si="110"/>
        <v>0</v>
      </c>
      <c r="AW235" s="147">
        <f t="shared" ca="1" si="110"/>
        <v>0</v>
      </c>
      <c r="AX235" s="147">
        <f t="shared" ca="1" si="110"/>
        <v>0</v>
      </c>
      <c r="AY235" s="147">
        <f t="shared" ca="1" si="110"/>
        <v>0</v>
      </c>
      <c r="AZ235" s="147">
        <f t="shared" ca="1" si="110"/>
        <v>0</v>
      </c>
    </row>
    <row r="236" spans="1:52" s="145" customFormat="1" ht="11.25" customHeight="1" outlineLevel="1">
      <c r="A236" s="145" t="s">
        <v>167</v>
      </c>
      <c r="D236" s="154">
        <v>1.0133700000000001</v>
      </c>
      <c r="E236" s="189">
        <f t="shared" ref="E236:AZ236" ca="1" si="111">+E234+E235</f>
        <v>0</v>
      </c>
      <c r="F236" s="189">
        <f t="shared" ca="1" si="111"/>
        <v>0</v>
      </c>
      <c r="G236" s="190">
        <f t="shared" ca="1" si="111"/>
        <v>0</v>
      </c>
      <c r="H236" s="190">
        <f t="shared" ca="1" si="111"/>
        <v>0</v>
      </c>
      <c r="I236" s="190">
        <f t="shared" ca="1" si="111"/>
        <v>0</v>
      </c>
      <c r="J236" s="189">
        <f t="shared" ca="1" si="111"/>
        <v>0</v>
      </c>
      <c r="K236" s="189">
        <f t="shared" ca="1" si="111"/>
        <v>0</v>
      </c>
      <c r="L236" s="189">
        <f t="shared" ca="1" si="111"/>
        <v>0</v>
      </c>
      <c r="M236" s="189">
        <f t="shared" ca="1" si="111"/>
        <v>0</v>
      </c>
      <c r="N236" s="189">
        <f t="shared" ca="1" si="111"/>
        <v>0</v>
      </c>
      <c r="O236" s="189">
        <f t="shared" ca="1" si="111"/>
        <v>0</v>
      </c>
      <c r="P236" s="189">
        <f t="shared" ca="1" si="111"/>
        <v>0</v>
      </c>
      <c r="Q236" s="189">
        <f t="shared" ca="1" si="111"/>
        <v>0</v>
      </c>
      <c r="R236" s="189">
        <f t="shared" ca="1" si="111"/>
        <v>0</v>
      </c>
      <c r="S236" s="189">
        <f t="shared" ca="1" si="111"/>
        <v>0</v>
      </c>
      <c r="T236" s="189">
        <f t="shared" ca="1" si="111"/>
        <v>0</v>
      </c>
      <c r="U236" s="189">
        <f t="shared" ca="1" si="111"/>
        <v>0</v>
      </c>
      <c r="V236" s="189">
        <f t="shared" ca="1" si="111"/>
        <v>0</v>
      </c>
      <c r="W236" s="189">
        <f t="shared" ca="1" si="111"/>
        <v>0</v>
      </c>
      <c r="X236" s="189">
        <f t="shared" ca="1" si="111"/>
        <v>0</v>
      </c>
      <c r="Y236" s="189">
        <f t="shared" ca="1" si="111"/>
        <v>0</v>
      </c>
      <c r="Z236" s="189">
        <f t="shared" ca="1" si="111"/>
        <v>0</v>
      </c>
      <c r="AA236" s="189">
        <f t="shared" ca="1" si="111"/>
        <v>0</v>
      </c>
      <c r="AB236" s="189">
        <f t="shared" ca="1" si="111"/>
        <v>0</v>
      </c>
      <c r="AC236" s="189">
        <f t="shared" ca="1" si="111"/>
        <v>0</v>
      </c>
      <c r="AD236" s="189">
        <f t="shared" ca="1" si="111"/>
        <v>0</v>
      </c>
      <c r="AE236" s="189">
        <f t="shared" ca="1" si="111"/>
        <v>0</v>
      </c>
      <c r="AF236" s="189">
        <f t="shared" ca="1" si="111"/>
        <v>0</v>
      </c>
      <c r="AG236" s="189">
        <f t="shared" ca="1" si="111"/>
        <v>0</v>
      </c>
      <c r="AH236" s="189">
        <f t="shared" ca="1" si="111"/>
        <v>0</v>
      </c>
      <c r="AI236" s="189">
        <f t="shared" ca="1" si="111"/>
        <v>0</v>
      </c>
      <c r="AJ236" s="189">
        <f t="shared" ca="1" si="111"/>
        <v>0</v>
      </c>
      <c r="AK236" s="189">
        <f t="shared" ca="1" si="111"/>
        <v>0</v>
      </c>
      <c r="AL236" s="189">
        <f t="shared" ca="1" si="111"/>
        <v>0</v>
      </c>
      <c r="AM236" s="189">
        <f t="shared" ca="1" si="111"/>
        <v>0</v>
      </c>
      <c r="AN236" s="189">
        <f t="shared" ca="1" si="111"/>
        <v>0</v>
      </c>
      <c r="AO236" s="189">
        <f t="shared" ca="1" si="111"/>
        <v>0</v>
      </c>
      <c r="AP236" s="189">
        <f t="shared" ca="1" si="111"/>
        <v>0</v>
      </c>
      <c r="AQ236" s="189">
        <f t="shared" ca="1" si="111"/>
        <v>0</v>
      </c>
      <c r="AR236" s="189">
        <f t="shared" ca="1" si="111"/>
        <v>0</v>
      </c>
      <c r="AS236" s="189">
        <f t="shared" ca="1" si="111"/>
        <v>0</v>
      </c>
      <c r="AT236" s="189">
        <f t="shared" ca="1" si="111"/>
        <v>0</v>
      </c>
      <c r="AU236" s="189">
        <f t="shared" ca="1" si="111"/>
        <v>0</v>
      </c>
      <c r="AV236" s="189">
        <f t="shared" ca="1" si="111"/>
        <v>0</v>
      </c>
      <c r="AW236" s="189">
        <f t="shared" ca="1" si="111"/>
        <v>0</v>
      </c>
      <c r="AX236" s="189">
        <f t="shared" ca="1" si="111"/>
        <v>0</v>
      </c>
      <c r="AY236" s="189">
        <f t="shared" ca="1" si="111"/>
        <v>0</v>
      </c>
      <c r="AZ236" s="189">
        <f t="shared" ca="1" si="111"/>
        <v>0</v>
      </c>
    </row>
    <row r="237" spans="1:52" s="145" customFormat="1" ht="11.25" customHeight="1" outlineLevel="1">
      <c r="A237" s="162"/>
      <c r="C237" s="144"/>
      <c r="D237" s="147"/>
      <c r="E237" s="147"/>
      <c r="F237" s="147"/>
      <c r="G237" s="147"/>
      <c r="H237" s="147"/>
      <c r="I237" s="147"/>
      <c r="J237" s="147"/>
      <c r="K237" s="147"/>
      <c r="L237" s="147"/>
      <c r="M237" s="147"/>
      <c r="N237" s="147"/>
      <c r="O237" s="147"/>
      <c r="P237" s="147"/>
      <c r="Q237" s="147"/>
      <c r="R237" s="147"/>
      <c r="S237" s="147"/>
      <c r="T237" s="147"/>
      <c r="U237" s="147"/>
      <c r="V237" s="147"/>
      <c r="W237" s="147"/>
      <c r="X237" s="147"/>
      <c r="Y237" s="147"/>
      <c r="Z237" s="147"/>
      <c r="AA237" s="147"/>
      <c r="AB237" s="147"/>
      <c r="AC237" s="147"/>
      <c r="AD237" s="147"/>
      <c r="AE237" s="147"/>
      <c r="AF237" s="147"/>
      <c r="AG237" s="147"/>
      <c r="AH237" s="147"/>
      <c r="AI237" s="147"/>
      <c r="AJ237" s="147"/>
      <c r="AK237" s="147"/>
      <c r="AL237" s="147"/>
      <c r="AM237" s="147"/>
      <c r="AN237" s="147"/>
      <c r="AO237" s="147"/>
      <c r="AP237" s="147"/>
      <c r="AQ237" s="147"/>
      <c r="AR237" s="147"/>
      <c r="AS237" s="147"/>
      <c r="AT237" s="147"/>
      <c r="AU237" s="147"/>
      <c r="AV237" s="147"/>
      <c r="AW237" s="147"/>
      <c r="AX237" s="147"/>
      <c r="AY237" s="147"/>
      <c r="AZ237" s="147"/>
    </row>
    <row r="238" spans="1:52" s="145" customFormat="1" ht="11.25" customHeight="1" outlineLevel="1" thickBot="1">
      <c r="A238" s="148" t="s">
        <v>168</v>
      </c>
      <c r="C238" s="144"/>
      <c r="D238" s="147"/>
      <c r="E238" s="147"/>
      <c r="F238" s="147"/>
      <c r="G238" s="147"/>
      <c r="H238" s="147"/>
      <c r="I238" s="147"/>
      <c r="J238" s="147"/>
      <c r="K238" s="147"/>
      <c r="L238" s="147"/>
      <c r="M238" s="147"/>
      <c r="N238" s="147"/>
      <c r="O238" s="147"/>
      <c r="P238" s="147"/>
      <c r="Q238" s="147"/>
      <c r="R238" s="147"/>
      <c r="S238" s="147"/>
      <c r="T238" s="147"/>
      <c r="U238" s="147"/>
      <c r="V238" s="147"/>
      <c r="W238" s="147"/>
      <c r="X238" s="147"/>
      <c r="Y238" s="147"/>
      <c r="Z238" s="147"/>
      <c r="AA238" s="147"/>
      <c r="AB238" s="147"/>
      <c r="AC238" s="147"/>
      <c r="AD238" s="147"/>
      <c r="AE238" s="147"/>
      <c r="AF238" s="147"/>
      <c r="AG238" s="147"/>
      <c r="AH238" s="147"/>
      <c r="AI238" s="147"/>
      <c r="AJ238" s="147"/>
      <c r="AK238" s="147"/>
      <c r="AL238" s="147"/>
      <c r="AM238" s="147"/>
      <c r="AN238" s="147"/>
      <c r="AO238" s="147"/>
      <c r="AP238" s="147"/>
      <c r="AQ238" s="147"/>
      <c r="AR238" s="147"/>
      <c r="AS238" s="147"/>
      <c r="AT238" s="147"/>
      <c r="AU238" s="147"/>
      <c r="AV238" s="147"/>
      <c r="AW238" s="147"/>
      <c r="AX238" s="147"/>
      <c r="AY238" s="147"/>
      <c r="AZ238" s="147"/>
    </row>
    <row r="239" spans="1:52" s="145" customFormat="1" ht="11.25" customHeight="1" outlineLevel="1">
      <c r="A239" s="146" t="s">
        <v>169</v>
      </c>
      <c r="C239" s="147"/>
      <c r="D239" s="147">
        <f t="shared" ref="D239:AZ239" ca="1" si="112">D227*0.15</f>
        <v>4.052281786383114</v>
      </c>
      <c r="E239" s="147">
        <f t="shared" ca="1" si="112"/>
        <v>0.21472426474980477</v>
      </c>
      <c r="F239" s="147">
        <f t="shared" ca="1" si="112"/>
        <v>0.57590216677436334</v>
      </c>
      <c r="G239" s="149">
        <f t="shared" ca="1" si="112"/>
        <v>0.71252907207855598</v>
      </c>
      <c r="H239" s="149">
        <f t="shared" ca="1" si="112"/>
        <v>0.55256047299110544</v>
      </c>
      <c r="I239" s="149">
        <f t="shared" ca="1" si="112"/>
        <v>0.6688460952187959</v>
      </c>
      <c r="J239" s="147">
        <f t="shared" ca="1" si="112"/>
        <v>0.84736640234881933</v>
      </c>
      <c r="K239" s="147">
        <f t="shared" ca="1" si="112"/>
        <v>1.0120000401533824</v>
      </c>
      <c r="L239" s="147">
        <f t="shared" ca="1" si="112"/>
        <v>1.1409108167535451</v>
      </c>
      <c r="M239" s="147">
        <f t="shared" ca="1" si="112"/>
        <v>1.6665681155339169</v>
      </c>
      <c r="N239" s="147">
        <f t="shared" ca="1" si="112"/>
        <v>1.6345384429879257</v>
      </c>
      <c r="O239" s="147">
        <f t="shared" ca="1" si="112"/>
        <v>1.6025087704419352</v>
      </c>
      <c r="P239" s="147">
        <f t="shared" ca="1" si="112"/>
        <v>1.5704790978959438</v>
      </c>
      <c r="Q239" s="147">
        <f t="shared" ca="1" si="112"/>
        <v>1.538449425349953</v>
      </c>
      <c r="R239" s="147">
        <f t="shared" ca="1" si="112"/>
        <v>1.847782234598343</v>
      </c>
      <c r="S239" s="147">
        <f t="shared" ca="1" si="112"/>
        <v>1.8995162472492542</v>
      </c>
      <c r="T239" s="147">
        <f t="shared" ca="1" si="112"/>
        <v>1.9448100803454293</v>
      </c>
      <c r="U239" s="147">
        <f t="shared" ca="1" si="112"/>
        <v>1.9841660512708428</v>
      </c>
      <c r="V239" s="147">
        <f t="shared" ca="1" si="112"/>
        <v>2.0180469309164644</v>
      </c>
      <c r="W239" s="147">
        <f t="shared" ca="1" si="112"/>
        <v>2.0468597800725412</v>
      </c>
      <c r="X239" s="147">
        <f t="shared" ca="1" si="112"/>
        <v>2.071028819105118</v>
      </c>
      <c r="Y239" s="147">
        <f t="shared" ca="1" si="112"/>
        <v>2.0909121128847152</v>
      </c>
      <c r="Z239" s="147">
        <f t="shared" ca="1" si="112"/>
        <v>2.1068349569517726</v>
      </c>
      <c r="AA239" s="147">
        <f t="shared" ca="1" si="112"/>
        <v>2.1191046784501495</v>
      </c>
      <c r="AB239" s="147">
        <f t="shared" ca="1" si="112"/>
        <v>2.1280044891354222</v>
      </c>
      <c r="AC239" s="147">
        <f t="shared" ca="1" si="112"/>
        <v>2.133795391253126</v>
      </c>
      <c r="AD239" s="147">
        <f t="shared" ca="1" si="112"/>
        <v>2.1366950344020204</v>
      </c>
      <c r="AE239" s="147">
        <f t="shared" ca="1" si="112"/>
        <v>2.1369302783085788</v>
      </c>
      <c r="AF239" s="147">
        <f t="shared" ca="1" si="112"/>
        <v>2.1347662841610169</v>
      </c>
      <c r="AG239" s="147">
        <f t="shared" ca="1" si="112"/>
        <v>2.1303483633793032</v>
      </c>
      <c r="AH239" s="147">
        <f t="shared" ca="1" si="112"/>
        <v>2.1238501649803316</v>
      </c>
      <c r="AI239" s="147">
        <f t="shared" ca="1" si="112"/>
        <v>2.1154317758147703</v>
      </c>
      <c r="AJ239" s="147">
        <f t="shared" ca="1" si="112"/>
        <v>2.1052407891926257</v>
      </c>
      <c r="AK239" s="147">
        <f t="shared" ca="1" si="112"/>
        <v>2.0934132888305488</v>
      </c>
      <c r="AL239" s="147">
        <f t="shared" ca="1" si="112"/>
        <v>2.0800747548547744</v>
      </c>
      <c r="AM239" s="147">
        <f t="shared" ca="1" si="112"/>
        <v>2.0653408980568932</v>
      </c>
      <c r="AN239" s="147">
        <f t="shared" ca="1" si="112"/>
        <v>2.0493184281057761</v>
      </c>
      <c r="AO239" s="147">
        <f t="shared" ca="1" si="112"/>
        <v>2.0321057609645368</v>
      </c>
      <c r="AP239" s="147">
        <f t="shared" ca="1" si="112"/>
        <v>2.0137936703432029</v>
      </c>
      <c r="AQ239" s="147">
        <f t="shared" ca="1" si="112"/>
        <v>1.994465887632987</v>
      </c>
      <c r="AR239" s="147">
        <f t="shared" ca="1" si="112"/>
        <v>1.9741996544139055</v>
      </c>
      <c r="AS239" s="147">
        <f t="shared" ca="1" si="112"/>
        <v>1.9530662313016354</v>
      </c>
      <c r="AT239" s="147">
        <f t="shared" ca="1" si="112"/>
        <v>1.9311313665996528</v>
      </c>
      <c r="AU239" s="147">
        <f t="shared" ca="1" si="112"/>
        <v>1.9084557279467242</v>
      </c>
      <c r="AV239" s="147">
        <f t="shared" ca="1" si="112"/>
        <v>1.8850952998958963</v>
      </c>
      <c r="AW239" s="147">
        <f t="shared" ca="1" si="112"/>
        <v>1.8611017501274472</v>
      </c>
      <c r="AX239" s="147">
        <f t="shared" ca="1" si="112"/>
        <v>1.8365227667832027</v>
      </c>
      <c r="AY239" s="147">
        <f t="shared" ca="1" si="112"/>
        <v>1.8114023692117156</v>
      </c>
      <c r="AZ239" s="147">
        <f t="shared" ca="1" si="112"/>
        <v>1.7857811942316932</v>
      </c>
    </row>
    <row r="240" spans="1:52" s="145" customFormat="1" ht="11.25" customHeight="1" outlineLevel="1">
      <c r="A240" s="146" t="s">
        <v>170</v>
      </c>
      <c r="C240" s="147"/>
      <c r="D240" s="147">
        <f t="shared" ref="D240:AZ240" ca="1" si="113">D227*0.115</f>
        <v>3.1067493695603878</v>
      </c>
      <c r="E240" s="147">
        <f t="shared" ca="1" si="113"/>
        <v>0.16462193630818367</v>
      </c>
      <c r="F240" s="147">
        <f t="shared" ca="1" si="113"/>
        <v>0.44152499452701194</v>
      </c>
      <c r="G240" s="149">
        <f t="shared" ca="1" si="113"/>
        <v>0.54627228859355959</v>
      </c>
      <c r="H240" s="149">
        <f t="shared" ca="1" si="113"/>
        <v>0.42362969595984756</v>
      </c>
      <c r="I240" s="149">
        <f t="shared" ca="1" si="113"/>
        <v>0.51278200633441029</v>
      </c>
      <c r="J240" s="147">
        <f t="shared" ca="1" si="113"/>
        <v>0.64964757513409488</v>
      </c>
      <c r="K240" s="147">
        <f t="shared" ca="1" si="113"/>
        <v>0.77586669745092662</v>
      </c>
      <c r="L240" s="147">
        <f t="shared" ca="1" si="113"/>
        <v>0.87469829284438461</v>
      </c>
      <c r="M240" s="147">
        <f t="shared" ca="1" si="113"/>
        <v>1.2777022219093364</v>
      </c>
      <c r="N240" s="147">
        <f t="shared" ca="1" si="113"/>
        <v>1.2531461396240764</v>
      </c>
      <c r="O240" s="147">
        <f t="shared" ca="1" si="113"/>
        <v>1.2285900573388171</v>
      </c>
      <c r="P240" s="147">
        <f t="shared" ca="1" si="113"/>
        <v>1.2040339750535569</v>
      </c>
      <c r="Q240" s="147">
        <f t="shared" ca="1" si="113"/>
        <v>1.1794778927682974</v>
      </c>
      <c r="R240" s="147">
        <f t="shared" ca="1" si="113"/>
        <v>1.4166330465253965</v>
      </c>
      <c r="S240" s="147">
        <f t="shared" ca="1" si="113"/>
        <v>1.4562957895577617</v>
      </c>
      <c r="T240" s="147">
        <f t="shared" ca="1" si="113"/>
        <v>1.4910210615981625</v>
      </c>
      <c r="U240" s="147">
        <f t="shared" ca="1" si="113"/>
        <v>1.5211939726409796</v>
      </c>
      <c r="V240" s="147">
        <f t="shared" ca="1" si="113"/>
        <v>1.5471693137026228</v>
      </c>
      <c r="W240" s="147">
        <f t="shared" ca="1" si="113"/>
        <v>1.5692591647222818</v>
      </c>
      <c r="X240" s="147">
        <f t="shared" ca="1" si="113"/>
        <v>1.5877887613139239</v>
      </c>
      <c r="Y240" s="147">
        <f t="shared" ca="1" si="113"/>
        <v>1.6030326198782818</v>
      </c>
      <c r="Z240" s="147">
        <f t="shared" ca="1" si="113"/>
        <v>1.6152401336630255</v>
      </c>
      <c r="AA240" s="147">
        <f t="shared" ca="1" si="113"/>
        <v>1.6246469201451148</v>
      </c>
      <c r="AB240" s="147">
        <f t="shared" ca="1" si="113"/>
        <v>1.6314701083371572</v>
      </c>
      <c r="AC240" s="147">
        <f t="shared" ca="1" si="113"/>
        <v>1.6359097999607302</v>
      </c>
      <c r="AD240" s="147">
        <f t="shared" ca="1" si="113"/>
        <v>1.6381328597082156</v>
      </c>
      <c r="AE240" s="147">
        <f t="shared" ca="1" si="113"/>
        <v>1.6383132133699108</v>
      </c>
      <c r="AF240" s="147">
        <f t="shared" ca="1" si="113"/>
        <v>1.6366541511901131</v>
      </c>
      <c r="AG240" s="147">
        <f t="shared" ca="1" si="113"/>
        <v>1.6332670785907992</v>
      </c>
      <c r="AH240" s="147">
        <f t="shared" ca="1" si="113"/>
        <v>1.628285126484921</v>
      </c>
      <c r="AI240" s="147">
        <f t="shared" ca="1" si="113"/>
        <v>1.6218310281246575</v>
      </c>
      <c r="AJ240" s="147">
        <f t="shared" ca="1" si="113"/>
        <v>1.6140179383810132</v>
      </c>
      <c r="AK240" s="147">
        <f t="shared" ca="1" si="113"/>
        <v>1.6049501881034209</v>
      </c>
      <c r="AL240" s="147">
        <f t="shared" ca="1" si="113"/>
        <v>1.594723978721994</v>
      </c>
      <c r="AM240" s="147">
        <f t="shared" ca="1" si="113"/>
        <v>1.5834280218436183</v>
      </c>
      <c r="AN240" s="147">
        <f t="shared" ca="1" si="113"/>
        <v>1.5711441282144285</v>
      </c>
      <c r="AO240" s="147">
        <f t="shared" ca="1" si="113"/>
        <v>1.5579477500728118</v>
      </c>
      <c r="AP240" s="147">
        <f t="shared" ca="1" si="113"/>
        <v>1.5439084805964556</v>
      </c>
      <c r="AQ240" s="147">
        <f t="shared" ca="1" si="113"/>
        <v>1.5290905138519568</v>
      </c>
      <c r="AR240" s="147">
        <f t="shared" ca="1" si="113"/>
        <v>1.5135530683839944</v>
      </c>
      <c r="AS240" s="147">
        <f t="shared" ca="1" si="113"/>
        <v>1.497350777331254</v>
      </c>
      <c r="AT240" s="147">
        <f t="shared" ca="1" si="113"/>
        <v>1.4805340477264006</v>
      </c>
      <c r="AU240" s="147">
        <f t="shared" ca="1" si="113"/>
        <v>1.463149391425822</v>
      </c>
      <c r="AV240" s="147">
        <f t="shared" ca="1" si="113"/>
        <v>1.4452397299201871</v>
      </c>
      <c r="AW240" s="147">
        <f t="shared" ca="1" si="113"/>
        <v>1.4268446750977097</v>
      </c>
      <c r="AX240" s="147">
        <f t="shared" ca="1" si="113"/>
        <v>1.4080007878671221</v>
      </c>
      <c r="AY240" s="147">
        <f t="shared" ca="1" si="113"/>
        <v>1.3887418163956489</v>
      </c>
      <c r="AZ240" s="147">
        <f t="shared" ca="1" si="113"/>
        <v>1.3690989155776316</v>
      </c>
    </row>
    <row r="241" spans="1:53" s="145" customFormat="1" ht="11.25" customHeight="1" outlineLevel="1">
      <c r="A241" s="146" t="s">
        <v>13</v>
      </c>
      <c r="C241" s="147"/>
      <c r="D241" s="191">
        <f t="shared" ref="D241:AZ241" ca="1" si="114">+D239+D240</f>
        <v>7.1590311559435023</v>
      </c>
      <c r="E241" s="191">
        <f t="shared" ca="1" si="114"/>
        <v>0.37934620105798844</v>
      </c>
      <c r="F241" s="191">
        <f t="shared" ca="1" si="114"/>
        <v>1.0174271613013752</v>
      </c>
      <c r="G241" s="192">
        <f t="shared" ca="1" si="114"/>
        <v>1.2588013606721156</v>
      </c>
      <c r="H241" s="192">
        <f t="shared" ca="1" si="114"/>
        <v>0.97619016895095301</v>
      </c>
      <c r="I241" s="192">
        <f t="shared" ca="1" si="114"/>
        <v>1.1816281015532062</v>
      </c>
      <c r="J241" s="191">
        <f t="shared" ca="1" si="114"/>
        <v>1.4970139774829141</v>
      </c>
      <c r="K241" s="191">
        <f t="shared" ca="1" si="114"/>
        <v>1.7878667376043089</v>
      </c>
      <c r="L241" s="191">
        <f t="shared" ca="1" si="114"/>
        <v>2.0156091095979298</v>
      </c>
      <c r="M241" s="191">
        <f t="shared" ca="1" si="114"/>
        <v>2.9442703374432533</v>
      </c>
      <c r="N241" s="191">
        <f t="shared" ca="1" si="114"/>
        <v>2.8876845826120023</v>
      </c>
      <c r="O241" s="191">
        <f t="shared" ca="1" si="114"/>
        <v>2.8310988277807523</v>
      </c>
      <c r="P241" s="191">
        <f t="shared" ca="1" si="114"/>
        <v>2.7745130729495004</v>
      </c>
      <c r="Q241" s="191">
        <f t="shared" ca="1" si="114"/>
        <v>2.7179273181182504</v>
      </c>
      <c r="R241" s="191">
        <f t="shared" ca="1" si="114"/>
        <v>3.2644152811237395</v>
      </c>
      <c r="S241" s="191">
        <f t="shared" ca="1" si="114"/>
        <v>3.3558120368070159</v>
      </c>
      <c r="T241" s="191">
        <f t="shared" ca="1" si="114"/>
        <v>3.4358311419435918</v>
      </c>
      <c r="U241" s="191">
        <f t="shared" ca="1" si="114"/>
        <v>3.5053600239118223</v>
      </c>
      <c r="V241" s="191">
        <f t="shared" ca="1" si="114"/>
        <v>3.5652162446190871</v>
      </c>
      <c r="W241" s="191">
        <f t="shared" ca="1" si="114"/>
        <v>3.616118944794823</v>
      </c>
      <c r="X241" s="191">
        <f t="shared" ca="1" si="114"/>
        <v>3.6588175804190417</v>
      </c>
      <c r="Y241" s="191">
        <f t="shared" ca="1" si="114"/>
        <v>3.6939447327629971</v>
      </c>
      <c r="Z241" s="191">
        <f t="shared" ca="1" si="114"/>
        <v>3.7220750906147981</v>
      </c>
      <c r="AA241" s="191">
        <f t="shared" ca="1" si="114"/>
        <v>3.7437515985952645</v>
      </c>
      <c r="AB241" s="191">
        <f t="shared" ca="1" si="114"/>
        <v>3.7594745974725794</v>
      </c>
      <c r="AC241" s="191">
        <f t="shared" ca="1" si="114"/>
        <v>3.7697051912138564</v>
      </c>
      <c r="AD241" s="191">
        <f t="shared" ca="1" si="114"/>
        <v>3.7748278941102358</v>
      </c>
      <c r="AE241" s="191">
        <f t="shared" ca="1" si="114"/>
        <v>3.7752434916784896</v>
      </c>
      <c r="AF241" s="191">
        <f t="shared" ca="1" si="114"/>
        <v>3.7714204353511303</v>
      </c>
      <c r="AG241" s="191">
        <f t="shared" ca="1" si="114"/>
        <v>3.7636154419701024</v>
      </c>
      <c r="AH241" s="191">
        <f t="shared" ca="1" si="114"/>
        <v>3.7521352914652528</v>
      </c>
      <c r="AI241" s="191">
        <f t="shared" ca="1" si="114"/>
        <v>3.7372628039394278</v>
      </c>
      <c r="AJ241" s="191">
        <f t="shared" ca="1" si="114"/>
        <v>3.7192587275736386</v>
      </c>
      <c r="AK241" s="191">
        <f t="shared" ca="1" si="114"/>
        <v>3.6983634769339697</v>
      </c>
      <c r="AL241" s="191">
        <f t="shared" ca="1" si="114"/>
        <v>3.6747987335767682</v>
      </c>
      <c r="AM241" s="191">
        <f t="shared" ca="1" si="114"/>
        <v>3.6487689199005118</v>
      </c>
      <c r="AN241" s="191">
        <f t="shared" ca="1" si="114"/>
        <v>3.6204625563202049</v>
      </c>
      <c r="AO241" s="191">
        <f t="shared" ca="1" si="114"/>
        <v>3.5900535110373486</v>
      </c>
      <c r="AP241" s="191">
        <f t="shared" ca="1" si="114"/>
        <v>3.5577021509396585</v>
      </c>
      <c r="AQ241" s="191">
        <f t="shared" ca="1" si="114"/>
        <v>3.5235564014849441</v>
      </c>
      <c r="AR241" s="191">
        <f t="shared" ca="1" si="114"/>
        <v>3.4877527227979002</v>
      </c>
      <c r="AS241" s="191">
        <f t="shared" ca="1" si="114"/>
        <v>3.4504170086328894</v>
      </c>
      <c r="AT241" s="191">
        <f t="shared" ca="1" si="114"/>
        <v>3.4116654143260536</v>
      </c>
      <c r="AU241" s="191">
        <f t="shared" ca="1" si="114"/>
        <v>3.3716051193725463</v>
      </c>
      <c r="AV241" s="191">
        <f t="shared" ca="1" si="114"/>
        <v>3.3303350298160836</v>
      </c>
      <c r="AW241" s="191">
        <f t="shared" ca="1" si="114"/>
        <v>3.2879464252251571</v>
      </c>
      <c r="AX241" s="191">
        <f t="shared" ca="1" si="114"/>
        <v>3.2445235546503248</v>
      </c>
      <c r="AY241" s="191">
        <f t="shared" ca="1" si="114"/>
        <v>3.2001441856073645</v>
      </c>
      <c r="AZ241" s="191">
        <f t="shared" ca="1" si="114"/>
        <v>3.1548801098093247</v>
      </c>
    </row>
    <row r="242" spans="1:53" s="145" customFormat="1" ht="11.25" customHeight="1" outlineLevel="1">
      <c r="A242" s="146"/>
      <c r="C242" s="144"/>
      <c r="D242" s="147"/>
      <c r="E242" s="147"/>
      <c r="F242" s="147"/>
      <c r="G242" s="147"/>
      <c r="H242" s="147"/>
      <c r="I242" s="147"/>
      <c r="J242" s="147"/>
      <c r="K242" s="147"/>
      <c r="L242" s="147"/>
      <c r="M242" s="147"/>
      <c r="N242" s="147"/>
      <c r="O242" s="147"/>
      <c r="P242" s="147"/>
      <c r="Q242" s="147"/>
      <c r="R242" s="147"/>
      <c r="S242" s="147"/>
      <c r="T242" s="147"/>
      <c r="U242" s="147"/>
      <c r="V242" s="147"/>
      <c r="W242" s="147"/>
      <c r="X242" s="147"/>
      <c r="Y242" s="147"/>
      <c r="Z242" s="147"/>
      <c r="AA242" s="147"/>
      <c r="AB242" s="147"/>
      <c r="AC242" s="147"/>
      <c r="AD242" s="147"/>
      <c r="AE242" s="147"/>
      <c r="AF242" s="147"/>
      <c r="AG242" s="147"/>
      <c r="AH242" s="147"/>
      <c r="AI242" s="147"/>
      <c r="AJ242" s="147"/>
      <c r="AK242" s="147"/>
      <c r="AL242" s="147"/>
      <c r="AM242" s="147"/>
      <c r="AN242" s="147"/>
      <c r="AO242" s="147"/>
      <c r="AP242" s="147"/>
      <c r="AQ242" s="147"/>
      <c r="AR242" s="147"/>
      <c r="AS242" s="147"/>
      <c r="AT242" s="147"/>
      <c r="AU242" s="147"/>
      <c r="AV242" s="147"/>
      <c r="AW242" s="147"/>
      <c r="AX242" s="147"/>
      <c r="AY242" s="147"/>
      <c r="AZ242" s="147"/>
    </row>
    <row r="243" spans="1:53" s="145" customFormat="1" ht="11.25" customHeight="1" outlineLevel="1">
      <c r="D243" s="193"/>
      <c r="E243" s="193"/>
      <c r="F243" s="193"/>
      <c r="G243" s="193"/>
      <c r="H243" s="193"/>
      <c r="I243" s="193"/>
      <c r="J243" s="193"/>
      <c r="K243" s="193"/>
      <c r="L243" s="193"/>
      <c r="M243" s="193"/>
      <c r="N243" s="193"/>
      <c r="O243" s="193"/>
      <c r="P243" s="193"/>
      <c r="Q243" s="193"/>
      <c r="R243" s="193"/>
      <c r="S243" s="193"/>
      <c r="T243" s="193"/>
      <c r="U243" s="193"/>
      <c r="V243" s="193"/>
      <c r="W243" s="193"/>
      <c r="X243" s="193"/>
      <c r="Y243" s="193"/>
      <c r="Z243" s="193"/>
      <c r="AA243" s="193"/>
      <c r="AB243" s="193"/>
      <c r="AC243" s="193"/>
      <c r="AD243" s="193"/>
      <c r="AE243" s="193"/>
      <c r="AF243" s="193"/>
      <c r="AG243" s="193"/>
      <c r="AH243" s="193"/>
      <c r="AI243" s="193"/>
      <c r="AJ243" s="193"/>
      <c r="AK243" s="193"/>
      <c r="AL243" s="193"/>
      <c r="AM243" s="193"/>
      <c r="AN243" s="193"/>
      <c r="AO243" s="193"/>
      <c r="AP243" s="193"/>
      <c r="AQ243" s="193"/>
      <c r="AR243" s="193"/>
      <c r="AS243" s="193"/>
      <c r="AT243" s="193"/>
      <c r="AU243" s="193"/>
      <c r="AV243" s="193"/>
      <c r="AW243" s="193"/>
      <c r="AX243" s="193"/>
      <c r="AY243" s="193"/>
      <c r="AZ243" s="193"/>
    </row>
    <row r="244" spans="1:53" s="145" customFormat="1" ht="11.25" customHeight="1" outlineLevel="1" thickBot="1">
      <c r="A244" s="148" t="s">
        <v>171</v>
      </c>
      <c r="D244" s="193"/>
      <c r="E244" s="193"/>
      <c r="F244" s="193"/>
      <c r="G244" s="193"/>
      <c r="H244" s="193"/>
      <c r="I244" s="193"/>
      <c r="J244" s="193"/>
      <c r="K244" s="193"/>
      <c r="L244" s="193"/>
      <c r="M244" s="193"/>
      <c r="N244" s="193"/>
      <c r="O244" s="193"/>
      <c r="P244" s="193"/>
      <c r="Q244" s="193"/>
      <c r="R244" s="193"/>
      <c r="S244" s="193"/>
      <c r="T244" s="193"/>
      <c r="U244" s="193"/>
      <c r="V244" s="193"/>
      <c r="W244" s="193"/>
      <c r="X244" s="193"/>
      <c r="Y244" s="193"/>
      <c r="Z244" s="193"/>
      <c r="AA244" s="193"/>
      <c r="AB244" s="193"/>
      <c r="AC244" s="193"/>
      <c r="AD244" s="193"/>
      <c r="AE244" s="193"/>
      <c r="AF244" s="193"/>
      <c r="AG244" s="193"/>
      <c r="AH244" s="193"/>
      <c r="AI244" s="193"/>
      <c r="AJ244" s="193"/>
      <c r="AK244" s="193"/>
      <c r="AL244" s="193"/>
      <c r="AM244" s="193"/>
      <c r="AN244" s="193"/>
      <c r="AO244" s="193"/>
      <c r="AP244" s="193"/>
      <c r="AQ244" s="193"/>
      <c r="AR244" s="193"/>
      <c r="AS244" s="193"/>
      <c r="AT244" s="193"/>
      <c r="AU244" s="193"/>
      <c r="AV244" s="193"/>
      <c r="AW244" s="193"/>
      <c r="AX244" s="193"/>
      <c r="AY244" s="193"/>
      <c r="AZ244" s="193"/>
    </row>
    <row r="245" spans="1:53" s="145" customFormat="1" ht="11.25" customHeight="1" outlineLevel="1">
      <c r="A245" s="145" t="s">
        <v>144</v>
      </c>
      <c r="D245" s="193">
        <f t="shared" ref="D245:AZ245" ca="1" si="115">+D213</f>
        <v>28.231138838929475</v>
      </c>
      <c r="E245" s="193">
        <f t="shared" ca="1" si="115"/>
        <v>18.917711207956447</v>
      </c>
      <c r="F245" s="193">
        <f t="shared" ca="1" si="115"/>
        <v>18.96243671789404</v>
      </c>
      <c r="G245" s="194">
        <f t="shared" ca="1" si="115"/>
        <v>18.79867503985788</v>
      </c>
      <c r="H245" s="194">
        <f t="shared" ca="1" si="115"/>
        <v>17.487191042526963</v>
      </c>
      <c r="I245" s="194">
        <f t="shared" ca="1" si="115"/>
        <v>17.406450634278659</v>
      </c>
      <c r="J245" s="193">
        <f t="shared" ca="1" si="115"/>
        <v>17.593567479051053</v>
      </c>
      <c r="K245" s="193">
        <f t="shared" ca="1" si="115"/>
        <v>17.758942749959111</v>
      </c>
      <c r="L245" s="193">
        <f t="shared" ca="1" si="115"/>
        <v>17.752692639263635</v>
      </c>
      <c r="M245" s="193">
        <f t="shared" ca="1" si="115"/>
        <v>19.710120200891364</v>
      </c>
      <c r="N245" s="193">
        <f t="shared" ca="1" si="115"/>
        <v>19.415046828807824</v>
      </c>
      <c r="O245" s="193">
        <f t="shared" ca="1" si="115"/>
        <v>19.119973456724288</v>
      </c>
      <c r="P245" s="193">
        <f t="shared" ca="1" si="115"/>
        <v>18.824900084640745</v>
      </c>
      <c r="Q245" s="193">
        <f t="shared" ca="1" si="115"/>
        <v>18.52982671255721</v>
      </c>
      <c r="R245" s="193">
        <f t="shared" ca="1" si="115"/>
        <v>18.83782705831041</v>
      </c>
      <c r="S245" s="193">
        <f t="shared" ca="1" si="115"/>
        <v>18.690736196741398</v>
      </c>
      <c r="T245" s="193">
        <f t="shared" ca="1" si="115"/>
        <v>18.532267684625687</v>
      </c>
      <c r="U245" s="193">
        <f t="shared" ca="1" si="115"/>
        <v>18.363308949341629</v>
      </c>
      <c r="V245" s="193">
        <f t="shared" ca="1" si="115"/>
        <v>18.184677552796607</v>
      </c>
      <c r="W245" s="193">
        <f t="shared" ca="1" si="115"/>
        <v>17.997095331820113</v>
      </c>
      <c r="X245" s="193">
        <f t="shared" ca="1" si="115"/>
        <v>17.801312849025301</v>
      </c>
      <c r="Y245" s="193">
        <f t="shared" ca="1" si="115"/>
        <v>17.597959989583373</v>
      </c>
      <c r="Z245" s="193">
        <f t="shared" ca="1" si="115"/>
        <v>17.387610335649288</v>
      </c>
      <c r="AA245" s="193">
        <f t="shared" ca="1" si="115"/>
        <v>17.170806831843869</v>
      </c>
      <c r="AB245" s="193">
        <f t="shared" ca="1" si="115"/>
        <v>16.948049818935299</v>
      </c>
      <c r="AC245" s="193">
        <f t="shared" ca="1" si="115"/>
        <v>16.719800400890694</v>
      </c>
      <c r="AD245" s="193">
        <f t="shared" ca="1" si="115"/>
        <v>16.486446291406153</v>
      </c>
      <c r="AE245" s="193">
        <f t="shared" ca="1" si="115"/>
        <v>16.248394075009582</v>
      </c>
      <c r="AF245" s="193">
        <f t="shared" ca="1" si="115"/>
        <v>16.006109003728518</v>
      </c>
      <c r="AG245" s="193">
        <f t="shared" ca="1" si="115"/>
        <v>15.759841995393792</v>
      </c>
      <c r="AH245" s="193">
        <f t="shared" ca="1" si="115"/>
        <v>15.50989982993524</v>
      </c>
      <c r="AI245" s="193">
        <f t="shared" ca="1" si="115"/>
        <v>15.256565327455712</v>
      </c>
      <c r="AJ245" s="193">
        <f t="shared" ca="1" si="115"/>
        <v>15.00009923613622</v>
      </c>
      <c r="AK245" s="193">
        <f t="shared" ca="1" si="115"/>
        <v>14.740741970542848</v>
      </c>
      <c r="AL245" s="193">
        <f t="shared" ca="1" si="115"/>
        <v>14.478715212231945</v>
      </c>
      <c r="AM245" s="193">
        <f t="shared" ca="1" si="115"/>
        <v>14.214223383601986</v>
      </c>
      <c r="AN245" s="193">
        <f t="shared" ca="1" si="115"/>
        <v>13.947455005067976</v>
      </c>
      <c r="AO245" s="193">
        <f t="shared" ca="1" si="115"/>
        <v>13.67858394483142</v>
      </c>
      <c r="AP245" s="193">
        <f t="shared" ca="1" si="115"/>
        <v>13.407770569780027</v>
      </c>
      <c r="AQ245" s="193">
        <f t="shared" ca="1" si="115"/>
        <v>13.135162805371612</v>
      </c>
      <c r="AR245" s="193">
        <f t="shared" ca="1" si="115"/>
        <v>12.860897111730866</v>
      </c>
      <c r="AS245" s="193">
        <f t="shared" ca="1" si="115"/>
        <v>12.585099382612155</v>
      </c>
      <c r="AT245" s="193">
        <f t="shared" ca="1" si="115"/>
        <v>12.307885773351616</v>
      </c>
      <c r="AU245" s="193">
        <f t="shared" ca="1" si="115"/>
        <v>12.029363463444408</v>
      </c>
      <c r="AV245" s="193">
        <f t="shared" ca="1" si="115"/>
        <v>11.749631358934245</v>
      </c>
      <c r="AW245" s="193">
        <f t="shared" ca="1" si="115"/>
        <v>11.468780739389615</v>
      </c>
      <c r="AX245" s="193">
        <f t="shared" ca="1" si="115"/>
        <v>11.186895853861081</v>
      </c>
      <c r="AY245" s="193">
        <f t="shared" ca="1" si="115"/>
        <v>10.904054469864422</v>
      </c>
      <c r="AZ245" s="193">
        <f t="shared" ca="1" si="115"/>
        <v>10.620328379112678</v>
      </c>
    </row>
    <row r="246" spans="1:53" s="195" customFormat="1" ht="11.25" customHeight="1" outlineLevel="1">
      <c r="A246" s="146" t="s">
        <v>172</v>
      </c>
      <c r="B246" s="145"/>
      <c r="C246" s="144"/>
      <c r="D246" s="170">
        <f t="shared" ref="D246:AZ246" ca="1" si="116">-D11</f>
        <v>-7.1590311559435023</v>
      </c>
      <c r="E246" s="170">
        <f t="shared" ca="1" si="116"/>
        <v>-0.55599306737128251</v>
      </c>
      <c r="F246" s="170">
        <f t="shared" ca="1" si="116"/>
        <v>-0.92133841606401257</v>
      </c>
      <c r="G246" s="171">
        <f t="shared" ca="1" si="116"/>
        <v>-1.0563014856123809</v>
      </c>
      <c r="H246" s="171">
        <f t="shared" ca="1" si="116"/>
        <v>-0.87132234443626466</v>
      </c>
      <c r="I246" s="171">
        <f t="shared" ca="1" si="116"/>
        <v>-0.98724349104731091</v>
      </c>
      <c r="J246" s="170">
        <f t="shared" ca="1" si="116"/>
        <v>-1.3913985879888093</v>
      </c>
      <c r="K246" s="170">
        <f t="shared" ca="1" si="116"/>
        <v>-1.7878667376043091</v>
      </c>
      <c r="L246" s="170">
        <f t="shared" ca="1" si="116"/>
        <v>-2.0156091095979298</v>
      </c>
      <c r="M246" s="170">
        <f t="shared" ca="1" si="116"/>
        <v>-2.9442703374432533</v>
      </c>
      <c r="N246" s="170">
        <f t="shared" ca="1" si="116"/>
        <v>-2.8876845826120019</v>
      </c>
      <c r="O246" s="170">
        <f t="shared" ca="1" si="116"/>
        <v>-2.8310988277807523</v>
      </c>
      <c r="P246" s="170">
        <f t="shared" ca="1" si="116"/>
        <v>-2.7745130729495009</v>
      </c>
      <c r="Q246" s="170">
        <f t="shared" ca="1" si="116"/>
        <v>-2.7179273181182504</v>
      </c>
      <c r="R246" s="170">
        <f t="shared" ca="1" si="116"/>
        <v>-3.2644152811237395</v>
      </c>
      <c r="S246" s="170">
        <f t="shared" ca="1" si="116"/>
        <v>-3.3558120368070163</v>
      </c>
      <c r="T246" s="170">
        <f t="shared" ca="1" si="116"/>
        <v>-3.4358311419435918</v>
      </c>
      <c r="U246" s="170">
        <f t="shared" ca="1" si="116"/>
        <v>-3.5053600239118223</v>
      </c>
      <c r="V246" s="170">
        <f t="shared" ca="1" si="116"/>
        <v>-3.5652162446190876</v>
      </c>
      <c r="W246" s="170">
        <f t="shared" ca="1" si="116"/>
        <v>-3.616118944794823</v>
      </c>
      <c r="X246" s="170">
        <f t="shared" ca="1" si="116"/>
        <v>-3.6588175804190421</v>
      </c>
      <c r="Y246" s="170">
        <f t="shared" ca="1" si="116"/>
        <v>-3.6939447327629971</v>
      </c>
      <c r="Z246" s="170">
        <f t="shared" ca="1" si="116"/>
        <v>-3.7220750906147981</v>
      </c>
      <c r="AA246" s="170">
        <f t="shared" ca="1" si="116"/>
        <v>-3.743751598595265</v>
      </c>
      <c r="AB246" s="170">
        <f t="shared" ca="1" si="116"/>
        <v>-3.7594745974725798</v>
      </c>
      <c r="AC246" s="170">
        <f t="shared" ca="1" si="116"/>
        <v>-3.7697051912138573</v>
      </c>
      <c r="AD246" s="170">
        <f t="shared" ca="1" si="116"/>
        <v>-3.7748278941102358</v>
      </c>
      <c r="AE246" s="170">
        <f t="shared" ca="1" si="116"/>
        <v>-3.7752434916784905</v>
      </c>
      <c r="AF246" s="170">
        <f t="shared" ca="1" si="116"/>
        <v>-3.7714204353511303</v>
      </c>
      <c r="AG246" s="170">
        <f t="shared" ca="1" si="116"/>
        <v>-3.7636154419701024</v>
      </c>
      <c r="AH246" s="170">
        <f t="shared" ca="1" si="116"/>
        <v>-3.7521352914652528</v>
      </c>
      <c r="AI246" s="170">
        <f t="shared" ca="1" si="116"/>
        <v>-3.7372628039394282</v>
      </c>
      <c r="AJ246" s="170">
        <f t="shared" ca="1" si="116"/>
        <v>-3.7192587275736391</v>
      </c>
      <c r="AK246" s="170">
        <f t="shared" ca="1" si="116"/>
        <v>-3.6983634769339702</v>
      </c>
      <c r="AL246" s="170">
        <f t="shared" ca="1" si="116"/>
        <v>-3.6747987335767687</v>
      </c>
      <c r="AM246" s="170">
        <f t="shared" ca="1" si="116"/>
        <v>-3.6487689199005118</v>
      </c>
      <c r="AN246" s="170">
        <f t="shared" ca="1" si="116"/>
        <v>-3.6204625563202049</v>
      </c>
      <c r="AO246" s="170">
        <f t="shared" ca="1" si="116"/>
        <v>-3.590053511037349</v>
      </c>
      <c r="AP246" s="170">
        <f t="shared" ca="1" si="116"/>
        <v>-3.5577021509396585</v>
      </c>
      <c r="AQ246" s="170">
        <f t="shared" ca="1" si="116"/>
        <v>-3.5235564014849441</v>
      </c>
      <c r="AR246" s="170">
        <f t="shared" ca="1" si="116"/>
        <v>-3.4877527227979002</v>
      </c>
      <c r="AS246" s="170">
        <f t="shared" ca="1" si="116"/>
        <v>-3.4504170086328898</v>
      </c>
      <c r="AT246" s="170">
        <f t="shared" ca="1" si="116"/>
        <v>-3.4116654143260536</v>
      </c>
      <c r="AU246" s="170">
        <f t="shared" ca="1" si="116"/>
        <v>-3.3716051193725463</v>
      </c>
      <c r="AV246" s="170">
        <f t="shared" ca="1" si="116"/>
        <v>-3.3303350298160836</v>
      </c>
      <c r="AW246" s="170">
        <f t="shared" ca="1" si="116"/>
        <v>-3.2879464252251571</v>
      </c>
      <c r="AX246" s="170">
        <f t="shared" ca="1" si="116"/>
        <v>-3.2445235546503253</v>
      </c>
      <c r="AY246" s="170">
        <f t="shared" ca="1" si="116"/>
        <v>-3.2001441856073645</v>
      </c>
      <c r="AZ246" s="170">
        <f t="shared" ca="1" si="116"/>
        <v>-3.1548801098093251</v>
      </c>
    </row>
    <row r="247" spans="1:53" s="145" customFormat="1" ht="11.25" customHeight="1" outlineLevel="1">
      <c r="A247" s="146" t="s">
        <v>173</v>
      </c>
      <c r="C247" s="144"/>
      <c r="D247" s="153">
        <f t="shared" ref="D247:AZ247" ca="1" si="117">+D245+D246</f>
        <v>21.072107682985973</v>
      </c>
      <c r="E247" s="153">
        <f t="shared" ca="1" si="117"/>
        <v>18.361718140585165</v>
      </c>
      <c r="F247" s="153">
        <f t="shared" ca="1" si="117"/>
        <v>18.041098301830026</v>
      </c>
      <c r="G247" s="187">
        <f t="shared" ca="1" si="117"/>
        <v>17.7423735542455</v>
      </c>
      <c r="H247" s="187">
        <f t="shared" ca="1" si="117"/>
        <v>16.615868698090697</v>
      </c>
      <c r="I247" s="187">
        <f t="shared" ca="1" si="117"/>
        <v>16.419207143231347</v>
      </c>
      <c r="J247" s="153">
        <f t="shared" ca="1" si="117"/>
        <v>16.202168891062243</v>
      </c>
      <c r="K247" s="153">
        <f t="shared" ca="1" si="117"/>
        <v>15.971076012354802</v>
      </c>
      <c r="L247" s="153">
        <f t="shared" ca="1" si="117"/>
        <v>15.737083529665705</v>
      </c>
      <c r="M247" s="153">
        <f t="shared" ca="1" si="117"/>
        <v>16.765849863448111</v>
      </c>
      <c r="N247" s="153">
        <f t="shared" ca="1" si="117"/>
        <v>16.527362246195821</v>
      </c>
      <c r="O247" s="153">
        <f t="shared" ca="1" si="117"/>
        <v>16.288874628943535</v>
      </c>
      <c r="P247" s="153">
        <f t="shared" ca="1" si="117"/>
        <v>16.050387011691246</v>
      </c>
      <c r="Q247" s="153">
        <f t="shared" ca="1" si="117"/>
        <v>15.81189939443896</v>
      </c>
      <c r="R247" s="153">
        <f t="shared" ca="1" si="117"/>
        <v>15.573411777186671</v>
      </c>
      <c r="S247" s="153">
        <f t="shared" ca="1" si="117"/>
        <v>15.334924159934381</v>
      </c>
      <c r="T247" s="153">
        <f t="shared" ca="1" si="117"/>
        <v>15.096436542682095</v>
      </c>
      <c r="U247" s="153">
        <f t="shared" ca="1" si="117"/>
        <v>14.857948925429806</v>
      </c>
      <c r="V247" s="153">
        <f t="shared" ca="1" si="117"/>
        <v>14.61946130817752</v>
      </c>
      <c r="W247" s="153">
        <f t="shared" ca="1" si="117"/>
        <v>14.380976387025289</v>
      </c>
      <c r="X247" s="153">
        <f t="shared" ca="1" si="117"/>
        <v>14.142495268606259</v>
      </c>
      <c r="Y247" s="153">
        <f t="shared" ca="1" si="117"/>
        <v>13.904015256820376</v>
      </c>
      <c r="Z247" s="153">
        <f t="shared" ca="1" si="117"/>
        <v>13.665535245034491</v>
      </c>
      <c r="AA247" s="153">
        <f t="shared" ca="1" si="117"/>
        <v>13.427055233248604</v>
      </c>
      <c r="AB247" s="153">
        <f t="shared" ca="1" si="117"/>
        <v>13.18857522146272</v>
      </c>
      <c r="AC247" s="153">
        <f t="shared" ca="1" si="117"/>
        <v>12.950095209676837</v>
      </c>
      <c r="AD247" s="153">
        <f t="shared" ca="1" si="117"/>
        <v>12.711618397295918</v>
      </c>
      <c r="AE247" s="153">
        <f t="shared" ca="1" si="117"/>
        <v>12.473150583331091</v>
      </c>
      <c r="AF247" s="153">
        <f t="shared" ca="1" si="117"/>
        <v>12.234688568377388</v>
      </c>
      <c r="AG247" s="153">
        <f t="shared" ca="1" si="117"/>
        <v>11.996226553423689</v>
      </c>
      <c r="AH247" s="153">
        <f t="shared" ca="1" si="117"/>
        <v>11.757764538469987</v>
      </c>
      <c r="AI247" s="153">
        <f t="shared" ca="1" si="117"/>
        <v>11.519302523516284</v>
      </c>
      <c r="AJ247" s="153">
        <f t="shared" ca="1" si="117"/>
        <v>11.280840508562582</v>
      </c>
      <c r="AK247" s="153">
        <f t="shared" ca="1" si="117"/>
        <v>11.042378493608878</v>
      </c>
      <c r="AL247" s="153">
        <f t="shared" ca="1" si="117"/>
        <v>10.803916478655177</v>
      </c>
      <c r="AM247" s="153">
        <f t="shared" ca="1" si="117"/>
        <v>10.565454463701474</v>
      </c>
      <c r="AN247" s="153">
        <f t="shared" ca="1" si="117"/>
        <v>10.32699244874777</v>
      </c>
      <c r="AO247" s="153">
        <f t="shared" ca="1" si="117"/>
        <v>10.088530433794071</v>
      </c>
      <c r="AP247" s="153">
        <f t="shared" ca="1" si="117"/>
        <v>9.8500684188403689</v>
      </c>
      <c r="AQ247" s="153">
        <f t="shared" ca="1" si="117"/>
        <v>9.6116064038866682</v>
      </c>
      <c r="AR247" s="153">
        <f t="shared" ca="1" si="117"/>
        <v>9.3731443889329658</v>
      </c>
      <c r="AS247" s="153">
        <f t="shared" ca="1" si="117"/>
        <v>9.1346823739792651</v>
      </c>
      <c r="AT247" s="153">
        <f t="shared" ca="1" si="117"/>
        <v>8.8962203590255626</v>
      </c>
      <c r="AU247" s="153">
        <f t="shared" ca="1" si="117"/>
        <v>8.657758344071862</v>
      </c>
      <c r="AV247" s="153">
        <f t="shared" ca="1" si="117"/>
        <v>8.4192963291181613</v>
      </c>
      <c r="AW247" s="153">
        <f t="shared" ca="1" si="117"/>
        <v>8.1808343141644571</v>
      </c>
      <c r="AX247" s="153">
        <f t="shared" ca="1" si="117"/>
        <v>7.9423722992107564</v>
      </c>
      <c r="AY247" s="153">
        <f t="shared" ca="1" si="117"/>
        <v>7.7039102842570575</v>
      </c>
      <c r="AZ247" s="153">
        <f t="shared" ca="1" si="117"/>
        <v>7.4654482693033533</v>
      </c>
    </row>
    <row r="248" spans="1:53" s="145" customFormat="1" ht="11.25" customHeight="1" outlineLevel="1">
      <c r="A248" s="146" t="s">
        <v>174</v>
      </c>
      <c r="C248" s="144"/>
      <c r="D248" s="179">
        <f>D222</f>
        <v>0.65808613999999999</v>
      </c>
      <c r="E248" s="179">
        <f t="shared" ref="E248:AZ248" si="118">E222</f>
        <v>0.65808613999999999</v>
      </c>
      <c r="F248" s="179">
        <f t="shared" si="118"/>
        <v>0.65808613999999999</v>
      </c>
      <c r="G248" s="180">
        <f t="shared" si="118"/>
        <v>0.65808613999999999</v>
      </c>
      <c r="H248" s="180">
        <f t="shared" si="118"/>
        <v>0.65808613999999999</v>
      </c>
      <c r="I248" s="180">
        <f t="shared" si="118"/>
        <v>0.65808613999999999</v>
      </c>
      <c r="J248" s="179">
        <f t="shared" si="118"/>
        <v>0.65808613999999999</v>
      </c>
      <c r="K248" s="179">
        <f t="shared" si="118"/>
        <v>0.65808613999999999</v>
      </c>
      <c r="L248" s="179">
        <f t="shared" si="118"/>
        <v>0.65808613999999999</v>
      </c>
      <c r="M248" s="179">
        <f t="shared" si="118"/>
        <v>0.65808613999999999</v>
      </c>
      <c r="N248" s="179">
        <f t="shared" si="118"/>
        <v>0.65808613999999999</v>
      </c>
      <c r="O248" s="179">
        <f t="shared" si="118"/>
        <v>0.65808613999999999</v>
      </c>
      <c r="P248" s="179">
        <f t="shared" si="118"/>
        <v>0.65808613999999999</v>
      </c>
      <c r="Q248" s="179">
        <f t="shared" si="118"/>
        <v>0.65808613999999999</v>
      </c>
      <c r="R248" s="179">
        <f t="shared" si="118"/>
        <v>0.65808613999999999</v>
      </c>
      <c r="S248" s="179">
        <f t="shared" si="118"/>
        <v>0.65808613999999999</v>
      </c>
      <c r="T248" s="179">
        <f t="shared" si="118"/>
        <v>0.65808613999999999</v>
      </c>
      <c r="U248" s="179">
        <f t="shared" si="118"/>
        <v>0.65808613999999999</v>
      </c>
      <c r="V248" s="179">
        <f t="shared" si="118"/>
        <v>0.65808613999999999</v>
      </c>
      <c r="W248" s="179">
        <f t="shared" si="118"/>
        <v>0.65808613999999999</v>
      </c>
      <c r="X248" s="179">
        <f t="shared" si="118"/>
        <v>0.65808613999999999</v>
      </c>
      <c r="Y248" s="179">
        <f t="shared" si="118"/>
        <v>0.65808613999999999</v>
      </c>
      <c r="Z248" s="179">
        <f t="shared" si="118"/>
        <v>0.65808613999999999</v>
      </c>
      <c r="AA248" s="179">
        <f t="shared" si="118"/>
        <v>0.65808613999999999</v>
      </c>
      <c r="AB248" s="179">
        <f t="shared" si="118"/>
        <v>0.65808613999999999</v>
      </c>
      <c r="AC248" s="179">
        <f t="shared" si="118"/>
        <v>0.65808613999999999</v>
      </c>
      <c r="AD248" s="179">
        <f t="shared" si="118"/>
        <v>0.65808613999999999</v>
      </c>
      <c r="AE248" s="179">
        <f t="shared" si="118"/>
        <v>0.65808613999999999</v>
      </c>
      <c r="AF248" s="179">
        <f t="shared" si="118"/>
        <v>0.65808613999999999</v>
      </c>
      <c r="AG248" s="179">
        <f t="shared" si="118"/>
        <v>0.65808613999999999</v>
      </c>
      <c r="AH248" s="179">
        <f t="shared" si="118"/>
        <v>0.65808613999999999</v>
      </c>
      <c r="AI248" s="179">
        <f t="shared" si="118"/>
        <v>0.65808613999999999</v>
      </c>
      <c r="AJ248" s="179">
        <f t="shared" si="118"/>
        <v>0.65808613999999999</v>
      </c>
      <c r="AK248" s="179">
        <f t="shared" si="118"/>
        <v>0.65808613999999999</v>
      </c>
      <c r="AL248" s="179">
        <f t="shared" si="118"/>
        <v>0.65808613999999999</v>
      </c>
      <c r="AM248" s="179">
        <f t="shared" si="118"/>
        <v>0.65808613999999999</v>
      </c>
      <c r="AN248" s="179">
        <f t="shared" si="118"/>
        <v>0.65808613999999999</v>
      </c>
      <c r="AO248" s="179">
        <f t="shared" si="118"/>
        <v>0.65808613999999999</v>
      </c>
      <c r="AP248" s="179">
        <f t="shared" si="118"/>
        <v>0.65808613999999999</v>
      </c>
      <c r="AQ248" s="179">
        <f t="shared" si="118"/>
        <v>0.65808613999999999</v>
      </c>
      <c r="AR248" s="179">
        <f t="shared" si="118"/>
        <v>0.65808613999999999</v>
      </c>
      <c r="AS248" s="179">
        <f t="shared" si="118"/>
        <v>0.65808613999999999</v>
      </c>
      <c r="AT248" s="179">
        <f t="shared" si="118"/>
        <v>0.65808613999999999</v>
      </c>
      <c r="AU248" s="179">
        <f t="shared" si="118"/>
        <v>0.65808613999999999</v>
      </c>
      <c r="AV248" s="179">
        <f t="shared" si="118"/>
        <v>0.65808613999999999</v>
      </c>
      <c r="AW248" s="179">
        <f t="shared" si="118"/>
        <v>0.65808613999999999</v>
      </c>
      <c r="AX248" s="179">
        <f t="shared" si="118"/>
        <v>0.65808613999999999</v>
      </c>
      <c r="AY248" s="179">
        <f t="shared" si="118"/>
        <v>0.65808613999999999</v>
      </c>
      <c r="AZ248" s="179">
        <f t="shared" si="118"/>
        <v>0.65808613999999999</v>
      </c>
      <c r="BA248" s="143"/>
    </row>
    <row r="249" spans="1:53" s="145" customFormat="1" ht="11.25" customHeight="1" outlineLevel="1">
      <c r="A249" s="146" t="s">
        <v>175</v>
      </c>
      <c r="C249" s="144"/>
      <c r="D249" s="153">
        <f ca="1">D247*D248</f>
        <v>13.867262006760582</v>
      </c>
      <c r="E249" s="153">
        <f t="shared" ref="E249:AZ249" ca="1" si="119">E247*E248</f>
        <v>12.083592214905668</v>
      </c>
      <c r="F249" s="153">
        <f t="shared" ca="1" si="119"/>
        <v>11.872596742811876</v>
      </c>
      <c r="G249" s="187">
        <f t="shared" ca="1" si="119"/>
        <v>11.676010126751502</v>
      </c>
      <c r="H249" s="187">
        <f t="shared" ca="1" si="119"/>
        <v>10.934672894273332</v>
      </c>
      <c r="I249" s="187">
        <f t="shared" ca="1" si="119"/>
        <v>10.805252650749544</v>
      </c>
      <c r="J249" s="153">
        <f t="shared" ca="1" si="119"/>
        <v>10.662422785147232</v>
      </c>
      <c r="K249" s="153">
        <f t="shared" ca="1" si="119"/>
        <v>10.510343764617163</v>
      </c>
      <c r="L249" s="153">
        <f t="shared" ca="1" si="119"/>
        <v>10.35635655489528</v>
      </c>
      <c r="M249" s="153">
        <f t="shared" ca="1" si="119"/>
        <v>11.033373420456094</v>
      </c>
      <c r="N249" s="153">
        <f t="shared" ca="1" si="119"/>
        <v>10.876428024980738</v>
      </c>
      <c r="O249" s="153">
        <f t="shared" ca="1" si="119"/>
        <v>10.719482629505384</v>
      </c>
      <c r="P249" s="153">
        <f t="shared" ca="1" si="119"/>
        <v>10.562537234030026</v>
      </c>
      <c r="Q249" s="153">
        <f t="shared" ca="1" si="119"/>
        <v>10.405591838554672</v>
      </c>
      <c r="R249" s="153">
        <f t="shared" ca="1" si="119"/>
        <v>10.248646443079316</v>
      </c>
      <c r="S249" s="153">
        <f t="shared" ca="1" si="119"/>
        <v>10.091701047603959</v>
      </c>
      <c r="T249" s="153">
        <f t="shared" ca="1" si="119"/>
        <v>9.9347556521286045</v>
      </c>
      <c r="U249" s="153">
        <f t="shared" ca="1" si="119"/>
        <v>9.7778102566532485</v>
      </c>
      <c r="V249" s="153">
        <f t="shared" ca="1" si="119"/>
        <v>9.6208648611778944</v>
      </c>
      <c r="W249" s="153">
        <f t="shared" ca="1" si="119"/>
        <v>9.4639212399686183</v>
      </c>
      <c r="X249" s="153">
        <f t="shared" ca="1" si="119"/>
        <v>9.3069801212853562</v>
      </c>
      <c r="Y249" s="153">
        <f t="shared" ca="1" si="119"/>
        <v>9.15003973086203</v>
      </c>
      <c r="Z249" s="153">
        <f t="shared" ca="1" si="119"/>
        <v>8.9930993404387021</v>
      </c>
      <c r="AA249" s="153">
        <f t="shared" ca="1" si="119"/>
        <v>8.8361589500153723</v>
      </c>
      <c r="AB249" s="153">
        <f t="shared" ca="1" si="119"/>
        <v>8.6792185595920461</v>
      </c>
      <c r="AC249" s="153">
        <f t="shared" ca="1" si="119"/>
        <v>8.5222781691687199</v>
      </c>
      <c r="AD249" s="153">
        <f t="shared" ca="1" si="119"/>
        <v>8.3653398842294564</v>
      </c>
      <c r="AE249" s="153">
        <f t="shared" ca="1" si="119"/>
        <v>8.2084075210231049</v>
      </c>
      <c r="AF249" s="153">
        <f t="shared" ca="1" si="119"/>
        <v>8.051478974065601</v>
      </c>
      <c r="AG249" s="153">
        <f t="shared" ca="1" si="119"/>
        <v>7.8945504271080988</v>
      </c>
      <c r="AH249" s="153">
        <f t="shared" ca="1" si="119"/>
        <v>7.7376218801505949</v>
      </c>
      <c r="AI249" s="153">
        <f t="shared" ca="1" si="119"/>
        <v>7.5806933331930901</v>
      </c>
      <c r="AJ249" s="153">
        <f t="shared" ca="1" si="119"/>
        <v>7.4237647862355862</v>
      </c>
      <c r="AK249" s="153">
        <f t="shared" ca="1" si="119"/>
        <v>7.2668362392780805</v>
      </c>
      <c r="AL249" s="153">
        <f t="shared" ca="1" si="119"/>
        <v>7.1099076923205775</v>
      </c>
      <c r="AM249" s="153">
        <f t="shared" ca="1" si="119"/>
        <v>6.9529791453630736</v>
      </c>
      <c r="AN249" s="153">
        <f t="shared" ca="1" si="119"/>
        <v>6.7960505984055679</v>
      </c>
      <c r="AO249" s="153">
        <f t="shared" ca="1" si="119"/>
        <v>6.6391220514480658</v>
      </c>
      <c r="AP249" s="153">
        <f t="shared" ca="1" si="119"/>
        <v>6.4821935044905619</v>
      </c>
      <c r="AQ249" s="153">
        <f t="shared" ca="1" si="119"/>
        <v>6.325264957533058</v>
      </c>
      <c r="AR249" s="153">
        <f t="shared" ca="1" si="119"/>
        <v>6.168336410575554</v>
      </c>
      <c r="AS249" s="153">
        <f t="shared" ca="1" si="119"/>
        <v>6.011407863618051</v>
      </c>
      <c r="AT249" s="153">
        <f t="shared" ca="1" si="119"/>
        <v>5.8544793166605462</v>
      </c>
      <c r="AU249" s="153">
        <f t="shared" ca="1" si="119"/>
        <v>5.6975507697030432</v>
      </c>
      <c r="AV249" s="153">
        <f t="shared" ca="1" si="119"/>
        <v>5.5406222227455402</v>
      </c>
      <c r="AW249" s="153">
        <f t="shared" ca="1" si="119"/>
        <v>5.3836936757880345</v>
      </c>
      <c r="AX249" s="153">
        <f t="shared" ca="1" si="119"/>
        <v>5.2267651288305315</v>
      </c>
      <c r="AY249" s="153">
        <f t="shared" ca="1" si="119"/>
        <v>5.0698365818730293</v>
      </c>
      <c r="AZ249" s="153">
        <f t="shared" ca="1" si="119"/>
        <v>4.9129080349155245</v>
      </c>
    </row>
    <row r="250" spans="1:53" s="145" customFormat="1" ht="11.25" customHeight="1" outlineLevel="1">
      <c r="A250" s="146" t="s">
        <v>176</v>
      </c>
      <c r="C250" s="144"/>
      <c r="D250" s="170">
        <f ca="1">-D246</f>
        <v>7.1590311559435023</v>
      </c>
      <c r="E250" s="170">
        <f t="shared" ref="E250:AZ250" ca="1" si="120">-E246</f>
        <v>0.55599306737128251</v>
      </c>
      <c r="F250" s="170">
        <f t="shared" ca="1" si="120"/>
        <v>0.92133841606401257</v>
      </c>
      <c r="G250" s="171">
        <f t="shared" ca="1" si="120"/>
        <v>1.0563014856123809</v>
      </c>
      <c r="H250" s="171">
        <f t="shared" ca="1" si="120"/>
        <v>0.87132234443626466</v>
      </c>
      <c r="I250" s="171">
        <f t="shared" ca="1" si="120"/>
        <v>0.98724349104731091</v>
      </c>
      <c r="J250" s="170">
        <f t="shared" ca="1" si="120"/>
        <v>1.3913985879888093</v>
      </c>
      <c r="K250" s="170">
        <f t="shared" ca="1" si="120"/>
        <v>1.7878667376043091</v>
      </c>
      <c r="L250" s="170">
        <f t="shared" ca="1" si="120"/>
        <v>2.0156091095979298</v>
      </c>
      <c r="M250" s="170">
        <f t="shared" ca="1" si="120"/>
        <v>2.9442703374432533</v>
      </c>
      <c r="N250" s="170">
        <f t="shared" ca="1" si="120"/>
        <v>2.8876845826120019</v>
      </c>
      <c r="O250" s="170">
        <f t="shared" ca="1" si="120"/>
        <v>2.8310988277807523</v>
      </c>
      <c r="P250" s="170">
        <f t="shared" ca="1" si="120"/>
        <v>2.7745130729495009</v>
      </c>
      <c r="Q250" s="170">
        <f t="shared" ca="1" si="120"/>
        <v>2.7179273181182504</v>
      </c>
      <c r="R250" s="170">
        <f t="shared" ca="1" si="120"/>
        <v>3.2644152811237395</v>
      </c>
      <c r="S250" s="170">
        <f t="shared" ca="1" si="120"/>
        <v>3.3558120368070163</v>
      </c>
      <c r="T250" s="170">
        <f t="shared" ca="1" si="120"/>
        <v>3.4358311419435918</v>
      </c>
      <c r="U250" s="170">
        <f t="shared" ca="1" si="120"/>
        <v>3.5053600239118223</v>
      </c>
      <c r="V250" s="170">
        <f t="shared" ca="1" si="120"/>
        <v>3.5652162446190876</v>
      </c>
      <c r="W250" s="170">
        <f t="shared" ca="1" si="120"/>
        <v>3.616118944794823</v>
      </c>
      <c r="X250" s="170">
        <f t="shared" ca="1" si="120"/>
        <v>3.6588175804190421</v>
      </c>
      <c r="Y250" s="170">
        <f t="shared" ca="1" si="120"/>
        <v>3.6939447327629971</v>
      </c>
      <c r="Z250" s="170">
        <f t="shared" ca="1" si="120"/>
        <v>3.7220750906147981</v>
      </c>
      <c r="AA250" s="170">
        <f t="shared" ca="1" si="120"/>
        <v>3.743751598595265</v>
      </c>
      <c r="AB250" s="170">
        <f t="shared" ca="1" si="120"/>
        <v>3.7594745974725798</v>
      </c>
      <c r="AC250" s="170">
        <f t="shared" ca="1" si="120"/>
        <v>3.7697051912138573</v>
      </c>
      <c r="AD250" s="170">
        <f t="shared" ca="1" si="120"/>
        <v>3.7748278941102358</v>
      </c>
      <c r="AE250" s="170">
        <f t="shared" ca="1" si="120"/>
        <v>3.7752434916784905</v>
      </c>
      <c r="AF250" s="170">
        <f t="shared" ca="1" si="120"/>
        <v>3.7714204353511303</v>
      </c>
      <c r="AG250" s="170">
        <f t="shared" ca="1" si="120"/>
        <v>3.7636154419701024</v>
      </c>
      <c r="AH250" s="170">
        <f t="shared" ca="1" si="120"/>
        <v>3.7521352914652528</v>
      </c>
      <c r="AI250" s="170">
        <f t="shared" ca="1" si="120"/>
        <v>3.7372628039394282</v>
      </c>
      <c r="AJ250" s="170">
        <f t="shared" ca="1" si="120"/>
        <v>3.7192587275736391</v>
      </c>
      <c r="AK250" s="170">
        <f t="shared" ca="1" si="120"/>
        <v>3.6983634769339702</v>
      </c>
      <c r="AL250" s="170">
        <f t="shared" ca="1" si="120"/>
        <v>3.6747987335767687</v>
      </c>
      <c r="AM250" s="170">
        <f t="shared" ca="1" si="120"/>
        <v>3.6487689199005118</v>
      </c>
      <c r="AN250" s="170">
        <f t="shared" ca="1" si="120"/>
        <v>3.6204625563202049</v>
      </c>
      <c r="AO250" s="170">
        <f t="shared" ca="1" si="120"/>
        <v>3.590053511037349</v>
      </c>
      <c r="AP250" s="170">
        <f t="shared" ca="1" si="120"/>
        <v>3.5577021509396585</v>
      </c>
      <c r="AQ250" s="170">
        <f t="shared" ca="1" si="120"/>
        <v>3.5235564014849441</v>
      </c>
      <c r="AR250" s="170">
        <f t="shared" ca="1" si="120"/>
        <v>3.4877527227979002</v>
      </c>
      <c r="AS250" s="170">
        <f t="shared" ca="1" si="120"/>
        <v>3.4504170086328898</v>
      </c>
      <c r="AT250" s="170">
        <f t="shared" ca="1" si="120"/>
        <v>3.4116654143260536</v>
      </c>
      <c r="AU250" s="170">
        <f t="shared" ca="1" si="120"/>
        <v>3.3716051193725463</v>
      </c>
      <c r="AV250" s="170">
        <f t="shared" ca="1" si="120"/>
        <v>3.3303350298160836</v>
      </c>
      <c r="AW250" s="170">
        <f t="shared" ca="1" si="120"/>
        <v>3.2879464252251571</v>
      </c>
      <c r="AX250" s="170">
        <f t="shared" ca="1" si="120"/>
        <v>3.2445235546503253</v>
      </c>
      <c r="AY250" s="170">
        <f t="shared" ca="1" si="120"/>
        <v>3.2001441856073645</v>
      </c>
      <c r="AZ250" s="170">
        <f t="shared" ca="1" si="120"/>
        <v>3.1548801098093251</v>
      </c>
    </row>
    <row r="251" spans="1:53" s="145" customFormat="1" ht="11.25" customHeight="1" outlineLevel="1">
      <c r="A251" s="196" t="s">
        <v>177</v>
      </c>
      <c r="C251" s="144"/>
      <c r="D251" s="197">
        <f ca="1">D249+D250</f>
        <v>21.026293162704086</v>
      </c>
      <c r="E251" s="153">
        <f t="shared" ref="E251:AZ251" ca="1" si="121">E249+E250</f>
        <v>12.639585282276951</v>
      </c>
      <c r="F251" s="153">
        <f t="shared" ca="1" si="121"/>
        <v>12.793935158875888</v>
      </c>
      <c r="G251" s="187">
        <f t="shared" ca="1" si="121"/>
        <v>12.732311612363883</v>
      </c>
      <c r="H251" s="187">
        <f t="shared" ca="1" si="121"/>
        <v>11.805995238709597</v>
      </c>
      <c r="I251" s="187">
        <f t="shared" ca="1" si="121"/>
        <v>11.792496141796855</v>
      </c>
      <c r="J251" s="153">
        <f t="shared" ca="1" si="121"/>
        <v>12.053821373136042</v>
      </c>
      <c r="K251" s="153">
        <f t="shared" ca="1" si="121"/>
        <v>12.298210502221472</v>
      </c>
      <c r="L251" s="153">
        <f t="shared" ca="1" si="121"/>
        <v>12.37196566449321</v>
      </c>
      <c r="M251" s="153">
        <f t="shared" ca="1" si="121"/>
        <v>13.977643757899347</v>
      </c>
      <c r="N251" s="153">
        <f t="shared" ca="1" si="121"/>
        <v>13.76411260759274</v>
      </c>
      <c r="O251" s="153">
        <f t="shared" ca="1" si="121"/>
        <v>13.550581457286135</v>
      </c>
      <c r="P251" s="153">
        <f t="shared" ca="1" si="121"/>
        <v>13.337050306979528</v>
      </c>
      <c r="Q251" s="153">
        <f t="shared" ca="1" si="121"/>
        <v>13.123519156672923</v>
      </c>
      <c r="R251" s="153">
        <f t="shared" ca="1" si="121"/>
        <v>13.513061724203055</v>
      </c>
      <c r="S251" s="153">
        <f t="shared" ca="1" si="121"/>
        <v>13.447513084410975</v>
      </c>
      <c r="T251" s="153">
        <f t="shared" ca="1" si="121"/>
        <v>13.370586794072196</v>
      </c>
      <c r="U251" s="153">
        <f t="shared" ca="1" si="121"/>
        <v>13.28317028056507</v>
      </c>
      <c r="V251" s="153">
        <f t="shared" ca="1" si="121"/>
        <v>13.186081105796982</v>
      </c>
      <c r="W251" s="153">
        <f t="shared" ca="1" si="121"/>
        <v>13.08004018476344</v>
      </c>
      <c r="X251" s="153">
        <f t="shared" ca="1" si="121"/>
        <v>12.965797701704398</v>
      </c>
      <c r="Y251" s="153">
        <f t="shared" ca="1" si="121"/>
        <v>12.843984463625027</v>
      </c>
      <c r="Z251" s="153">
        <f t="shared" ca="1" si="121"/>
        <v>12.7151744310535</v>
      </c>
      <c r="AA251" s="153">
        <f t="shared" ca="1" si="121"/>
        <v>12.579910548610638</v>
      </c>
      <c r="AB251" s="153">
        <f t="shared" ca="1" si="121"/>
        <v>12.438693157064627</v>
      </c>
      <c r="AC251" s="153">
        <f t="shared" ca="1" si="121"/>
        <v>12.291983360382577</v>
      </c>
      <c r="AD251" s="153">
        <f t="shared" ca="1" si="121"/>
        <v>12.140167778339691</v>
      </c>
      <c r="AE251" s="153">
        <f t="shared" ca="1" si="121"/>
        <v>11.983651012701596</v>
      </c>
      <c r="AF251" s="153">
        <f t="shared" ca="1" si="121"/>
        <v>11.822899409416731</v>
      </c>
      <c r="AG251" s="153">
        <f t="shared" ca="1" si="121"/>
        <v>11.658165869078202</v>
      </c>
      <c r="AH251" s="153">
        <f t="shared" ca="1" si="121"/>
        <v>11.489757171615848</v>
      </c>
      <c r="AI251" s="153">
        <f t="shared" ca="1" si="121"/>
        <v>11.317956137132519</v>
      </c>
      <c r="AJ251" s="153">
        <f t="shared" ca="1" si="121"/>
        <v>11.143023513809226</v>
      </c>
      <c r="AK251" s="153">
        <f t="shared" ca="1" si="121"/>
        <v>10.965199716212052</v>
      </c>
      <c r="AL251" s="153">
        <f t="shared" ca="1" si="121"/>
        <v>10.784706425897346</v>
      </c>
      <c r="AM251" s="153">
        <f t="shared" ca="1" si="121"/>
        <v>10.601748065263585</v>
      </c>
      <c r="AN251" s="153">
        <f t="shared" ca="1" si="121"/>
        <v>10.416513154725774</v>
      </c>
      <c r="AO251" s="153">
        <f t="shared" ca="1" si="121"/>
        <v>10.229175562485414</v>
      </c>
      <c r="AP251" s="153">
        <f t="shared" ca="1" si="121"/>
        <v>10.03989565543022</v>
      </c>
      <c r="AQ251" s="153">
        <f t="shared" ca="1" si="121"/>
        <v>9.848821359018002</v>
      </c>
      <c r="AR251" s="153">
        <f t="shared" ca="1" si="121"/>
        <v>9.6560891333734542</v>
      </c>
      <c r="AS251" s="153">
        <f t="shared" ca="1" si="121"/>
        <v>9.4618248722509399</v>
      </c>
      <c r="AT251" s="153">
        <f t="shared" ca="1" si="121"/>
        <v>9.2661447309865999</v>
      </c>
      <c r="AU251" s="153">
        <f t="shared" ca="1" si="121"/>
        <v>9.0691558890755886</v>
      </c>
      <c r="AV251" s="153">
        <f t="shared" ca="1" si="121"/>
        <v>8.8709572525616238</v>
      </c>
      <c r="AW251" s="153">
        <f t="shared" ca="1" si="121"/>
        <v>8.6716401010131925</v>
      </c>
      <c r="AX251" s="153">
        <f t="shared" ca="1" si="121"/>
        <v>8.4712886834808572</v>
      </c>
      <c r="AY251" s="153">
        <f t="shared" ca="1" si="121"/>
        <v>8.2699807674803942</v>
      </c>
      <c r="AZ251" s="153">
        <f t="shared" ca="1" si="121"/>
        <v>8.0677881447248492</v>
      </c>
    </row>
    <row r="252" spans="1:53" s="145" customFormat="1" ht="11.25" customHeight="1" outlineLevel="1">
      <c r="A252" s="145" t="s">
        <v>178</v>
      </c>
      <c r="D252" s="198">
        <f>+'[46]Inputs and Assumptions'!F100</f>
        <v>2.7E-2</v>
      </c>
      <c r="E252" s="198">
        <f>+'[46]Inputs and Assumptions'!G100</f>
        <v>2.7E-2</v>
      </c>
      <c r="F252" s="198">
        <f>+'[46]Inputs and Assumptions'!H100</f>
        <v>2.7E-2</v>
      </c>
      <c r="G252" s="199">
        <f>+'[46]Inputs and Assumptions'!I100</f>
        <v>2.7E-2</v>
      </c>
      <c r="H252" s="199">
        <f>+'[46]Inputs and Assumptions'!J100</f>
        <v>2.7E-2</v>
      </c>
      <c r="I252" s="199">
        <f>+'[46]Inputs and Assumptions'!K100</f>
        <v>2.7E-2</v>
      </c>
      <c r="J252" s="198">
        <f>+'[46]Inputs and Assumptions'!L100</f>
        <v>2.7E-2</v>
      </c>
      <c r="K252" s="198">
        <f>+'[46]Inputs and Assumptions'!M100</f>
        <v>2.7E-2</v>
      </c>
      <c r="L252" s="198">
        <f>+'[46]Inputs and Assumptions'!N100</f>
        <v>2.7E-2</v>
      </c>
      <c r="M252" s="198">
        <f>+'[46]Inputs and Assumptions'!O100</f>
        <v>2.7E-2</v>
      </c>
      <c r="N252" s="198">
        <f>+'[46]Inputs and Assumptions'!P100</f>
        <v>2.7E-2</v>
      </c>
      <c r="O252" s="198">
        <f>+'[46]Inputs and Assumptions'!Q100</f>
        <v>2.7E-2</v>
      </c>
      <c r="P252" s="198">
        <f>+'[46]Inputs and Assumptions'!R100</f>
        <v>2.7E-2</v>
      </c>
      <c r="Q252" s="198">
        <f>+'[46]Inputs and Assumptions'!S100</f>
        <v>2.7E-2</v>
      </c>
      <c r="R252" s="198">
        <f>+'[46]Inputs and Assumptions'!T100</f>
        <v>2.7E-2</v>
      </c>
      <c r="S252" s="198">
        <f>+'[46]Inputs and Assumptions'!U100</f>
        <v>2.7E-2</v>
      </c>
      <c r="T252" s="198">
        <f>+'[46]Inputs and Assumptions'!V100</f>
        <v>2.7E-2</v>
      </c>
      <c r="U252" s="198">
        <f>+'[46]Inputs and Assumptions'!W100</f>
        <v>2.7E-2</v>
      </c>
      <c r="V252" s="198">
        <f>+'[46]Inputs and Assumptions'!X100</f>
        <v>2.7E-2</v>
      </c>
      <c r="W252" s="198">
        <f>+'[46]Inputs and Assumptions'!Y100</f>
        <v>2.7E-2</v>
      </c>
      <c r="X252" s="198">
        <f>+'[46]Inputs and Assumptions'!Z100</f>
        <v>2.7E-2</v>
      </c>
      <c r="Y252" s="198">
        <f>+'[46]Inputs and Assumptions'!AA100</f>
        <v>2.7E-2</v>
      </c>
      <c r="Z252" s="198">
        <f>+'[46]Inputs and Assumptions'!AB100</f>
        <v>2.7E-2</v>
      </c>
      <c r="AA252" s="198">
        <f>+'[46]Inputs and Assumptions'!AC100</f>
        <v>2.7E-2</v>
      </c>
      <c r="AB252" s="198">
        <f>+'[46]Inputs and Assumptions'!AD100</f>
        <v>2.7E-2</v>
      </c>
      <c r="AC252" s="198">
        <f>+'[46]Inputs and Assumptions'!AE100</f>
        <v>2.7E-2</v>
      </c>
      <c r="AD252" s="198">
        <f>+'[46]Inputs and Assumptions'!AF100</f>
        <v>2.7E-2</v>
      </c>
      <c r="AE252" s="198">
        <f>+'[46]Inputs and Assumptions'!AG100</f>
        <v>2.7E-2</v>
      </c>
      <c r="AF252" s="198">
        <f>+'[46]Inputs and Assumptions'!AH100</f>
        <v>2.7E-2</v>
      </c>
      <c r="AG252" s="198">
        <f>+'[46]Inputs and Assumptions'!AI100</f>
        <v>2.7E-2</v>
      </c>
      <c r="AH252" s="198">
        <f>+'[46]Inputs and Assumptions'!AJ100</f>
        <v>2.7E-2</v>
      </c>
      <c r="AI252" s="198">
        <f>+'[46]Inputs and Assumptions'!AK100</f>
        <v>2.7E-2</v>
      </c>
      <c r="AJ252" s="198">
        <f>+'[46]Inputs and Assumptions'!AL100</f>
        <v>2.7E-2</v>
      </c>
      <c r="AK252" s="198">
        <f>+'[46]Inputs and Assumptions'!AM100</f>
        <v>2.7E-2</v>
      </c>
      <c r="AL252" s="198">
        <f>+'[46]Inputs and Assumptions'!AN100</f>
        <v>2.7E-2</v>
      </c>
      <c r="AM252" s="198">
        <f>+'[46]Inputs and Assumptions'!AO100</f>
        <v>2.7E-2</v>
      </c>
      <c r="AN252" s="198">
        <f>+'[46]Inputs and Assumptions'!AP100</f>
        <v>2.7E-2</v>
      </c>
      <c r="AO252" s="198">
        <f>+'[46]Inputs and Assumptions'!AQ100</f>
        <v>2.7E-2</v>
      </c>
      <c r="AP252" s="198">
        <f>+'[46]Inputs and Assumptions'!AR100</f>
        <v>2.7E-2</v>
      </c>
      <c r="AQ252" s="198">
        <f>+'[46]Inputs and Assumptions'!AS100</f>
        <v>2.7E-2</v>
      </c>
      <c r="AR252" s="198">
        <f>+'[46]Inputs and Assumptions'!AT100</f>
        <v>2.7E-2</v>
      </c>
      <c r="AS252" s="198">
        <f>+'[46]Inputs and Assumptions'!AU100</f>
        <v>2.7E-2</v>
      </c>
      <c r="AT252" s="198">
        <f>+'[46]Inputs and Assumptions'!AV100</f>
        <v>2.7E-2</v>
      </c>
      <c r="AU252" s="198">
        <f>+'[46]Inputs and Assumptions'!AW100</f>
        <v>2.7E-2</v>
      </c>
      <c r="AV252" s="198">
        <f>+'[46]Inputs and Assumptions'!AX100</f>
        <v>2.7E-2</v>
      </c>
      <c r="AW252" s="198">
        <f>+'[46]Inputs and Assumptions'!AY100</f>
        <v>2.7E-2</v>
      </c>
      <c r="AX252" s="198">
        <f>+'[46]Inputs and Assumptions'!AZ100</f>
        <v>2.7E-2</v>
      </c>
      <c r="AY252" s="198">
        <f>+'[46]Inputs and Assumptions'!BA100</f>
        <v>2.7E-2</v>
      </c>
      <c r="AZ252" s="198">
        <f>+'[46]Inputs and Assumptions'!BB100</f>
        <v>2.7E-2</v>
      </c>
    </row>
    <row r="253" spans="1:53" s="145" customFormat="1" ht="11.25" customHeight="1" outlineLevel="1">
      <c r="A253" s="200" t="s">
        <v>179</v>
      </c>
      <c r="D253" s="177">
        <f ca="1">+D251*D252</f>
        <v>0.5677099153930103</v>
      </c>
      <c r="E253" s="177">
        <f t="shared" ref="E253:AZ253" ca="1" si="122">+E251*E252</f>
        <v>0.34126880262147768</v>
      </c>
      <c r="F253" s="177">
        <f t="shared" ca="1" si="122"/>
        <v>0.34543624928964894</v>
      </c>
      <c r="G253" s="178">
        <f t="shared" ca="1" si="122"/>
        <v>0.34377241353382487</v>
      </c>
      <c r="H253" s="178">
        <f t="shared" ca="1" si="122"/>
        <v>0.31876187144515911</v>
      </c>
      <c r="I253" s="178">
        <f t="shared" ca="1" si="122"/>
        <v>0.31839739582851506</v>
      </c>
      <c r="J253" s="177">
        <f t="shared" ca="1" si="122"/>
        <v>0.32545317707467314</v>
      </c>
      <c r="K253" s="177">
        <f t="shared" ca="1" si="122"/>
        <v>0.33205168355997977</v>
      </c>
      <c r="L253" s="177">
        <f t="shared" ca="1" si="122"/>
        <v>0.33404307294131669</v>
      </c>
      <c r="M253" s="177">
        <f t="shared" ca="1" si="122"/>
        <v>0.37739638146328236</v>
      </c>
      <c r="N253" s="177">
        <f t="shared" ca="1" si="122"/>
        <v>0.37163104040500394</v>
      </c>
      <c r="O253" s="177">
        <f t="shared" ca="1" si="122"/>
        <v>0.36586569934672564</v>
      </c>
      <c r="P253" s="177">
        <f t="shared" ca="1" si="122"/>
        <v>0.36010035828844722</v>
      </c>
      <c r="Q253" s="177">
        <f t="shared" ca="1" si="122"/>
        <v>0.35433501723016891</v>
      </c>
      <c r="R253" s="177">
        <f t="shared" ca="1" si="122"/>
        <v>0.36485266655348247</v>
      </c>
      <c r="S253" s="177">
        <f t="shared" ca="1" si="122"/>
        <v>0.36308285327909634</v>
      </c>
      <c r="T253" s="177">
        <f t="shared" ca="1" si="122"/>
        <v>0.36100584343994929</v>
      </c>
      <c r="U253" s="177">
        <f t="shared" ca="1" si="122"/>
        <v>0.35864559757525688</v>
      </c>
      <c r="V253" s="177">
        <f t="shared" ca="1" si="122"/>
        <v>0.35602418985651851</v>
      </c>
      <c r="W253" s="177">
        <f t="shared" ca="1" si="122"/>
        <v>0.35316108498861287</v>
      </c>
      <c r="X253" s="177">
        <f t="shared" ca="1" si="122"/>
        <v>0.35007653794601873</v>
      </c>
      <c r="Y253" s="177">
        <f t="shared" ca="1" si="122"/>
        <v>0.34678758051787573</v>
      </c>
      <c r="Z253" s="177">
        <f t="shared" ca="1" si="122"/>
        <v>0.34330970963844448</v>
      </c>
      <c r="AA253" s="177">
        <f t="shared" ca="1" si="122"/>
        <v>0.3396575848124872</v>
      </c>
      <c r="AB253" s="177">
        <f t="shared" ca="1" si="122"/>
        <v>0.33584471524074494</v>
      </c>
      <c r="AC253" s="177">
        <f t="shared" ca="1" si="122"/>
        <v>0.3318835507303296</v>
      </c>
      <c r="AD253" s="177">
        <f t="shared" ca="1" si="122"/>
        <v>0.32778453001517166</v>
      </c>
      <c r="AE253" s="177">
        <f t="shared" ca="1" si="122"/>
        <v>0.32355857734294308</v>
      </c>
      <c r="AF253" s="177">
        <f t="shared" ca="1" si="122"/>
        <v>0.31921828405425173</v>
      </c>
      <c r="AG253" s="177">
        <f t="shared" ca="1" si="122"/>
        <v>0.31477047846511147</v>
      </c>
      <c r="AH253" s="177">
        <f t="shared" ca="1" si="122"/>
        <v>0.31022344363362786</v>
      </c>
      <c r="AI253" s="177">
        <f t="shared" ca="1" si="122"/>
        <v>0.30558481570257801</v>
      </c>
      <c r="AJ253" s="177">
        <f t="shared" ca="1" si="122"/>
        <v>0.30086163487284912</v>
      </c>
      <c r="AK253" s="177">
        <f t="shared" ca="1" si="122"/>
        <v>0.29606039233772541</v>
      </c>
      <c r="AL253" s="177">
        <f t="shared" ca="1" si="122"/>
        <v>0.29118707349922834</v>
      </c>
      <c r="AM253" s="177">
        <f t="shared" ca="1" si="122"/>
        <v>0.28624719776211682</v>
      </c>
      <c r="AN253" s="177">
        <f t="shared" ca="1" si="122"/>
        <v>0.28124585517759587</v>
      </c>
      <c r="AO253" s="177">
        <f t="shared" ca="1" si="122"/>
        <v>0.27618774018710618</v>
      </c>
      <c r="AP253" s="177">
        <f t="shared" ca="1" si="122"/>
        <v>0.27107718269661596</v>
      </c>
      <c r="AQ253" s="177">
        <f t="shared" ca="1" si="122"/>
        <v>0.26591817669348605</v>
      </c>
      <c r="AR253" s="177">
        <f t="shared" ca="1" si="122"/>
        <v>0.26071440660108325</v>
      </c>
      <c r="AS253" s="177">
        <f t="shared" ca="1" si="122"/>
        <v>0.25546927155077537</v>
      </c>
      <c r="AT253" s="177">
        <f t="shared" ca="1" si="122"/>
        <v>0.25018590773663818</v>
      </c>
      <c r="AU253" s="177">
        <f t="shared" ca="1" si="122"/>
        <v>0.24486720900504089</v>
      </c>
      <c r="AV253" s="177">
        <f t="shared" ca="1" si="122"/>
        <v>0.23951584581916385</v>
      </c>
      <c r="AW253" s="177">
        <f t="shared" ca="1" si="122"/>
        <v>0.2341342827273562</v>
      </c>
      <c r="AX253" s="177">
        <f t="shared" ca="1" si="122"/>
        <v>0.22872479445398314</v>
      </c>
      <c r="AY253" s="177">
        <f t="shared" ca="1" si="122"/>
        <v>0.22328948072197063</v>
      </c>
      <c r="AZ253" s="177">
        <f t="shared" ca="1" si="122"/>
        <v>0.21783027990757092</v>
      </c>
    </row>
    <row r="254" spans="1:53" s="145" customFormat="1" ht="11.25" customHeight="1" outlineLevel="1">
      <c r="A254" s="200"/>
      <c r="D254" s="177"/>
      <c r="E254" s="177"/>
      <c r="F254" s="177"/>
      <c r="G254" s="177"/>
      <c r="H254" s="177"/>
      <c r="I254" s="177"/>
      <c r="J254" s="177"/>
      <c r="K254" s="177"/>
      <c r="L254" s="177"/>
      <c r="M254" s="177"/>
      <c r="N254" s="177"/>
      <c r="O254" s="177"/>
      <c r="P254" s="177"/>
      <c r="Q254" s="177"/>
      <c r="R254" s="177"/>
      <c r="S254" s="177"/>
      <c r="T254" s="177"/>
      <c r="U254" s="177"/>
      <c r="V254" s="177"/>
      <c r="W254" s="177"/>
      <c r="X254" s="177"/>
      <c r="Y254" s="177"/>
      <c r="Z254" s="177"/>
      <c r="AA254" s="177"/>
      <c r="AB254" s="177"/>
      <c r="AC254" s="177"/>
      <c r="AD254" s="177"/>
      <c r="AE254" s="177"/>
      <c r="AF254" s="177"/>
      <c r="AG254" s="177"/>
      <c r="AH254" s="177"/>
      <c r="AI254" s="177"/>
      <c r="AJ254" s="177"/>
      <c r="AK254" s="177"/>
      <c r="AL254" s="177"/>
      <c r="AM254" s="177"/>
      <c r="AN254" s="177"/>
      <c r="AO254" s="177"/>
      <c r="AP254" s="177"/>
      <c r="AQ254" s="177"/>
      <c r="AR254" s="177"/>
      <c r="AS254" s="177"/>
      <c r="AT254" s="177"/>
      <c r="AU254" s="177"/>
      <c r="AV254" s="177"/>
      <c r="AW254" s="177"/>
      <c r="AX254" s="177"/>
      <c r="AY254" s="177"/>
      <c r="AZ254" s="177"/>
    </row>
    <row r="255" spans="1:53" s="145" customFormat="1" ht="11.25" customHeight="1" outlineLevel="1">
      <c r="A255" s="200"/>
      <c r="D255" s="153"/>
      <c r="E255" s="153"/>
      <c r="F255" s="153"/>
      <c r="G255" s="153"/>
      <c r="H255" s="153"/>
      <c r="I255" s="153"/>
      <c r="J255" s="153"/>
      <c r="K255" s="153"/>
      <c r="L255" s="153"/>
      <c r="M255" s="153"/>
      <c r="N255" s="153"/>
      <c r="O255" s="153"/>
      <c r="P255" s="153"/>
      <c r="Q255" s="153"/>
      <c r="R255" s="153"/>
      <c r="S255" s="153"/>
      <c r="T255" s="153"/>
      <c r="U255" s="153"/>
      <c r="V255" s="153"/>
      <c r="W255" s="153"/>
      <c r="X255" s="153"/>
      <c r="Y255" s="153"/>
      <c r="Z255" s="153"/>
      <c r="AA255" s="153"/>
      <c r="AB255" s="153"/>
      <c r="AC255" s="153"/>
      <c r="AD255" s="153"/>
      <c r="AE255" s="153"/>
      <c r="AF255" s="153"/>
      <c r="AG255" s="153"/>
      <c r="AH255" s="153"/>
      <c r="AI255" s="153"/>
      <c r="AJ255" s="153"/>
      <c r="AK255" s="153"/>
      <c r="AL255" s="153"/>
      <c r="AM255" s="153"/>
      <c r="AN255" s="153"/>
      <c r="AO255" s="153"/>
      <c r="AP255" s="153"/>
      <c r="AQ255" s="153"/>
      <c r="AR255" s="153"/>
      <c r="AS255" s="153"/>
      <c r="AT255" s="153"/>
      <c r="AU255" s="153"/>
      <c r="AV255" s="153"/>
      <c r="AW255" s="153"/>
      <c r="AX255" s="153"/>
      <c r="AY255" s="153"/>
      <c r="AZ255" s="153"/>
    </row>
    <row r="256" spans="1:53" s="145" customFormat="1" ht="11.25" customHeight="1" outlineLevel="1">
      <c r="A256" s="200" t="s">
        <v>180</v>
      </c>
      <c r="B256" s="145" t="s">
        <v>181</v>
      </c>
      <c r="D256" s="153">
        <v>0</v>
      </c>
      <c r="E256" s="153">
        <f>D258</f>
        <v>0.84382800000000002</v>
      </c>
      <c r="F256" s="153">
        <f t="shared" ref="F256:AZ256" ca="1" si="123">E258</f>
        <v>1.0204748663132941</v>
      </c>
      <c r="G256" s="201">
        <v>1.241438</v>
      </c>
      <c r="H256" s="187">
        <f ca="1">G258</f>
        <v>1.0389381249402654</v>
      </c>
      <c r="I256" s="197">
        <v>0.3</v>
      </c>
      <c r="J256" s="153">
        <f t="shared" ca="1" si="123"/>
        <v>0.10561538949410476</v>
      </c>
      <c r="K256" s="153">
        <f t="shared" ca="1" si="123"/>
        <v>0</v>
      </c>
      <c r="L256" s="153">
        <f t="shared" ca="1" si="123"/>
        <v>0</v>
      </c>
      <c r="M256" s="153">
        <f t="shared" ca="1" si="123"/>
        <v>0</v>
      </c>
      <c r="N256" s="153">
        <f t="shared" ca="1" si="123"/>
        <v>0</v>
      </c>
      <c r="O256" s="153">
        <f t="shared" ca="1" si="123"/>
        <v>0</v>
      </c>
      <c r="P256" s="153">
        <f t="shared" ca="1" si="123"/>
        <v>0</v>
      </c>
      <c r="Q256" s="153">
        <f t="shared" ca="1" si="123"/>
        <v>0</v>
      </c>
      <c r="R256" s="153">
        <f t="shared" ca="1" si="123"/>
        <v>0</v>
      </c>
      <c r="S256" s="153">
        <f t="shared" ca="1" si="123"/>
        <v>0</v>
      </c>
      <c r="T256" s="153">
        <f t="shared" ca="1" si="123"/>
        <v>0</v>
      </c>
      <c r="U256" s="153">
        <f t="shared" ca="1" si="123"/>
        <v>0</v>
      </c>
      <c r="V256" s="153">
        <f t="shared" ca="1" si="123"/>
        <v>0</v>
      </c>
      <c r="W256" s="153">
        <f t="shared" ca="1" si="123"/>
        <v>0</v>
      </c>
      <c r="X256" s="153">
        <f t="shared" ca="1" si="123"/>
        <v>0</v>
      </c>
      <c r="Y256" s="153">
        <f t="shared" ca="1" si="123"/>
        <v>0</v>
      </c>
      <c r="Z256" s="153">
        <f t="shared" ca="1" si="123"/>
        <v>0</v>
      </c>
      <c r="AA256" s="153">
        <f t="shared" ca="1" si="123"/>
        <v>0</v>
      </c>
      <c r="AB256" s="153">
        <f t="shared" ca="1" si="123"/>
        <v>0</v>
      </c>
      <c r="AC256" s="153">
        <f t="shared" ca="1" si="123"/>
        <v>0</v>
      </c>
      <c r="AD256" s="153">
        <f t="shared" ca="1" si="123"/>
        <v>0</v>
      </c>
      <c r="AE256" s="153">
        <f t="shared" ca="1" si="123"/>
        <v>0</v>
      </c>
      <c r="AF256" s="153">
        <f t="shared" ca="1" si="123"/>
        <v>0</v>
      </c>
      <c r="AG256" s="153">
        <f t="shared" ca="1" si="123"/>
        <v>0</v>
      </c>
      <c r="AH256" s="153">
        <f t="shared" ca="1" si="123"/>
        <v>0</v>
      </c>
      <c r="AI256" s="153">
        <f t="shared" ca="1" si="123"/>
        <v>0</v>
      </c>
      <c r="AJ256" s="153">
        <f t="shared" ca="1" si="123"/>
        <v>0</v>
      </c>
      <c r="AK256" s="153">
        <f t="shared" ca="1" si="123"/>
        <v>0</v>
      </c>
      <c r="AL256" s="153">
        <f t="shared" ca="1" si="123"/>
        <v>0</v>
      </c>
      <c r="AM256" s="153">
        <f t="shared" ca="1" si="123"/>
        <v>0</v>
      </c>
      <c r="AN256" s="153">
        <f t="shared" ca="1" si="123"/>
        <v>0</v>
      </c>
      <c r="AO256" s="153">
        <f t="shared" ca="1" si="123"/>
        <v>0</v>
      </c>
      <c r="AP256" s="153">
        <f t="shared" ca="1" si="123"/>
        <v>0</v>
      </c>
      <c r="AQ256" s="153">
        <f t="shared" ca="1" si="123"/>
        <v>0</v>
      </c>
      <c r="AR256" s="153">
        <f t="shared" ca="1" si="123"/>
        <v>0</v>
      </c>
      <c r="AS256" s="153">
        <f t="shared" ca="1" si="123"/>
        <v>0</v>
      </c>
      <c r="AT256" s="153">
        <f t="shared" ca="1" si="123"/>
        <v>0</v>
      </c>
      <c r="AU256" s="153">
        <f t="shared" ca="1" si="123"/>
        <v>0</v>
      </c>
      <c r="AV256" s="153">
        <f t="shared" ca="1" si="123"/>
        <v>0</v>
      </c>
      <c r="AW256" s="153">
        <f t="shared" ca="1" si="123"/>
        <v>0</v>
      </c>
      <c r="AX256" s="153">
        <f t="shared" ca="1" si="123"/>
        <v>0</v>
      </c>
      <c r="AY256" s="153">
        <f t="shared" ca="1" si="123"/>
        <v>0</v>
      </c>
      <c r="AZ256" s="153">
        <f t="shared" ca="1" si="123"/>
        <v>0</v>
      </c>
    </row>
    <row r="257" spans="1:73" s="145" customFormat="1" ht="11.25" customHeight="1" outlineLevel="1">
      <c r="A257" s="200" t="s">
        <v>182</v>
      </c>
      <c r="D257" s="153">
        <f ca="1">IF(D253&gt;D240,D253-D240,IF(D256&gt;0,(-MIN(D256,-(D253-D240))),0))</f>
        <v>0</v>
      </c>
      <c r="E257" s="153">
        <f ca="1">IF(E253&gt;E240,E253-E240,IF(E256&gt;0,(-MIN(E256,-(E253-E240))),0))</f>
        <v>0.17664686631329402</v>
      </c>
      <c r="F257" s="153">
        <f t="shared" ref="F257:AZ257" ca="1" si="124">IF(F253&gt;F240,F253-F240,IF(F256&gt;0,(-MIN(F256,-(F253-F240))),0))</f>
        <v>-9.6088745237362994E-2</v>
      </c>
      <c r="G257" s="187">
        <f t="shared" ca="1" si="124"/>
        <v>-0.20249987505973471</v>
      </c>
      <c r="H257" s="187">
        <f t="shared" ca="1" si="124"/>
        <v>-0.10486782451468846</v>
      </c>
      <c r="I257" s="187">
        <f ca="1">IF(I253&gt;I240,I253-I240,IF(I256&gt;0,(-MIN(I256,-(I253-I240))),0))</f>
        <v>-0.19438461050589523</v>
      </c>
      <c r="J257" s="153">
        <f t="shared" ca="1" si="124"/>
        <v>-0.10561538949410476</v>
      </c>
      <c r="K257" s="153">
        <f t="shared" ca="1" si="124"/>
        <v>0</v>
      </c>
      <c r="L257" s="153">
        <f t="shared" ca="1" si="124"/>
        <v>0</v>
      </c>
      <c r="M257" s="153">
        <f t="shared" ca="1" si="124"/>
        <v>0</v>
      </c>
      <c r="N257" s="153">
        <f t="shared" ca="1" si="124"/>
        <v>0</v>
      </c>
      <c r="O257" s="153">
        <f t="shared" ca="1" si="124"/>
        <v>0</v>
      </c>
      <c r="P257" s="153">
        <f t="shared" ca="1" si="124"/>
        <v>0</v>
      </c>
      <c r="Q257" s="153">
        <f t="shared" ca="1" si="124"/>
        <v>0</v>
      </c>
      <c r="R257" s="153">
        <f t="shared" ca="1" si="124"/>
        <v>0</v>
      </c>
      <c r="S257" s="153">
        <f t="shared" ca="1" si="124"/>
        <v>0</v>
      </c>
      <c r="T257" s="153">
        <f t="shared" ca="1" si="124"/>
        <v>0</v>
      </c>
      <c r="U257" s="153">
        <f t="shared" ca="1" si="124"/>
        <v>0</v>
      </c>
      <c r="V257" s="153">
        <f t="shared" ca="1" si="124"/>
        <v>0</v>
      </c>
      <c r="W257" s="153">
        <f t="shared" ca="1" si="124"/>
        <v>0</v>
      </c>
      <c r="X257" s="153">
        <f t="shared" ca="1" si="124"/>
        <v>0</v>
      </c>
      <c r="Y257" s="153">
        <f t="shared" ca="1" si="124"/>
        <v>0</v>
      </c>
      <c r="Z257" s="153">
        <f t="shared" ca="1" si="124"/>
        <v>0</v>
      </c>
      <c r="AA257" s="153">
        <f t="shared" ca="1" si="124"/>
        <v>0</v>
      </c>
      <c r="AB257" s="153">
        <f t="shared" ca="1" si="124"/>
        <v>0</v>
      </c>
      <c r="AC257" s="153">
        <f t="shared" ca="1" si="124"/>
        <v>0</v>
      </c>
      <c r="AD257" s="153">
        <f t="shared" ca="1" si="124"/>
        <v>0</v>
      </c>
      <c r="AE257" s="153">
        <f t="shared" ca="1" si="124"/>
        <v>0</v>
      </c>
      <c r="AF257" s="153">
        <f t="shared" ca="1" si="124"/>
        <v>0</v>
      </c>
      <c r="AG257" s="153">
        <f t="shared" ca="1" si="124"/>
        <v>0</v>
      </c>
      <c r="AH257" s="153">
        <f t="shared" ca="1" si="124"/>
        <v>0</v>
      </c>
      <c r="AI257" s="153">
        <f t="shared" ca="1" si="124"/>
        <v>0</v>
      </c>
      <c r="AJ257" s="153">
        <f t="shared" ca="1" si="124"/>
        <v>0</v>
      </c>
      <c r="AK257" s="153">
        <f t="shared" ca="1" si="124"/>
        <v>0</v>
      </c>
      <c r="AL257" s="153">
        <f t="shared" ca="1" si="124"/>
        <v>0</v>
      </c>
      <c r="AM257" s="153">
        <f t="shared" ca="1" si="124"/>
        <v>0</v>
      </c>
      <c r="AN257" s="153">
        <f t="shared" ca="1" si="124"/>
        <v>0</v>
      </c>
      <c r="AO257" s="153">
        <f t="shared" ca="1" si="124"/>
        <v>0</v>
      </c>
      <c r="AP257" s="153">
        <f t="shared" ca="1" si="124"/>
        <v>0</v>
      </c>
      <c r="AQ257" s="153">
        <f t="shared" ca="1" si="124"/>
        <v>0</v>
      </c>
      <c r="AR257" s="153">
        <f t="shared" ca="1" si="124"/>
        <v>0</v>
      </c>
      <c r="AS257" s="153">
        <f t="shared" ca="1" si="124"/>
        <v>0</v>
      </c>
      <c r="AT257" s="153">
        <f t="shared" ca="1" si="124"/>
        <v>0</v>
      </c>
      <c r="AU257" s="153">
        <f t="shared" ca="1" si="124"/>
        <v>0</v>
      </c>
      <c r="AV257" s="153">
        <f t="shared" ca="1" si="124"/>
        <v>0</v>
      </c>
      <c r="AW257" s="153">
        <f t="shared" ca="1" si="124"/>
        <v>0</v>
      </c>
      <c r="AX257" s="153">
        <f t="shared" ca="1" si="124"/>
        <v>0</v>
      </c>
      <c r="AY257" s="153">
        <f t="shared" ca="1" si="124"/>
        <v>0</v>
      </c>
      <c r="AZ257" s="153">
        <f t="shared" ca="1" si="124"/>
        <v>0</v>
      </c>
    </row>
    <row r="258" spans="1:73" s="145" customFormat="1" ht="11.25" customHeight="1" outlineLevel="1">
      <c r="A258" s="200" t="s">
        <v>183</v>
      </c>
      <c r="D258" s="154">
        <v>0.84382800000000002</v>
      </c>
      <c r="E258" s="153">
        <f t="shared" ref="E258:AZ258" ca="1" si="125">+E256+E257</f>
        <v>1.0204748663132941</v>
      </c>
      <c r="F258" s="153">
        <f t="shared" ca="1" si="125"/>
        <v>0.9243861210759311</v>
      </c>
      <c r="G258" s="187">
        <f t="shared" ca="1" si="125"/>
        <v>1.0389381249402654</v>
      </c>
      <c r="H258" s="187">
        <f t="shared" ca="1" si="125"/>
        <v>0.93407030042557693</v>
      </c>
      <c r="I258" s="187">
        <f t="shared" ca="1" si="125"/>
        <v>0.10561538949410476</v>
      </c>
      <c r="J258" s="153">
        <f t="shared" ca="1" si="125"/>
        <v>0</v>
      </c>
      <c r="K258" s="153">
        <f t="shared" ca="1" si="125"/>
        <v>0</v>
      </c>
      <c r="L258" s="153">
        <f t="shared" ca="1" si="125"/>
        <v>0</v>
      </c>
      <c r="M258" s="153">
        <f t="shared" ca="1" si="125"/>
        <v>0</v>
      </c>
      <c r="N258" s="153">
        <f t="shared" ca="1" si="125"/>
        <v>0</v>
      </c>
      <c r="O258" s="153">
        <f t="shared" ca="1" si="125"/>
        <v>0</v>
      </c>
      <c r="P258" s="153">
        <f t="shared" ca="1" si="125"/>
        <v>0</v>
      </c>
      <c r="Q258" s="153">
        <f t="shared" ca="1" si="125"/>
        <v>0</v>
      </c>
      <c r="R258" s="153">
        <f t="shared" ca="1" si="125"/>
        <v>0</v>
      </c>
      <c r="S258" s="153">
        <f t="shared" ca="1" si="125"/>
        <v>0</v>
      </c>
      <c r="T258" s="153">
        <f t="shared" ca="1" si="125"/>
        <v>0</v>
      </c>
      <c r="U258" s="153">
        <f t="shared" ca="1" si="125"/>
        <v>0</v>
      </c>
      <c r="V258" s="153">
        <f t="shared" ca="1" si="125"/>
        <v>0</v>
      </c>
      <c r="W258" s="153">
        <f t="shared" ca="1" si="125"/>
        <v>0</v>
      </c>
      <c r="X258" s="153">
        <f t="shared" ca="1" si="125"/>
        <v>0</v>
      </c>
      <c r="Y258" s="153">
        <f t="shared" ca="1" si="125"/>
        <v>0</v>
      </c>
      <c r="Z258" s="153">
        <f t="shared" ca="1" si="125"/>
        <v>0</v>
      </c>
      <c r="AA258" s="153">
        <f t="shared" ca="1" si="125"/>
        <v>0</v>
      </c>
      <c r="AB258" s="153">
        <f t="shared" ca="1" si="125"/>
        <v>0</v>
      </c>
      <c r="AC258" s="153">
        <f t="shared" ca="1" si="125"/>
        <v>0</v>
      </c>
      <c r="AD258" s="153">
        <f t="shared" ca="1" si="125"/>
        <v>0</v>
      </c>
      <c r="AE258" s="153">
        <f t="shared" ca="1" si="125"/>
        <v>0</v>
      </c>
      <c r="AF258" s="153">
        <f t="shared" ca="1" si="125"/>
        <v>0</v>
      </c>
      <c r="AG258" s="153">
        <f t="shared" ca="1" si="125"/>
        <v>0</v>
      </c>
      <c r="AH258" s="153">
        <f t="shared" ca="1" si="125"/>
        <v>0</v>
      </c>
      <c r="AI258" s="153">
        <f t="shared" ca="1" si="125"/>
        <v>0</v>
      </c>
      <c r="AJ258" s="153">
        <f t="shared" ca="1" si="125"/>
        <v>0</v>
      </c>
      <c r="AK258" s="153">
        <f t="shared" ca="1" si="125"/>
        <v>0</v>
      </c>
      <c r="AL258" s="153">
        <f t="shared" ca="1" si="125"/>
        <v>0</v>
      </c>
      <c r="AM258" s="153">
        <f t="shared" ca="1" si="125"/>
        <v>0</v>
      </c>
      <c r="AN258" s="153">
        <f t="shared" ca="1" si="125"/>
        <v>0</v>
      </c>
      <c r="AO258" s="153">
        <f t="shared" ca="1" si="125"/>
        <v>0</v>
      </c>
      <c r="AP258" s="153">
        <f t="shared" ca="1" si="125"/>
        <v>0</v>
      </c>
      <c r="AQ258" s="153">
        <f t="shared" ca="1" si="125"/>
        <v>0</v>
      </c>
      <c r="AR258" s="153">
        <f t="shared" ca="1" si="125"/>
        <v>0</v>
      </c>
      <c r="AS258" s="153">
        <f t="shared" ca="1" si="125"/>
        <v>0</v>
      </c>
      <c r="AT258" s="153">
        <f t="shared" ca="1" si="125"/>
        <v>0</v>
      </c>
      <c r="AU258" s="153">
        <f t="shared" ca="1" si="125"/>
        <v>0</v>
      </c>
      <c r="AV258" s="153">
        <f t="shared" ca="1" si="125"/>
        <v>0</v>
      </c>
      <c r="AW258" s="153">
        <f t="shared" ca="1" si="125"/>
        <v>0</v>
      </c>
      <c r="AX258" s="153">
        <f t="shared" ca="1" si="125"/>
        <v>0</v>
      </c>
      <c r="AY258" s="153">
        <f t="shared" ca="1" si="125"/>
        <v>0</v>
      </c>
      <c r="AZ258" s="153">
        <f t="shared" ca="1" si="125"/>
        <v>0</v>
      </c>
    </row>
    <row r="259" spans="1:73" s="145" customFormat="1" ht="11.25" customHeight="1" outlineLevel="1">
      <c r="A259" s="200"/>
      <c r="D259" s="153"/>
      <c r="E259" s="153"/>
      <c r="F259" s="153"/>
      <c r="G259" s="153"/>
      <c r="H259" s="153"/>
      <c r="I259" s="153"/>
      <c r="J259" s="153"/>
      <c r="K259" s="153"/>
      <c r="L259" s="153"/>
      <c r="M259" s="153"/>
      <c r="N259" s="153"/>
      <c r="O259" s="153"/>
      <c r="P259" s="153"/>
      <c r="Q259" s="153"/>
      <c r="R259" s="153"/>
      <c r="S259" s="153"/>
      <c r="T259" s="153"/>
      <c r="U259" s="153"/>
      <c r="V259" s="153"/>
      <c r="W259" s="153"/>
      <c r="X259" s="153"/>
      <c r="Y259" s="153"/>
      <c r="Z259" s="153"/>
      <c r="AA259" s="153"/>
      <c r="AB259" s="153"/>
      <c r="AC259" s="153"/>
      <c r="AD259" s="153"/>
      <c r="AE259" s="153"/>
      <c r="AF259" s="153"/>
      <c r="AG259" s="153"/>
      <c r="AH259" s="153"/>
      <c r="AI259" s="153"/>
      <c r="AJ259" s="153"/>
      <c r="AK259" s="153"/>
      <c r="AL259" s="153"/>
      <c r="AM259" s="153"/>
      <c r="AN259" s="153"/>
      <c r="AO259" s="153"/>
      <c r="AP259" s="153"/>
      <c r="AQ259" s="153"/>
      <c r="AR259" s="153"/>
      <c r="AS259" s="153"/>
      <c r="AT259" s="153"/>
      <c r="AU259" s="153"/>
      <c r="AV259" s="153"/>
      <c r="AW259" s="153"/>
      <c r="AX259" s="153"/>
      <c r="AY259" s="153"/>
      <c r="AZ259" s="153"/>
    </row>
    <row r="260" spans="1:73" s="203" customFormat="1" ht="11.25" customHeight="1" outlineLevel="1">
      <c r="A260" s="202" t="s">
        <v>184</v>
      </c>
      <c r="D260" s="204">
        <f ca="1">D257</f>
        <v>0</v>
      </c>
      <c r="E260" s="204">
        <f ca="1">E257</f>
        <v>0.17664686631329402</v>
      </c>
      <c r="F260" s="204">
        <f t="shared" ref="F260:AZ260" ca="1" si="126">F257</f>
        <v>-9.6088745237362994E-2</v>
      </c>
      <c r="G260" s="171">
        <f t="shared" ca="1" si="126"/>
        <v>-0.20249987505973471</v>
      </c>
      <c r="H260" s="171">
        <f t="shared" ca="1" si="126"/>
        <v>-0.10486782451468846</v>
      </c>
      <c r="I260" s="171">
        <f t="shared" ca="1" si="126"/>
        <v>-0.19438461050589523</v>
      </c>
      <c r="J260" s="204">
        <f t="shared" ca="1" si="126"/>
        <v>-0.10561538949410476</v>
      </c>
      <c r="K260" s="204">
        <f t="shared" ca="1" si="126"/>
        <v>0</v>
      </c>
      <c r="L260" s="204">
        <f ca="1">L257</f>
        <v>0</v>
      </c>
      <c r="M260" s="204">
        <f ca="1">M257</f>
        <v>0</v>
      </c>
      <c r="N260" s="204">
        <f t="shared" ca="1" si="126"/>
        <v>0</v>
      </c>
      <c r="O260" s="204">
        <f t="shared" ca="1" si="126"/>
        <v>0</v>
      </c>
      <c r="P260" s="204">
        <f t="shared" ca="1" si="126"/>
        <v>0</v>
      </c>
      <c r="Q260" s="204">
        <f t="shared" ca="1" si="126"/>
        <v>0</v>
      </c>
      <c r="R260" s="204">
        <f t="shared" ca="1" si="126"/>
        <v>0</v>
      </c>
      <c r="S260" s="204">
        <f t="shared" ca="1" si="126"/>
        <v>0</v>
      </c>
      <c r="T260" s="204">
        <f t="shared" ca="1" si="126"/>
        <v>0</v>
      </c>
      <c r="U260" s="204">
        <f t="shared" ca="1" si="126"/>
        <v>0</v>
      </c>
      <c r="V260" s="204">
        <f t="shared" ca="1" si="126"/>
        <v>0</v>
      </c>
      <c r="W260" s="204">
        <f t="shared" ca="1" si="126"/>
        <v>0</v>
      </c>
      <c r="X260" s="204">
        <f t="shared" ca="1" si="126"/>
        <v>0</v>
      </c>
      <c r="Y260" s="204">
        <f t="shared" ca="1" si="126"/>
        <v>0</v>
      </c>
      <c r="Z260" s="204">
        <f t="shared" ca="1" si="126"/>
        <v>0</v>
      </c>
      <c r="AA260" s="204">
        <f t="shared" ca="1" si="126"/>
        <v>0</v>
      </c>
      <c r="AB260" s="204">
        <f t="shared" ca="1" si="126"/>
        <v>0</v>
      </c>
      <c r="AC260" s="204">
        <f t="shared" ca="1" si="126"/>
        <v>0</v>
      </c>
      <c r="AD260" s="204">
        <f t="shared" ca="1" si="126"/>
        <v>0</v>
      </c>
      <c r="AE260" s="204">
        <f t="shared" ca="1" si="126"/>
        <v>0</v>
      </c>
      <c r="AF260" s="204">
        <f t="shared" ca="1" si="126"/>
        <v>0</v>
      </c>
      <c r="AG260" s="204">
        <f t="shared" ca="1" si="126"/>
        <v>0</v>
      </c>
      <c r="AH260" s="204">
        <f t="shared" ca="1" si="126"/>
        <v>0</v>
      </c>
      <c r="AI260" s="204">
        <f t="shared" ca="1" si="126"/>
        <v>0</v>
      </c>
      <c r="AJ260" s="204">
        <f t="shared" ca="1" si="126"/>
        <v>0</v>
      </c>
      <c r="AK260" s="204">
        <f t="shared" ca="1" si="126"/>
        <v>0</v>
      </c>
      <c r="AL260" s="204">
        <f t="shared" ca="1" si="126"/>
        <v>0</v>
      </c>
      <c r="AM260" s="204">
        <f t="shared" ca="1" si="126"/>
        <v>0</v>
      </c>
      <c r="AN260" s="204">
        <f t="shared" ca="1" si="126"/>
        <v>0</v>
      </c>
      <c r="AO260" s="204">
        <f t="shared" ca="1" si="126"/>
        <v>0</v>
      </c>
      <c r="AP260" s="204">
        <f t="shared" ca="1" si="126"/>
        <v>0</v>
      </c>
      <c r="AQ260" s="204">
        <f t="shared" ca="1" si="126"/>
        <v>0</v>
      </c>
      <c r="AR260" s="204">
        <f t="shared" ca="1" si="126"/>
        <v>0</v>
      </c>
      <c r="AS260" s="204">
        <f t="shared" ca="1" si="126"/>
        <v>0</v>
      </c>
      <c r="AT260" s="204">
        <f t="shared" ca="1" si="126"/>
        <v>0</v>
      </c>
      <c r="AU260" s="204">
        <f t="shared" ca="1" si="126"/>
        <v>0</v>
      </c>
      <c r="AV260" s="204">
        <f t="shared" ca="1" si="126"/>
        <v>0</v>
      </c>
      <c r="AW260" s="204">
        <f t="shared" ca="1" si="126"/>
        <v>0</v>
      </c>
      <c r="AX260" s="204">
        <f t="shared" ca="1" si="126"/>
        <v>0</v>
      </c>
      <c r="AY260" s="204">
        <f t="shared" ca="1" si="126"/>
        <v>0</v>
      </c>
      <c r="AZ260" s="204">
        <f t="shared" ca="1" si="126"/>
        <v>0</v>
      </c>
    </row>
    <row r="261" spans="1:73" s="145" customFormat="1" ht="11.25" customHeight="1" outlineLevel="1">
      <c r="A261" s="146"/>
      <c r="D261" s="153"/>
      <c r="E261" s="153"/>
      <c r="F261" s="153"/>
      <c r="G261" s="153"/>
      <c r="H261" s="153"/>
      <c r="I261" s="153"/>
      <c r="J261" s="153"/>
      <c r="K261" s="153"/>
      <c r="L261" s="153"/>
      <c r="M261" s="153"/>
      <c r="N261" s="153"/>
      <c r="O261" s="153"/>
      <c r="P261" s="153"/>
      <c r="Q261" s="153"/>
      <c r="R261" s="153"/>
      <c r="S261" s="153"/>
      <c r="T261" s="153"/>
      <c r="U261" s="153"/>
      <c r="V261" s="153"/>
      <c r="W261" s="153"/>
      <c r="X261" s="153"/>
      <c r="Y261" s="153"/>
      <c r="Z261" s="153"/>
      <c r="AA261" s="153"/>
      <c r="AB261" s="153"/>
      <c r="AC261" s="153"/>
      <c r="AD261" s="153"/>
      <c r="AE261" s="153"/>
      <c r="AF261" s="153"/>
      <c r="AG261" s="153"/>
      <c r="AH261" s="153"/>
      <c r="AI261" s="153"/>
      <c r="AJ261" s="153"/>
      <c r="AK261" s="153"/>
      <c r="AL261" s="153"/>
      <c r="AM261" s="153"/>
      <c r="AN261" s="153"/>
      <c r="AO261" s="153"/>
      <c r="AP261" s="153"/>
      <c r="AQ261" s="153"/>
      <c r="AR261" s="153"/>
      <c r="AS261" s="153"/>
      <c r="AT261" s="153"/>
      <c r="AU261" s="153"/>
      <c r="AV261" s="153"/>
      <c r="AW261" s="153"/>
      <c r="AX261" s="153"/>
      <c r="AY261" s="153"/>
      <c r="AZ261" s="153"/>
    </row>
    <row r="262" spans="1:73" s="163" customFormat="1" ht="11.25" customHeight="1" outlineLevel="1">
      <c r="A262" s="162" t="s">
        <v>185</v>
      </c>
      <c r="D262" s="181">
        <f ca="1">+D260+D231</f>
        <v>7.1590311559435023</v>
      </c>
      <c r="E262" s="181">
        <f ca="1">+E260+E231</f>
        <v>0.55599306737128251</v>
      </c>
      <c r="F262" s="181">
        <f ca="1">+F260+F231</f>
        <v>0.92133841606401246</v>
      </c>
      <c r="G262" s="182">
        <f t="shared" ref="G262:AZ262" ca="1" si="127">+G260+G231</f>
        <v>1.0563014856123809</v>
      </c>
      <c r="H262" s="182">
        <f ca="1">+H260+H231</f>
        <v>0.87132234443626466</v>
      </c>
      <c r="I262" s="182">
        <f t="shared" ca="1" si="127"/>
        <v>0.98724349104731091</v>
      </c>
      <c r="J262" s="181">
        <f t="shared" ca="1" si="127"/>
        <v>1.3913985879888093</v>
      </c>
      <c r="K262" s="181">
        <f t="shared" ca="1" si="127"/>
        <v>1.7878667376043091</v>
      </c>
      <c r="L262" s="181">
        <f t="shared" ca="1" si="127"/>
        <v>2.0156091095979298</v>
      </c>
      <c r="M262" s="181">
        <f t="shared" ca="1" si="127"/>
        <v>2.9442703374432533</v>
      </c>
      <c r="N262" s="181">
        <f t="shared" ca="1" si="127"/>
        <v>2.8876845826120023</v>
      </c>
      <c r="O262" s="181">
        <f t="shared" ca="1" si="127"/>
        <v>2.8310988277807523</v>
      </c>
      <c r="P262" s="181">
        <f t="shared" ca="1" si="127"/>
        <v>2.7745130729495009</v>
      </c>
      <c r="Q262" s="181">
        <f t="shared" ca="1" si="127"/>
        <v>2.7179273181182504</v>
      </c>
      <c r="R262" s="181">
        <f t="shared" ca="1" si="127"/>
        <v>3.2644152811237395</v>
      </c>
      <c r="S262" s="181">
        <f t="shared" ca="1" si="127"/>
        <v>3.3558120368070163</v>
      </c>
      <c r="T262" s="181">
        <f t="shared" ca="1" si="127"/>
        <v>3.4358311419435918</v>
      </c>
      <c r="U262" s="181">
        <f t="shared" ca="1" si="127"/>
        <v>3.5053600239118223</v>
      </c>
      <c r="V262" s="181">
        <f t="shared" ca="1" si="127"/>
        <v>3.5652162446190876</v>
      </c>
      <c r="W262" s="181">
        <f t="shared" ca="1" si="127"/>
        <v>3.616118944794823</v>
      </c>
      <c r="X262" s="181">
        <f t="shared" ca="1" si="127"/>
        <v>3.6588175804190421</v>
      </c>
      <c r="Y262" s="181">
        <f t="shared" ca="1" si="127"/>
        <v>3.6939447327629971</v>
      </c>
      <c r="Z262" s="181">
        <f t="shared" ca="1" si="127"/>
        <v>3.7220750906147981</v>
      </c>
      <c r="AA262" s="181">
        <f t="shared" ca="1" si="127"/>
        <v>3.7437515985952645</v>
      </c>
      <c r="AB262" s="181">
        <f t="shared" ca="1" si="127"/>
        <v>3.7594745974725798</v>
      </c>
      <c r="AC262" s="181">
        <f t="shared" ca="1" si="127"/>
        <v>3.7697051912138564</v>
      </c>
      <c r="AD262" s="181">
        <f t="shared" ca="1" si="127"/>
        <v>3.7748278941102362</v>
      </c>
      <c r="AE262" s="181">
        <f t="shared" ca="1" si="127"/>
        <v>3.77524349167849</v>
      </c>
      <c r="AF262" s="181">
        <f t="shared" ca="1" si="127"/>
        <v>3.7714204353511303</v>
      </c>
      <c r="AG262" s="181">
        <f t="shared" ca="1" si="127"/>
        <v>3.7636154419701024</v>
      </c>
      <c r="AH262" s="181">
        <f t="shared" ca="1" si="127"/>
        <v>3.7521352914652528</v>
      </c>
      <c r="AI262" s="181">
        <f t="shared" ca="1" si="127"/>
        <v>3.7372628039394282</v>
      </c>
      <c r="AJ262" s="181">
        <f t="shared" ca="1" si="127"/>
        <v>3.7192587275736391</v>
      </c>
      <c r="AK262" s="181">
        <f t="shared" ca="1" si="127"/>
        <v>3.6983634769339702</v>
      </c>
      <c r="AL262" s="181">
        <f t="shared" ca="1" si="127"/>
        <v>3.6747987335767687</v>
      </c>
      <c r="AM262" s="181">
        <f t="shared" ca="1" si="127"/>
        <v>3.6487689199005118</v>
      </c>
      <c r="AN262" s="181">
        <f t="shared" ca="1" si="127"/>
        <v>3.6204625563202049</v>
      </c>
      <c r="AO262" s="181">
        <f t="shared" ca="1" si="127"/>
        <v>3.590053511037349</v>
      </c>
      <c r="AP262" s="181">
        <f t="shared" ca="1" si="127"/>
        <v>3.5577021509396585</v>
      </c>
      <c r="AQ262" s="181">
        <f t="shared" ca="1" si="127"/>
        <v>3.5235564014849441</v>
      </c>
      <c r="AR262" s="181">
        <f t="shared" ca="1" si="127"/>
        <v>3.4877527227979002</v>
      </c>
      <c r="AS262" s="181">
        <f t="shared" ca="1" si="127"/>
        <v>3.4504170086328898</v>
      </c>
      <c r="AT262" s="181">
        <f t="shared" ca="1" si="127"/>
        <v>3.4116654143260536</v>
      </c>
      <c r="AU262" s="181">
        <f t="shared" ca="1" si="127"/>
        <v>3.3716051193725463</v>
      </c>
      <c r="AV262" s="181">
        <f t="shared" ca="1" si="127"/>
        <v>3.3303350298160836</v>
      </c>
      <c r="AW262" s="181">
        <f t="shared" ca="1" si="127"/>
        <v>3.2879464252251571</v>
      </c>
      <c r="AX262" s="181">
        <f t="shared" ca="1" si="127"/>
        <v>3.2445235546503253</v>
      </c>
      <c r="AY262" s="181">
        <f t="shared" ca="1" si="127"/>
        <v>3.2001441856073645</v>
      </c>
      <c r="AZ262" s="181">
        <f t="shared" ca="1" si="127"/>
        <v>3.1548801098093251</v>
      </c>
    </row>
    <row r="263" spans="1:73" s="145" customFormat="1" ht="11.25" customHeight="1" outlineLevel="1">
      <c r="A263" s="146"/>
      <c r="D263" s="153"/>
      <c r="E263" s="153"/>
      <c r="F263" s="153"/>
      <c r="G263" s="153"/>
      <c r="H263" s="153"/>
      <c r="I263" s="153"/>
      <c r="J263" s="153"/>
      <c r="K263" s="153"/>
      <c r="L263" s="153"/>
      <c r="M263" s="153"/>
      <c r="N263" s="153"/>
      <c r="O263" s="153"/>
      <c r="P263" s="153"/>
      <c r="Q263" s="153"/>
      <c r="R263" s="153"/>
      <c r="S263" s="153"/>
      <c r="T263" s="153"/>
      <c r="U263" s="153"/>
      <c r="V263" s="153"/>
      <c r="W263" s="153"/>
      <c r="X263" s="153"/>
      <c r="Y263" s="153"/>
      <c r="Z263" s="153"/>
      <c r="AA263" s="153"/>
      <c r="AB263" s="153"/>
      <c r="AC263" s="153"/>
      <c r="AD263" s="153"/>
      <c r="AE263" s="153"/>
      <c r="AF263" s="153"/>
      <c r="AG263" s="153"/>
      <c r="AH263" s="153"/>
      <c r="AI263" s="153"/>
      <c r="AJ263" s="153"/>
      <c r="AK263" s="153"/>
      <c r="AL263" s="153"/>
      <c r="AM263" s="153"/>
      <c r="AN263" s="153"/>
      <c r="AO263" s="153"/>
      <c r="AP263" s="153"/>
      <c r="AQ263" s="153"/>
      <c r="AR263" s="153"/>
      <c r="AS263" s="153"/>
      <c r="AT263" s="153"/>
      <c r="AU263" s="153"/>
      <c r="AV263" s="153"/>
      <c r="AW263" s="153"/>
      <c r="AX263" s="153"/>
      <c r="AY263" s="153"/>
      <c r="AZ263" s="153"/>
    </row>
    <row r="264" spans="1:73" ht="11.25" customHeight="1" outlineLevel="1" thickBot="1">
      <c r="A264" s="94" t="s">
        <v>186</v>
      </c>
    </row>
    <row r="265" spans="1:73" ht="11.25" customHeight="1" outlineLevel="1">
      <c r="A265" s="205" t="s">
        <v>187</v>
      </c>
      <c r="D265" s="96"/>
      <c r="E265" s="96">
        <f>+D271</f>
        <v>255.26647935839998</v>
      </c>
      <c r="F265" s="96">
        <f t="shared" ref="F265:AZ265" si="128">+E271</f>
        <v>234.84516100972797</v>
      </c>
      <c r="G265" s="194">
        <f>+F271</f>
        <v>216.05754812894975</v>
      </c>
      <c r="H265" s="194">
        <f t="shared" si="128"/>
        <v>201.38078731863376</v>
      </c>
      <c r="I265" s="194">
        <f t="shared" si="128"/>
        <v>185.27032433314307</v>
      </c>
      <c r="J265" s="96">
        <f t="shared" si="128"/>
        <v>170.44869838649163</v>
      </c>
      <c r="K265" s="96">
        <f t="shared" si="128"/>
        <v>156.81280251557229</v>
      </c>
      <c r="L265" s="96">
        <f t="shared" si="128"/>
        <v>144.26777831432651</v>
      </c>
      <c r="M265" s="96">
        <f t="shared" si="128"/>
        <v>132.7263560491804</v>
      </c>
      <c r="N265" s="96">
        <f t="shared" si="128"/>
        <v>122.10824756524596</v>
      </c>
      <c r="O265" s="96">
        <f t="shared" si="128"/>
        <v>112.33958776002629</v>
      </c>
      <c r="P265" s="96">
        <f t="shared" si="128"/>
        <v>103.35242073922419</v>
      </c>
      <c r="Q265" s="96">
        <f t="shared" si="128"/>
        <v>95.084227080086251</v>
      </c>
      <c r="R265" s="96">
        <f t="shared" si="128"/>
        <v>87.477488913679352</v>
      </c>
      <c r="S265" s="96">
        <f t="shared" si="128"/>
        <v>80.479289800585008</v>
      </c>
      <c r="T265" s="96">
        <f t="shared" si="128"/>
        <v>74.040946616538207</v>
      </c>
      <c r="U265" s="96">
        <f t="shared" si="128"/>
        <v>68.117670887215155</v>
      </c>
      <c r="V265" s="96">
        <f t="shared" si="128"/>
        <v>62.66825721623794</v>
      </c>
      <c r="W265" s="96">
        <f t="shared" si="128"/>
        <v>57.654796638938905</v>
      </c>
      <c r="X265" s="96">
        <f t="shared" si="128"/>
        <v>53.042412907823788</v>
      </c>
      <c r="Y265" s="96">
        <f t="shared" si="128"/>
        <v>48.799019875197885</v>
      </c>
      <c r="Z265" s="96">
        <f t="shared" si="128"/>
        <v>44.895098285182051</v>
      </c>
      <c r="AA265" s="96">
        <f t="shared" si="128"/>
        <v>41.303490422367489</v>
      </c>
      <c r="AB265" s="96">
        <f t="shared" si="128"/>
        <v>37.999211188578087</v>
      </c>
      <c r="AC265" s="96">
        <f t="shared" si="128"/>
        <v>34.959274293491838</v>
      </c>
      <c r="AD265" s="96">
        <f t="shared" si="128"/>
        <v>32.162532350012491</v>
      </c>
      <c r="AE265" s="96">
        <f t="shared" si="128"/>
        <v>29.589529762011491</v>
      </c>
      <c r="AF265" s="96">
        <f t="shared" si="128"/>
        <v>27.222367381050571</v>
      </c>
      <c r="AG265" s="96">
        <f t="shared" si="128"/>
        <v>25.044577990566523</v>
      </c>
      <c r="AH265" s="96">
        <f t="shared" si="128"/>
        <v>23.0410117513212</v>
      </c>
      <c r="AI265" s="96">
        <f t="shared" si="128"/>
        <v>21.197730811215504</v>
      </c>
      <c r="AJ265" s="96">
        <f t="shared" si="128"/>
        <v>19.501912346318264</v>
      </c>
      <c r="AK265" s="96">
        <f t="shared" si="128"/>
        <v>17.941759358612803</v>
      </c>
      <c r="AL265" s="96">
        <f t="shared" si="128"/>
        <v>16.506418609923777</v>
      </c>
      <c r="AM265" s="96">
        <f t="shared" si="128"/>
        <v>15.185905121129874</v>
      </c>
      <c r="AN265" s="96">
        <f t="shared" si="128"/>
        <v>13.971032711439484</v>
      </c>
      <c r="AO265" s="96">
        <f t="shared" si="128"/>
        <v>12.853350094524325</v>
      </c>
      <c r="AP265" s="96">
        <f t="shared" si="128"/>
        <v>11.825082086962379</v>
      </c>
      <c r="AQ265" s="96">
        <f t="shared" si="128"/>
        <v>10.879075520005388</v>
      </c>
      <c r="AR265" s="96">
        <f t="shared" si="128"/>
        <v>10.008749478404958</v>
      </c>
      <c r="AS265" s="96">
        <f t="shared" si="128"/>
        <v>9.2080495201325618</v>
      </c>
      <c r="AT265" s="96">
        <f t="shared" si="128"/>
        <v>8.4714055585219565</v>
      </c>
      <c r="AU265" s="96">
        <f t="shared" si="128"/>
        <v>7.7936931138401997</v>
      </c>
      <c r="AV265" s="96">
        <f t="shared" si="128"/>
        <v>7.1701976647329833</v>
      </c>
      <c r="AW265" s="96">
        <f t="shared" si="128"/>
        <v>6.5965818515543448</v>
      </c>
      <c r="AX265" s="96">
        <f t="shared" si="128"/>
        <v>6.0688553034299968</v>
      </c>
      <c r="AY265" s="96">
        <f t="shared" si="128"/>
        <v>5.5833468791555969</v>
      </c>
      <c r="AZ265" s="96">
        <f t="shared" si="128"/>
        <v>5.1366791288231495</v>
      </c>
      <c r="BN265" s="206" t="s">
        <v>188</v>
      </c>
      <c r="BO265" s="207"/>
      <c r="BP265" s="207"/>
      <c r="BQ265" s="207"/>
      <c r="BR265" s="207"/>
      <c r="BS265" s="207"/>
      <c r="BT265" s="207"/>
      <c r="BU265" s="208"/>
    </row>
    <row r="266" spans="1:73" ht="11.25" customHeight="1" outlineLevel="1">
      <c r="A266" s="205" t="s">
        <v>189</v>
      </c>
      <c r="D266" s="96">
        <f>+((('[46]Inputs and Assumptions'!F137+'[46]Inputs and Assumptions'!F138+'[46]Inputs and Assumptions'!F139)+'[46]Inputs and Assumptions'!F112)*'[46]Inputs and Assumptions'!$D$130)</f>
        <v>0</v>
      </c>
      <c r="E266" s="96">
        <f>+((('[46]Inputs and Assumptions'!G137+'[46]Inputs and Assumptions'!G138+'[46]Inputs and Assumptions'!G139)+'[46]Inputs and Assumptions'!G112)*'[46]Inputs and Assumptions'!$D$130)</f>
        <v>0</v>
      </c>
      <c r="F266" s="96">
        <f>+((('[46]Inputs and Assumptions'!H137+'[46]Inputs and Assumptions'!H138+'[46]Inputs and Assumptions'!H139)+'[46]Inputs and Assumptions'!H112)*'[46]Inputs and Assumptions'!$D$130)</f>
        <v>0</v>
      </c>
      <c r="G266" s="209">
        <f>+((('[46]Inputs and Assumptions'!I137+'[46]Inputs and Assumptions'!I138+'[46]Inputs and Assumptions'!I139)+'[46]Inputs and Assumptions'!I112)*'[46]Inputs and Assumptions'!$D$130)</f>
        <v>2.9634580000000001</v>
      </c>
      <c r="H266" s="96">
        <f>+((('[46]Inputs and Assumptions'!J137+'[46]Inputs and Assumptions'!J138+'[46]Inputs and Assumptions'!J139)+'[46]Inputs and Assumptions'!J112)*'[46]Inputs and Assumptions'!$D$130)</f>
        <v>0</v>
      </c>
      <c r="I266" s="96">
        <f>+((('[46]Inputs and Assumptions'!K137+'[46]Inputs and Assumptions'!K138+'[46]Inputs and Assumptions'!K139)+'[46]Inputs and Assumptions'!K112)*'[46]Inputs and Assumptions'!$D$130)</f>
        <v>0</v>
      </c>
      <c r="J266" s="96">
        <f>+((('[46]Inputs and Assumptions'!L137+'[46]Inputs and Assumptions'!L138+'[46]Inputs and Assumptions'!L139)+'[46]Inputs and Assumptions'!L112)*'[46]Inputs and Assumptions'!$D$130)</f>
        <v>0</v>
      </c>
      <c r="K266" s="96">
        <f>+((('[46]Inputs and Assumptions'!M137+'[46]Inputs and Assumptions'!M138+'[46]Inputs and Assumptions'!M139)+'[46]Inputs and Assumptions'!M112)*'[46]Inputs and Assumptions'!$D$130)</f>
        <v>0</v>
      </c>
      <c r="L266" s="96">
        <f>+((('[46]Inputs and Assumptions'!N137+'[46]Inputs and Assumptions'!N138+'[46]Inputs and Assumptions'!N139)+'[46]Inputs and Assumptions'!N112)*'[46]Inputs and Assumptions'!$D$130)</f>
        <v>0</v>
      </c>
      <c r="M266" s="96">
        <f>+((('[46]Inputs and Assumptions'!O137+'[46]Inputs and Assumptions'!O138+'[46]Inputs and Assumptions'!O139)+'[46]Inputs and Assumptions'!O112)*'[46]Inputs and Assumptions'!$D$130)</f>
        <v>0</v>
      </c>
      <c r="N266" s="96">
        <f>+((('[46]Inputs and Assumptions'!P137+'[46]Inputs and Assumptions'!P138+'[46]Inputs and Assumptions'!P139)+'[46]Inputs and Assumptions'!P112)*'[46]Inputs and Assumptions'!$D$130)</f>
        <v>0</v>
      </c>
      <c r="O266" s="96">
        <f>+((('[46]Inputs and Assumptions'!Q137+'[46]Inputs and Assumptions'!Q138+'[46]Inputs and Assumptions'!Q139)+'[46]Inputs and Assumptions'!Q112)*'[46]Inputs and Assumptions'!$D$130)</f>
        <v>0</v>
      </c>
      <c r="P266" s="96">
        <f>+((('[46]Inputs and Assumptions'!R137+'[46]Inputs and Assumptions'!R138+'[46]Inputs and Assumptions'!R139)+'[46]Inputs and Assumptions'!R112)*'[46]Inputs and Assumptions'!$D$130)</f>
        <v>0</v>
      </c>
      <c r="Q266" s="96">
        <f>+((('[46]Inputs and Assumptions'!S137+'[46]Inputs and Assumptions'!S138+'[46]Inputs and Assumptions'!S139)+'[46]Inputs and Assumptions'!S112)*'[46]Inputs and Assumptions'!$D$130)</f>
        <v>0</v>
      </c>
      <c r="R266" s="96">
        <f>+((('[46]Inputs and Assumptions'!T137+'[46]Inputs and Assumptions'!T138+'[46]Inputs and Assumptions'!T139)+'[46]Inputs and Assumptions'!T112)*'[46]Inputs and Assumptions'!$D$130)</f>
        <v>0</v>
      </c>
      <c r="S266" s="96">
        <f>+((('[46]Inputs and Assumptions'!U137+'[46]Inputs and Assumptions'!U138+'[46]Inputs and Assumptions'!U139)+'[46]Inputs and Assumptions'!U112)*'[46]Inputs and Assumptions'!$D$130)</f>
        <v>0</v>
      </c>
      <c r="T266" s="96">
        <f>+((('[46]Inputs and Assumptions'!V137+'[46]Inputs and Assumptions'!V138+'[46]Inputs and Assumptions'!V139)+'[46]Inputs and Assumptions'!V112)*'[46]Inputs and Assumptions'!$D$130)</f>
        <v>0</v>
      </c>
      <c r="U266" s="96">
        <f>+((('[46]Inputs and Assumptions'!W137+'[46]Inputs and Assumptions'!W138+'[46]Inputs and Assumptions'!W139)+'[46]Inputs and Assumptions'!W112)*'[46]Inputs and Assumptions'!$D$130)</f>
        <v>0</v>
      </c>
      <c r="V266" s="96">
        <f>+((('[46]Inputs and Assumptions'!X137+'[46]Inputs and Assumptions'!X138+'[46]Inputs and Assumptions'!X139)+'[46]Inputs and Assumptions'!X112)*'[46]Inputs and Assumptions'!$D$130)</f>
        <v>0</v>
      </c>
      <c r="W266" s="96">
        <f>+((('[46]Inputs and Assumptions'!Y137+'[46]Inputs and Assumptions'!Y138+'[46]Inputs and Assumptions'!Y139)+'[46]Inputs and Assumptions'!Y112)*'[46]Inputs and Assumptions'!$D$130)</f>
        <v>0</v>
      </c>
      <c r="X266" s="96">
        <f>+((('[46]Inputs and Assumptions'!Z137+'[46]Inputs and Assumptions'!Z138+'[46]Inputs and Assumptions'!Z139)+'[46]Inputs and Assumptions'!Z112)*'[46]Inputs and Assumptions'!$D$130)</f>
        <v>0</v>
      </c>
      <c r="Y266" s="96">
        <f>+((('[46]Inputs and Assumptions'!AA137+'[46]Inputs and Assumptions'!AA138+'[46]Inputs and Assumptions'!AA139)+'[46]Inputs and Assumptions'!AA112)*'[46]Inputs and Assumptions'!$D$130)</f>
        <v>0</v>
      </c>
      <c r="Z266" s="96">
        <f>+((('[46]Inputs and Assumptions'!AB137+'[46]Inputs and Assumptions'!AB138+'[46]Inputs and Assumptions'!AB139)+'[46]Inputs and Assumptions'!AB112)*'[46]Inputs and Assumptions'!$D$130)</f>
        <v>0</v>
      </c>
      <c r="AA266" s="96">
        <f>+((('[46]Inputs and Assumptions'!AC137+'[46]Inputs and Assumptions'!AC138+'[46]Inputs and Assumptions'!AC139)+'[46]Inputs and Assumptions'!AC112)*'[46]Inputs and Assumptions'!$D$130)</f>
        <v>0</v>
      </c>
      <c r="AB266" s="96">
        <f>+((('[46]Inputs and Assumptions'!AD137+'[46]Inputs and Assumptions'!AD138+'[46]Inputs and Assumptions'!AD139)+'[46]Inputs and Assumptions'!AD112)*'[46]Inputs and Assumptions'!$D$130)</f>
        <v>0</v>
      </c>
      <c r="AC266" s="96">
        <f>+((('[46]Inputs and Assumptions'!AE137+'[46]Inputs and Assumptions'!AE138+'[46]Inputs and Assumptions'!AE139)+'[46]Inputs and Assumptions'!AE112)*'[46]Inputs and Assumptions'!$D$130)</f>
        <v>0</v>
      </c>
      <c r="AD266" s="96">
        <f>+((('[46]Inputs and Assumptions'!AF137+'[46]Inputs and Assumptions'!AF138+'[46]Inputs and Assumptions'!AF139)+'[46]Inputs and Assumptions'!AF112)*'[46]Inputs and Assumptions'!$D$130)</f>
        <v>0</v>
      </c>
      <c r="AE266" s="96">
        <f>+((('[46]Inputs and Assumptions'!AG137+'[46]Inputs and Assumptions'!AG138+'[46]Inputs and Assumptions'!AG139)+'[46]Inputs and Assumptions'!AG112)*'[46]Inputs and Assumptions'!$D$130)</f>
        <v>0</v>
      </c>
      <c r="AF266" s="96">
        <f>+((('[46]Inputs and Assumptions'!AH137+'[46]Inputs and Assumptions'!AH138+'[46]Inputs and Assumptions'!AH139)+'[46]Inputs and Assumptions'!AH112)*'[46]Inputs and Assumptions'!$D$130)</f>
        <v>0</v>
      </c>
      <c r="AG266" s="96">
        <f>+((('[46]Inputs and Assumptions'!AI137+'[46]Inputs and Assumptions'!AI138+'[46]Inputs and Assumptions'!AI139)+'[46]Inputs and Assumptions'!AI112)*'[46]Inputs and Assumptions'!$D$130)</f>
        <v>0</v>
      </c>
      <c r="AH266" s="96">
        <f>+((('[46]Inputs and Assumptions'!AJ137+'[46]Inputs and Assumptions'!AJ138+'[46]Inputs and Assumptions'!AJ139)+'[46]Inputs and Assumptions'!AJ112)*'[46]Inputs and Assumptions'!$D$130)</f>
        <v>0</v>
      </c>
      <c r="AI266" s="96">
        <f>+((('[46]Inputs and Assumptions'!AK137+'[46]Inputs and Assumptions'!AK138+'[46]Inputs and Assumptions'!AK139)+'[46]Inputs and Assumptions'!AK112)*'[46]Inputs and Assumptions'!$D$130)</f>
        <v>0</v>
      </c>
      <c r="AJ266" s="96">
        <f>+((('[46]Inputs and Assumptions'!AL137+'[46]Inputs and Assumptions'!AL138+'[46]Inputs and Assumptions'!AL139)+'[46]Inputs and Assumptions'!AL112)*'[46]Inputs and Assumptions'!$D$130)</f>
        <v>0</v>
      </c>
      <c r="AK266" s="96">
        <f>+((('[46]Inputs and Assumptions'!AM137+'[46]Inputs and Assumptions'!AM138+'[46]Inputs and Assumptions'!AM139)+'[46]Inputs and Assumptions'!AM112)*'[46]Inputs and Assumptions'!$D$130)</f>
        <v>0</v>
      </c>
      <c r="AL266" s="96">
        <f>+((('[46]Inputs and Assumptions'!AN137+'[46]Inputs and Assumptions'!AN138+'[46]Inputs and Assumptions'!AN139)+'[46]Inputs and Assumptions'!AN112)*'[46]Inputs and Assumptions'!$D$130)</f>
        <v>0</v>
      </c>
      <c r="AM266" s="96">
        <f>+((('[46]Inputs and Assumptions'!AO137+'[46]Inputs and Assumptions'!AO138+'[46]Inputs and Assumptions'!AO139)+'[46]Inputs and Assumptions'!AO112)*'[46]Inputs and Assumptions'!$D$130)</f>
        <v>0</v>
      </c>
      <c r="AN266" s="96">
        <f>+((('[46]Inputs and Assumptions'!AP137+'[46]Inputs and Assumptions'!AP138+'[46]Inputs and Assumptions'!AP139)+'[46]Inputs and Assumptions'!AP112)*'[46]Inputs and Assumptions'!$D$130)</f>
        <v>0</v>
      </c>
      <c r="AO266" s="96">
        <f>+((('[46]Inputs and Assumptions'!AQ137+'[46]Inputs and Assumptions'!AQ138+'[46]Inputs and Assumptions'!AQ139)+'[46]Inputs and Assumptions'!AQ112)*'[46]Inputs and Assumptions'!$D$130)</f>
        <v>0</v>
      </c>
      <c r="AP266" s="96">
        <f>+((('[46]Inputs and Assumptions'!AR137+'[46]Inputs and Assumptions'!AR138+'[46]Inputs and Assumptions'!AR139)+'[46]Inputs and Assumptions'!AR112)*'[46]Inputs and Assumptions'!$D$130)</f>
        <v>0</v>
      </c>
      <c r="AQ266" s="96">
        <f>+((('[46]Inputs and Assumptions'!AS137+'[46]Inputs and Assumptions'!AS138+'[46]Inputs and Assumptions'!AS139)+'[46]Inputs and Assumptions'!AS112)*'[46]Inputs and Assumptions'!$D$130)</f>
        <v>0</v>
      </c>
      <c r="AR266" s="96">
        <f>+((('[46]Inputs and Assumptions'!AT137+'[46]Inputs and Assumptions'!AT138+'[46]Inputs and Assumptions'!AT139)+'[46]Inputs and Assumptions'!AT112)*'[46]Inputs and Assumptions'!$D$130)</f>
        <v>0</v>
      </c>
      <c r="AS266" s="96">
        <f>+((('[46]Inputs and Assumptions'!AU137+'[46]Inputs and Assumptions'!AU138+'[46]Inputs and Assumptions'!AU139)+'[46]Inputs and Assumptions'!AU112)*'[46]Inputs and Assumptions'!$D$130)</f>
        <v>0</v>
      </c>
      <c r="AT266" s="96">
        <f>+((('[46]Inputs and Assumptions'!AV137+'[46]Inputs and Assumptions'!AV138+'[46]Inputs and Assumptions'!AV139)+'[46]Inputs and Assumptions'!AV112)*'[46]Inputs and Assumptions'!$D$130)</f>
        <v>0</v>
      </c>
      <c r="AU266" s="96">
        <f>+((('[46]Inputs and Assumptions'!AW137+'[46]Inputs and Assumptions'!AW138+'[46]Inputs and Assumptions'!AW139)+'[46]Inputs and Assumptions'!AW112)*'[46]Inputs and Assumptions'!$D$130)</f>
        <v>0</v>
      </c>
      <c r="AV266" s="96">
        <f>+((('[46]Inputs and Assumptions'!AX137+'[46]Inputs and Assumptions'!AX138+'[46]Inputs and Assumptions'!AX139)+'[46]Inputs and Assumptions'!AX112)*'[46]Inputs and Assumptions'!$D$130)</f>
        <v>0</v>
      </c>
      <c r="AW266" s="96">
        <f>+((('[46]Inputs and Assumptions'!AY137+'[46]Inputs and Assumptions'!AY138+'[46]Inputs and Assumptions'!AY139)+'[46]Inputs and Assumptions'!AY112)*'[46]Inputs and Assumptions'!$D$130)</f>
        <v>0</v>
      </c>
      <c r="AX266" s="96">
        <f>+((('[46]Inputs and Assumptions'!AZ137+'[46]Inputs and Assumptions'!AZ138+'[46]Inputs and Assumptions'!AZ139)+'[46]Inputs and Assumptions'!AZ112)*'[46]Inputs and Assumptions'!$D$130)</f>
        <v>0</v>
      </c>
      <c r="AY266" s="96">
        <f>+((('[46]Inputs and Assumptions'!BA137+'[46]Inputs and Assumptions'!BA138+'[46]Inputs and Assumptions'!BA139)+'[46]Inputs and Assumptions'!BA112)*'[46]Inputs and Assumptions'!$D$130)</f>
        <v>0</v>
      </c>
      <c r="AZ266" s="96">
        <f>+((('[46]Inputs and Assumptions'!BB137+'[46]Inputs and Assumptions'!BB138+'[46]Inputs and Assumptions'!BB139)+'[46]Inputs and Assumptions'!BB112)*'[46]Inputs and Assumptions'!$D$130)</f>
        <v>0</v>
      </c>
      <c r="BN266" s="210" t="s">
        <v>53</v>
      </c>
      <c r="BO266" s="211" t="s">
        <v>190</v>
      </c>
      <c r="BP266" s="211"/>
      <c r="BQ266" s="211"/>
      <c r="BR266" s="211"/>
      <c r="BS266" s="211"/>
      <c r="BT266" s="211"/>
      <c r="BU266" s="212"/>
    </row>
    <row r="267" spans="1:73" ht="11.25" customHeight="1" outlineLevel="1">
      <c r="A267" s="205" t="s">
        <v>191</v>
      </c>
      <c r="D267" s="213">
        <f t="shared" ref="D267:AZ267" si="129">-D266/2</f>
        <v>0</v>
      </c>
      <c r="E267" s="213">
        <f t="shared" si="129"/>
        <v>0</v>
      </c>
      <c r="F267" s="213">
        <f t="shared" si="129"/>
        <v>0</v>
      </c>
      <c r="G267" s="213">
        <f t="shared" si="129"/>
        <v>-1.4817290000000001</v>
      </c>
      <c r="H267" s="213">
        <f t="shared" si="129"/>
        <v>0</v>
      </c>
      <c r="I267" s="213">
        <f t="shared" si="129"/>
        <v>0</v>
      </c>
      <c r="J267" s="213">
        <f t="shared" si="129"/>
        <v>0</v>
      </c>
      <c r="K267" s="213">
        <f t="shared" si="129"/>
        <v>0</v>
      </c>
      <c r="L267" s="213">
        <f t="shared" si="129"/>
        <v>0</v>
      </c>
      <c r="M267" s="213">
        <f t="shared" si="129"/>
        <v>0</v>
      </c>
      <c r="N267" s="213">
        <f t="shared" si="129"/>
        <v>0</v>
      </c>
      <c r="O267" s="213">
        <f t="shared" si="129"/>
        <v>0</v>
      </c>
      <c r="P267" s="213">
        <f t="shared" si="129"/>
        <v>0</v>
      </c>
      <c r="Q267" s="213">
        <f t="shared" si="129"/>
        <v>0</v>
      </c>
      <c r="R267" s="213">
        <f t="shared" si="129"/>
        <v>0</v>
      </c>
      <c r="S267" s="213">
        <f t="shared" si="129"/>
        <v>0</v>
      </c>
      <c r="T267" s="213">
        <f t="shared" si="129"/>
        <v>0</v>
      </c>
      <c r="U267" s="213">
        <f t="shared" si="129"/>
        <v>0</v>
      </c>
      <c r="V267" s="213">
        <f t="shared" si="129"/>
        <v>0</v>
      </c>
      <c r="W267" s="213">
        <f t="shared" si="129"/>
        <v>0</v>
      </c>
      <c r="X267" s="213">
        <f t="shared" si="129"/>
        <v>0</v>
      </c>
      <c r="Y267" s="213">
        <f t="shared" si="129"/>
        <v>0</v>
      </c>
      <c r="Z267" s="213">
        <f t="shared" si="129"/>
        <v>0</v>
      </c>
      <c r="AA267" s="213">
        <f t="shared" si="129"/>
        <v>0</v>
      </c>
      <c r="AB267" s="213">
        <f t="shared" si="129"/>
        <v>0</v>
      </c>
      <c r="AC267" s="213">
        <f t="shared" si="129"/>
        <v>0</v>
      </c>
      <c r="AD267" s="213">
        <f t="shared" si="129"/>
        <v>0</v>
      </c>
      <c r="AE267" s="213">
        <f t="shared" si="129"/>
        <v>0</v>
      </c>
      <c r="AF267" s="213">
        <f t="shared" si="129"/>
        <v>0</v>
      </c>
      <c r="AG267" s="213">
        <f t="shared" si="129"/>
        <v>0</v>
      </c>
      <c r="AH267" s="213">
        <f t="shared" si="129"/>
        <v>0</v>
      </c>
      <c r="AI267" s="213">
        <f t="shared" si="129"/>
        <v>0</v>
      </c>
      <c r="AJ267" s="213">
        <f t="shared" si="129"/>
        <v>0</v>
      </c>
      <c r="AK267" s="213">
        <f t="shared" si="129"/>
        <v>0</v>
      </c>
      <c r="AL267" s="213">
        <f t="shared" si="129"/>
        <v>0</v>
      </c>
      <c r="AM267" s="213">
        <f t="shared" si="129"/>
        <v>0</v>
      </c>
      <c r="AN267" s="213">
        <f t="shared" si="129"/>
        <v>0</v>
      </c>
      <c r="AO267" s="213">
        <f t="shared" si="129"/>
        <v>0</v>
      </c>
      <c r="AP267" s="213">
        <f t="shared" si="129"/>
        <v>0</v>
      </c>
      <c r="AQ267" s="213">
        <f t="shared" si="129"/>
        <v>0</v>
      </c>
      <c r="AR267" s="213">
        <f t="shared" si="129"/>
        <v>0</v>
      </c>
      <c r="AS267" s="213">
        <f t="shared" si="129"/>
        <v>0</v>
      </c>
      <c r="AT267" s="213">
        <f t="shared" si="129"/>
        <v>0</v>
      </c>
      <c r="AU267" s="213">
        <f t="shared" si="129"/>
        <v>0</v>
      </c>
      <c r="AV267" s="213">
        <f t="shared" si="129"/>
        <v>0</v>
      </c>
      <c r="AW267" s="213">
        <f t="shared" si="129"/>
        <v>0</v>
      </c>
      <c r="AX267" s="213">
        <f t="shared" si="129"/>
        <v>0</v>
      </c>
      <c r="AY267" s="213">
        <f t="shared" si="129"/>
        <v>0</v>
      </c>
      <c r="AZ267" s="213">
        <f t="shared" si="129"/>
        <v>0</v>
      </c>
      <c r="BN267" s="210">
        <v>2019</v>
      </c>
      <c r="BO267" s="211">
        <v>3</v>
      </c>
      <c r="BP267" s="211"/>
      <c r="BQ267" s="211">
        <v>3</v>
      </c>
      <c r="BR267" s="211"/>
      <c r="BS267" s="211"/>
      <c r="BT267" s="211"/>
      <c r="BU267" s="212"/>
    </row>
    <row r="268" spans="1:73" ht="11.25" customHeight="1" outlineLevel="1">
      <c r="A268" s="205" t="s">
        <v>192</v>
      </c>
      <c r="D268" s="96">
        <f t="shared" ref="D268:AI268" si="130">+SUM(D265:D267)</f>
        <v>0</v>
      </c>
      <c r="E268" s="96">
        <f t="shared" si="130"/>
        <v>255.26647935839998</v>
      </c>
      <c r="F268" s="96">
        <f t="shared" si="130"/>
        <v>234.84516100972797</v>
      </c>
      <c r="G268" s="96">
        <f t="shared" si="130"/>
        <v>217.53927712894975</v>
      </c>
      <c r="H268" s="96">
        <f t="shared" si="130"/>
        <v>201.38078731863376</v>
      </c>
      <c r="I268" s="96">
        <f t="shared" si="130"/>
        <v>185.27032433314307</v>
      </c>
      <c r="J268" s="96">
        <f t="shared" si="130"/>
        <v>170.44869838649163</v>
      </c>
      <c r="K268" s="96">
        <f t="shared" si="130"/>
        <v>156.81280251557229</v>
      </c>
      <c r="L268" s="96">
        <f t="shared" si="130"/>
        <v>144.26777831432651</v>
      </c>
      <c r="M268" s="96">
        <f t="shared" si="130"/>
        <v>132.7263560491804</v>
      </c>
      <c r="N268" s="96">
        <f t="shared" si="130"/>
        <v>122.10824756524596</v>
      </c>
      <c r="O268" s="96">
        <f t="shared" si="130"/>
        <v>112.33958776002629</v>
      </c>
      <c r="P268" s="96">
        <f t="shared" si="130"/>
        <v>103.35242073922419</v>
      </c>
      <c r="Q268" s="96">
        <f t="shared" si="130"/>
        <v>95.084227080086251</v>
      </c>
      <c r="R268" s="96">
        <f t="shared" si="130"/>
        <v>87.477488913679352</v>
      </c>
      <c r="S268" s="96">
        <f t="shared" si="130"/>
        <v>80.479289800585008</v>
      </c>
      <c r="T268" s="96">
        <f t="shared" si="130"/>
        <v>74.040946616538207</v>
      </c>
      <c r="U268" s="96">
        <f t="shared" si="130"/>
        <v>68.117670887215155</v>
      </c>
      <c r="V268" s="96">
        <f t="shared" si="130"/>
        <v>62.66825721623794</v>
      </c>
      <c r="W268" s="96">
        <f t="shared" si="130"/>
        <v>57.654796638938905</v>
      </c>
      <c r="X268" s="96">
        <f t="shared" si="130"/>
        <v>53.042412907823788</v>
      </c>
      <c r="Y268" s="96">
        <f t="shared" si="130"/>
        <v>48.799019875197885</v>
      </c>
      <c r="Z268" s="96">
        <f t="shared" si="130"/>
        <v>44.895098285182051</v>
      </c>
      <c r="AA268" s="96">
        <f t="shared" si="130"/>
        <v>41.303490422367489</v>
      </c>
      <c r="AB268" s="96">
        <f t="shared" si="130"/>
        <v>37.999211188578087</v>
      </c>
      <c r="AC268" s="96">
        <f t="shared" si="130"/>
        <v>34.959274293491838</v>
      </c>
      <c r="AD268" s="96">
        <f t="shared" si="130"/>
        <v>32.162532350012491</v>
      </c>
      <c r="AE268" s="96">
        <f t="shared" si="130"/>
        <v>29.589529762011491</v>
      </c>
      <c r="AF268" s="96">
        <f t="shared" si="130"/>
        <v>27.222367381050571</v>
      </c>
      <c r="AG268" s="96">
        <f t="shared" si="130"/>
        <v>25.044577990566523</v>
      </c>
      <c r="AH268" s="96">
        <f t="shared" si="130"/>
        <v>23.0410117513212</v>
      </c>
      <c r="AI268" s="96">
        <f t="shared" si="130"/>
        <v>21.197730811215504</v>
      </c>
      <c r="AJ268" s="96">
        <f t="shared" ref="AJ268:AZ268" si="131">+SUM(AJ265:AJ267)</f>
        <v>19.501912346318264</v>
      </c>
      <c r="AK268" s="96">
        <f t="shared" si="131"/>
        <v>17.941759358612803</v>
      </c>
      <c r="AL268" s="96">
        <f t="shared" si="131"/>
        <v>16.506418609923777</v>
      </c>
      <c r="AM268" s="96">
        <f t="shared" si="131"/>
        <v>15.185905121129874</v>
      </c>
      <c r="AN268" s="96">
        <f t="shared" si="131"/>
        <v>13.971032711439484</v>
      </c>
      <c r="AO268" s="96">
        <f t="shared" si="131"/>
        <v>12.853350094524325</v>
      </c>
      <c r="AP268" s="96">
        <f t="shared" si="131"/>
        <v>11.825082086962379</v>
      </c>
      <c r="AQ268" s="96">
        <f t="shared" si="131"/>
        <v>10.879075520005388</v>
      </c>
      <c r="AR268" s="96">
        <f t="shared" si="131"/>
        <v>10.008749478404958</v>
      </c>
      <c r="AS268" s="96">
        <f t="shared" si="131"/>
        <v>9.2080495201325618</v>
      </c>
      <c r="AT268" s="96">
        <f t="shared" si="131"/>
        <v>8.4714055585219565</v>
      </c>
      <c r="AU268" s="96">
        <f t="shared" si="131"/>
        <v>7.7936931138401997</v>
      </c>
      <c r="AV268" s="96">
        <f t="shared" si="131"/>
        <v>7.1701976647329833</v>
      </c>
      <c r="AW268" s="96">
        <f t="shared" si="131"/>
        <v>6.5965818515543448</v>
      </c>
      <c r="AX268" s="96">
        <f t="shared" si="131"/>
        <v>6.0688553034299968</v>
      </c>
      <c r="AY268" s="96">
        <f t="shared" si="131"/>
        <v>5.5833468791555969</v>
      </c>
      <c r="AZ268" s="96">
        <f t="shared" si="131"/>
        <v>5.1366791288231495</v>
      </c>
      <c r="BN268" s="210">
        <v>2020</v>
      </c>
      <c r="BO268" s="211">
        <v>3</v>
      </c>
      <c r="BP268" s="211"/>
      <c r="BQ268" s="211">
        <v>3</v>
      </c>
      <c r="BR268" s="211"/>
      <c r="BS268" s="211"/>
      <c r="BT268" s="211"/>
      <c r="BU268" s="212"/>
    </row>
    <row r="269" spans="1:73" ht="11.25" customHeight="1" outlineLevel="1">
      <c r="A269" s="205" t="s">
        <v>193</v>
      </c>
      <c r="D269" s="96">
        <f>(+D267+D266+D265)*'[46]Inputs and Assumptions'!$D$121</f>
        <v>0</v>
      </c>
      <c r="E269" s="96">
        <f>(+E267+E266+E265)*'[46]Inputs and Assumptions'!$D$121</f>
        <v>20.421318348671999</v>
      </c>
      <c r="F269" s="96">
        <f>(+F267+F266+F265)*'[46]Inputs and Assumptions'!$D$121</f>
        <v>18.787612880778237</v>
      </c>
      <c r="G269" s="96">
        <f>(+G267+G266+G265)*'[46]Inputs and Assumptions'!$D$121</f>
        <v>17.403142170315981</v>
      </c>
      <c r="H269" s="96">
        <f>(+H267+H266+H265)*'[46]Inputs and Assumptions'!$D$121</f>
        <v>16.110462985490702</v>
      </c>
      <c r="I269" s="96">
        <f>(+I267+I266+I265)*'[46]Inputs and Assumptions'!$D$121</f>
        <v>14.821625946651446</v>
      </c>
      <c r="J269" s="96">
        <f>(+J267+J266+J265)*'[46]Inputs and Assumptions'!$D$121</f>
        <v>13.635895870919331</v>
      </c>
      <c r="K269" s="96">
        <f>(+K267+K266+K265)*'[46]Inputs and Assumptions'!$D$121</f>
        <v>12.545024201245782</v>
      </c>
      <c r="L269" s="96">
        <f>(+L267+L266+L265)*'[46]Inputs and Assumptions'!$D$121</f>
        <v>11.541422265146121</v>
      </c>
      <c r="M269" s="96">
        <f>(+M267+M266+M265)*'[46]Inputs and Assumptions'!$D$121</f>
        <v>10.618108483934432</v>
      </c>
      <c r="N269" s="96">
        <f>(+N267+N266+N265)*'[46]Inputs and Assumptions'!$D$121</f>
        <v>9.7686598052196771</v>
      </c>
      <c r="O269" s="96">
        <f>(+O267+O266+O265)*'[46]Inputs and Assumptions'!$D$121</f>
        <v>8.9871670208021026</v>
      </c>
      <c r="P269" s="96">
        <f>(+P267+P266+P265)*'[46]Inputs and Assumptions'!$D$121</f>
        <v>8.2681936591379355</v>
      </c>
      <c r="Q269" s="96">
        <f>(+Q267+Q266+Q265)*'[46]Inputs and Assumptions'!$D$121</f>
        <v>7.6067381664068998</v>
      </c>
      <c r="R269" s="96">
        <f>(+R267+R266+R265)*'[46]Inputs and Assumptions'!$D$121</f>
        <v>6.9981991130943486</v>
      </c>
      <c r="S269" s="96">
        <f>(+S267+S266+S265)*'[46]Inputs and Assumptions'!$D$121</f>
        <v>6.4383431840468006</v>
      </c>
      <c r="T269" s="96">
        <f>(+T267+T266+T265)*'[46]Inputs and Assumptions'!$D$121</f>
        <v>5.9232757293230565</v>
      </c>
      <c r="U269" s="96">
        <f>(+U267+U266+U265)*'[46]Inputs and Assumptions'!$D$121</f>
        <v>5.4494136709772123</v>
      </c>
      <c r="V269" s="96">
        <f>(+V267+V266+V265)*'[46]Inputs and Assumptions'!$D$121</f>
        <v>5.0134605772990355</v>
      </c>
      <c r="W269" s="96">
        <f>(+W267+W266+W265)*'[46]Inputs and Assumptions'!$D$121</f>
        <v>4.6123837311151128</v>
      </c>
      <c r="X269" s="96">
        <f>(+X267+X266+X265)*'[46]Inputs and Assumptions'!$D$121</f>
        <v>4.2433930326259031</v>
      </c>
      <c r="Y269" s="96">
        <f>(+Y267+Y266+Y265)*'[46]Inputs and Assumptions'!$D$121</f>
        <v>3.9039215900158308</v>
      </c>
      <c r="Z269" s="96">
        <f>(+Z267+Z266+Z265)*'[46]Inputs and Assumptions'!$D$121</f>
        <v>3.591607862814564</v>
      </c>
      <c r="AA269" s="96">
        <f>(+AA267+AA266+AA265)*'[46]Inputs and Assumptions'!$D$121</f>
        <v>3.3042792337893991</v>
      </c>
      <c r="AB269" s="96">
        <f>(+AB267+AB266+AB265)*'[46]Inputs and Assumptions'!$D$121</f>
        <v>3.0399368950862469</v>
      </c>
      <c r="AC269" s="96">
        <f>(+AC267+AC266+AC265)*'[46]Inputs and Assumptions'!$D$121</f>
        <v>2.796741943479347</v>
      </c>
      <c r="AD269" s="96">
        <f>(+AD267+AD266+AD265)*'[46]Inputs and Assumptions'!$D$121</f>
        <v>2.5730025880009992</v>
      </c>
      <c r="AE269" s="96">
        <f>(+AE267+AE266+AE265)*'[46]Inputs and Assumptions'!$D$121</f>
        <v>2.3671623809609192</v>
      </c>
      <c r="AF269" s="96">
        <f>(+AF267+AF266+AF265)*'[46]Inputs and Assumptions'!$D$121</f>
        <v>2.1777893904840457</v>
      </c>
      <c r="AG269" s="96">
        <f>(+AG267+AG266+AG265)*'[46]Inputs and Assumptions'!$D$121</f>
        <v>2.003566239245322</v>
      </c>
      <c r="AH269" s="96">
        <f>(+AH267+AH266+AH265)*'[46]Inputs and Assumptions'!$D$121</f>
        <v>1.843280940105696</v>
      </c>
      <c r="AI269" s="96">
        <f>(+AI267+AI266+AI265)*'[46]Inputs and Assumptions'!$D$121</f>
        <v>1.6958184648972403</v>
      </c>
      <c r="AJ269" s="96">
        <f>(+AJ267+AJ266+AJ265)*'[46]Inputs and Assumptions'!$D$121</f>
        <v>1.5601529877054612</v>
      </c>
      <c r="AK269" s="96">
        <f>(+AK267+AK266+AK265)*'[46]Inputs and Assumptions'!$D$121</f>
        <v>1.4353407486890242</v>
      </c>
      <c r="AL269" s="96">
        <f>(+AL267+AL266+AL265)*'[46]Inputs and Assumptions'!$D$121</f>
        <v>1.3205134887939023</v>
      </c>
      <c r="AM269" s="96">
        <f>(+AM267+AM266+AM265)*'[46]Inputs and Assumptions'!$D$121</f>
        <v>1.21487240969039</v>
      </c>
      <c r="AN269" s="96">
        <f>(+AN267+AN266+AN265)*'[46]Inputs and Assumptions'!$D$121</f>
        <v>1.1176826169151588</v>
      </c>
      <c r="AO269" s="96">
        <f>(+AO267+AO266+AO265)*'[46]Inputs and Assumptions'!$D$121</f>
        <v>1.0282680075619459</v>
      </c>
      <c r="AP269" s="96">
        <f>(+AP267+AP266+AP265)*'[46]Inputs and Assumptions'!$D$121</f>
        <v>0.94600656695699037</v>
      </c>
      <c r="AQ269" s="96">
        <f>(+AQ267+AQ266+AQ265)*'[46]Inputs and Assumptions'!$D$121</f>
        <v>0.87032604160043103</v>
      </c>
      <c r="AR269" s="96">
        <f>(+AR267+AR266+AR265)*'[46]Inputs and Assumptions'!$D$121</f>
        <v>0.80069995827239671</v>
      </c>
      <c r="AS269" s="96">
        <f>(+AS267+AS266+AS265)*'[46]Inputs and Assumptions'!$D$121</f>
        <v>0.73664396161060497</v>
      </c>
      <c r="AT269" s="96">
        <f>(+AT267+AT266+AT265)*'[46]Inputs and Assumptions'!$D$121</f>
        <v>0.67771244468175651</v>
      </c>
      <c r="AU269" s="96">
        <f>(+AU267+AU266+AU265)*'[46]Inputs and Assumptions'!$D$121</f>
        <v>0.62349544910721599</v>
      </c>
      <c r="AV269" s="96">
        <f>(+AV267+AV266+AV265)*'[46]Inputs and Assumptions'!$D$121</f>
        <v>0.57361581317863863</v>
      </c>
      <c r="AW269" s="96">
        <f>(+AW267+AW266+AW265)*'[46]Inputs and Assumptions'!$D$121</f>
        <v>0.52772654812434761</v>
      </c>
      <c r="AX269" s="96">
        <f>(+AX267+AX266+AX265)*'[46]Inputs and Assumptions'!$D$121</f>
        <v>0.48550842427439977</v>
      </c>
      <c r="AY269" s="96">
        <f>(+AY267+AY266+AY265)*'[46]Inputs and Assumptions'!$D$121</f>
        <v>0.44666775033244777</v>
      </c>
      <c r="AZ269" s="96">
        <f>(+AZ267+AZ266+AZ265)*'[46]Inputs and Assumptions'!$D$121</f>
        <v>0.41093433030585197</v>
      </c>
      <c r="BN269" s="210">
        <v>2021</v>
      </c>
      <c r="BO269" s="211">
        <v>3</v>
      </c>
      <c r="BP269" s="211"/>
      <c r="BQ269" s="211">
        <v>3</v>
      </c>
      <c r="BR269" s="211"/>
      <c r="BS269" s="211"/>
      <c r="BT269" s="211"/>
      <c r="BU269" s="212"/>
    </row>
    <row r="270" spans="1:73" ht="11.25" customHeight="1" outlineLevel="1">
      <c r="A270" s="205" t="s">
        <v>194</v>
      </c>
      <c r="D270" s="96"/>
      <c r="E270" s="96"/>
      <c r="F270" s="96"/>
      <c r="G270" s="209">
        <f>(G266*VLOOKUP(G$1,$BN$267:$BO$275,2,FALSE)-G266)/2*'[46]Inputs and Assumptions'!$D$121</f>
        <v>0.23707664000000006</v>
      </c>
      <c r="H270" s="209">
        <f>(H266*VLOOKUP(H$1,$BN$267:$BO$275,2,FALSE)-H266)/2*'[46]Inputs and Assumptions'!$D$121</f>
        <v>0</v>
      </c>
      <c r="I270" s="209">
        <f>(I266*VLOOKUP(I$1,$BN$267:$BO$275,2,FALSE)-I266)/2*'[46]Inputs and Assumptions'!$D$121</f>
        <v>0</v>
      </c>
      <c r="J270" s="96">
        <f>(J266*VLOOKUP(J$1,$BN$267:$BO$275,2,FALSE)-J266)/2*'[46]Inputs and Assumptions'!$D$121</f>
        <v>0</v>
      </c>
      <c r="K270" s="96">
        <f>(K266*VLOOKUP(K$1,$BN$267:$BO$275,2,FALSE)-K266)/2*'[46]Inputs and Assumptions'!$D$121</f>
        <v>0</v>
      </c>
      <c r="L270" s="96">
        <f>(L266*VLOOKUP(L$1,$BN$267:$BO$275,2,FALSE)-L266)/2*'[46]Inputs and Assumptions'!$D$121</f>
        <v>0</v>
      </c>
      <c r="M270" s="209">
        <f>(M266*VLOOKUP(M$1,$BN$267:$BO$275,2,FALSE)-M266)/2*'[46]Inputs and Assumptions'!$D$121</f>
        <v>0</v>
      </c>
      <c r="N270" s="209">
        <f>(N266*VLOOKUP(N$1,$BN$267:$BO$275,2,FALSE)-N266)/2*'[46]Inputs and Assumptions'!$D$121</f>
        <v>0</v>
      </c>
      <c r="O270" s="209">
        <f>(O266*VLOOKUP(O$1,$BN$267:$BO$275,2,FALSE)-O266)/2*'[46]Inputs and Assumptions'!$D$121</f>
        <v>0</v>
      </c>
      <c r="P270" s="96"/>
      <c r="Q270" s="96"/>
      <c r="R270" s="96"/>
      <c r="S270" s="96"/>
      <c r="T270" s="96"/>
      <c r="U270" s="96"/>
      <c r="V270" s="96"/>
      <c r="W270" s="96"/>
      <c r="X270" s="96"/>
      <c r="Y270" s="96"/>
      <c r="Z270" s="96"/>
      <c r="AA270" s="96"/>
      <c r="AB270" s="96"/>
      <c r="AC270" s="96"/>
      <c r="AD270" s="96"/>
      <c r="AE270" s="96"/>
      <c r="AF270" s="96"/>
      <c r="AG270" s="96"/>
      <c r="AH270" s="96"/>
      <c r="AI270" s="96"/>
      <c r="AJ270" s="96"/>
      <c r="AK270" s="96"/>
      <c r="AL270" s="96"/>
      <c r="AM270" s="96"/>
      <c r="AN270" s="96"/>
      <c r="AO270" s="96"/>
      <c r="AP270" s="96"/>
      <c r="AQ270" s="96"/>
      <c r="AR270" s="96"/>
      <c r="AS270" s="96"/>
      <c r="AT270" s="96"/>
      <c r="AU270" s="96"/>
      <c r="AV270" s="96"/>
      <c r="AW270" s="96"/>
      <c r="AX270" s="96"/>
      <c r="AY270" s="96"/>
      <c r="AZ270" s="96"/>
      <c r="BN270" s="210">
        <v>2022</v>
      </c>
      <c r="BO270" s="211">
        <v>3</v>
      </c>
      <c r="BP270" s="211"/>
      <c r="BQ270" s="211">
        <v>3</v>
      </c>
      <c r="BR270" s="211"/>
      <c r="BS270" s="211"/>
      <c r="BT270" s="211"/>
      <c r="BU270" s="212"/>
    </row>
    <row r="271" spans="1:73" ht="11.25" customHeight="1" outlineLevel="1">
      <c r="A271" s="205" t="s">
        <v>195</v>
      </c>
      <c r="D271" s="214">
        <f>+'[46]Inputs and Assumptions'!F103</f>
        <v>255.26647935839998</v>
      </c>
      <c r="E271" s="215">
        <f>+E265+E266-E269</f>
        <v>234.84516100972797</v>
      </c>
      <c r="F271" s="215">
        <f>+F265+F266-F269</f>
        <v>216.05754812894975</v>
      </c>
      <c r="G271" s="216">
        <f t="shared" ref="G271:AZ271" si="132">+G265+G266-G269-G270</f>
        <v>201.38078731863376</v>
      </c>
      <c r="H271" s="216">
        <f t="shared" si="132"/>
        <v>185.27032433314307</v>
      </c>
      <c r="I271" s="216">
        <f t="shared" si="132"/>
        <v>170.44869838649163</v>
      </c>
      <c r="J271" s="216">
        <f t="shared" si="132"/>
        <v>156.81280251557229</v>
      </c>
      <c r="K271" s="216">
        <f t="shared" si="132"/>
        <v>144.26777831432651</v>
      </c>
      <c r="L271" s="216">
        <f t="shared" si="132"/>
        <v>132.7263560491804</v>
      </c>
      <c r="M271" s="216">
        <f t="shared" si="132"/>
        <v>122.10824756524596</v>
      </c>
      <c r="N271" s="216">
        <f t="shared" si="132"/>
        <v>112.33958776002629</v>
      </c>
      <c r="O271" s="216">
        <f t="shared" si="132"/>
        <v>103.35242073922419</v>
      </c>
      <c r="P271" s="216">
        <f t="shared" si="132"/>
        <v>95.084227080086251</v>
      </c>
      <c r="Q271" s="216">
        <f t="shared" si="132"/>
        <v>87.477488913679352</v>
      </c>
      <c r="R271" s="216">
        <f t="shared" si="132"/>
        <v>80.479289800585008</v>
      </c>
      <c r="S271" s="216">
        <f t="shared" si="132"/>
        <v>74.040946616538207</v>
      </c>
      <c r="T271" s="216">
        <f t="shared" si="132"/>
        <v>68.117670887215155</v>
      </c>
      <c r="U271" s="216">
        <f t="shared" si="132"/>
        <v>62.66825721623794</v>
      </c>
      <c r="V271" s="216">
        <f t="shared" si="132"/>
        <v>57.654796638938905</v>
      </c>
      <c r="W271" s="216">
        <f t="shared" si="132"/>
        <v>53.042412907823788</v>
      </c>
      <c r="X271" s="216">
        <f t="shared" si="132"/>
        <v>48.799019875197885</v>
      </c>
      <c r="Y271" s="216">
        <f t="shared" si="132"/>
        <v>44.895098285182051</v>
      </c>
      <c r="Z271" s="216">
        <f t="shared" si="132"/>
        <v>41.303490422367489</v>
      </c>
      <c r="AA271" s="216">
        <f t="shared" si="132"/>
        <v>37.999211188578087</v>
      </c>
      <c r="AB271" s="216">
        <f t="shared" si="132"/>
        <v>34.959274293491838</v>
      </c>
      <c r="AC271" s="216">
        <f t="shared" si="132"/>
        <v>32.162532350012491</v>
      </c>
      <c r="AD271" s="216">
        <f t="shared" si="132"/>
        <v>29.589529762011491</v>
      </c>
      <c r="AE271" s="216">
        <f t="shared" si="132"/>
        <v>27.222367381050571</v>
      </c>
      <c r="AF271" s="216">
        <f t="shared" si="132"/>
        <v>25.044577990566523</v>
      </c>
      <c r="AG271" s="216">
        <f t="shared" si="132"/>
        <v>23.0410117513212</v>
      </c>
      <c r="AH271" s="216">
        <f t="shared" si="132"/>
        <v>21.197730811215504</v>
      </c>
      <c r="AI271" s="216">
        <f t="shared" si="132"/>
        <v>19.501912346318264</v>
      </c>
      <c r="AJ271" s="216">
        <f t="shared" si="132"/>
        <v>17.941759358612803</v>
      </c>
      <c r="AK271" s="216">
        <f t="shared" si="132"/>
        <v>16.506418609923777</v>
      </c>
      <c r="AL271" s="216">
        <f t="shared" si="132"/>
        <v>15.185905121129874</v>
      </c>
      <c r="AM271" s="216">
        <f t="shared" si="132"/>
        <v>13.971032711439484</v>
      </c>
      <c r="AN271" s="216">
        <f t="shared" si="132"/>
        <v>12.853350094524325</v>
      </c>
      <c r="AO271" s="216">
        <f t="shared" si="132"/>
        <v>11.825082086962379</v>
      </c>
      <c r="AP271" s="216">
        <f t="shared" si="132"/>
        <v>10.879075520005388</v>
      </c>
      <c r="AQ271" s="216">
        <f t="shared" si="132"/>
        <v>10.008749478404958</v>
      </c>
      <c r="AR271" s="216">
        <f t="shared" si="132"/>
        <v>9.2080495201325618</v>
      </c>
      <c r="AS271" s="216">
        <f t="shared" si="132"/>
        <v>8.4714055585219565</v>
      </c>
      <c r="AT271" s="216">
        <f t="shared" si="132"/>
        <v>7.7936931138401997</v>
      </c>
      <c r="AU271" s="216">
        <f t="shared" si="132"/>
        <v>7.1701976647329833</v>
      </c>
      <c r="AV271" s="216">
        <f t="shared" si="132"/>
        <v>6.5965818515543448</v>
      </c>
      <c r="AW271" s="216">
        <f t="shared" si="132"/>
        <v>6.0688553034299968</v>
      </c>
      <c r="AX271" s="216">
        <f t="shared" si="132"/>
        <v>5.5833468791555969</v>
      </c>
      <c r="AY271" s="216">
        <f t="shared" si="132"/>
        <v>5.1366791288231495</v>
      </c>
      <c r="AZ271" s="216">
        <f t="shared" si="132"/>
        <v>4.7257447985172973</v>
      </c>
      <c r="BN271" s="210">
        <v>2023</v>
      </c>
      <c r="BO271" s="211">
        <v>3</v>
      </c>
      <c r="BP271" s="211"/>
      <c r="BQ271" s="211">
        <v>3</v>
      </c>
      <c r="BR271" s="211"/>
      <c r="BS271" s="211"/>
      <c r="BT271" s="211"/>
      <c r="BU271" s="212"/>
    </row>
    <row r="272" spans="1:73" ht="11.25" customHeight="1" outlineLevel="1">
      <c r="BN272" s="210">
        <v>2024</v>
      </c>
      <c r="BO272" s="211">
        <v>2</v>
      </c>
      <c r="BP272" s="211"/>
      <c r="BQ272" s="211">
        <v>2</v>
      </c>
      <c r="BR272" s="211"/>
      <c r="BS272" s="211"/>
      <c r="BT272" s="211"/>
      <c r="BU272" s="212"/>
    </row>
    <row r="273" spans="1:73" ht="11.25" customHeight="1" outlineLevel="1">
      <c r="BN273" s="210">
        <v>2025</v>
      </c>
      <c r="BO273" s="211">
        <v>2</v>
      </c>
      <c r="BP273" s="211"/>
      <c r="BQ273" s="211">
        <v>2</v>
      </c>
      <c r="BR273" s="211"/>
      <c r="BS273" s="211"/>
      <c r="BT273" s="211"/>
      <c r="BU273" s="212"/>
    </row>
    <row r="274" spans="1:73" ht="11.25" customHeight="1" outlineLevel="1">
      <c r="A274" s="217" t="s">
        <v>196</v>
      </c>
      <c r="BN274" s="210">
        <v>2026</v>
      </c>
      <c r="BO274" s="211">
        <v>2</v>
      </c>
      <c r="BP274" s="211"/>
      <c r="BQ274" s="211">
        <v>2</v>
      </c>
      <c r="BR274" s="211"/>
      <c r="BS274" s="211"/>
      <c r="BT274" s="211"/>
      <c r="BU274" s="212"/>
    </row>
    <row r="275" spans="1:73" ht="11.25" customHeight="1" outlineLevel="1">
      <c r="A275" s="205" t="s">
        <v>187</v>
      </c>
      <c r="D275" s="96"/>
      <c r="E275" s="96">
        <f>+D280</f>
        <v>58.783607446499992</v>
      </c>
      <c r="F275" s="96">
        <f>+E280</f>
        <v>54.66875492524499</v>
      </c>
      <c r="G275" s="194">
        <f t="shared" ref="G275:AZ275" si="133">+F280</f>
        <v>50.841942080477843</v>
      </c>
      <c r="H275" s="194">
        <f t="shared" si="133"/>
        <v>47.283006134844392</v>
      </c>
      <c r="I275" s="194">
        <f t="shared" si="133"/>
        <v>43.973195705405281</v>
      </c>
      <c r="J275" s="96">
        <f t="shared" si="133"/>
        <v>40.895072006026908</v>
      </c>
      <c r="K275" s="96">
        <f t="shared" si="133"/>
        <v>38.032416965605023</v>
      </c>
      <c r="L275" s="96">
        <f t="shared" si="133"/>
        <v>35.370147778012672</v>
      </c>
      <c r="M275" s="96">
        <f t="shared" si="133"/>
        <v>32.894237433551787</v>
      </c>
      <c r="N275" s="96">
        <f t="shared" si="133"/>
        <v>30.591640813203163</v>
      </c>
      <c r="O275" s="96">
        <f t="shared" si="133"/>
        <v>28.450225956278942</v>
      </c>
      <c r="P275" s="96">
        <f t="shared" si="133"/>
        <v>27.027714658464994</v>
      </c>
      <c r="Q275" s="96">
        <f t="shared" si="133"/>
        <v>25.676328925541746</v>
      </c>
      <c r="R275" s="96">
        <f t="shared" si="133"/>
        <v>24.39251247926466</v>
      </c>
      <c r="S275" s="96">
        <f t="shared" si="133"/>
        <v>23.172886855301428</v>
      </c>
      <c r="T275" s="96">
        <f t="shared" si="133"/>
        <v>22.014242512536356</v>
      </c>
      <c r="U275" s="96">
        <f t="shared" si="133"/>
        <v>20.913530386909539</v>
      </c>
      <c r="V275" s="96">
        <f t="shared" si="133"/>
        <v>19.867853867564062</v>
      </c>
      <c r="W275" s="96">
        <f t="shared" si="133"/>
        <v>18.874461174185857</v>
      </c>
      <c r="X275" s="96">
        <f t="shared" si="133"/>
        <v>17.930738115476565</v>
      </c>
      <c r="Y275" s="96">
        <f t="shared" si="133"/>
        <v>17.034201209702736</v>
      </c>
      <c r="Z275" s="96">
        <f t="shared" si="133"/>
        <v>16.182491149217601</v>
      </c>
      <c r="AA275" s="96">
        <f t="shared" si="133"/>
        <v>15.373366591756721</v>
      </c>
      <c r="AB275" s="96">
        <f t="shared" si="133"/>
        <v>14.604698262168885</v>
      </c>
      <c r="AC275" s="96">
        <f t="shared" si="133"/>
        <v>13.874463349060441</v>
      </c>
      <c r="AD275" s="96">
        <f t="shared" si="133"/>
        <v>13.180740181607419</v>
      </c>
      <c r="AE275" s="96">
        <f t="shared" si="133"/>
        <v>12.521703172527047</v>
      </c>
      <c r="AF275" s="96">
        <f t="shared" si="133"/>
        <v>11.895618013900695</v>
      </c>
      <c r="AG275" s="96">
        <f t="shared" si="133"/>
        <v>11.30083711320566</v>
      </c>
      <c r="AH275" s="96">
        <f t="shared" si="133"/>
        <v>10.735795257545377</v>
      </c>
      <c r="AI275" s="96">
        <f t="shared" si="133"/>
        <v>10.199005494668107</v>
      </c>
      <c r="AJ275" s="96">
        <f t="shared" si="133"/>
        <v>9.6890552199347013</v>
      </c>
      <c r="AK275" s="96">
        <f t="shared" si="133"/>
        <v>9.2046024589379662</v>
      </c>
      <c r="AL275" s="96">
        <f t="shared" si="133"/>
        <v>8.7443723359910681</v>
      </c>
      <c r="AM275" s="96">
        <f t="shared" si="133"/>
        <v>8.3071537191915148</v>
      </c>
      <c r="AN275" s="96">
        <f t="shared" si="133"/>
        <v>7.8917960332319392</v>
      </c>
      <c r="AO275" s="96">
        <f t="shared" si="133"/>
        <v>7.4972062315703418</v>
      </c>
      <c r="AP275" s="96">
        <f t="shared" si="133"/>
        <v>7.1223459199918251</v>
      </c>
      <c r="AQ275" s="96">
        <f t="shared" si="133"/>
        <v>6.7662286239922338</v>
      </c>
      <c r="AR275" s="96">
        <f t="shared" si="133"/>
        <v>6.4279171927926217</v>
      </c>
      <c r="AS275" s="96">
        <f t="shared" si="133"/>
        <v>6.1065213331529904</v>
      </c>
      <c r="AT275" s="96">
        <f t="shared" si="133"/>
        <v>5.8011952664953412</v>
      </c>
      <c r="AU275" s="96">
        <f t="shared" si="133"/>
        <v>5.511135503170574</v>
      </c>
      <c r="AV275" s="96">
        <f t="shared" si="133"/>
        <v>5.2355787280120456</v>
      </c>
      <c r="AW275" s="96">
        <f t="shared" si="133"/>
        <v>4.9737997916114436</v>
      </c>
      <c r="AX275" s="96">
        <f t="shared" si="133"/>
        <v>4.7251098020308717</v>
      </c>
      <c r="AY275" s="96">
        <f t="shared" si="133"/>
        <v>4.4888543119293285</v>
      </c>
      <c r="AZ275" s="96">
        <f t="shared" si="133"/>
        <v>4.2644115963328622</v>
      </c>
      <c r="BN275" s="210">
        <v>2027</v>
      </c>
      <c r="BO275" s="211">
        <v>2</v>
      </c>
      <c r="BP275" s="211"/>
      <c r="BQ275" s="211">
        <v>2</v>
      </c>
      <c r="BR275" s="211"/>
      <c r="BS275" s="211"/>
      <c r="BT275" s="211"/>
      <c r="BU275" s="212"/>
    </row>
    <row r="276" spans="1:73" ht="11.25" customHeight="1" outlineLevel="1">
      <c r="A276" s="205" t="s">
        <v>189</v>
      </c>
      <c r="D276" s="96">
        <f>(+('[46]Inputs and Assumptions'!F113+'[46]Inputs and Assumptions'!F136)*'[46]Inputs and Assumptions'!$D$128)</f>
        <v>0</v>
      </c>
      <c r="E276" s="96">
        <f>(+('[46]Inputs and Assumptions'!G113+'[46]Inputs and Assumptions'!G136)*'[46]Inputs and Assumptions'!$D$128)</f>
        <v>0</v>
      </c>
      <c r="F276" s="209"/>
      <c r="G276" s="209"/>
      <c r="H276" s="209"/>
      <c r="I276" s="209"/>
      <c r="J276" s="209"/>
      <c r="K276" s="209"/>
      <c r="L276" s="209"/>
      <c r="M276" s="209"/>
      <c r="N276" s="209"/>
      <c r="O276" s="209"/>
      <c r="P276" s="209"/>
      <c r="Q276" s="209"/>
      <c r="R276" s="209"/>
      <c r="S276" s="209"/>
      <c r="T276" s="209"/>
      <c r="U276" s="209"/>
      <c r="V276" s="209"/>
      <c r="W276" s="209"/>
      <c r="X276" s="209"/>
      <c r="Y276" s="209"/>
      <c r="Z276" s="209"/>
      <c r="AA276" s="209"/>
      <c r="AB276" s="209"/>
      <c r="AC276" s="209"/>
      <c r="AD276" s="209"/>
      <c r="AE276" s="209"/>
      <c r="AF276" s="209"/>
      <c r="AG276" s="209"/>
      <c r="AH276" s="209"/>
      <c r="AI276" s="209"/>
      <c r="AJ276" s="209"/>
      <c r="AK276" s="209"/>
      <c r="AL276" s="209"/>
      <c r="AM276" s="209"/>
      <c r="AN276" s="209"/>
      <c r="AO276" s="209"/>
      <c r="AP276" s="209"/>
      <c r="AQ276" s="209"/>
      <c r="AR276" s="209"/>
      <c r="AS276" s="209"/>
      <c r="AT276" s="209"/>
      <c r="AU276" s="209"/>
      <c r="AV276" s="209"/>
      <c r="AW276" s="209"/>
      <c r="AX276" s="209"/>
      <c r="AY276" s="209"/>
      <c r="AZ276" s="209"/>
      <c r="BN276" s="218"/>
      <c r="BO276" s="211"/>
      <c r="BP276" s="211"/>
      <c r="BQ276" s="211"/>
      <c r="BR276" s="211"/>
      <c r="BS276" s="211"/>
      <c r="BT276" s="211"/>
      <c r="BU276" s="212"/>
    </row>
    <row r="277" spans="1:73" ht="11.25" customHeight="1" outlineLevel="1">
      <c r="A277" s="205" t="s">
        <v>191</v>
      </c>
      <c r="D277" s="219"/>
      <c r="E277" s="220"/>
      <c r="F277" s="221"/>
      <c r="G277" s="221"/>
      <c r="H277" s="221"/>
      <c r="I277" s="221"/>
      <c r="J277" s="220"/>
      <c r="K277" s="220"/>
      <c r="L277" s="220"/>
      <c r="M277" s="220"/>
      <c r="N277" s="220"/>
      <c r="O277" s="220"/>
      <c r="P277" s="220"/>
      <c r="Q277" s="220"/>
      <c r="R277" s="220"/>
      <c r="S277" s="220"/>
      <c r="T277" s="220"/>
      <c r="U277" s="220"/>
      <c r="V277" s="220"/>
      <c r="W277" s="220"/>
      <c r="X277" s="220"/>
      <c r="Y277" s="220"/>
      <c r="Z277" s="220"/>
      <c r="AA277" s="220"/>
      <c r="AB277" s="220"/>
      <c r="AC277" s="220"/>
      <c r="AD277" s="220"/>
      <c r="AE277" s="220"/>
      <c r="AF277" s="220"/>
      <c r="AG277" s="220"/>
      <c r="AH277" s="220"/>
      <c r="AI277" s="220"/>
      <c r="AJ277" s="220"/>
      <c r="AK277" s="220"/>
      <c r="AL277" s="220"/>
      <c r="AM277" s="220"/>
      <c r="AN277" s="220"/>
      <c r="AO277" s="220"/>
      <c r="AP277" s="220"/>
      <c r="AQ277" s="220"/>
      <c r="AR277" s="220"/>
      <c r="AS277" s="220"/>
      <c r="AT277" s="220"/>
      <c r="AU277" s="220"/>
      <c r="AV277" s="220"/>
      <c r="AW277" s="220"/>
      <c r="AX277" s="220"/>
      <c r="AY277" s="220"/>
      <c r="AZ277" s="220"/>
      <c r="BN277" s="218" t="s">
        <v>197</v>
      </c>
      <c r="BO277" s="211"/>
      <c r="BP277" s="211"/>
      <c r="BQ277" s="211"/>
      <c r="BR277" s="211"/>
      <c r="BS277" s="211"/>
      <c r="BT277" s="211"/>
      <c r="BU277" s="212"/>
    </row>
    <row r="278" spans="1:73" ht="11.25" customHeight="1" outlineLevel="1" thickBot="1">
      <c r="A278" s="205" t="s">
        <v>192</v>
      </c>
      <c r="D278" s="96">
        <f t="shared" ref="D278:AI278" si="134">+SUM(D275:D277)</f>
        <v>0</v>
      </c>
      <c r="E278" s="96">
        <f t="shared" si="134"/>
        <v>58.783607446499992</v>
      </c>
      <c r="F278" s="96">
        <f t="shared" si="134"/>
        <v>54.66875492524499</v>
      </c>
      <c r="G278" s="96">
        <f t="shared" si="134"/>
        <v>50.841942080477843</v>
      </c>
      <c r="H278" s="96">
        <f t="shared" si="134"/>
        <v>47.283006134844392</v>
      </c>
      <c r="I278" s="96">
        <f t="shared" si="134"/>
        <v>43.973195705405281</v>
      </c>
      <c r="J278" s="96">
        <f t="shared" si="134"/>
        <v>40.895072006026908</v>
      </c>
      <c r="K278" s="96">
        <f t="shared" si="134"/>
        <v>38.032416965605023</v>
      </c>
      <c r="L278" s="96">
        <f t="shared" si="134"/>
        <v>35.370147778012672</v>
      </c>
      <c r="M278" s="96">
        <f t="shared" si="134"/>
        <v>32.894237433551787</v>
      </c>
      <c r="N278" s="96">
        <f t="shared" si="134"/>
        <v>30.591640813203163</v>
      </c>
      <c r="O278" s="96">
        <f t="shared" si="134"/>
        <v>28.450225956278942</v>
      </c>
      <c r="P278" s="96">
        <f t="shared" si="134"/>
        <v>27.027714658464994</v>
      </c>
      <c r="Q278" s="96">
        <f t="shared" si="134"/>
        <v>25.676328925541746</v>
      </c>
      <c r="R278" s="96">
        <f t="shared" si="134"/>
        <v>24.39251247926466</v>
      </c>
      <c r="S278" s="96">
        <f t="shared" si="134"/>
        <v>23.172886855301428</v>
      </c>
      <c r="T278" s="96">
        <f t="shared" si="134"/>
        <v>22.014242512536356</v>
      </c>
      <c r="U278" s="96">
        <f t="shared" si="134"/>
        <v>20.913530386909539</v>
      </c>
      <c r="V278" s="96">
        <f t="shared" si="134"/>
        <v>19.867853867564062</v>
      </c>
      <c r="W278" s="96">
        <f t="shared" si="134"/>
        <v>18.874461174185857</v>
      </c>
      <c r="X278" s="96">
        <f t="shared" si="134"/>
        <v>17.930738115476565</v>
      </c>
      <c r="Y278" s="96">
        <f t="shared" si="134"/>
        <v>17.034201209702736</v>
      </c>
      <c r="Z278" s="96">
        <f t="shared" si="134"/>
        <v>16.182491149217601</v>
      </c>
      <c r="AA278" s="96">
        <f t="shared" si="134"/>
        <v>15.373366591756721</v>
      </c>
      <c r="AB278" s="96">
        <f t="shared" si="134"/>
        <v>14.604698262168885</v>
      </c>
      <c r="AC278" s="96">
        <f t="shared" si="134"/>
        <v>13.874463349060441</v>
      </c>
      <c r="AD278" s="96">
        <f t="shared" si="134"/>
        <v>13.180740181607419</v>
      </c>
      <c r="AE278" s="96">
        <f t="shared" si="134"/>
        <v>12.521703172527047</v>
      </c>
      <c r="AF278" s="96">
        <f t="shared" si="134"/>
        <v>11.895618013900695</v>
      </c>
      <c r="AG278" s="96">
        <f t="shared" si="134"/>
        <v>11.30083711320566</v>
      </c>
      <c r="AH278" s="96">
        <f t="shared" si="134"/>
        <v>10.735795257545377</v>
      </c>
      <c r="AI278" s="96">
        <f t="shared" si="134"/>
        <v>10.199005494668107</v>
      </c>
      <c r="AJ278" s="96">
        <f t="shared" ref="AJ278:AZ278" si="135">+SUM(AJ275:AJ277)</f>
        <v>9.6890552199347013</v>
      </c>
      <c r="AK278" s="96">
        <f t="shared" si="135"/>
        <v>9.2046024589379662</v>
      </c>
      <c r="AL278" s="96">
        <f t="shared" si="135"/>
        <v>8.7443723359910681</v>
      </c>
      <c r="AM278" s="96">
        <f t="shared" si="135"/>
        <v>8.3071537191915148</v>
      </c>
      <c r="AN278" s="96">
        <f t="shared" si="135"/>
        <v>7.8917960332319392</v>
      </c>
      <c r="AO278" s="96">
        <f t="shared" si="135"/>
        <v>7.4972062315703418</v>
      </c>
      <c r="AP278" s="96">
        <f t="shared" si="135"/>
        <v>7.1223459199918251</v>
      </c>
      <c r="AQ278" s="96">
        <f t="shared" si="135"/>
        <v>6.7662286239922338</v>
      </c>
      <c r="AR278" s="96">
        <f t="shared" si="135"/>
        <v>6.4279171927926217</v>
      </c>
      <c r="AS278" s="96">
        <f t="shared" si="135"/>
        <v>6.1065213331529904</v>
      </c>
      <c r="AT278" s="96">
        <f t="shared" si="135"/>
        <v>5.8011952664953412</v>
      </c>
      <c r="AU278" s="96">
        <f t="shared" si="135"/>
        <v>5.511135503170574</v>
      </c>
      <c r="AV278" s="96">
        <f t="shared" si="135"/>
        <v>5.2355787280120456</v>
      </c>
      <c r="AW278" s="96">
        <f t="shared" si="135"/>
        <v>4.9737997916114436</v>
      </c>
      <c r="AX278" s="96">
        <f t="shared" si="135"/>
        <v>4.7251098020308717</v>
      </c>
      <c r="AY278" s="96">
        <f t="shared" si="135"/>
        <v>4.4888543119293285</v>
      </c>
      <c r="AZ278" s="96">
        <f t="shared" si="135"/>
        <v>4.2644115963328622</v>
      </c>
      <c r="BN278" s="222"/>
      <c r="BO278" s="223"/>
      <c r="BP278" s="223"/>
      <c r="BQ278" s="223"/>
      <c r="BR278" s="223"/>
      <c r="BS278" s="223"/>
      <c r="BT278" s="223"/>
      <c r="BU278" s="224"/>
    </row>
    <row r="279" spans="1:73" ht="11.25" customHeight="1" outlineLevel="1">
      <c r="A279" s="205" t="s">
        <v>193</v>
      </c>
      <c r="D279" s="96">
        <f>(+D277+D276+D275)*'[46]Inputs and Assumptions'!$D$119</f>
        <v>0</v>
      </c>
      <c r="E279" s="96">
        <f>(+E277+E276+E275)*'[46]Inputs and Assumptions'!$D$119</f>
        <v>4.114852521255</v>
      </c>
      <c r="F279" s="96">
        <f>(+F277+F276+F275)*'[46]Inputs and Assumptions'!$D$119</f>
        <v>3.8268128447671494</v>
      </c>
      <c r="G279" s="194">
        <f>(+G277+G276+G275)*'[46]Inputs and Assumptions'!$D$119</f>
        <v>3.5589359456334493</v>
      </c>
      <c r="H279" s="194">
        <f>(+H277+H276+H275)*'[46]Inputs and Assumptions'!$D$119</f>
        <v>3.309810429439108</v>
      </c>
      <c r="I279" s="194">
        <f>(+I277+I276+I275)*'[46]Inputs and Assumptions'!$D$119</f>
        <v>3.07812369937837</v>
      </c>
      <c r="J279" s="225">
        <f>(+J277+J276+J275)*'[46]Inputs and Assumptions'!$D$119</f>
        <v>2.8626550404218838</v>
      </c>
      <c r="K279" s="225">
        <f>(+K277+K276+K275)*'[46]Inputs and Assumptions'!$D$119</f>
        <v>2.6622691875923516</v>
      </c>
      <c r="L279" s="225">
        <f>(+L277+L276+L275)*'[46]Inputs and Assumptions'!$D$119</f>
        <v>2.4759103444608872</v>
      </c>
      <c r="M279" s="96">
        <f>(+M277+M276+M275)*'[46]Inputs and Assumptions'!$D$119</f>
        <v>2.3025966203486252</v>
      </c>
      <c r="N279" s="96">
        <f>(+N277+N276+N275)*'[46]Inputs and Assumptions'!$D$119</f>
        <v>2.1414148569242215</v>
      </c>
      <c r="O279" s="225">
        <f>(+O277+O276+O275)*'[46]Inputs and Assumptions'!$D$120</f>
        <v>1.4225112978139471</v>
      </c>
      <c r="P279" s="225">
        <f>(+P277+P276+P275)*'[46]Inputs and Assumptions'!$D$120</f>
        <v>1.3513857329232497</v>
      </c>
      <c r="Q279" s="225">
        <f>(+Q277+Q276+Q275)*'[46]Inputs and Assumptions'!$D$120</f>
        <v>1.2838164462770874</v>
      </c>
      <c r="R279" s="225">
        <f>(+R277+R276+R275)*'[46]Inputs and Assumptions'!$D$120</f>
        <v>1.219625623963233</v>
      </c>
      <c r="S279" s="225">
        <f>(+S277+S276+S275)*'[46]Inputs and Assumptions'!$D$120</f>
        <v>1.1586443427650714</v>
      </c>
      <c r="T279" s="225">
        <f>(+T277+T276+T275)*'[46]Inputs and Assumptions'!$D$120</f>
        <v>1.1007121256268178</v>
      </c>
      <c r="U279" s="225">
        <f>(+U277+U276+U275)*'[46]Inputs and Assumptions'!$D$120</f>
        <v>1.0456765193454769</v>
      </c>
      <c r="V279" s="225">
        <f>(+V277+V276+V275)*'[46]Inputs and Assumptions'!$D$120</f>
        <v>0.99339269337820313</v>
      </c>
      <c r="W279" s="225">
        <f>(+W277+W276+W275)*'[46]Inputs and Assumptions'!$D$120</f>
        <v>0.94372305870929285</v>
      </c>
      <c r="X279" s="225">
        <f>(+X277+X276+X275)*'[46]Inputs and Assumptions'!$D$120</f>
        <v>0.89653690577382827</v>
      </c>
      <c r="Y279" s="225">
        <f>(+Y277+Y276+Y275)*'[46]Inputs and Assumptions'!$D$120</f>
        <v>0.85171006048513687</v>
      </c>
      <c r="Z279" s="225">
        <f>(+Z277+Z276+Z275)*'[46]Inputs and Assumptions'!$D$120</f>
        <v>0.80912455746088008</v>
      </c>
      <c r="AA279" s="225">
        <f>(+AA277+AA276+AA275)*'[46]Inputs and Assumptions'!$D$120</f>
        <v>0.76866832958783604</v>
      </c>
      <c r="AB279" s="225">
        <f>(+AB277+AB276+AB275)*'[46]Inputs and Assumptions'!$D$120</f>
        <v>0.73023491310844424</v>
      </c>
      <c r="AC279" s="225">
        <f>(+AC277+AC276+AC275)*'[46]Inputs and Assumptions'!$D$120</f>
        <v>0.69372316745302209</v>
      </c>
      <c r="AD279" s="225">
        <f>(+AD277+AD276+AD275)*'[46]Inputs and Assumptions'!$D$120</f>
        <v>0.65903700908037099</v>
      </c>
      <c r="AE279" s="225">
        <f>(+AE277+AE276+AE275)*'[46]Inputs and Assumptions'!$D$120</f>
        <v>0.62608515862635239</v>
      </c>
      <c r="AF279" s="225">
        <f>(+AF277+AF276+AF275)*'[46]Inputs and Assumptions'!$D$120</f>
        <v>0.59478090069503475</v>
      </c>
      <c r="AG279" s="225">
        <f>(+AG277+AG276+AG275)*'[46]Inputs and Assumptions'!$D$120</f>
        <v>0.56504185566028298</v>
      </c>
      <c r="AH279" s="225">
        <f>(+AH277+AH276+AH275)*'[46]Inputs and Assumptions'!$D$120</f>
        <v>0.53678976287726887</v>
      </c>
      <c r="AI279" s="225">
        <f>(+AI277+AI276+AI275)*'[46]Inputs and Assumptions'!$D$120</f>
        <v>0.50995027473340537</v>
      </c>
      <c r="AJ279" s="225">
        <f>(+AJ277+AJ276+AJ275)*'[46]Inputs and Assumptions'!$D$120</f>
        <v>0.48445276099673507</v>
      </c>
      <c r="AK279" s="225">
        <f>(+AK277+AK276+AK275)*'[46]Inputs and Assumptions'!$D$120</f>
        <v>0.46023012294689836</v>
      </c>
      <c r="AL279" s="225">
        <f>(+AL277+AL276+AL275)*'[46]Inputs and Assumptions'!$D$120</f>
        <v>0.43721861679955343</v>
      </c>
      <c r="AM279" s="225">
        <f>(+AM277+AM276+AM275)*'[46]Inputs and Assumptions'!$D$120</f>
        <v>0.41535768595957578</v>
      </c>
      <c r="AN279" s="225">
        <f>(+AN277+AN276+AN275)*'[46]Inputs and Assumptions'!$D$120</f>
        <v>0.39458980166159696</v>
      </c>
      <c r="AO279" s="225">
        <f>(+AO277+AO276+AO275)*'[46]Inputs and Assumptions'!$D$120</f>
        <v>0.37486031157851712</v>
      </c>
      <c r="AP279" s="225">
        <f>(+AP277+AP276+AP275)*'[46]Inputs and Assumptions'!$D$120</f>
        <v>0.3561172959995913</v>
      </c>
      <c r="AQ279" s="225">
        <f>(+AQ277+AQ276+AQ275)*'[46]Inputs and Assumptions'!$D$120</f>
        <v>0.33831143119961171</v>
      </c>
      <c r="AR279" s="225">
        <f>(+AR277+AR276+AR275)*'[46]Inputs and Assumptions'!$D$120</f>
        <v>0.32139585963963113</v>
      </c>
      <c r="AS279" s="225">
        <f>(+AS277+AS276+AS275)*'[46]Inputs and Assumptions'!$D$120</f>
        <v>0.30532606665764955</v>
      </c>
      <c r="AT279" s="225">
        <f>(+AT277+AT276+AT275)*'[46]Inputs and Assumptions'!$D$120</f>
        <v>0.29005976332476707</v>
      </c>
      <c r="AU279" s="225">
        <f>(+AU277+AU276+AU275)*'[46]Inputs and Assumptions'!$D$120</f>
        <v>0.27555677515852872</v>
      </c>
      <c r="AV279" s="225">
        <f>(+AV277+AV276+AV275)*'[46]Inputs and Assumptions'!$D$120</f>
        <v>0.26177893640060229</v>
      </c>
      <c r="AW279" s="225">
        <f>(+AW277+AW276+AW275)*'[46]Inputs and Assumptions'!$D$120</f>
        <v>0.2486899895805722</v>
      </c>
      <c r="AX279" s="225">
        <f>(+AX277+AX276+AX275)*'[46]Inputs and Assumptions'!$D$120</f>
        <v>0.23625549010154359</v>
      </c>
      <c r="AY279" s="225">
        <f>(+AY277+AY276+AY275)*'[46]Inputs and Assumptions'!$D$120</f>
        <v>0.22444271559646645</v>
      </c>
      <c r="AZ279" s="225">
        <f>(+AZ277+AZ276+AZ275)*'[46]Inputs and Assumptions'!$D$120</f>
        <v>0.21322057981664311</v>
      </c>
    </row>
    <row r="280" spans="1:73" ht="11.25" customHeight="1" outlineLevel="1">
      <c r="A280" s="205" t="s">
        <v>195</v>
      </c>
      <c r="D280" s="214">
        <f>+'[46]Inputs and Assumptions'!F104</f>
        <v>58.783607446499992</v>
      </c>
      <c r="E280" s="215">
        <f t="shared" ref="E280:AZ280" si="136">+E275+E276-E279</f>
        <v>54.66875492524499</v>
      </c>
      <c r="F280" s="215">
        <f t="shared" si="136"/>
        <v>50.841942080477843</v>
      </c>
      <c r="G280" s="215">
        <f t="shared" si="136"/>
        <v>47.283006134844392</v>
      </c>
      <c r="H280" s="215">
        <f t="shared" si="136"/>
        <v>43.973195705405281</v>
      </c>
      <c r="I280" s="215">
        <f t="shared" si="136"/>
        <v>40.895072006026908</v>
      </c>
      <c r="J280" s="215">
        <f t="shared" si="136"/>
        <v>38.032416965605023</v>
      </c>
      <c r="K280" s="215">
        <f t="shared" si="136"/>
        <v>35.370147778012672</v>
      </c>
      <c r="L280" s="215">
        <f t="shared" si="136"/>
        <v>32.894237433551787</v>
      </c>
      <c r="M280" s="215">
        <f t="shared" si="136"/>
        <v>30.591640813203163</v>
      </c>
      <c r="N280" s="215">
        <f t="shared" si="136"/>
        <v>28.450225956278942</v>
      </c>
      <c r="O280" s="215">
        <f t="shared" si="136"/>
        <v>27.027714658464994</v>
      </c>
      <c r="P280" s="215">
        <f t="shared" si="136"/>
        <v>25.676328925541746</v>
      </c>
      <c r="Q280" s="215">
        <f t="shared" si="136"/>
        <v>24.39251247926466</v>
      </c>
      <c r="R280" s="215">
        <f t="shared" si="136"/>
        <v>23.172886855301428</v>
      </c>
      <c r="S280" s="215">
        <f t="shared" si="136"/>
        <v>22.014242512536356</v>
      </c>
      <c r="T280" s="215">
        <f t="shared" si="136"/>
        <v>20.913530386909539</v>
      </c>
      <c r="U280" s="215">
        <f t="shared" si="136"/>
        <v>19.867853867564062</v>
      </c>
      <c r="V280" s="215">
        <f t="shared" si="136"/>
        <v>18.874461174185857</v>
      </c>
      <c r="W280" s="215">
        <f t="shared" si="136"/>
        <v>17.930738115476565</v>
      </c>
      <c r="X280" s="215">
        <f t="shared" si="136"/>
        <v>17.034201209702736</v>
      </c>
      <c r="Y280" s="215">
        <f t="shared" si="136"/>
        <v>16.182491149217601</v>
      </c>
      <c r="Z280" s="215">
        <f t="shared" si="136"/>
        <v>15.373366591756721</v>
      </c>
      <c r="AA280" s="215">
        <f t="shared" si="136"/>
        <v>14.604698262168885</v>
      </c>
      <c r="AB280" s="215">
        <f t="shared" si="136"/>
        <v>13.874463349060441</v>
      </c>
      <c r="AC280" s="215">
        <f t="shared" si="136"/>
        <v>13.180740181607419</v>
      </c>
      <c r="AD280" s="215">
        <f t="shared" si="136"/>
        <v>12.521703172527047</v>
      </c>
      <c r="AE280" s="215">
        <f t="shared" si="136"/>
        <v>11.895618013900695</v>
      </c>
      <c r="AF280" s="215">
        <f t="shared" si="136"/>
        <v>11.30083711320566</v>
      </c>
      <c r="AG280" s="215">
        <f t="shared" si="136"/>
        <v>10.735795257545377</v>
      </c>
      <c r="AH280" s="215">
        <f t="shared" si="136"/>
        <v>10.199005494668107</v>
      </c>
      <c r="AI280" s="215">
        <f t="shared" si="136"/>
        <v>9.6890552199347013</v>
      </c>
      <c r="AJ280" s="215">
        <f t="shared" si="136"/>
        <v>9.2046024589379662</v>
      </c>
      <c r="AK280" s="215">
        <f t="shared" si="136"/>
        <v>8.7443723359910681</v>
      </c>
      <c r="AL280" s="215">
        <f t="shared" si="136"/>
        <v>8.3071537191915148</v>
      </c>
      <c r="AM280" s="215">
        <f t="shared" si="136"/>
        <v>7.8917960332319392</v>
      </c>
      <c r="AN280" s="215">
        <f t="shared" si="136"/>
        <v>7.4972062315703418</v>
      </c>
      <c r="AO280" s="215">
        <f t="shared" si="136"/>
        <v>7.1223459199918251</v>
      </c>
      <c r="AP280" s="215">
        <f t="shared" si="136"/>
        <v>6.7662286239922338</v>
      </c>
      <c r="AQ280" s="215">
        <f t="shared" si="136"/>
        <v>6.4279171927926217</v>
      </c>
      <c r="AR280" s="215">
        <f t="shared" si="136"/>
        <v>6.1065213331529904</v>
      </c>
      <c r="AS280" s="215">
        <f t="shared" si="136"/>
        <v>5.8011952664953412</v>
      </c>
      <c r="AT280" s="215">
        <f t="shared" si="136"/>
        <v>5.511135503170574</v>
      </c>
      <c r="AU280" s="215">
        <f t="shared" si="136"/>
        <v>5.2355787280120456</v>
      </c>
      <c r="AV280" s="215">
        <f t="shared" si="136"/>
        <v>4.9737997916114436</v>
      </c>
      <c r="AW280" s="215">
        <f t="shared" si="136"/>
        <v>4.7251098020308717</v>
      </c>
      <c r="AX280" s="215">
        <f t="shared" si="136"/>
        <v>4.4888543119293285</v>
      </c>
      <c r="AY280" s="215">
        <f t="shared" si="136"/>
        <v>4.2644115963328622</v>
      </c>
      <c r="AZ280" s="215">
        <f t="shared" si="136"/>
        <v>4.0511910165162188</v>
      </c>
      <c r="BM280" s="96"/>
    </row>
    <row r="281" spans="1:73" ht="11.25" customHeight="1" outlineLevel="1">
      <c r="D281" s="96"/>
      <c r="E281" s="96"/>
      <c r="F281" s="96"/>
      <c r="G281" s="96"/>
      <c r="H281" s="96"/>
      <c r="I281" s="96"/>
      <c r="J281" s="96"/>
      <c r="K281" s="96"/>
      <c r="L281" s="96"/>
      <c r="M281" s="96"/>
      <c r="N281" s="96"/>
      <c r="O281" s="96"/>
      <c r="P281" s="96"/>
      <c r="Q281" s="96"/>
      <c r="R281" s="96"/>
      <c r="S281" s="96"/>
      <c r="T281" s="96"/>
      <c r="U281" s="96"/>
      <c r="V281" s="96"/>
      <c r="W281" s="96"/>
      <c r="X281" s="96"/>
      <c r="Y281" s="96"/>
      <c r="Z281" s="96"/>
      <c r="AA281" s="96"/>
      <c r="AB281" s="96"/>
      <c r="AC281" s="96"/>
      <c r="AD281" s="96"/>
      <c r="AE281" s="96"/>
      <c r="AF281" s="96"/>
      <c r="AG281" s="96"/>
      <c r="AH281" s="96"/>
      <c r="AI281" s="96"/>
      <c r="AJ281" s="96"/>
      <c r="AK281" s="96"/>
      <c r="AL281" s="96"/>
      <c r="AM281" s="96"/>
      <c r="AN281" s="96"/>
      <c r="AO281" s="96"/>
      <c r="AP281" s="96"/>
      <c r="AQ281" s="96"/>
      <c r="AR281" s="96"/>
      <c r="AS281" s="96"/>
      <c r="AT281" s="96"/>
      <c r="AU281" s="96"/>
      <c r="AV281" s="96"/>
      <c r="AW281" s="96"/>
      <c r="AX281" s="96"/>
      <c r="AY281" s="96"/>
      <c r="AZ281" s="96"/>
      <c r="BM281" s="96"/>
    </row>
    <row r="282" spans="1:73" ht="11.25" customHeight="1" outlineLevel="1">
      <c r="D282" s="96"/>
      <c r="E282" s="96"/>
      <c r="F282" s="96"/>
      <c r="G282" s="96"/>
      <c r="H282" s="96"/>
      <c r="I282" s="96"/>
      <c r="J282" s="96"/>
      <c r="K282" s="96"/>
      <c r="L282" s="96"/>
      <c r="M282" s="96"/>
      <c r="N282" s="96"/>
      <c r="O282" s="96"/>
      <c r="P282" s="96"/>
      <c r="Q282" s="96"/>
      <c r="R282" s="96"/>
      <c r="S282" s="96"/>
      <c r="T282" s="96"/>
      <c r="U282" s="96"/>
      <c r="V282" s="96"/>
      <c r="W282" s="96"/>
      <c r="X282" s="96"/>
      <c r="Y282" s="96"/>
      <c r="Z282" s="96"/>
      <c r="AA282" s="96"/>
      <c r="AB282" s="96"/>
      <c r="AC282" s="96"/>
      <c r="AD282" s="96"/>
      <c r="AE282" s="96"/>
      <c r="AF282" s="96"/>
      <c r="AG282" s="96"/>
      <c r="AH282" s="96"/>
      <c r="AI282" s="96"/>
      <c r="AJ282" s="96"/>
      <c r="AK282" s="96"/>
      <c r="AL282" s="96"/>
      <c r="AM282" s="96"/>
      <c r="AN282" s="96"/>
      <c r="AO282" s="96"/>
      <c r="AP282" s="96"/>
      <c r="AQ282" s="96"/>
      <c r="AR282" s="96"/>
      <c r="AS282" s="96"/>
      <c r="AT282" s="96"/>
      <c r="AU282" s="96"/>
      <c r="AV282" s="96"/>
      <c r="AW282" s="96"/>
      <c r="AX282" s="96"/>
      <c r="AY282" s="96"/>
      <c r="AZ282" s="96"/>
    </row>
    <row r="283" spans="1:73" ht="11.25" customHeight="1" outlineLevel="1">
      <c r="A283" s="217" t="s">
        <v>198</v>
      </c>
    </row>
    <row r="284" spans="1:73" ht="11.25" customHeight="1" outlineLevel="1">
      <c r="A284" s="205" t="s">
        <v>187</v>
      </c>
      <c r="D284" s="96"/>
      <c r="E284" s="96">
        <f>+D290</f>
        <v>0</v>
      </c>
      <c r="F284" s="209">
        <f>E290</f>
        <v>0</v>
      </c>
      <c r="G284" s="209">
        <f t="shared" ref="G284:AZ284" si="137">F290</f>
        <v>0</v>
      </c>
      <c r="H284" s="209">
        <f t="shared" si="137"/>
        <v>5.5943075000000002E-2</v>
      </c>
      <c r="I284" s="209">
        <f t="shared" si="137"/>
        <v>5.3145921249999999E-2</v>
      </c>
      <c r="J284" s="209">
        <f t="shared" si="137"/>
        <v>5.0488625187499997E-2</v>
      </c>
      <c r="K284" s="209">
        <f t="shared" si="137"/>
        <v>4.7964193928124996E-2</v>
      </c>
      <c r="L284" s="209">
        <f t="shared" si="137"/>
        <v>4.5565984231718745E-2</v>
      </c>
      <c r="M284" s="209">
        <f t="shared" si="137"/>
        <v>4.3287685020132805E-2</v>
      </c>
      <c r="N284" s="209">
        <f t="shared" si="137"/>
        <v>4.1123300769126167E-2</v>
      </c>
      <c r="O284" s="209">
        <f t="shared" si="137"/>
        <v>3.9067135730669861E-2</v>
      </c>
      <c r="P284" s="209">
        <f t="shared" si="137"/>
        <v>3.7113778944136366E-2</v>
      </c>
      <c r="Q284" s="209">
        <f t="shared" si="137"/>
        <v>3.5258089996929545E-2</v>
      </c>
      <c r="R284" s="209">
        <f t="shared" si="137"/>
        <v>3.3495185497083066E-2</v>
      </c>
      <c r="S284" s="209">
        <f t="shared" si="137"/>
        <v>3.1820426222228915E-2</v>
      </c>
      <c r="T284" s="209">
        <f t="shared" si="137"/>
        <v>3.0229404911117468E-2</v>
      </c>
      <c r="U284" s="209">
        <f t="shared" si="137"/>
        <v>2.8717934665561592E-2</v>
      </c>
      <c r="V284" s="209">
        <f t="shared" si="137"/>
        <v>2.7282037932283513E-2</v>
      </c>
      <c r="W284" s="209">
        <f t="shared" si="137"/>
        <v>2.5917936035669338E-2</v>
      </c>
      <c r="X284" s="209">
        <f t="shared" si="137"/>
        <v>2.4622039233885871E-2</v>
      </c>
      <c r="Y284" s="209">
        <f t="shared" si="137"/>
        <v>2.3390937272191575E-2</v>
      </c>
      <c r="Z284" s="209">
        <f t="shared" si="137"/>
        <v>2.2221390408581995E-2</v>
      </c>
      <c r="AA284" s="209">
        <f t="shared" si="137"/>
        <v>2.1110320888152897E-2</v>
      </c>
      <c r="AB284" s="209">
        <f t="shared" si="137"/>
        <v>2.0054804843745253E-2</v>
      </c>
      <c r="AC284" s="209">
        <f t="shared" si="137"/>
        <v>1.9052064601557991E-2</v>
      </c>
      <c r="AD284" s="209">
        <f t="shared" si="137"/>
        <v>1.809946137148009E-2</v>
      </c>
      <c r="AE284" s="209">
        <f t="shared" si="137"/>
        <v>1.7194488302906086E-2</v>
      </c>
      <c r="AF284" s="209">
        <f t="shared" si="137"/>
        <v>1.6334763887760784E-2</v>
      </c>
      <c r="AG284" s="209">
        <f t="shared" si="137"/>
        <v>1.5518025693372744E-2</v>
      </c>
      <c r="AH284" s="209">
        <f t="shared" si="137"/>
        <v>1.4742124408704108E-2</v>
      </c>
      <c r="AI284" s="209">
        <f t="shared" si="137"/>
        <v>1.4005018188268901E-2</v>
      </c>
      <c r="AJ284" s="209">
        <f t="shared" si="137"/>
        <v>1.3304767278855456E-2</v>
      </c>
      <c r="AK284" s="209">
        <f t="shared" si="137"/>
        <v>1.2639528914912684E-2</v>
      </c>
      <c r="AL284" s="209">
        <f t="shared" si="137"/>
        <v>1.200755246916705E-2</v>
      </c>
      <c r="AM284" s="209">
        <f t="shared" si="137"/>
        <v>1.1407174845708698E-2</v>
      </c>
      <c r="AN284" s="209">
        <f t="shared" si="137"/>
        <v>1.0836816103423264E-2</v>
      </c>
      <c r="AO284" s="209">
        <f t="shared" si="137"/>
        <v>1.0294975298252101E-2</v>
      </c>
      <c r="AP284" s="209">
        <f t="shared" si="137"/>
        <v>9.7802265333394971E-3</v>
      </c>
      <c r="AQ284" s="209">
        <f t="shared" si="137"/>
        <v>9.2912152066725213E-3</v>
      </c>
      <c r="AR284" s="209">
        <f t="shared" si="137"/>
        <v>8.8266544463388961E-3</v>
      </c>
      <c r="AS284" s="209">
        <f t="shared" si="137"/>
        <v>8.3853217240219512E-3</v>
      </c>
      <c r="AT284" s="209">
        <f t="shared" si="137"/>
        <v>7.9660556378208531E-3</v>
      </c>
      <c r="AU284" s="209">
        <f t="shared" si="137"/>
        <v>7.5677528559298102E-3</v>
      </c>
      <c r="AV284" s="209">
        <f t="shared" si="137"/>
        <v>7.1893652131333197E-3</v>
      </c>
      <c r="AW284" s="209">
        <f t="shared" si="137"/>
        <v>6.8298969524766533E-3</v>
      </c>
      <c r="AX284" s="209">
        <f t="shared" si="137"/>
        <v>6.4884021048528208E-3</v>
      </c>
      <c r="AY284" s="209">
        <f t="shared" si="137"/>
        <v>6.16398199961018E-3</v>
      </c>
      <c r="AZ284" s="209">
        <f t="shared" si="137"/>
        <v>5.8557828996296715E-3</v>
      </c>
    </row>
    <row r="285" spans="1:73" ht="11.25" customHeight="1" outlineLevel="1">
      <c r="A285" s="205" t="s">
        <v>189</v>
      </c>
      <c r="D285" s="96">
        <f>(+('[46]Inputs and Assumptions'!F123+'[46]Inputs and Assumptions'!F145)*'[46]Inputs and Assumptions'!$D$128)</f>
        <v>0</v>
      </c>
      <c r="E285" s="96">
        <f>(+('[46]Inputs and Assumptions'!G123+'[46]Inputs and Assumptions'!G145)*'[46]Inputs and Assumptions'!$D$128)</f>
        <v>0</v>
      </c>
      <c r="F285" s="209">
        <f>(+('[46]Inputs and Assumptions'!H113+'[46]Inputs and Assumptions'!H136)*'[46]Inputs and Assumptions'!$D$129)</f>
        <v>0</v>
      </c>
      <c r="G285" s="209">
        <f>(+('[46]Inputs and Assumptions'!I113+'[46]Inputs and Assumptions'!I136)*'[46]Inputs and Assumptions'!$D$129)</f>
        <v>6.0478999999999998E-2</v>
      </c>
      <c r="H285" s="209">
        <f>(+('[46]Inputs and Assumptions'!J113+'[46]Inputs and Assumptions'!J136)*'[46]Inputs and Assumptions'!$D$129)</f>
        <v>0</v>
      </c>
      <c r="I285" s="209">
        <f>(+('[46]Inputs and Assumptions'!K113+'[46]Inputs and Assumptions'!K136)*'[46]Inputs and Assumptions'!$D$129)</f>
        <v>0</v>
      </c>
      <c r="J285" s="209">
        <f>(+('[46]Inputs and Assumptions'!L113+'[46]Inputs and Assumptions'!L136)*'[46]Inputs and Assumptions'!$D$129)</f>
        <v>0</v>
      </c>
      <c r="K285" s="209">
        <f>(+('[46]Inputs and Assumptions'!M113+'[46]Inputs and Assumptions'!M136)*'[46]Inputs and Assumptions'!$D$129)</f>
        <v>0</v>
      </c>
      <c r="L285" s="209">
        <f>(+('[46]Inputs and Assumptions'!N113+'[46]Inputs and Assumptions'!N136)*'[46]Inputs and Assumptions'!$D$129)</f>
        <v>0</v>
      </c>
      <c r="M285" s="209">
        <f>(+('[46]Inputs and Assumptions'!O113+'[46]Inputs and Assumptions'!O136)*'[46]Inputs and Assumptions'!$D$129)</f>
        <v>0</v>
      </c>
      <c r="N285" s="209">
        <f>(+('[46]Inputs and Assumptions'!P113+'[46]Inputs and Assumptions'!P136)*'[46]Inputs and Assumptions'!$D$129)</f>
        <v>0</v>
      </c>
      <c r="O285" s="209">
        <f>(+('[46]Inputs and Assumptions'!Q113+'[46]Inputs and Assumptions'!Q136)*'[46]Inputs and Assumptions'!$D$129)</f>
        <v>0</v>
      </c>
      <c r="P285" s="209">
        <f>(+('[46]Inputs and Assumptions'!R113+'[46]Inputs and Assumptions'!R136)*'[46]Inputs and Assumptions'!$D$129)</f>
        <v>0</v>
      </c>
      <c r="Q285" s="209">
        <f>(+('[46]Inputs and Assumptions'!S113+'[46]Inputs and Assumptions'!S136)*'[46]Inputs and Assumptions'!$D$129)</f>
        <v>0</v>
      </c>
      <c r="R285" s="209">
        <f>(+('[46]Inputs and Assumptions'!T113+'[46]Inputs and Assumptions'!T136)*'[46]Inputs and Assumptions'!$D$129)</f>
        <v>0</v>
      </c>
      <c r="S285" s="209">
        <f>(+('[46]Inputs and Assumptions'!U113+'[46]Inputs and Assumptions'!U136)*'[46]Inputs and Assumptions'!$D$129)</f>
        <v>0</v>
      </c>
      <c r="T285" s="209">
        <f>(+('[46]Inputs and Assumptions'!V113+'[46]Inputs and Assumptions'!V136)*'[46]Inputs and Assumptions'!$D$129)</f>
        <v>0</v>
      </c>
      <c r="U285" s="209">
        <f>(+('[46]Inputs and Assumptions'!W113+'[46]Inputs and Assumptions'!W136)*'[46]Inputs and Assumptions'!$D$129)</f>
        <v>0</v>
      </c>
      <c r="V285" s="209">
        <f>(+('[46]Inputs and Assumptions'!X113+'[46]Inputs and Assumptions'!X136)*'[46]Inputs and Assumptions'!$D$129)</f>
        <v>0</v>
      </c>
      <c r="W285" s="209">
        <f>(+('[46]Inputs and Assumptions'!Y113+'[46]Inputs and Assumptions'!Y136)*'[46]Inputs and Assumptions'!$D$129)</f>
        <v>0</v>
      </c>
      <c r="X285" s="209">
        <f>(+('[46]Inputs and Assumptions'!Z113+'[46]Inputs and Assumptions'!Z136)*'[46]Inputs and Assumptions'!$D$129)</f>
        <v>0</v>
      </c>
      <c r="Y285" s="209">
        <f>(+('[46]Inputs and Assumptions'!AA113+'[46]Inputs and Assumptions'!AA136)*'[46]Inputs and Assumptions'!$D$129)</f>
        <v>0</v>
      </c>
      <c r="Z285" s="209">
        <f>(+('[46]Inputs and Assumptions'!AB113+'[46]Inputs and Assumptions'!AB136)*'[46]Inputs and Assumptions'!$D$129)</f>
        <v>0</v>
      </c>
      <c r="AA285" s="209">
        <f>(+('[46]Inputs and Assumptions'!AC113+'[46]Inputs and Assumptions'!AC136)*'[46]Inputs and Assumptions'!$D$129)</f>
        <v>0</v>
      </c>
      <c r="AB285" s="209">
        <f>(+('[46]Inputs and Assumptions'!AD113+'[46]Inputs and Assumptions'!AD136)*'[46]Inputs and Assumptions'!$D$129)</f>
        <v>0</v>
      </c>
      <c r="AC285" s="209">
        <f>(+('[46]Inputs and Assumptions'!AE113+'[46]Inputs and Assumptions'!AE136)*'[46]Inputs and Assumptions'!$D$129)</f>
        <v>0</v>
      </c>
      <c r="AD285" s="209">
        <f>(+('[46]Inputs and Assumptions'!AF113+'[46]Inputs and Assumptions'!AF136)*'[46]Inputs and Assumptions'!$D$129)</f>
        <v>0</v>
      </c>
      <c r="AE285" s="209">
        <f>(+('[46]Inputs and Assumptions'!AG113+'[46]Inputs and Assumptions'!AG136)*'[46]Inputs and Assumptions'!$D$129)</f>
        <v>0</v>
      </c>
      <c r="AF285" s="209">
        <f>(+('[46]Inputs and Assumptions'!AH113+'[46]Inputs and Assumptions'!AH136)*'[46]Inputs and Assumptions'!$D$129)</f>
        <v>0</v>
      </c>
      <c r="AG285" s="209">
        <f>(+('[46]Inputs and Assumptions'!AI113+'[46]Inputs and Assumptions'!AI136)*'[46]Inputs and Assumptions'!$D$129)</f>
        <v>0</v>
      </c>
      <c r="AH285" s="209">
        <f>(+('[46]Inputs and Assumptions'!AJ113+'[46]Inputs and Assumptions'!AJ136)*'[46]Inputs and Assumptions'!$D$129)</f>
        <v>0</v>
      </c>
      <c r="AI285" s="209">
        <f>(+('[46]Inputs and Assumptions'!AK113+'[46]Inputs and Assumptions'!AK136)*'[46]Inputs and Assumptions'!$D$129)</f>
        <v>0</v>
      </c>
      <c r="AJ285" s="209">
        <f>(+('[46]Inputs and Assumptions'!AL113+'[46]Inputs and Assumptions'!AL136)*'[46]Inputs and Assumptions'!$D$129)</f>
        <v>0</v>
      </c>
      <c r="AK285" s="209">
        <f>(+('[46]Inputs and Assumptions'!AM113+'[46]Inputs and Assumptions'!AM136)*'[46]Inputs and Assumptions'!$D$129)</f>
        <v>0</v>
      </c>
      <c r="AL285" s="209">
        <f>(+('[46]Inputs and Assumptions'!AN113+'[46]Inputs and Assumptions'!AN136)*'[46]Inputs and Assumptions'!$D$129)</f>
        <v>0</v>
      </c>
      <c r="AM285" s="209">
        <f>(+('[46]Inputs and Assumptions'!AO113+'[46]Inputs and Assumptions'!AO136)*'[46]Inputs and Assumptions'!$D$129)</f>
        <v>0</v>
      </c>
      <c r="AN285" s="209">
        <f>(+('[46]Inputs and Assumptions'!AP113+'[46]Inputs and Assumptions'!AP136)*'[46]Inputs and Assumptions'!$D$129)</f>
        <v>0</v>
      </c>
      <c r="AO285" s="209">
        <f>(+('[46]Inputs and Assumptions'!AQ113+'[46]Inputs and Assumptions'!AQ136)*'[46]Inputs and Assumptions'!$D$129)</f>
        <v>0</v>
      </c>
      <c r="AP285" s="209">
        <f>(+('[46]Inputs and Assumptions'!AR113+'[46]Inputs and Assumptions'!AR136)*'[46]Inputs and Assumptions'!$D$129)</f>
        <v>0</v>
      </c>
      <c r="AQ285" s="209">
        <f>(+('[46]Inputs and Assumptions'!AS113+'[46]Inputs and Assumptions'!AS136)*'[46]Inputs and Assumptions'!$D$129)</f>
        <v>0</v>
      </c>
      <c r="AR285" s="209">
        <f>(+('[46]Inputs and Assumptions'!AT113+'[46]Inputs and Assumptions'!AT136)*'[46]Inputs and Assumptions'!$D$129)</f>
        <v>0</v>
      </c>
      <c r="AS285" s="209">
        <f>(+('[46]Inputs and Assumptions'!AU113+'[46]Inputs and Assumptions'!AU136)*'[46]Inputs and Assumptions'!$D$129)</f>
        <v>0</v>
      </c>
      <c r="AT285" s="209">
        <f>(+('[46]Inputs and Assumptions'!AV113+'[46]Inputs and Assumptions'!AV136)*'[46]Inputs and Assumptions'!$D$129)</f>
        <v>0</v>
      </c>
      <c r="AU285" s="209">
        <f>(+('[46]Inputs and Assumptions'!AW113+'[46]Inputs and Assumptions'!AW136)*'[46]Inputs and Assumptions'!$D$129)</f>
        <v>0</v>
      </c>
      <c r="AV285" s="209">
        <f>(+('[46]Inputs and Assumptions'!AX113+'[46]Inputs and Assumptions'!AX136)*'[46]Inputs and Assumptions'!$D$129)</f>
        <v>0</v>
      </c>
      <c r="AW285" s="209">
        <f>(+('[46]Inputs and Assumptions'!AY113+'[46]Inputs and Assumptions'!AY136)*'[46]Inputs and Assumptions'!$D$129)</f>
        <v>0</v>
      </c>
      <c r="AX285" s="209">
        <f>(+('[46]Inputs and Assumptions'!AZ113+'[46]Inputs and Assumptions'!AZ136)*'[46]Inputs and Assumptions'!$D$129)</f>
        <v>0</v>
      </c>
      <c r="AY285" s="209">
        <f>(+('[46]Inputs and Assumptions'!BA113+'[46]Inputs and Assumptions'!BA136)*'[46]Inputs and Assumptions'!$D$129)</f>
        <v>0</v>
      </c>
      <c r="AZ285" s="209">
        <f>(+('[46]Inputs and Assumptions'!BB113+'[46]Inputs and Assumptions'!BB136)*'[46]Inputs and Assumptions'!$D$129)</f>
        <v>0</v>
      </c>
    </row>
    <row r="286" spans="1:73" ht="11.25" customHeight="1" outlineLevel="1">
      <c r="A286" s="205" t="s">
        <v>191</v>
      </c>
      <c r="D286" s="219"/>
      <c r="E286" s="220"/>
      <c r="F286" s="226">
        <f>-F285/2</f>
        <v>0</v>
      </c>
      <c r="G286" s="226">
        <f t="shared" ref="G286:AZ286" si="138">(-G285)/2</f>
        <v>-3.0239499999999999E-2</v>
      </c>
      <c r="H286" s="226">
        <f t="shared" si="138"/>
        <v>0</v>
      </c>
      <c r="I286" s="226">
        <f t="shared" si="138"/>
        <v>0</v>
      </c>
      <c r="J286" s="226">
        <f t="shared" si="138"/>
        <v>0</v>
      </c>
      <c r="K286" s="226">
        <f t="shared" si="138"/>
        <v>0</v>
      </c>
      <c r="L286" s="226">
        <f t="shared" si="138"/>
        <v>0</v>
      </c>
      <c r="M286" s="226">
        <f t="shared" si="138"/>
        <v>0</v>
      </c>
      <c r="N286" s="226">
        <f t="shared" si="138"/>
        <v>0</v>
      </c>
      <c r="O286" s="226">
        <f t="shared" si="138"/>
        <v>0</v>
      </c>
      <c r="P286" s="226">
        <f t="shared" si="138"/>
        <v>0</v>
      </c>
      <c r="Q286" s="226">
        <f t="shared" si="138"/>
        <v>0</v>
      </c>
      <c r="R286" s="226">
        <f t="shared" si="138"/>
        <v>0</v>
      </c>
      <c r="S286" s="226">
        <f t="shared" si="138"/>
        <v>0</v>
      </c>
      <c r="T286" s="226">
        <f t="shared" si="138"/>
        <v>0</v>
      </c>
      <c r="U286" s="226">
        <f t="shared" si="138"/>
        <v>0</v>
      </c>
      <c r="V286" s="226">
        <f t="shared" si="138"/>
        <v>0</v>
      </c>
      <c r="W286" s="226">
        <f t="shared" si="138"/>
        <v>0</v>
      </c>
      <c r="X286" s="226">
        <f t="shared" si="138"/>
        <v>0</v>
      </c>
      <c r="Y286" s="226">
        <f t="shared" si="138"/>
        <v>0</v>
      </c>
      <c r="Z286" s="226">
        <f t="shared" si="138"/>
        <v>0</v>
      </c>
      <c r="AA286" s="226">
        <f t="shared" si="138"/>
        <v>0</v>
      </c>
      <c r="AB286" s="226">
        <f t="shared" si="138"/>
        <v>0</v>
      </c>
      <c r="AC286" s="226">
        <f t="shared" si="138"/>
        <v>0</v>
      </c>
      <c r="AD286" s="226">
        <f t="shared" si="138"/>
        <v>0</v>
      </c>
      <c r="AE286" s="226">
        <f t="shared" si="138"/>
        <v>0</v>
      </c>
      <c r="AF286" s="226">
        <f t="shared" si="138"/>
        <v>0</v>
      </c>
      <c r="AG286" s="226">
        <f t="shared" si="138"/>
        <v>0</v>
      </c>
      <c r="AH286" s="226">
        <f t="shared" si="138"/>
        <v>0</v>
      </c>
      <c r="AI286" s="226">
        <f t="shared" si="138"/>
        <v>0</v>
      </c>
      <c r="AJ286" s="226">
        <f t="shared" si="138"/>
        <v>0</v>
      </c>
      <c r="AK286" s="226">
        <f t="shared" si="138"/>
        <v>0</v>
      </c>
      <c r="AL286" s="226">
        <f t="shared" si="138"/>
        <v>0</v>
      </c>
      <c r="AM286" s="226">
        <f t="shared" si="138"/>
        <v>0</v>
      </c>
      <c r="AN286" s="226">
        <f t="shared" si="138"/>
        <v>0</v>
      </c>
      <c r="AO286" s="226">
        <f t="shared" si="138"/>
        <v>0</v>
      </c>
      <c r="AP286" s="226">
        <f t="shared" si="138"/>
        <v>0</v>
      </c>
      <c r="AQ286" s="226">
        <f t="shared" si="138"/>
        <v>0</v>
      </c>
      <c r="AR286" s="226">
        <f t="shared" si="138"/>
        <v>0</v>
      </c>
      <c r="AS286" s="226">
        <f t="shared" si="138"/>
        <v>0</v>
      </c>
      <c r="AT286" s="226">
        <f t="shared" si="138"/>
        <v>0</v>
      </c>
      <c r="AU286" s="226">
        <f t="shared" si="138"/>
        <v>0</v>
      </c>
      <c r="AV286" s="226">
        <f t="shared" si="138"/>
        <v>0</v>
      </c>
      <c r="AW286" s="226">
        <f t="shared" si="138"/>
        <v>0</v>
      </c>
      <c r="AX286" s="226">
        <f t="shared" si="138"/>
        <v>0</v>
      </c>
      <c r="AY286" s="226">
        <f t="shared" si="138"/>
        <v>0</v>
      </c>
      <c r="AZ286" s="226">
        <f t="shared" si="138"/>
        <v>0</v>
      </c>
    </row>
    <row r="287" spans="1:73" ht="11.25" customHeight="1" outlineLevel="1">
      <c r="A287" s="205" t="s">
        <v>192</v>
      </c>
      <c r="D287" s="96">
        <f t="shared" ref="D287:AI287" si="139">+SUM(D284:D286)</f>
        <v>0</v>
      </c>
      <c r="E287" s="96">
        <f t="shared" si="139"/>
        <v>0</v>
      </c>
      <c r="F287" s="96">
        <f t="shared" si="139"/>
        <v>0</v>
      </c>
      <c r="G287" s="96">
        <f t="shared" si="139"/>
        <v>3.0239499999999999E-2</v>
      </c>
      <c r="H287" s="96">
        <f t="shared" si="139"/>
        <v>5.5943075000000002E-2</v>
      </c>
      <c r="I287" s="96">
        <f t="shared" si="139"/>
        <v>5.3145921249999999E-2</v>
      </c>
      <c r="J287" s="96">
        <f t="shared" si="139"/>
        <v>5.0488625187499997E-2</v>
      </c>
      <c r="K287" s="96">
        <f t="shared" si="139"/>
        <v>4.7964193928124996E-2</v>
      </c>
      <c r="L287" s="96">
        <f t="shared" si="139"/>
        <v>4.5565984231718745E-2</v>
      </c>
      <c r="M287" s="96">
        <f t="shared" si="139"/>
        <v>4.3287685020132805E-2</v>
      </c>
      <c r="N287" s="96">
        <f t="shared" si="139"/>
        <v>4.1123300769126167E-2</v>
      </c>
      <c r="O287" s="96">
        <f t="shared" si="139"/>
        <v>3.9067135730669861E-2</v>
      </c>
      <c r="P287" s="96">
        <f t="shared" si="139"/>
        <v>3.7113778944136366E-2</v>
      </c>
      <c r="Q287" s="96">
        <f t="shared" si="139"/>
        <v>3.5258089996929545E-2</v>
      </c>
      <c r="R287" s="96">
        <f t="shared" si="139"/>
        <v>3.3495185497083066E-2</v>
      </c>
      <c r="S287" s="96">
        <f t="shared" si="139"/>
        <v>3.1820426222228915E-2</v>
      </c>
      <c r="T287" s="96">
        <f t="shared" si="139"/>
        <v>3.0229404911117468E-2</v>
      </c>
      <c r="U287" s="96">
        <f t="shared" si="139"/>
        <v>2.8717934665561592E-2</v>
      </c>
      <c r="V287" s="96">
        <f t="shared" si="139"/>
        <v>2.7282037932283513E-2</v>
      </c>
      <c r="W287" s="96">
        <f t="shared" si="139"/>
        <v>2.5917936035669338E-2</v>
      </c>
      <c r="X287" s="96">
        <f t="shared" si="139"/>
        <v>2.4622039233885871E-2</v>
      </c>
      <c r="Y287" s="96">
        <f t="shared" si="139"/>
        <v>2.3390937272191575E-2</v>
      </c>
      <c r="Z287" s="96">
        <f t="shared" si="139"/>
        <v>2.2221390408581995E-2</v>
      </c>
      <c r="AA287" s="96">
        <f t="shared" si="139"/>
        <v>2.1110320888152897E-2</v>
      </c>
      <c r="AB287" s="96">
        <f t="shared" si="139"/>
        <v>2.0054804843745253E-2</v>
      </c>
      <c r="AC287" s="96">
        <f t="shared" si="139"/>
        <v>1.9052064601557991E-2</v>
      </c>
      <c r="AD287" s="96">
        <f t="shared" si="139"/>
        <v>1.809946137148009E-2</v>
      </c>
      <c r="AE287" s="96">
        <f t="shared" si="139"/>
        <v>1.7194488302906086E-2</v>
      </c>
      <c r="AF287" s="96">
        <f t="shared" si="139"/>
        <v>1.6334763887760784E-2</v>
      </c>
      <c r="AG287" s="96">
        <f t="shared" si="139"/>
        <v>1.5518025693372744E-2</v>
      </c>
      <c r="AH287" s="96">
        <f t="shared" si="139"/>
        <v>1.4742124408704108E-2</v>
      </c>
      <c r="AI287" s="96">
        <f t="shared" si="139"/>
        <v>1.4005018188268901E-2</v>
      </c>
      <c r="AJ287" s="96">
        <f t="shared" ref="AJ287:AZ287" si="140">+SUM(AJ284:AJ286)</f>
        <v>1.3304767278855456E-2</v>
      </c>
      <c r="AK287" s="96">
        <f t="shared" si="140"/>
        <v>1.2639528914912684E-2</v>
      </c>
      <c r="AL287" s="96">
        <f t="shared" si="140"/>
        <v>1.200755246916705E-2</v>
      </c>
      <c r="AM287" s="96">
        <f t="shared" si="140"/>
        <v>1.1407174845708698E-2</v>
      </c>
      <c r="AN287" s="96">
        <f t="shared" si="140"/>
        <v>1.0836816103423264E-2</v>
      </c>
      <c r="AO287" s="96">
        <f t="shared" si="140"/>
        <v>1.0294975298252101E-2</v>
      </c>
      <c r="AP287" s="96">
        <f t="shared" si="140"/>
        <v>9.7802265333394971E-3</v>
      </c>
      <c r="AQ287" s="96">
        <f t="shared" si="140"/>
        <v>9.2912152066725213E-3</v>
      </c>
      <c r="AR287" s="96">
        <f t="shared" si="140"/>
        <v>8.8266544463388961E-3</v>
      </c>
      <c r="AS287" s="96">
        <f t="shared" si="140"/>
        <v>8.3853217240219512E-3</v>
      </c>
      <c r="AT287" s="96">
        <f t="shared" si="140"/>
        <v>7.9660556378208531E-3</v>
      </c>
      <c r="AU287" s="96">
        <f t="shared" si="140"/>
        <v>7.5677528559298102E-3</v>
      </c>
      <c r="AV287" s="96">
        <f t="shared" si="140"/>
        <v>7.1893652131333197E-3</v>
      </c>
      <c r="AW287" s="96">
        <f t="shared" si="140"/>
        <v>6.8298969524766533E-3</v>
      </c>
      <c r="AX287" s="96">
        <f t="shared" si="140"/>
        <v>6.4884021048528208E-3</v>
      </c>
      <c r="AY287" s="96">
        <f t="shared" si="140"/>
        <v>6.16398199961018E-3</v>
      </c>
      <c r="AZ287" s="96">
        <f t="shared" si="140"/>
        <v>5.8557828996296715E-3</v>
      </c>
    </row>
    <row r="288" spans="1:73" ht="11.25" customHeight="1" outlineLevel="1">
      <c r="A288" s="205" t="s">
        <v>193</v>
      </c>
      <c r="D288" s="96">
        <f>(+D286+D285+D284)*'[46]Inputs and Assumptions'!$D$119</f>
        <v>0</v>
      </c>
      <c r="E288" s="96">
        <f>(+E286+E285+E284)*'[46]Inputs and Assumptions'!$D$119</f>
        <v>0</v>
      </c>
      <c r="F288" s="209">
        <f>(+F286+F285+F284)*'[46]Inputs and Assumptions'!$D$120</f>
        <v>0</v>
      </c>
      <c r="G288" s="209">
        <f>(+G286+G285+G284)*'[46]Inputs and Assumptions'!$D$120</f>
        <v>1.511975E-3</v>
      </c>
      <c r="H288" s="209">
        <f>(+H286+H285+H284)*'[46]Inputs and Assumptions'!$D$120</f>
        <v>2.7971537500000002E-3</v>
      </c>
      <c r="I288" s="209">
        <f>(+I286+I285+I284)*'[46]Inputs and Assumptions'!$D$120</f>
        <v>2.6572960624999999E-3</v>
      </c>
      <c r="J288" s="209">
        <f>(+J286+J285+J284)*'[46]Inputs and Assumptions'!$D$120</f>
        <v>2.5244312593749999E-3</v>
      </c>
      <c r="K288" s="209">
        <f>(+K286+K285+K284)*'[46]Inputs and Assumptions'!$D$120</f>
        <v>2.39820969640625E-3</v>
      </c>
      <c r="L288" s="209">
        <f>(+L286+L285+L284)*'[46]Inputs and Assumptions'!$D$120</f>
        <v>2.2782992115859373E-3</v>
      </c>
      <c r="M288" s="209">
        <f>(+M286+M285+M284)*'[46]Inputs and Assumptions'!$D$120</f>
        <v>2.1643842510066405E-3</v>
      </c>
      <c r="N288" s="209">
        <f>(+N286+N285+N284)*'[46]Inputs and Assumptions'!$D$120</f>
        <v>2.0561650384563084E-3</v>
      </c>
      <c r="O288" s="209">
        <f>(+O286+O285+O284)*'[46]Inputs and Assumptions'!$D$120</f>
        <v>1.9533567865334931E-3</v>
      </c>
      <c r="P288" s="209">
        <f>(+P286+P285+P284)*'[46]Inputs and Assumptions'!$D$120</f>
        <v>1.8556889472068185E-3</v>
      </c>
      <c r="Q288" s="209">
        <f>(+Q286+Q285+Q284)*'[46]Inputs and Assumptions'!$D$120</f>
        <v>1.7629044998464774E-3</v>
      </c>
      <c r="R288" s="209">
        <f>(+R286+R285+R284)*'[46]Inputs and Assumptions'!$D$120</f>
        <v>1.6747592748541534E-3</v>
      </c>
      <c r="S288" s="209">
        <f>(+S286+S285+S284)*'[46]Inputs and Assumptions'!$D$120</f>
        <v>1.5910213111114458E-3</v>
      </c>
      <c r="T288" s="209">
        <f>(+T286+T285+T284)*'[46]Inputs and Assumptions'!$D$120</f>
        <v>1.5114702455558734E-3</v>
      </c>
      <c r="U288" s="209">
        <f>(+U286+U285+U284)*'[46]Inputs and Assumptions'!$D$120</f>
        <v>1.4358967332780796E-3</v>
      </c>
      <c r="V288" s="209">
        <f>(+V286+V285+V284)*'[46]Inputs and Assumptions'!$D$120</f>
        <v>1.3641018966141756E-3</v>
      </c>
      <c r="W288" s="209">
        <f>(+W286+W285+W284)*'[46]Inputs and Assumptions'!$D$120</f>
        <v>1.295896801783467E-3</v>
      </c>
      <c r="X288" s="209">
        <f>(+X286+X285+X284)*'[46]Inputs and Assumptions'!$D$120</f>
        <v>1.2311019616942937E-3</v>
      </c>
      <c r="Y288" s="209">
        <f>(+Y286+Y285+Y284)*'[46]Inputs and Assumptions'!$D$120</f>
        <v>1.1695468636095789E-3</v>
      </c>
      <c r="Z288" s="209">
        <f>(+Z286+Z285+Z284)*'[46]Inputs and Assumptions'!$D$120</f>
        <v>1.1110695204290999E-3</v>
      </c>
      <c r="AA288" s="209">
        <f>(+AA286+AA285+AA284)*'[46]Inputs and Assumptions'!$D$120</f>
        <v>1.0555160444076449E-3</v>
      </c>
      <c r="AB288" s="209">
        <f>(+AB286+AB285+AB284)*'[46]Inputs and Assumptions'!$D$120</f>
        <v>1.0027402421872627E-3</v>
      </c>
      <c r="AC288" s="209">
        <f>(+AC286+AC285+AC284)*'[46]Inputs and Assumptions'!$D$120</f>
        <v>9.5260323007789966E-4</v>
      </c>
      <c r="AD288" s="209">
        <f>(+AD286+AD285+AD284)*'[46]Inputs and Assumptions'!$D$120</f>
        <v>9.0497306857400454E-4</v>
      </c>
      <c r="AE288" s="209">
        <f>(+AE286+AE285+AE284)*'[46]Inputs and Assumptions'!$D$120</f>
        <v>8.5972441514530439E-4</v>
      </c>
      <c r="AF288" s="209">
        <f>(+AF286+AF285+AF284)*'[46]Inputs and Assumptions'!$D$120</f>
        <v>8.1673819438803921E-4</v>
      </c>
      <c r="AG288" s="209">
        <f>(+AG286+AG285+AG284)*'[46]Inputs and Assumptions'!$D$120</f>
        <v>7.7590128466863725E-4</v>
      </c>
      <c r="AH288" s="209">
        <f>(+AH286+AH285+AH284)*'[46]Inputs and Assumptions'!$D$120</f>
        <v>7.3710622043520542E-4</v>
      </c>
      <c r="AI288" s="209">
        <f>(+AI286+AI285+AI284)*'[46]Inputs and Assumptions'!$D$120</f>
        <v>7.0025090941344507E-4</v>
      </c>
      <c r="AJ288" s="209">
        <f>(+AJ286+AJ285+AJ284)*'[46]Inputs and Assumptions'!$D$120</f>
        <v>6.6523836394277291E-4</v>
      </c>
      <c r="AK288" s="209">
        <f>(+AK286+AK285+AK284)*'[46]Inputs and Assumptions'!$D$120</f>
        <v>6.3197644574563422E-4</v>
      </c>
      <c r="AL288" s="209">
        <f>(+AL286+AL285+AL284)*'[46]Inputs and Assumptions'!$D$120</f>
        <v>6.0037762345835257E-4</v>
      </c>
      <c r="AM288" s="209">
        <f>(+AM286+AM285+AM284)*'[46]Inputs and Assumptions'!$D$120</f>
        <v>5.7035874228543492E-4</v>
      </c>
      <c r="AN288" s="209">
        <f>(+AN286+AN285+AN284)*'[46]Inputs and Assumptions'!$D$120</f>
        <v>5.4184080517116317E-4</v>
      </c>
      <c r="AO288" s="209">
        <f>(+AO286+AO285+AO284)*'[46]Inputs and Assumptions'!$D$120</f>
        <v>5.1474876491260514E-4</v>
      </c>
      <c r="AP288" s="209">
        <f>(+AP286+AP285+AP284)*'[46]Inputs and Assumptions'!$D$120</f>
        <v>4.8901132666697485E-4</v>
      </c>
      <c r="AQ288" s="209">
        <f>(+AQ286+AQ285+AQ284)*'[46]Inputs and Assumptions'!$D$120</f>
        <v>4.6456076033362607E-4</v>
      </c>
      <c r="AR288" s="209">
        <f>(+AR286+AR285+AR284)*'[46]Inputs and Assumptions'!$D$120</f>
        <v>4.4133272231694482E-4</v>
      </c>
      <c r="AS288" s="209">
        <f>(+AS286+AS285+AS284)*'[46]Inputs and Assumptions'!$D$120</f>
        <v>4.1926608620109759E-4</v>
      </c>
      <c r="AT288" s="209">
        <f>(+AT286+AT285+AT284)*'[46]Inputs and Assumptions'!$D$120</f>
        <v>3.983027818910427E-4</v>
      </c>
      <c r="AU288" s="209">
        <f>(+AU286+AU285+AU284)*'[46]Inputs and Assumptions'!$D$120</f>
        <v>3.7838764279649051E-4</v>
      </c>
      <c r="AV288" s="209">
        <f>(+AV286+AV285+AV284)*'[46]Inputs and Assumptions'!$D$120</f>
        <v>3.59468260656666E-4</v>
      </c>
      <c r="AW288" s="209">
        <f>(+AW286+AW285+AW284)*'[46]Inputs and Assumptions'!$D$120</f>
        <v>3.4149484762383269E-4</v>
      </c>
      <c r="AX288" s="209">
        <f>(+AX286+AX285+AX284)*'[46]Inputs and Assumptions'!$D$120</f>
        <v>3.2442010524264106E-4</v>
      </c>
      <c r="AY288" s="209">
        <f>(+AY286+AY285+AY284)*'[46]Inputs and Assumptions'!$D$120</f>
        <v>3.08199099980509E-4</v>
      </c>
      <c r="AZ288" s="209">
        <f>(+AZ286+AZ285+AZ284)*'[46]Inputs and Assumptions'!$D$120</f>
        <v>2.9278914498148358E-4</v>
      </c>
    </row>
    <row r="289" spans="1:65" ht="11.25" customHeight="1" outlineLevel="1">
      <c r="A289" s="205" t="s">
        <v>194</v>
      </c>
      <c r="D289" s="96"/>
      <c r="E289" s="96"/>
      <c r="F289" s="209"/>
      <c r="G289" s="209">
        <f>(G285*VLOOKUP(G$1,$BN$267:$BO$275,2,FALSE)-G285)/2*'[46]Inputs and Assumptions'!$D$120</f>
        <v>3.0239499999999996E-3</v>
      </c>
      <c r="H289" s="209">
        <f>(H285*VLOOKUP(H$1,$BN$267:$BO$275,2,FALSE)-H285)/2*'[46]Inputs and Assumptions'!$D$120</f>
        <v>0</v>
      </c>
      <c r="I289" s="209">
        <f>(I285*VLOOKUP(I$1,$BN$267:$BO$275,2,FALSE)-I285)/2*'[46]Inputs and Assumptions'!$D$120</f>
        <v>0</v>
      </c>
      <c r="J289" s="96">
        <f>(J285*VLOOKUP(J$1,$BN$267:$BO$275,2,FALSE)-J285)/2*'[46]Inputs and Assumptions'!$D$120</f>
        <v>0</v>
      </c>
      <c r="K289" s="96">
        <f>(K285*VLOOKUP(K$1,$BN$267:$BO$275,2,FALSE)-K285)/2*'[46]Inputs and Assumptions'!$D$120</f>
        <v>0</v>
      </c>
      <c r="L289" s="96">
        <f>(L285*VLOOKUP(L$1,$BN$267:$BO$275,2,FALSE)-L285)/2*'[46]Inputs and Assumptions'!$D$120</f>
        <v>0</v>
      </c>
      <c r="M289" s="209">
        <f>(M285*VLOOKUP(M$1,$BN$267:$BO$275,2,FALSE)-M285)/2*'[46]Inputs and Assumptions'!$D$120</f>
        <v>0</v>
      </c>
      <c r="N289" s="209">
        <f>(N285*VLOOKUP(N$1,$BN$267:$BO$275,2,FALSE)-N285)/2*'[46]Inputs and Assumptions'!$D$120</f>
        <v>0</v>
      </c>
      <c r="O289" s="209">
        <f>(O285*VLOOKUP(O$1,$BN$267:$BO$275,2,FALSE)-O285)/2*'[46]Inputs and Assumptions'!$D$120</f>
        <v>0</v>
      </c>
      <c r="P289" s="96"/>
      <c r="Q289" s="96"/>
      <c r="R289" s="96"/>
      <c r="S289" s="96"/>
      <c r="T289" s="96"/>
      <c r="U289" s="96"/>
      <c r="V289" s="96"/>
      <c r="W289" s="96"/>
      <c r="X289" s="96"/>
      <c r="Y289" s="96"/>
      <c r="Z289" s="96"/>
      <c r="AA289" s="96"/>
      <c r="AB289" s="96"/>
      <c r="AC289" s="96"/>
      <c r="AD289" s="96"/>
      <c r="AE289" s="96"/>
      <c r="AF289" s="96"/>
      <c r="AG289" s="96"/>
      <c r="AH289" s="96"/>
      <c r="AI289" s="96"/>
      <c r="AJ289" s="96"/>
      <c r="AK289" s="96"/>
      <c r="AL289" s="96"/>
      <c r="AM289" s="96"/>
      <c r="AN289" s="96"/>
      <c r="AO289" s="96"/>
      <c r="AP289" s="96"/>
      <c r="AQ289" s="96"/>
      <c r="AR289" s="96"/>
      <c r="AS289" s="96"/>
      <c r="AT289" s="96"/>
      <c r="AU289" s="96"/>
      <c r="AV289" s="96"/>
      <c r="AW289" s="96"/>
      <c r="AX289" s="96"/>
      <c r="AY289" s="96"/>
      <c r="AZ289" s="96"/>
      <c r="BM289" s="96"/>
    </row>
    <row r="290" spans="1:65" ht="11.25" customHeight="1" outlineLevel="1">
      <c r="A290" s="205" t="s">
        <v>195</v>
      </c>
      <c r="D290" s="214"/>
      <c r="E290" s="215">
        <f>+E284+E285-E288</f>
        <v>0</v>
      </c>
      <c r="F290" s="215">
        <f>+F284+F285-F288</f>
        <v>0</v>
      </c>
      <c r="G290" s="216">
        <f t="shared" ref="G290:AZ290" si="141">+G284+G285-G288-G289</f>
        <v>5.5943075000000002E-2</v>
      </c>
      <c r="H290" s="216">
        <f t="shared" si="141"/>
        <v>5.3145921249999999E-2</v>
      </c>
      <c r="I290" s="216">
        <f t="shared" si="141"/>
        <v>5.0488625187499997E-2</v>
      </c>
      <c r="J290" s="216">
        <f t="shared" si="141"/>
        <v>4.7964193928124996E-2</v>
      </c>
      <c r="K290" s="216">
        <f t="shared" si="141"/>
        <v>4.5565984231718745E-2</v>
      </c>
      <c r="L290" s="216">
        <f t="shared" si="141"/>
        <v>4.3287685020132805E-2</v>
      </c>
      <c r="M290" s="216">
        <f t="shared" si="141"/>
        <v>4.1123300769126167E-2</v>
      </c>
      <c r="N290" s="216">
        <f t="shared" si="141"/>
        <v>3.9067135730669861E-2</v>
      </c>
      <c r="O290" s="216">
        <f t="shared" si="141"/>
        <v>3.7113778944136366E-2</v>
      </c>
      <c r="P290" s="216">
        <f t="shared" si="141"/>
        <v>3.5258089996929545E-2</v>
      </c>
      <c r="Q290" s="216">
        <f t="shared" si="141"/>
        <v>3.3495185497083066E-2</v>
      </c>
      <c r="R290" s="216">
        <f t="shared" si="141"/>
        <v>3.1820426222228915E-2</v>
      </c>
      <c r="S290" s="216">
        <f t="shared" si="141"/>
        <v>3.0229404911117468E-2</v>
      </c>
      <c r="T290" s="216">
        <f t="shared" si="141"/>
        <v>2.8717934665561592E-2</v>
      </c>
      <c r="U290" s="216">
        <f t="shared" si="141"/>
        <v>2.7282037932283513E-2</v>
      </c>
      <c r="V290" s="216">
        <f t="shared" si="141"/>
        <v>2.5917936035669338E-2</v>
      </c>
      <c r="W290" s="216">
        <f t="shared" si="141"/>
        <v>2.4622039233885871E-2</v>
      </c>
      <c r="X290" s="216">
        <f t="shared" si="141"/>
        <v>2.3390937272191575E-2</v>
      </c>
      <c r="Y290" s="216">
        <f t="shared" si="141"/>
        <v>2.2221390408581995E-2</v>
      </c>
      <c r="Z290" s="216">
        <f t="shared" si="141"/>
        <v>2.1110320888152897E-2</v>
      </c>
      <c r="AA290" s="216">
        <f t="shared" si="141"/>
        <v>2.0054804843745253E-2</v>
      </c>
      <c r="AB290" s="216">
        <f t="shared" si="141"/>
        <v>1.9052064601557991E-2</v>
      </c>
      <c r="AC290" s="216">
        <f t="shared" si="141"/>
        <v>1.809946137148009E-2</v>
      </c>
      <c r="AD290" s="216">
        <f t="shared" si="141"/>
        <v>1.7194488302906086E-2</v>
      </c>
      <c r="AE290" s="216">
        <f t="shared" si="141"/>
        <v>1.6334763887760784E-2</v>
      </c>
      <c r="AF290" s="216">
        <f t="shared" si="141"/>
        <v>1.5518025693372744E-2</v>
      </c>
      <c r="AG290" s="216">
        <f t="shared" si="141"/>
        <v>1.4742124408704108E-2</v>
      </c>
      <c r="AH290" s="216">
        <f t="shared" si="141"/>
        <v>1.4005018188268901E-2</v>
      </c>
      <c r="AI290" s="216">
        <f t="shared" si="141"/>
        <v>1.3304767278855456E-2</v>
      </c>
      <c r="AJ290" s="216">
        <f t="shared" si="141"/>
        <v>1.2639528914912684E-2</v>
      </c>
      <c r="AK290" s="216">
        <f t="shared" si="141"/>
        <v>1.200755246916705E-2</v>
      </c>
      <c r="AL290" s="216">
        <f t="shared" si="141"/>
        <v>1.1407174845708698E-2</v>
      </c>
      <c r="AM290" s="216">
        <f t="shared" si="141"/>
        <v>1.0836816103423264E-2</v>
      </c>
      <c r="AN290" s="216">
        <f t="shared" si="141"/>
        <v>1.0294975298252101E-2</v>
      </c>
      <c r="AO290" s="216">
        <f t="shared" si="141"/>
        <v>9.7802265333394971E-3</v>
      </c>
      <c r="AP290" s="216">
        <f t="shared" si="141"/>
        <v>9.2912152066725213E-3</v>
      </c>
      <c r="AQ290" s="216">
        <f t="shared" si="141"/>
        <v>8.8266544463388961E-3</v>
      </c>
      <c r="AR290" s="216">
        <f t="shared" si="141"/>
        <v>8.3853217240219512E-3</v>
      </c>
      <c r="AS290" s="216">
        <f t="shared" si="141"/>
        <v>7.9660556378208531E-3</v>
      </c>
      <c r="AT290" s="216">
        <f t="shared" si="141"/>
        <v>7.5677528559298102E-3</v>
      </c>
      <c r="AU290" s="216">
        <f t="shared" si="141"/>
        <v>7.1893652131333197E-3</v>
      </c>
      <c r="AV290" s="216">
        <f t="shared" si="141"/>
        <v>6.8298969524766533E-3</v>
      </c>
      <c r="AW290" s="216">
        <f t="shared" si="141"/>
        <v>6.4884021048528208E-3</v>
      </c>
      <c r="AX290" s="216">
        <f t="shared" si="141"/>
        <v>6.16398199961018E-3</v>
      </c>
      <c r="AY290" s="216">
        <f t="shared" si="141"/>
        <v>5.8557828996296715E-3</v>
      </c>
      <c r="AZ290" s="216">
        <f t="shared" si="141"/>
        <v>5.5629937546481881E-3</v>
      </c>
      <c r="BM290" s="227"/>
    </row>
    <row r="291" spans="1:65" ht="11.25" customHeight="1" outlineLevel="1">
      <c r="D291" s="96"/>
      <c r="E291" s="96"/>
      <c r="F291" s="96"/>
      <c r="G291" s="96"/>
      <c r="H291" s="96"/>
      <c r="I291" s="96"/>
      <c r="J291" s="96"/>
      <c r="K291" s="96"/>
      <c r="L291" s="96"/>
      <c r="M291" s="96"/>
      <c r="N291" s="96"/>
      <c r="O291" s="96"/>
      <c r="P291" s="96"/>
      <c r="Q291" s="96"/>
      <c r="R291" s="96"/>
      <c r="S291" s="96"/>
      <c r="T291" s="96"/>
      <c r="U291" s="96"/>
      <c r="V291" s="96"/>
      <c r="W291" s="96"/>
      <c r="X291" s="96"/>
      <c r="Y291" s="96"/>
      <c r="Z291" s="96"/>
      <c r="AA291" s="96"/>
      <c r="AB291" s="96"/>
      <c r="AC291" s="96"/>
      <c r="AD291" s="96"/>
      <c r="AE291" s="96"/>
      <c r="AF291" s="96"/>
      <c r="AG291" s="96"/>
      <c r="AH291" s="96"/>
      <c r="AI291" s="96"/>
      <c r="AJ291" s="96"/>
      <c r="AK291" s="96"/>
      <c r="AL291" s="96"/>
      <c r="AM291" s="96"/>
      <c r="AN291" s="96"/>
      <c r="AO291" s="96"/>
      <c r="AP291" s="96"/>
      <c r="AQ291" s="96"/>
      <c r="AR291" s="96"/>
      <c r="AS291" s="96"/>
      <c r="AT291" s="96"/>
      <c r="AU291" s="96"/>
      <c r="AV291" s="96"/>
      <c r="AW291" s="96"/>
      <c r="AX291" s="96"/>
      <c r="AY291" s="96"/>
      <c r="AZ291" s="96"/>
    </row>
    <row r="292" spans="1:65" ht="11.25" customHeight="1" outlineLevel="1">
      <c r="D292" s="96"/>
      <c r="E292" s="96"/>
      <c r="F292" s="96"/>
      <c r="G292" s="96"/>
      <c r="H292" s="96"/>
      <c r="I292" s="96"/>
      <c r="J292" s="96"/>
      <c r="K292" s="96"/>
      <c r="L292" s="96"/>
      <c r="M292" s="96"/>
      <c r="N292" s="96"/>
      <c r="O292" s="96"/>
      <c r="P292" s="96"/>
      <c r="Q292" s="96"/>
      <c r="R292" s="96"/>
      <c r="S292" s="96"/>
      <c r="T292" s="96"/>
      <c r="U292" s="96"/>
      <c r="V292" s="96"/>
      <c r="W292" s="96"/>
      <c r="X292" s="96"/>
      <c r="Y292" s="96"/>
      <c r="Z292" s="96"/>
      <c r="AA292" s="96"/>
      <c r="AB292" s="96"/>
      <c r="AC292" s="96"/>
      <c r="AD292" s="96"/>
      <c r="AE292" s="96"/>
      <c r="AF292" s="96"/>
      <c r="AG292" s="96"/>
      <c r="AH292" s="96"/>
      <c r="AI292" s="96"/>
      <c r="AJ292" s="96"/>
      <c r="AK292" s="96"/>
      <c r="AL292" s="96"/>
      <c r="AM292" s="96"/>
      <c r="AN292" s="96"/>
      <c r="AO292" s="96"/>
      <c r="AP292" s="96"/>
      <c r="AQ292" s="96"/>
      <c r="AR292" s="96"/>
      <c r="AS292" s="96"/>
      <c r="AT292" s="96"/>
      <c r="AU292" s="96"/>
      <c r="AV292" s="96"/>
      <c r="AW292" s="96"/>
      <c r="AX292" s="96"/>
      <c r="AY292" s="96"/>
      <c r="AZ292" s="96"/>
    </row>
    <row r="293" spans="1:65" ht="11.25" customHeight="1" outlineLevel="1">
      <c r="A293" s="94" t="s">
        <v>199</v>
      </c>
      <c r="D293" s="96"/>
      <c r="E293" s="96"/>
      <c r="F293" s="96"/>
      <c r="G293" s="96"/>
      <c r="H293" s="96"/>
      <c r="I293" s="96"/>
      <c r="J293" s="96"/>
      <c r="K293" s="96"/>
      <c r="L293" s="96"/>
      <c r="M293" s="96"/>
      <c r="N293" s="96"/>
      <c r="O293" s="96"/>
      <c r="P293" s="96"/>
      <c r="Q293" s="96"/>
      <c r="R293" s="96"/>
      <c r="S293" s="96"/>
      <c r="T293" s="96"/>
      <c r="U293" s="96"/>
      <c r="V293" s="96"/>
      <c r="W293" s="96"/>
      <c r="X293" s="96"/>
      <c r="Y293" s="96"/>
      <c r="Z293" s="96"/>
      <c r="AA293" s="96"/>
      <c r="AB293" s="96"/>
      <c r="AC293" s="96"/>
      <c r="AD293" s="96"/>
      <c r="AE293" s="96"/>
      <c r="AF293" s="96"/>
      <c r="AG293" s="96"/>
      <c r="AH293" s="96"/>
      <c r="AI293" s="96"/>
      <c r="AJ293" s="96"/>
      <c r="AK293" s="96"/>
      <c r="AL293" s="96"/>
      <c r="AM293" s="96"/>
      <c r="AN293" s="96"/>
      <c r="AO293" s="96"/>
      <c r="AP293" s="96"/>
      <c r="AQ293" s="96"/>
      <c r="AR293" s="96"/>
      <c r="AS293" s="96"/>
      <c r="AT293" s="96"/>
      <c r="AU293" s="96"/>
      <c r="AV293" s="96"/>
      <c r="AW293" s="96"/>
      <c r="AX293" s="96"/>
      <c r="AY293" s="96"/>
      <c r="AZ293" s="96"/>
    </row>
    <row r="294" spans="1:65" ht="11.25" customHeight="1" outlineLevel="1">
      <c r="A294" s="205" t="s">
        <v>187</v>
      </c>
      <c r="D294" s="214"/>
      <c r="E294" s="96">
        <f>+D300</f>
        <v>2.9427922944000002</v>
      </c>
      <c r="F294" s="96">
        <f>+E300</f>
        <v>2.8250806026240003</v>
      </c>
      <c r="G294" s="194">
        <f t="shared" ref="G294:AZ294" si="142">+F300</f>
        <v>2.7120773785190404</v>
      </c>
      <c r="H294" s="194">
        <f t="shared" si="142"/>
        <v>2.6035942833782788</v>
      </c>
      <c r="I294" s="194">
        <f t="shared" si="142"/>
        <v>2.4994505120431478</v>
      </c>
      <c r="J294" s="96">
        <f t="shared" si="142"/>
        <v>2.3994724915614221</v>
      </c>
      <c r="K294" s="96">
        <f t="shared" si="142"/>
        <v>2.303493591898965</v>
      </c>
      <c r="L294" s="96">
        <f t="shared" si="142"/>
        <v>2.2113538482230064</v>
      </c>
      <c r="M294" s="96">
        <f t="shared" si="142"/>
        <v>2.1228996942940861</v>
      </c>
      <c r="N294" s="96">
        <f t="shared" si="142"/>
        <v>2.0379837065223225</v>
      </c>
      <c r="O294" s="96">
        <f t="shared" si="142"/>
        <v>1.9564643582614296</v>
      </c>
      <c r="P294" s="96">
        <f t="shared" si="142"/>
        <v>1.8782057839309725</v>
      </c>
      <c r="Q294" s="96">
        <f t="shared" si="142"/>
        <v>1.8030775525737335</v>
      </c>
      <c r="R294" s="96">
        <f t="shared" si="142"/>
        <v>1.7309544504707841</v>
      </c>
      <c r="S294" s="96">
        <f t="shared" si="142"/>
        <v>1.6617162724519527</v>
      </c>
      <c r="T294" s="96">
        <f t="shared" si="142"/>
        <v>1.5952476215538747</v>
      </c>
      <c r="U294" s="96">
        <f t="shared" si="142"/>
        <v>1.5314377166917197</v>
      </c>
      <c r="V294" s="96">
        <f t="shared" si="142"/>
        <v>1.4701802080240509</v>
      </c>
      <c r="W294" s="96">
        <f t="shared" si="142"/>
        <v>1.4113729997030888</v>
      </c>
      <c r="X294" s="96">
        <f t="shared" si="142"/>
        <v>1.3549180797149654</v>
      </c>
      <c r="Y294" s="96">
        <f t="shared" si="142"/>
        <v>1.3007213565263667</v>
      </c>
      <c r="Z294" s="96">
        <f t="shared" si="142"/>
        <v>1.2486925022653119</v>
      </c>
      <c r="AA294" s="96">
        <f t="shared" si="142"/>
        <v>1.1987448021746994</v>
      </c>
      <c r="AB294" s="96">
        <f t="shared" si="142"/>
        <v>1.1507950100877113</v>
      </c>
      <c r="AC294" s="96">
        <f t="shared" si="142"/>
        <v>1.1047632096842028</v>
      </c>
      <c r="AD294" s="96">
        <f t="shared" si="142"/>
        <v>1.0605726812968348</v>
      </c>
      <c r="AE294" s="96">
        <f t="shared" si="142"/>
        <v>1.0181497740449614</v>
      </c>
      <c r="AF294" s="96">
        <f t="shared" si="142"/>
        <v>0.97742378308316302</v>
      </c>
      <c r="AG294" s="96">
        <f t="shared" si="142"/>
        <v>0.93832683175983655</v>
      </c>
      <c r="AH294" s="96">
        <f t="shared" si="142"/>
        <v>0.9007937584894431</v>
      </c>
      <c r="AI294" s="96">
        <f t="shared" si="142"/>
        <v>0.86476200814986537</v>
      </c>
      <c r="AJ294" s="96">
        <f t="shared" si="142"/>
        <v>0.83017152782387071</v>
      </c>
      <c r="AK294" s="96">
        <f t="shared" si="142"/>
        <v>0.79696466671091593</v>
      </c>
      <c r="AL294" s="96">
        <f t="shared" si="142"/>
        <v>0.76508608004247924</v>
      </c>
      <c r="AM294" s="96">
        <f t="shared" si="142"/>
        <v>0.73448263684078008</v>
      </c>
      <c r="AN294" s="96">
        <f t="shared" si="142"/>
        <v>0.70510333136714887</v>
      </c>
      <c r="AO294" s="96">
        <f t="shared" si="142"/>
        <v>0.67689919811246291</v>
      </c>
      <c r="AP294" s="96">
        <f t="shared" si="142"/>
        <v>0.6498232301879644</v>
      </c>
      <c r="AQ294" s="96">
        <f t="shared" si="142"/>
        <v>0.62383030098044578</v>
      </c>
      <c r="AR294" s="96">
        <f t="shared" si="142"/>
        <v>0.59887708894122793</v>
      </c>
      <c r="AS294" s="96">
        <f t="shared" si="142"/>
        <v>0.57492200538357885</v>
      </c>
      <c r="AT294" s="96">
        <f t="shared" si="142"/>
        <v>0.55192512516823566</v>
      </c>
      <c r="AU294" s="96">
        <f t="shared" si="142"/>
        <v>0.52984812016150629</v>
      </c>
      <c r="AV294" s="96">
        <f t="shared" si="142"/>
        <v>0.50865419535504608</v>
      </c>
      <c r="AW294" s="96">
        <f t="shared" si="142"/>
        <v>0.48830802754084424</v>
      </c>
      <c r="AX294" s="96">
        <f t="shared" si="142"/>
        <v>0.46877570643921046</v>
      </c>
      <c r="AY294" s="96">
        <f t="shared" si="142"/>
        <v>0.45002467818164205</v>
      </c>
      <c r="AZ294" s="96">
        <f t="shared" si="142"/>
        <v>0.43202369105437638</v>
      </c>
    </row>
    <row r="295" spans="1:65" ht="11.25" customHeight="1" outlineLevel="1">
      <c r="A295" s="205" t="s">
        <v>189</v>
      </c>
      <c r="D295" s="96">
        <f>(+(('[46]Inputs and Assumptions'!F140)+'[46]Inputs and Assumptions'!F115)*'[46]Inputs and Assumptions'!$D$133)</f>
        <v>0</v>
      </c>
      <c r="E295" s="96">
        <f>(+(('[46]Inputs and Assumptions'!G140)+'[46]Inputs and Assumptions'!G115)*'[46]Inputs and Assumptions'!$D$133)</f>
        <v>0</v>
      </c>
      <c r="F295" s="96">
        <f>(+(('[46]Inputs and Assumptions'!H140)+'[46]Inputs and Assumptions'!H115)*'[46]Inputs and Assumptions'!$D$133)</f>
        <v>0</v>
      </c>
      <c r="G295" s="96">
        <f>(+(('[46]Inputs and Assumptions'!I140)+'[46]Inputs and Assumptions'!I115)*'[46]Inputs and Assumptions'!$D$133)</f>
        <v>0</v>
      </c>
      <c r="H295" s="96">
        <f>(+(('[46]Inputs and Assumptions'!J140)+'[46]Inputs and Assumptions'!J115)*'[46]Inputs and Assumptions'!$D$133)</f>
        <v>0</v>
      </c>
      <c r="I295" s="96">
        <f>(+(('[46]Inputs and Assumptions'!K140)+'[46]Inputs and Assumptions'!K115)*'[46]Inputs and Assumptions'!$D$133)</f>
        <v>0</v>
      </c>
      <c r="J295" s="96">
        <f>(+(('[46]Inputs and Assumptions'!L140)+'[46]Inputs and Assumptions'!L115)*'[46]Inputs and Assumptions'!$D$133)</f>
        <v>0</v>
      </c>
      <c r="K295" s="96">
        <f>(+(('[46]Inputs and Assumptions'!M140)+'[46]Inputs and Assumptions'!M115)*'[46]Inputs and Assumptions'!$D$133)</f>
        <v>0</v>
      </c>
      <c r="L295" s="96">
        <f>(+(('[46]Inputs and Assumptions'!N140)+'[46]Inputs and Assumptions'!N115)*'[46]Inputs and Assumptions'!$D$133)</f>
        <v>0</v>
      </c>
      <c r="M295" s="96">
        <f>(+(('[46]Inputs and Assumptions'!O140)+'[46]Inputs and Assumptions'!O115)*'[46]Inputs and Assumptions'!$D$133)</f>
        <v>0</v>
      </c>
      <c r="N295" s="96">
        <f>(+(('[46]Inputs and Assumptions'!P140)+'[46]Inputs and Assumptions'!P115)*'[46]Inputs and Assumptions'!$D$133)</f>
        <v>0</v>
      </c>
      <c r="O295" s="96">
        <f>(+(('[46]Inputs and Assumptions'!Q140)+'[46]Inputs and Assumptions'!Q115)*'[46]Inputs and Assumptions'!$D$133)</f>
        <v>0</v>
      </c>
      <c r="P295" s="96">
        <f>(+(('[46]Inputs and Assumptions'!R140)+'[46]Inputs and Assumptions'!R115)*'[46]Inputs and Assumptions'!$D$133)</f>
        <v>0</v>
      </c>
      <c r="Q295" s="96">
        <f>(+(('[46]Inputs and Assumptions'!S140)+'[46]Inputs and Assumptions'!S115)*'[46]Inputs and Assumptions'!$D$133)</f>
        <v>0</v>
      </c>
      <c r="R295" s="96">
        <f>(+(('[46]Inputs and Assumptions'!T140)+'[46]Inputs and Assumptions'!T115)*'[46]Inputs and Assumptions'!$D$133)</f>
        <v>0</v>
      </c>
      <c r="S295" s="96">
        <f>(+(('[46]Inputs and Assumptions'!U140)+'[46]Inputs and Assumptions'!U115)*'[46]Inputs and Assumptions'!$D$133)</f>
        <v>0</v>
      </c>
      <c r="T295" s="96">
        <f>(+(('[46]Inputs and Assumptions'!V140)+'[46]Inputs and Assumptions'!V115)*'[46]Inputs and Assumptions'!$D$133)</f>
        <v>0</v>
      </c>
      <c r="U295" s="96">
        <f>(+(('[46]Inputs and Assumptions'!W140)+'[46]Inputs and Assumptions'!W115)*'[46]Inputs and Assumptions'!$D$133)</f>
        <v>0</v>
      </c>
      <c r="V295" s="96">
        <f>(+(('[46]Inputs and Assumptions'!X140)+'[46]Inputs and Assumptions'!X115)*'[46]Inputs and Assumptions'!$D$133)</f>
        <v>0</v>
      </c>
      <c r="W295" s="96">
        <f>(+(('[46]Inputs and Assumptions'!Y140)+'[46]Inputs and Assumptions'!Y115)*'[46]Inputs and Assumptions'!$D$133)</f>
        <v>0</v>
      </c>
      <c r="X295" s="96">
        <f>(+(('[46]Inputs and Assumptions'!Z140)+'[46]Inputs and Assumptions'!Z115)*'[46]Inputs and Assumptions'!$D$133)</f>
        <v>0</v>
      </c>
      <c r="Y295" s="96">
        <f>(+(('[46]Inputs and Assumptions'!AA140)+'[46]Inputs and Assumptions'!AA115)*'[46]Inputs and Assumptions'!$D$133)</f>
        <v>0</v>
      </c>
      <c r="Z295" s="96">
        <f>(+(('[46]Inputs and Assumptions'!AB140)+'[46]Inputs and Assumptions'!AB115)*'[46]Inputs and Assumptions'!$D$133)</f>
        <v>0</v>
      </c>
      <c r="AA295" s="96">
        <f>(+(('[46]Inputs and Assumptions'!AC140)+'[46]Inputs and Assumptions'!AC115)*'[46]Inputs and Assumptions'!$D$133)</f>
        <v>0</v>
      </c>
      <c r="AB295" s="96">
        <f>(+(('[46]Inputs and Assumptions'!AD140)+'[46]Inputs and Assumptions'!AD115)*'[46]Inputs and Assumptions'!$D$133)</f>
        <v>0</v>
      </c>
      <c r="AC295" s="96">
        <f>(+(('[46]Inputs and Assumptions'!AE140)+'[46]Inputs and Assumptions'!AE115)*'[46]Inputs and Assumptions'!$D$133)</f>
        <v>0</v>
      </c>
      <c r="AD295" s="96">
        <f>(+(('[46]Inputs and Assumptions'!AF140)+'[46]Inputs and Assumptions'!AF115)*'[46]Inputs and Assumptions'!$D$133)</f>
        <v>0</v>
      </c>
      <c r="AE295" s="96">
        <f>(+(('[46]Inputs and Assumptions'!AG140)+'[46]Inputs and Assumptions'!AG115)*'[46]Inputs and Assumptions'!$D$133)</f>
        <v>0</v>
      </c>
      <c r="AF295" s="96">
        <f>(+(('[46]Inputs and Assumptions'!AH140)+'[46]Inputs and Assumptions'!AH115)*'[46]Inputs and Assumptions'!$D$133)</f>
        <v>0</v>
      </c>
      <c r="AG295" s="96">
        <f>(+(('[46]Inputs and Assumptions'!AI140)+'[46]Inputs and Assumptions'!AI115)*'[46]Inputs and Assumptions'!$D$133)</f>
        <v>0</v>
      </c>
      <c r="AH295" s="96">
        <f>(+(('[46]Inputs and Assumptions'!AJ140)+'[46]Inputs and Assumptions'!AJ115)*'[46]Inputs and Assumptions'!$D$133)</f>
        <v>0</v>
      </c>
      <c r="AI295" s="96">
        <f>(+(('[46]Inputs and Assumptions'!AK140)+'[46]Inputs and Assumptions'!AK115)*'[46]Inputs and Assumptions'!$D$133)</f>
        <v>0</v>
      </c>
      <c r="AJ295" s="96">
        <f>(+(('[46]Inputs and Assumptions'!AL140)+'[46]Inputs and Assumptions'!AL115)*'[46]Inputs and Assumptions'!$D$133)</f>
        <v>0</v>
      </c>
      <c r="AK295" s="96">
        <f>(+(('[46]Inputs and Assumptions'!AM140)+'[46]Inputs and Assumptions'!AM115)*'[46]Inputs and Assumptions'!$D$133)</f>
        <v>0</v>
      </c>
      <c r="AL295" s="96">
        <f>(+(('[46]Inputs and Assumptions'!AN140)+'[46]Inputs and Assumptions'!AN115)*'[46]Inputs and Assumptions'!$D$133)</f>
        <v>0</v>
      </c>
      <c r="AM295" s="96">
        <f>(+(('[46]Inputs and Assumptions'!AO140)+'[46]Inputs and Assumptions'!AO115)*'[46]Inputs and Assumptions'!$D$133)</f>
        <v>0</v>
      </c>
      <c r="AN295" s="96">
        <f>(+(('[46]Inputs and Assumptions'!AP140)+'[46]Inputs and Assumptions'!AP115)*'[46]Inputs and Assumptions'!$D$133)</f>
        <v>0</v>
      </c>
      <c r="AO295" s="96">
        <f>(+(('[46]Inputs and Assumptions'!AQ140)+'[46]Inputs and Assumptions'!AQ115)*'[46]Inputs and Assumptions'!$D$133)</f>
        <v>0</v>
      </c>
      <c r="AP295" s="96">
        <f>(+(('[46]Inputs and Assumptions'!AR140)+'[46]Inputs and Assumptions'!AR115)*'[46]Inputs and Assumptions'!$D$133)</f>
        <v>0</v>
      </c>
      <c r="AQ295" s="96">
        <f>(+(('[46]Inputs and Assumptions'!AS140)+'[46]Inputs and Assumptions'!AS115)*'[46]Inputs and Assumptions'!$D$133)</f>
        <v>0</v>
      </c>
      <c r="AR295" s="96">
        <f>(+(('[46]Inputs and Assumptions'!AT140)+'[46]Inputs and Assumptions'!AT115)*'[46]Inputs and Assumptions'!$D$133)</f>
        <v>0</v>
      </c>
      <c r="AS295" s="96">
        <f>(+(('[46]Inputs and Assumptions'!AU140)+'[46]Inputs and Assumptions'!AU115)*'[46]Inputs and Assumptions'!$D$133)</f>
        <v>0</v>
      </c>
      <c r="AT295" s="96">
        <f>(+(('[46]Inputs and Assumptions'!AV140)+'[46]Inputs and Assumptions'!AV115)*'[46]Inputs and Assumptions'!$D$133)</f>
        <v>0</v>
      </c>
      <c r="AU295" s="96">
        <f>(+(('[46]Inputs and Assumptions'!AW140)+'[46]Inputs and Assumptions'!AW115)*'[46]Inputs and Assumptions'!$D$133)</f>
        <v>0</v>
      </c>
      <c r="AV295" s="96">
        <f>(+(('[46]Inputs and Assumptions'!AX140)+'[46]Inputs and Assumptions'!AX115)*'[46]Inputs and Assumptions'!$D$133)</f>
        <v>0</v>
      </c>
      <c r="AW295" s="96">
        <f>(+(('[46]Inputs and Assumptions'!AY140)+'[46]Inputs and Assumptions'!AY115)*'[46]Inputs and Assumptions'!$D$133)</f>
        <v>0</v>
      </c>
      <c r="AX295" s="96">
        <f>(+(('[46]Inputs and Assumptions'!AZ140)+'[46]Inputs and Assumptions'!AZ115)*'[46]Inputs and Assumptions'!$D$133)</f>
        <v>0</v>
      </c>
      <c r="AY295" s="96">
        <f>(+(('[46]Inputs and Assumptions'!BA140)+'[46]Inputs and Assumptions'!BA115)*'[46]Inputs and Assumptions'!$D$133)</f>
        <v>0</v>
      </c>
      <c r="AZ295" s="96">
        <f>(+(('[46]Inputs and Assumptions'!BB140)+'[46]Inputs and Assumptions'!BB115)*'[46]Inputs and Assumptions'!$D$133)</f>
        <v>0</v>
      </c>
    </row>
    <row r="296" spans="1:65" ht="11.25" customHeight="1" outlineLevel="1">
      <c r="A296" s="205" t="s">
        <v>191</v>
      </c>
      <c r="D296" s="213">
        <f t="shared" ref="D296:AZ296" si="143">-D295/2</f>
        <v>0</v>
      </c>
      <c r="E296" s="213">
        <f t="shared" si="143"/>
        <v>0</v>
      </c>
      <c r="F296" s="213">
        <f t="shared" si="143"/>
        <v>0</v>
      </c>
      <c r="G296" s="213">
        <f t="shared" si="143"/>
        <v>0</v>
      </c>
      <c r="H296" s="213">
        <f t="shared" si="143"/>
        <v>0</v>
      </c>
      <c r="I296" s="213">
        <f t="shared" si="143"/>
        <v>0</v>
      </c>
      <c r="J296" s="213">
        <f t="shared" si="143"/>
        <v>0</v>
      </c>
      <c r="K296" s="213">
        <f t="shared" si="143"/>
        <v>0</v>
      </c>
      <c r="L296" s="213">
        <f t="shared" si="143"/>
        <v>0</v>
      </c>
      <c r="M296" s="213">
        <f t="shared" si="143"/>
        <v>0</v>
      </c>
      <c r="N296" s="213">
        <f t="shared" si="143"/>
        <v>0</v>
      </c>
      <c r="O296" s="213">
        <f t="shared" si="143"/>
        <v>0</v>
      </c>
      <c r="P296" s="213">
        <f t="shared" si="143"/>
        <v>0</v>
      </c>
      <c r="Q296" s="213">
        <f t="shared" si="143"/>
        <v>0</v>
      </c>
      <c r="R296" s="213">
        <f t="shared" si="143"/>
        <v>0</v>
      </c>
      <c r="S296" s="213">
        <f t="shared" si="143"/>
        <v>0</v>
      </c>
      <c r="T296" s="213">
        <f t="shared" si="143"/>
        <v>0</v>
      </c>
      <c r="U296" s="213">
        <f t="shared" si="143"/>
        <v>0</v>
      </c>
      <c r="V296" s="213">
        <f t="shared" si="143"/>
        <v>0</v>
      </c>
      <c r="W296" s="213">
        <f t="shared" si="143"/>
        <v>0</v>
      </c>
      <c r="X296" s="213">
        <f t="shared" si="143"/>
        <v>0</v>
      </c>
      <c r="Y296" s="213">
        <f t="shared" si="143"/>
        <v>0</v>
      </c>
      <c r="Z296" s="213">
        <f t="shared" si="143"/>
        <v>0</v>
      </c>
      <c r="AA296" s="213">
        <f t="shared" si="143"/>
        <v>0</v>
      </c>
      <c r="AB296" s="213">
        <f t="shared" si="143"/>
        <v>0</v>
      </c>
      <c r="AC296" s="213">
        <f t="shared" si="143"/>
        <v>0</v>
      </c>
      <c r="AD296" s="213">
        <f t="shared" si="143"/>
        <v>0</v>
      </c>
      <c r="AE296" s="213">
        <f t="shared" si="143"/>
        <v>0</v>
      </c>
      <c r="AF296" s="213">
        <f t="shared" si="143"/>
        <v>0</v>
      </c>
      <c r="AG296" s="213">
        <f t="shared" si="143"/>
        <v>0</v>
      </c>
      <c r="AH296" s="213">
        <f t="shared" si="143"/>
        <v>0</v>
      </c>
      <c r="AI296" s="213">
        <f t="shared" si="143"/>
        <v>0</v>
      </c>
      <c r="AJ296" s="213">
        <f t="shared" si="143"/>
        <v>0</v>
      </c>
      <c r="AK296" s="213">
        <f t="shared" si="143"/>
        <v>0</v>
      </c>
      <c r="AL296" s="213">
        <f t="shared" si="143"/>
        <v>0</v>
      </c>
      <c r="AM296" s="213">
        <f t="shared" si="143"/>
        <v>0</v>
      </c>
      <c r="AN296" s="213">
        <f t="shared" si="143"/>
        <v>0</v>
      </c>
      <c r="AO296" s="213">
        <f t="shared" si="143"/>
        <v>0</v>
      </c>
      <c r="AP296" s="213">
        <f t="shared" si="143"/>
        <v>0</v>
      </c>
      <c r="AQ296" s="213">
        <f t="shared" si="143"/>
        <v>0</v>
      </c>
      <c r="AR296" s="213">
        <f t="shared" si="143"/>
        <v>0</v>
      </c>
      <c r="AS296" s="213">
        <f t="shared" si="143"/>
        <v>0</v>
      </c>
      <c r="AT296" s="213">
        <f t="shared" si="143"/>
        <v>0</v>
      </c>
      <c r="AU296" s="213">
        <f t="shared" si="143"/>
        <v>0</v>
      </c>
      <c r="AV296" s="213">
        <f t="shared" si="143"/>
        <v>0</v>
      </c>
      <c r="AW296" s="213">
        <f t="shared" si="143"/>
        <v>0</v>
      </c>
      <c r="AX296" s="213">
        <f t="shared" si="143"/>
        <v>0</v>
      </c>
      <c r="AY296" s="213">
        <f t="shared" si="143"/>
        <v>0</v>
      </c>
      <c r="AZ296" s="213">
        <f t="shared" si="143"/>
        <v>0</v>
      </c>
    </row>
    <row r="297" spans="1:65" ht="11.25" customHeight="1" outlineLevel="1">
      <c r="A297" s="205" t="s">
        <v>192</v>
      </c>
      <c r="D297" s="96">
        <f t="shared" ref="D297:AI297" si="144">+SUM(D294:D296)</f>
        <v>0</v>
      </c>
      <c r="E297" s="96">
        <f t="shared" si="144"/>
        <v>2.9427922944000002</v>
      </c>
      <c r="F297" s="96">
        <f t="shared" si="144"/>
        <v>2.8250806026240003</v>
      </c>
      <c r="G297" s="96">
        <f t="shared" si="144"/>
        <v>2.7120773785190404</v>
      </c>
      <c r="H297" s="96">
        <f t="shared" si="144"/>
        <v>2.6035942833782788</v>
      </c>
      <c r="I297" s="96">
        <f t="shared" si="144"/>
        <v>2.4994505120431478</v>
      </c>
      <c r="J297" s="96">
        <f t="shared" si="144"/>
        <v>2.3994724915614221</v>
      </c>
      <c r="K297" s="96">
        <f t="shared" si="144"/>
        <v>2.303493591898965</v>
      </c>
      <c r="L297" s="96">
        <f t="shared" si="144"/>
        <v>2.2113538482230064</v>
      </c>
      <c r="M297" s="96">
        <f t="shared" si="144"/>
        <v>2.1228996942940861</v>
      </c>
      <c r="N297" s="96">
        <f t="shared" si="144"/>
        <v>2.0379837065223225</v>
      </c>
      <c r="O297" s="96">
        <f t="shared" si="144"/>
        <v>1.9564643582614296</v>
      </c>
      <c r="P297" s="96">
        <f t="shared" si="144"/>
        <v>1.8782057839309725</v>
      </c>
      <c r="Q297" s="96">
        <f t="shared" si="144"/>
        <v>1.8030775525737335</v>
      </c>
      <c r="R297" s="96">
        <f t="shared" si="144"/>
        <v>1.7309544504707841</v>
      </c>
      <c r="S297" s="96">
        <f t="shared" si="144"/>
        <v>1.6617162724519527</v>
      </c>
      <c r="T297" s="96">
        <f t="shared" si="144"/>
        <v>1.5952476215538747</v>
      </c>
      <c r="U297" s="96">
        <f t="shared" si="144"/>
        <v>1.5314377166917197</v>
      </c>
      <c r="V297" s="96">
        <f t="shared" si="144"/>
        <v>1.4701802080240509</v>
      </c>
      <c r="W297" s="96">
        <f t="shared" si="144"/>
        <v>1.4113729997030888</v>
      </c>
      <c r="X297" s="96">
        <f t="shared" si="144"/>
        <v>1.3549180797149654</v>
      </c>
      <c r="Y297" s="96">
        <f t="shared" si="144"/>
        <v>1.3007213565263667</v>
      </c>
      <c r="Z297" s="96">
        <f t="shared" si="144"/>
        <v>1.2486925022653119</v>
      </c>
      <c r="AA297" s="96">
        <f t="shared" si="144"/>
        <v>1.1987448021746994</v>
      </c>
      <c r="AB297" s="96">
        <f t="shared" si="144"/>
        <v>1.1507950100877113</v>
      </c>
      <c r="AC297" s="96">
        <f t="shared" si="144"/>
        <v>1.1047632096842028</v>
      </c>
      <c r="AD297" s="96">
        <f t="shared" si="144"/>
        <v>1.0605726812968348</v>
      </c>
      <c r="AE297" s="96">
        <f t="shared" si="144"/>
        <v>1.0181497740449614</v>
      </c>
      <c r="AF297" s="96">
        <f t="shared" si="144"/>
        <v>0.97742378308316302</v>
      </c>
      <c r="AG297" s="96">
        <f t="shared" si="144"/>
        <v>0.93832683175983655</v>
      </c>
      <c r="AH297" s="96">
        <f t="shared" si="144"/>
        <v>0.9007937584894431</v>
      </c>
      <c r="AI297" s="96">
        <f t="shared" si="144"/>
        <v>0.86476200814986537</v>
      </c>
      <c r="AJ297" s="96">
        <f t="shared" ref="AJ297:AZ297" si="145">+SUM(AJ294:AJ296)</f>
        <v>0.83017152782387071</v>
      </c>
      <c r="AK297" s="96">
        <f t="shared" si="145"/>
        <v>0.79696466671091593</v>
      </c>
      <c r="AL297" s="96">
        <f t="shared" si="145"/>
        <v>0.76508608004247924</v>
      </c>
      <c r="AM297" s="96">
        <f t="shared" si="145"/>
        <v>0.73448263684078008</v>
      </c>
      <c r="AN297" s="96">
        <f t="shared" si="145"/>
        <v>0.70510333136714887</v>
      </c>
      <c r="AO297" s="96">
        <f t="shared" si="145"/>
        <v>0.67689919811246291</v>
      </c>
      <c r="AP297" s="96">
        <f t="shared" si="145"/>
        <v>0.6498232301879644</v>
      </c>
      <c r="AQ297" s="96">
        <f t="shared" si="145"/>
        <v>0.62383030098044578</v>
      </c>
      <c r="AR297" s="96">
        <f t="shared" si="145"/>
        <v>0.59887708894122793</v>
      </c>
      <c r="AS297" s="96">
        <f t="shared" si="145"/>
        <v>0.57492200538357885</v>
      </c>
      <c r="AT297" s="96">
        <f t="shared" si="145"/>
        <v>0.55192512516823566</v>
      </c>
      <c r="AU297" s="96">
        <f t="shared" si="145"/>
        <v>0.52984812016150629</v>
      </c>
      <c r="AV297" s="96">
        <f t="shared" si="145"/>
        <v>0.50865419535504608</v>
      </c>
      <c r="AW297" s="96">
        <f t="shared" si="145"/>
        <v>0.48830802754084424</v>
      </c>
      <c r="AX297" s="96">
        <f t="shared" si="145"/>
        <v>0.46877570643921046</v>
      </c>
      <c r="AY297" s="96">
        <f t="shared" si="145"/>
        <v>0.45002467818164205</v>
      </c>
      <c r="AZ297" s="96">
        <f t="shared" si="145"/>
        <v>0.43202369105437638</v>
      </c>
    </row>
    <row r="298" spans="1:65" ht="11.25" customHeight="1" outlineLevel="1">
      <c r="A298" s="205" t="s">
        <v>193</v>
      </c>
      <c r="D298" s="96">
        <f>(+D296+D295+D294)*'[46]Inputs and Assumptions'!$D$124</f>
        <v>0</v>
      </c>
      <c r="E298" s="96">
        <f>(+E296+E295+E294)*'[46]Inputs and Assumptions'!$D$124</f>
        <v>0.11771169177600001</v>
      </c>
      <c r="F298" s="96">
        <f>(+F296+F295+F294)*'[46]Inputs and Assumptions'!$D$124</f>
        <v>0.11300322410496001</v>
      </c>
      <c r="G298" s="96">
        <f>(+G296+G295+G294)*'[46]Inputs and Assumptions'!$D$124</f>
        <v>0.10848309514076161</v>
      </c>
      <c r="H298" s="96">
        <f>(+H296+H295+H294)*'[46]Inputs and Assumptions'!$D$124</f>
        <v>0.10414377133513116</v>
      </c>
      <c r="I298" s="96">
        <f>(+I296+I295+I294)*'[46]Inputs and Assumptions'!$D$124</f>
        <v>9.997802048172591E-2</v>
      </c>
      <c r="J298" s="96">
        <f>(+J296+J295+J294)*'[46]Inputs and Assumptions'!$D$124</f>
        <v>9.5978899662456887E-2</v>
      </c>
      <c r="K298" s="96">
        <f>(+K296+K295+K294)*'[46]Inputs and Assumptions'!$D$124</f>
        <v>9.2139743675958605E-2</v>
      </c>
      <c r="L298" s="96">
        <f>(+L296+L295+L294)*'[46]Inputs and Assumptions'!$D$124</f>
        <v>8.8454153928920254E-2</v>
      </c>
      <c r="M298" s="96">
        <f>(+M296+M295+M294)*'[46]Inputs and Assumptions'!$D$124</f>
        <v>8.4915987771763443E-2</v>
      </c>
      <c r="N298" s="96">
        <f>(+N296+N295+N294)*'[46]Inputs and Assumptions'!$D$124</f>
        <v>8.1519348260892896E-2</v>
      </c>
      <c r="O298" s="96">
        <f>(+O296+O295+O294)*'[46]Inputs and Assumptions'!$D$124</f>
        <v>7.8258574330457187E-2</v>
      </c>
      <c r="P298" s="96">
        <f>(+P296+P295+P294)*'[46]Inputs and Assumptions'!$D$124</f>
        <v>7.5128231357238895E-2</v>
      </c>
      <c r="Q298" s="96">
        <f>(+Q296+Q295+Q294)*'[46]Inputs and Assumptions'!$D$124</f>
        <v>7.2123102102949338E-2</v>
      </c>
      <c r="R298" s="96">
        <f>(+R296+R295+R294)*'[46]Inputs and Assumptions'!$D$124</f>
        <v>6.9238178018831364E-2</v>
      </c>
      <c r="S298" s="96">
        <f>(+S296+S295+S294)*'[46]Inputs and Assumptions'!$D$124</f>
        <v>6.6468650898078116E-2</v>
      </c>
      <c r="T298" s="96">
        <f>(+T296+T295+T294)*'[46]Inputs and Assumptions'!$D$124</f>
        <v>6.3809904862154987E-2</v>
      </c>
      <c r="U298" s="96">
        <f>(+U296+U295+U294)*'[46]Inputs and Assumptions'!$D$124</f>
        <v>6.125750866766879E-2</v>
      </c>
      <c r="V298" s="96">
        <f>(+V296+V295+V294)*'[46]Inputs and Assumptions'!$D$124</f>
        <v>5.8807208320962034E-2</v>
      </c>
      <c r="W298" s="96">
        <f>(+W296+W295+W294)*'[46]Inputs and Assumptions'!$D$124</f>
        <v>5.6454919988123554E-2</v>
      </c>
      <c r="X298" s="96">
        <f>(+X296+X295+X294)*'[46]Inputs and Assumptions'!$D$124</f>
        <v>5.4196723188598618E-2</v>
      </c>
      <c r="Y298" s="96">
        <f>(+Y296+Y295+Y294)*'[46]Inputs and Assumptions'!$D$124</f>
        <v>5.202885426105467E-2</v>
      </c>
      <c r="Z298" s="96">
        <f>(+Z296+Z295+Z294)*'[46]Inputs and Assumptions'!$D$124</f>
        <v>4.994770009061248E-2</v>
      </c>
      <c r="AA298" s="96">
        <f>(+AA296+AA295+AA294)*'[46]Inputs and Assumptions'!$D$124</f>
        <v>4.7949792086987977E-2</v>
      </c>
      <c r="AB298" s="96">
        <f>(+AB296+AB295+AB294)*'[46]Inputs and Assumptions'!$D$124</f>
        <v>4.6031800403508454E-2</v>
      </c>
      <c r="AC298" s="96">
        <f>(+AC296+AC295+AC294)*'[46]Inputs and Assumptions'!$D$124</f>
        <v>4.4190528387368117E-2</v>
      </c>
      <c r="AD298" s="96">
        <f>(+AD296+AD295+AD294)*'[46]Inputs and Assumptions'!$D$124</f>
        <v>4.2422907251873393E-2</v>
      </c>
      <c r="AE298" s="96">
        <f>(+AE296+AE295+AE294)*'[46]Inputs and Assumptions'!$D$124</f>
        <v>4.0725990961798457E-2</v>
      </c>
      <c r="AF298" s="96">
        <f>(+AF296+AF295+AF294)*'[46]Inputs and Assumptions'!$D$124</f>
        <v>3.9096951323326523E-2</v>
      </c>
      <c r="AG298" s="96">
        <f>(+AG296+AG295+AG294)*'[46]Inputs and Assumptions'!$D$124</f>
        <v>3.7533073270393465E-2</v>
      </c>
      <c r="AH298" s="96">
        <f>(+AH296+AH295+AH294)*'[46]Inputs and Assumptions'!$D$124</f>
        <v>3.6031750339577721E-2</v>
      </c>
      <c r="AI298" s="96">
        <f>(+AI296+AI295+AI294)*'[46]Inputs and Assumptions'!$D$124</f>
        <v>3.4590480325994613E-2</v>
      </c>
      <c r="AJ298" s="96">
        <f>(+AJ296+AJ295+AJ294)*'[46]Inputs and Assumptions'!$D$124</f>
        <v>3.320686111295483E-2</v>
      </c>
      <c r="AK298" s="96">
        <f>(+AK296+AK295+AK294)*'[46]Inputs and Assumptions'!$D$124</f>
        <v>3.187858666843664E-2</v>
      </c>
      <c r="AL298" s="96">
        <f>(+AL296+AL295+AL294)*'[46]Inputs and Assumptions'!$D$124</f>
        <v>3.0603443201699169E-2</v>
      </c>
      <c r="AM298" s="96">
        <f>(+AM296+AM295+AM294)*'[46]Inputs and Assumptions'!$D$124</f>
        <v>2.9379305473631205E-2</v>
      </c>
      <c r="AN298" s="96">
        <f>(+AN296+AN295+AN294)*'[46]Inputs and Assumptions'!$D$124</f>
        <v>2.8204133254685956E-2</v>
      </c>
      <c r="AO298" s="96">
        <f>(+AO296+AO295+AO294)*'[46]Inputs and Assumptions'!$D$124</f>
        <v>2.7075967924498515E-2</v>
      </c>
      <c r="AP298" s="96">
        <f>(+AP296+AP295+AP294)*'[46]Inputs and Assumptions'!$D$124</f>
        <v>2.5992929207518577E-2</v>
      </c>
      <c r="AQ298" s="96">
        <f>(+AQ296+AQ295+AQ294)*'[46]Inputs and Assumptions'!$D$124</f>
        <v>2.4953212039217833E-2</v>
      </c>
      <c r="AR298" s="96">
        <f>(+AR296+AR295+AR294)*'[46]Inputs and Assumptions'!$D$124</f>
        <v>2.3955083557649116E-2</v>
      </c>
      <c r="AS298" s="96">
        <f>(+AS296+AS295+AS294)*'[46]Inputs and Assumptions'!$D$124</f>
        <v>2.2996880215343154E-2</v>
      </c>
      <c r="AT298" s="96">
        <f>(+AT296+AT295+AT294)*'[46]Inputs and Assumptions'!$D$124</f>
        <v>2.2077005006729426E-2</v>
      </c>
      <c r="AU298" s="96">
        <f>(+AU296+AU295+AU294)*'[46]Inputs and Assumptions'!$D$124</f>
        <v>2.1193924806460252E-2</v>
      </c>
      <c r="AV298" s="96">
        <f>(+AV296+AV295+AV294)*'[46]Inputs and Assumptions'!$D$124</f>
        <v>2.0346167814201843E-2</v>
      </c>
      <c r="AW298" s="96">
        <f>(+AW296+AW295+AW294)*'[46]Inputs and Assumptions'!$D$124</f>
        <v>1.9532321101633769E-2</v>
      </c>
      <c r="AX298" s="96">
        <f>(+AX296+AX295+AX294)*'[46]Inputs and Assumptions'!$D$124</f>
        <v>1.8751028257568417E-2</v>
      </c>
      <c r="AY298" s="96">
        <f>(+AY296+AY295+AY294)*'[46]Inputs and Assumptions'!$D$124</f>
        <v>1.8000987127265684E-2</v>
      </c>
      <c r="AZ298" s="96">
        <f>(+AZ296+AZ295+AZ294)*'[46]Inputs and Assumptions'!$D$124</f>
        <v>1.7280947642175054E-2</v>
      </c>
    </row>
    <row r="299" spans="1:65" ht="11.25" customHeight="1" outlineLevel="1">
      <c r="A299" s="205" t="s">
        <v>194</v>
      </c>
      <c r="D299" s="96"/>
      <c r="E299" s="96"/>
      <c r="F299" s="96"/>
      <c r="G299" s="209">
        <f>(G295*VLOOKUP(G$1,$BN$267:$BO$275,2,FALSE)-G295)/2*'[46]Inputs and Assumptions'!$D$124</f>
        <v>0</v>
      </c>
      <c r="H299" s="209">
        <f>(H295*VLOOKUP(H$1,$BN$267:$BO$275,2,FALSE)-H295)/2*'[46]Inputs and Assumptions'!$D$124</f>
        <v>0</v>
      </c>
      <c r="I299" s="209">
        <f>(I295*VLOOKUP(I$1,$BN$267:$BO$275,2,FALSE)-I295)/2*'[46]Inputs and Assumptions'!$D$124</f>
        <v>0</v>
      </c>
      <c r="J299" s="96">
        <f>(J295*VLOOKUP(J$1,$BN$267:$BO$275,2,FALSE)-J295)/2*'[46]Inputs and Assumptions'!$D$124</f>
        <v>0</v>
      </c>
      <c r="K299" s="96">
        <f>(K295*VLOOKUP(K$1,$BN$267:$BO$275,2,FALSE)-K295)/2*'[46]Inputs and Assumptions'!$D$124</f>
        <v>0</v>
      </c>
      <c r="L299" s="96">
        <f>(L295*VLOOKUP(L$1,$BN$267:$BO$275,2,FALSE)-L295)/2*'[46]Inputs and Assumptions'!$D$124</f>
        <v>0</v>
      </c>
      <c r="M299" s="209">
        <f>(M295*VLOOKUP(M$1,$BN$267:$BO$275,2,FALSE)-M295)/2*'[46]Inputs and Assumptions'!$D$124</f>
        <v>0</v>
      </c>
      <c r="N299" s="209">
        <f>(N295*VLOOKUP(N$1,$BN$267:$BO$275,2,FALSE)-N295)/2*'[46]Inputs and Assumptions'!$D$124</f>
        <v>0</v>
      </c>
      <c r="O299" s="209">
        <f>(O295*VLOOKUP(O$1,$BN$267:$BO$275,2,FALSE)-O295)/2*'[46]Inputs and Assumptions'!$D$124</f>
        <v>0</v>
      </c>
      <c r="P299" s="96"/>
      <c r="Q299" s="96"/>
      <c r="R299" s="96"/>
      <c r="S299" s="96"/>
      <c r="T299" s="96"/>
      <c r="U299" s="96"/>
      <c r="V299" s="96"/>
      <c r="W299" s="96"/>
      <c r="X299" s="96"/>
      <c r="Y299" s="96"/>
      <c r="Z299" s="96"/>
      <c r="AA299" s="96"/>
      <c r="AB299" s="96"/>
      <c r="AC299" s="96"/>
      <c r="AD299" s="96"/>
      <c r="AE299" s="96"/>
      <c r="AF299" s="96"/>
      <c r="AG299" s="96"/>
      <c r="AH299" s="96"/>
      <c r="AI299" s="96"/>
      <c r="AJ299" s="96"/>
      <c r="AK299" s="96"/>
      <c r="AL299" s="96"/>
      <c r="AM299" s="96"/>
      <c r="AN299" s="96"/>
      <c r="AO299" s="96"/>
      <c r="AP299" s="96"/>
      <c r="AQ299" s="96"/>
      <c r="AR299" s="96"/>
      <c r="AS299" s="96"/>
      <c r="AT299" s="96"/>
      <c r="AU299" s="96"/>
      <c r="AV299" s="96"/>
      <c r="AW299" s="96"/>
      <c r="AX299" s="96"/>
      <c r="AY299" s="96"/>
      <c r="AZ299" s="96"/>
    </row>
    <row r="300" spans="1:65" ht="11.25" customHeight="1" outlineLevel="1">
      <c r="A300" s="205" t="s">
        <v>195</v>
      </c>
      <c r="D300" s="214">
        <f>+'[46]Inputs and Assumptions'!F106</f>
        <v>2.9427922944000002</v>
      </c>
      <c r="E300" s="215">
        <f>+E294+E295-E298</f>
        <v>2.8250806026240003</v>
      </c>
      <c r="F300" s="215">
        <f>+F294+F295-F298</f>
        <v>2.7120773785190404</v>
      </c>
      <c r="G300" s="216">
        <f t="shared" ref="G300:AZ300" si="146">+G294+G295-G298-G299</f>
        <v>2.6035942833782788</v>
      </c>
      <c r="H300" s="216">
        <f t="shared" si="146"/>
        <v>2.4994505120431478</v>
      </c>
      <c r="I300" s="216">
        <f t="shared" si="146"/>
        <v>2.3994724915614221</v>
      </c>
      <c r="J300" s="216">
        <f t="shared" si="146"/>
        <v>2.303493591898965</v>
      </c>
      <c r="K300" s="216">
        <f t="shared" si="146"/>
        <v>2.2113538482230064</v>
      </c>
      <c r="L300" s="216">
        <f t="shared" si="146"/>
        <v>2.1228996942940861</v>
      </c>
      <c r="M300" s="216">
        <f t="shared" si="146"/>
        <v>2.0379837065223225</v>
      </c>
      <c r="N300" s="216">
        <f t="shared" si="146"/>
        <v>1.9564643582614296</v>
      </c>
      <c r="O300" s="216">
        <f t="shared" si="146"/>
        <v>1.8782057839309725</v>
      </c>
      <c r="P300" s="216">
        <f t="shared" si="146"/>
        <v>1.8030775525737335</v>
      </c>
      <c r="Q300" s="216">
        <f t="shared" si="146"/>
        <v>1.7309544504707841</v>
      </c>
      <c r="R300" s="216">
        <f t="shared" si="146"/>
        <v>1.6617162724519527</v>
      </c>
      <c r="S300" s="216">
        <f t="shared" si="146"/>
        <v>1.5952476215538747</v>
      </c>
      <c r="T300" s="216">
        <f t="shared" si="146"/>
        <v>1.5314377166917197</v>
      </c>
      <c r="U300" s="216">
        <f t="shared" si="146"/>
        <v>1.4701802080240509</v>
      </c>
      <c r="V300" s="216">
        <f t="shared" si="146"/>
        <v>1.4113729997030888</v>
      </c>
      <c r="W300" s="216">
        <f t="shared" si="146"/>
        <v>1.3549180797149654</v>
      </c>
      <c r="X300" s="216">
        <f t="shared" si="146"/>
        <v>1.3007213565263667</v>
      </c>
      <c r="Y300" s="216">
        <f t="shared" si="146"/>
        <v>1.2486925022653119</v>
      </c>
      <c r="Z300" s="216">
        <f t="shared" si="146"/>
        <v>1.1987448021746994</v>
      </c>
      <c r="AA300" s="216">
        <f t="shared" si="146"/>
        <v>1.1507950100877113</v>
      </c>
      <c r="AB300" s="216">
        <f t="shared" si="146"/>
        <v>1.1047632096842028</v>
      </c>
      <c r="AC300" s="216">
        <f t="shared" si="146"/>
        <v>1.0605726812968348</v>
      </c>
      <c r="AD300" s="216">
        <f t="shared" si="146"/>
        <v>1.0181497740449614</v>
      </c>
      <c r="AE300" s="216">
        <f t="shared" si="146"/>
        <v>0.97742378308316302</v>
      </c>
      <c r="AF300" s="216">
        <f t="shared" si="146"/>
        <v>0.93832683175983655</v>
      </c>
      <c r="AG300" s="216">
        <f t="shared" si="146"/>
        <v>0.9007937584894431</v>
      </c>
      <c r="AH300" s="216">
        <f t="shared" si="146"/>
        <v>0.86476200814986537</v>
      </c>
      <c r="AI300" s="216">
        <f t="shared" si="146"/>
        <v>0.83017152782387071</v>
      </c>
      <c r="AJ300" s="216">
        <f t="shared" si="146"/>
        <v>0.79696466671091593</v>
      </c>
      <c r="AK300" s="216">
        <f t="shared" si="146"/>
        <v>0.76508608004247924</v>
      </c>
      <c r="AL300" s="216">
        <f t="shared" si="146"/>
        <v>0.73448263684078008</v>
      </c>
      <c r="AM300" s="216">
        <f t="shared" si="146"/>
        <v>0.70510333136714887</v>
      </c>
      <c r="AN300" s="216">
        <f t="shared" si="146"/>
        <v>0.67689919811246291</v>
      </c>
      <c r="AO300" s="216">
        <f t="shared" si="146"/>
        <v>0.6498232301879644</v>
      </c>
      <c r="AP300" s="216">
        <f t="shared" si="146"/>
        <v>0.62383030098044578</v>
      </c>
      <c r="AQ300" s="216">
        <f t="shared" si="146"/>
        <v>0.59887708894122793</v>
      </c>
      <c r="AR300" s="216">
        <f t="shared" si="146"/>
        <v>0.57492200538357885</v>
      </c>
      <c r="AS300" s="216">
        <f t="shared" si="146"/>
        <v>0.55192512516823566</v>
      </c>
      <c r="AT300" s="216">
        <f t="shared" si="146"/>
        <v>0.52984812016150629</v>
      </c>
      <c r="AU300" s="216">
        <f t="shared" si="146"/>
        <v>0.50865419535504608</v>
      </c>
      <c r="AV300" s="216">
        <f t="shared" si="146"/>
        <v>0.48830802754084424</v>
      </c>
      <c r="AW300" s="216">
        <f t="shared" si="146"/>
        <v>0.46877570643921046</v>
      </c>
      <c r="AX300" s="216">
        <f t="shared" si="146"/>
        <v>0.45002467818164205</v>
      </c>
      <c r="AY300" s="216">
        <f t="shared" si="146"/>
        <v>0.43202369105437638</v>
      </c>
      <c r="AZ300" s="216">
        <f t="shared" si="146"/>
        <v>0.4147427434122013</v>
      </c>
    </row>
    <row r="301" spans="1:65" ht="11.25" customHeight="1" outlineLevel="1"/>
    <row r="302" spans="1:65" ht="11.25" customHeight="1" outlineLevel="1">
      <c r="A302" s="42" t="s">
        <v>200</v>
      </c>
      <c r="L302" s="96">
        <f t="shared" ref="L302:Q302" si="147">-(L269+L279+L298+L288+L270+L289+L299)</f>
        <v>-14.108065062747514</v>
      </c>
      <c r="M302" s="96">
        <f t="shared" si="147"/>
        <v>-13.007785476305827</v>
      </c>
      <c r="N302" s="96">
        <f t="shared" si="147"/>
        <v>-11.993650175443248</v>
      </c>
      <c r="O302" s="96">
        <f t="shared" si="147"/>
        <v>-10.48989024973304</v>
      </c>
      <c r="P302" s="96">
        <f t="shared" si="147"/>
        <v>-9.6965633123656314</v>
      </c>
      <c r="Q302" s="96">
        <f t="shared" si="147"/>
        <v>-8.9644406192867834</v>
      </c>
    </row>
    <row r="303" spans="1:65" ht="11.25" customHeight="1" outlineLevel="1"/>
    <row r="304" spans="1:65" ht="11.25" customHeight="1" outlineLevel="1">
      <c r="A304" s="205" t="s">
        <v>201</v>
      </c>
    </row>
    <row r="305" spans="1:52" ht="11.25" customHeight="1" outlineLevel="1">
      <c r="A305" s="125" t="s">
        <v>58</v>
      </c>
      <c r="D305" s="96">
        <f t="shared" ref="D305:AZ305" si="148">+D59</f>
        <v>7.0715088581818195</v>
      </c>
      <c r="E305" s="96">
        <f t="shared" si="148"/>
        <v>7.1715088581818174</v>
      </c>
      <c r="F305" s="96">
        <f t="shared" si="148"/>
        <v>7.1275088581818178</v>
      </c>
      <c r="G305" s="194">
        <f t="shared" si="148"/>
        <v>7.2730155307328905</v>
      </c>
      <c r="H305" s="194">
        <f t="shared" si="148"/>
        <v>7.1849718000000005</v>
      </c>
      <c r="I305" s="194">
        <f t="shared" si="148"/>
        <v>6.8586733298209994</v>
      </c>
      <c r="J305" s="96">
        <f t="shared" si="148"/>
        <v>6.8647234198209981</v>
      </c>
      <c r="K305" s="96">
        <f t="shared" si="148"/>
        <v>6.8659393967190026</v>
      </c>
      <c r="L305" s="96">
        <f t="shared" si="148"/>
        <v>6.8660138127350008</v>
      </c>
      <c r="M305" s="96">
        <f t="shared" si="148"/>
        <v>6.4736052457189999</v>
      </c>
      <c r="N305" s="96">
        <f t="shared" si="148"/>
        <v>6.4736052457189999</v>
      </c>
      <c r="O305" s="96">
        <f t="shared" si="148"/>
        <v>6.4736052457189999</v>
      </c>
      <c r="P305" s="96">
        <f t="shared" si="148"/>
        <v>6.4736052457189999</v>
      </c>
      <c r="Q305" s="96">
        <f t="shared" si="148"/>
        <v>6.4736052457189999</v>
      </c>
      <c r="R305" s="96">
        <f t="shared" si="148"/>
        <v>6.4736052457189999</v>
      </c>
      <c r="S305" s="96">
        <f t="shared" si="148"/>
        <v>6.4736052457189999</v>
      </c>
      <c r="T305" s="96">
        <f t="shared" si="148"/>
        <v>6.4736052457189999</v>
      </c>
      <c r="U305" s="96">
        <f t="shared" si="148"/>
        <v>6.4736052457189999</v>
      </c>
      <c r="V305" s="96">
        <f t="shared" si="148"/>
        <v>6.4736052457189999</v>
      </c>
      <c r="W305" s="96">
        <f t="shared" si="148"/>
        <v>6.4734588776376416</v>
      </c>
      <c r="X305" s="96">
        <f t="shared" si="148"/>
        <v>6.4733987998339995</v>
      </c>
      <c r="Y305" s="96">
        <f t="shared" si="148"/>
        <v>6.4733987998339995</v>
      </c>
      <c r="Z305" s="96">
        <f t="shared" si="148"/>
        <v>6.4733987998339995</v>
      </c>
      <c r="AA305" s="96">
        <f t="shared" si="148"/>
        <v>6.4733987998339995</v>
      </c>
      <c r="AB305" s="96">
        <f t="shared" si="148"/>
        <v>6.4733987998339995</v>
      </c>
      <c r="AC305" s="96">
        <f t="shared" si="148"/>
        <v>6.4733987998339995</v>
      </c>
      <c r="AD305" s="96">
        <f t="shared" si="148"/>
        <v>6.4732251079248382</v>
      </c>
      <c r="AE305" s="96">
        <f t="shared" si="148"/>
        <v>6.4729102864739998</v>
      </c>
      <c r="AF305" s="96">
        <f t="shared" si="148"/>
        <v>6.4729102864739998</v>
      </c>
      <c r="AG305" s="96">
        <f t="shared" si="148"/>
        <v>6.4729102864739998</v>
      </c>
      <c r="AH305" s="96">
        <f t="shared" si="148"/>
        <v>6.4729102864739998</v>
      </c>
      <c r="AI305" s="96">
        <f t="shared" si="148"/>
        <v>6.4729102864739998</v>
      </c>
      <c r="AJ305" s="96">
        <f t="shared" si="148"/>
        <v>6.4729102864739998</v>
      </c>
      <c r="AK305" s="96">
        <f t="shared" si="148"/>
        <v>6.4729102864739998</v>
      </c>
      <c r="AL305" s="96">
        <f t="shared" si="148"/>
        <v>6.4729102864739998</v>
      </c>
      <c r="AM305" s="96">
        <f t="shared" si="148"/>
        <v>6.4729102864739998</v>
      </c>
      <c r="AN305" s="96">
        <f t="shared" si="148"/>
        <v>6.4729102864739998</v>
      </c>
      <c r="AO305" s="96">
        <f t="shared" si="148"/>
        <v>6.4729102864739998</v>
      </c>
      <c r="AP305" s="96">
        <f t="shared" si="148"/>
        <v>6.4729102864739998</v>
      </c>
      <c r="AQ305" s="96">
        <f t="shared" si="148"/>
        <v>6.4729102864739998</v>
      </c>
      <c r="AR305" s="96">
        <f t="shared" si="148"/>
        <v>6.4729102864739998</v>
      </c>
      <c r="AS305" s="96">
        <f t="shared" si="148"/>
        <v>6.4729102864739998</v>
      </c>
      <c r="AT305" s="96">
        <f t="shared" si="148"/>
        <v>6.4729102864739998</v>
      </c>
      <c r="AU305" s="96">
        <f t="shared" si="148"/>
        <v>6.4729102864739998</v>
      </c>
      <c r="AV305" s="96">
        <f t="shared" si="148"/>
        <v>6.4729102864739998</v>
      </c>
      <c r="AW305" s="96">
        <f t="shared" si="148"/>
        <v>6.4729102864739998</v>
      </c>
      <c r="AX305" s="96">
        <f t="shared" si="148"/>
        <v>6.4729102864739998</v>
      </c>
      <c r="AY305" s="96">
        <f t="shared" si="148"/>
        <v>6.4729102864739998</v>
      </c>
      <c r="AZ305" s="96">
        <f t="shared" si="148"/>
        <v>6.4729102864739998</v>
      </c>
    </row>
    <row r="306" spans="1:52" ht="11.25" customHeight="1" outlineLevel="1">
      <c r="A306" s="125" t="s">
        <v>202</v>
      </c>
      <c r="D306" s="96">
        <f>((+D298+D279+D269)*-1)</f>
        <v>0</v>
      </c>
      <c r="E306" s="96">
        <f>((+E298+E279+E269)*-1)+E215+E216+E218</f>
        <v>-22.662976561702997</v>
      </c>
      <c r="F306" s="209">
        <f t="shared" ref="F306:AZ306" si="149">((+F298+F279+F269+F288+F270+F289+F299)*-1)+F215+F216+F218</f>
        <v>-20.734522949650344</v>
      </c>
      <c r="G306" s="209">
        <f t="shared" si="149"/>
        <v>-19.402305776090191</v>
      </c>
      <c r="H306" s="209">
        <f t="shared" si="149"/>
        <v>-19.52721434001494</v>
      </c>
      <c r="I306" s="209">
        <f t="shared" si="149"/>
        <v>-18.002384962574045</v>
      </c>
      <c r="J306" s="209">
        <f t="shared" si="149"/>
        <v>-16.597054242263045</v>
      </c>
      <c r="K306" s="209">
        <f t="shared" si="149"/>
        <v>-15.301831342210498</v>
      </c>
      <c r="L306" s="209">
        <f t="shared" si="149"/>
        <v>-14.108065062747514</v>
      </c>
      <c r="M306" s="209">
        <f t="shared" si="149"/>
        <v>-13.007785476305827</v>
      </c>
      <c r="N306" s="209">
        <f t="shared" si="149"/>
        <v>-11.993650175443248</v>
      </c>
      <c r="O306" s="209">
        <f t="shared" si="149"/>
        <v>-10.48989024973304</v>
      </c>
      <c r="P306" s="209">
        <f t="shared" si="149"/>
        <v>-9.6965633123656314</v>
      </c>
      <c r="Q306" s="209">
        <f t="shared" si="149"/>
        <v>-8.9644406192867834</v>
      </c>
      <c r="R306" s="209">
        <f t="shared" si="149"/>
        <v>-8.2887376743512675</v>
      </c>
      <c r="S306" s="209">
        <f t="shared" si="149"/>
        <v>-7.6650471990210614</v>
      </c>
      <c r="T306" s="209">
        <f t="shared" si="149"/>
        <v>-7.0893092300575855</v>
      </c>
      <c r="U306" s="209">
        <f t="shared" si="149"/>
        <v>-6.5577835957236355</v>
      </c>
      <c r="V306" s="209">
        <f t="shared" si="149"/>
        <v>-6.0670245808948149</v>
      </c>
      <c r="W306" s="209">
        <f t="shared" si="149"/>
        <v>-5.6138576066143129</v>
      </c>
      <c r="X306" s="209">
        <f t="shared" si="149"/>
        <v>-5.1953577635500237</v>
      </c>
      <c r="Y306" s="209">
        <f t="shared" si="149"/>
        <v>-4.8088300516256322</v>
      </c>
      <c r="Z306" s="209">
        <f t="shared" si="149"/>
        <v>-4.4517911898864861</v>
      </c>
      <c r="AA306" s="209">
        <f t="shared" si="149"/>
        <v>-4.12195287150863</v>
      </c>
      <c r="AB306" s="209">
        <f t="shared" si="149"/>
        <v>-3.8172063488403869</v>
      </c>
      <c r="AC306" s="209">
        <f t="shared" si="149"/>
        <v>-3.5356082425498152</v>
      </c>
      <c r="AD306" s="209">
        <f t="shared" si="149"/>
        <v>-3.2753674774018173</v>
      </c>
      <c r="AE306" s="209">
        <f t="shared" si="149"/>
        <v>-3.0348332549642154</v>
      </c>
      <c r="AF306" s="209">
        <f t="shared" si="149"/>
        <v>-2.8124839806967952</v>
      </c>
      <c r="AG306" s="209">
        <f t="shared" si="149"/>
        <v>-2.6069170694606671</v>
      </c>
      <c r="AH306" s="209">
        <f t="shared" si="149"/>
        <v>-2.4168395595429777</v>
      </c>
      <c r="AI306" s="209">
        <f t="shared" si="149"/>
        <v>-2.2410594708660536</v>
      </c>
      <c r="AJ306" s="209">
        <f t="shared" si="149"/>
        <v>-2.078477848179094</v>
      </c>
      <c r="AK306" s="209">
        <f t="shared" si="149"/>
        <v>-1.9280814347501047</v>
      </c>
      <c r="AL306" s="209">
        <f t="shared" si="149"/>
        <v>-1.7889359264186133</v>
      </c>
      <c r="AM306" s="209">
        <f t="shared" si="149"/>
        <v>-1.6601797598658825</v>
      </c>
      <c r="AN306" s="209">
        <f t="shared" si="149"/>
        <v>-1.541018392636613</v>
      </c>
      <c r="AO306" s="209">
        <f t="shared" si="149"/>
        <v>-1.4307190358298743</v>
      </c>
      <c r="AP306" s="209">
        <f t="shared" si="149"/>
        <v>-1.3286058034907671</v>
      </c>
      <c r="AQ306" s="209">
        <f t="shared" si="149"/>
        <v>-1.2340552455995941</v>
      </c>
      <c r="AR306" s="209">
        <f t="shared" si="149"/>
        <v>-1.1464922341919939</v>
      </c>
      <c r="AS306" s="209">
        <f t="shared" si="149"/>
        <v>-1.0653861745697988</v>
      </c>
      <c r="AT306" s="209">
        <f t="shared" si="149"/>
        <v>-0.99024751579514403</v>
      </c>
      <c r="AU306" s="209">
        <f t="shared" si="149"/>
        <v>-0.92062453671500144</v>
      </c>
      <c r="AV306" s="209">
        <f t="shared" si="149"/>
        <v>-0.85610038565409941</v>
      </c>
      <c r="AW306" s="209">
        <f t="shared" si="149"/>
        <v>-0.79629035365417733</v>
      </c>
      <c r="AX306" s="209">
        <f t="shared" si="149"/>
        <v>-0.7408393627387545</v>
      </c>
      <c r="AY306" s="209">
        <f t="shared" si="149"/>
        <v>-0.68941965215616041</v>
      </c>
      <c r="AZ306" s="209">
        <f t="shared" si="149"/>
        <v>-0.64172864690965159</v>
      </c>
    </row>
    <row r="307" spans="1:52" ht="11.25" customHeight="1" outlineLevel="1">
      <c r="A307" s="205" t="s">
        <v>203</v>
      </c>
      <c r="D307" s="215">
        <f>+D305+D306</f>
        <v>7.0715088581818195</v>
      </c>
      <c r="E307" s="215">
        <f t="shared" ref="E307:AZ307" si="150">+E305+E306</f>
        <v>-15.491467703521181</v>
      </c>
      <c r="F307" s="215">
        <f t="shared" si="150"/>
        <v>-13.607014091468526</v>
      </c>
      <c r="G307" s="190">
        <f t="shared" si="150"/>
        <v>-12.1292902453573</v>
      </c>
      <c r="H307" s="190">
        <f t="shared" si="150"/>
        <v>-12.34224254001494</v>
      </c>
      <c r="I307" s="190">
        <f t="shared" si="150"/>
        <v>-11.143711632753046</v>
      </c>
      <c r="J307" s="215">
        <f t="shared" si="150"/>
        <v>-9.7323308224420479</v>
      </c>
      <c r="K307" s="215">
        <f t="shared" si="150"/>
        <v>-8.4358919454914947</v>
      </c>
      <c r="L307" s="215">
        <f t="shared" si="150"/>
        <v>-7.2420512500125129</v>
      </c>
      <c r="M307" s="215">
        <f t="shared" si="150"/>
        <v>-6.5341802305868271</v>
      </c>
      <c r="N307" s="215">
        <f t="shared" si="150"/>
        <v>-5.5200449297242482</v>
      </c>
      <c r="O307" s="215">
        <f t="shared" si="150"/>
        <v>-4.0162850040140405</v>
      </c>
      <c r="P307" s="215">
        <f t="shared" si="150"/>
        <v>-3.2229580666466315</v>
      </c>
      <c r="Q307" s="215">
        <f t="shared" si="150"/>
        <v>-2.4908353735677835</v>
      </c>
      <c r="R307" s="215">
        <f t="shared" si="150"/>
        <v>-1.8151324286322676</v>
      </c>
      <c r="S307" s="215">
        <f t="shared" si="150"/>
        <v>-1.1914419533020615</v>
      </c>
      <c r="T307" s="215">
        <f t="shared" si="150"/>
        <v>-0.61570398433858564</v>
      </c>
      <c r="U307" s="215">
        <f t="shared" si="150"/>
        <v>-8.4178350004635583E-2</v>
      </c>
      <c r="V307" s="215">
        <f t="shared" si="150"/>
        <v>0.40658066482418498</v>
      </c>
      <c r="W307" s="215">
        <f t="shared" si="150"/>
        <v>0.85960127102332873</v>
      </c>
      <c r="X307" s="215">
        <f t="shared" si="150"/>
        <v>1.2780410362839758</v>
      </c>
      <c r="Y307" s="215">
        <f t="shared" si="150"/>
        <v>1.6645687482083673</v>
      </c>
      <c r="Z307" s="215">
        <f t="shared" si="150"/>
        <v>2.0216076099475133</v>
      </c>
      <c r="AA307" s="215">
        <f t="shared" si="150"/>
        <v>2.3514459283253695</v>
      </c>
      <c r="AB307" s="215">
        <f t="shared" si="150"/>
        <v>2.6561924509936126</v>
      </c>
      <c r="AC307" s="215">
        <f t="shared" si="150"/>
        <v>2.9377905572841843</v>
      </c>
      <c r="AD307" s="215">
        <f t="shared" si="150"/>
        <v>3.1978576305230209</v>
      </c>
      <c r="AE307" s="215">
        <f t="shared" si="150"/>
        <v>3.4380770315097844</v>
      </c>
      <c r="AF307" s="215">
        <f t="shared" si="150"/>
        <v>3.6604263057772046</v>
      </c>
      <c r="AG307" s="215">
        <f t="shared" si="150"/>
        <v>3.8659932170133327</v>
      </c>
      <c r="AH307" s="215">
        <f t="shared" si="150"/>
        <v>4.0560707269310221</v>
      </c>
      <c r="AI307" s="215">
        <f t="shared" si="150"/>
        <v>4.2318508156079462</v>
      </c>
      <c r="AJ307" s="215">
        <f t="shared" si="150"/>
        <v>4.3944324382949063</v>
      </c>
      <c r="AK307" s="215">
        <f t="shared" si="150"/>
        <v>4.5448288517238948</v>
      </c>
      <c r="AL307" s="215">
        <f t="shared" si="150"/>
        <v>4.6839743600553865</v>
      </c>
      <c r="AM307" s="215">
        <f t="shared" si="150"/>
        <v>4.8127305266081173</v>
      </c>
      <c r="AN307" s="215">
        <f t="shared" si="150"/>
        <v>4.9318918938373866</v>
      </c>
      <c r="AO307" s="215">
        <f t="shared" si="150"/>
        <v>5.0421912506441258</v>
      </c>
      <c r="AP307" s="215">
        <f t="shared" si="150"/>
        <v>5.144304482983233</v>
      </c>
      <c r="AQ307" s="215">
        <f t="shared" si="150"/>
        <v>5.2388550408744052</v>
      </c>
      <c r="AR307" s="215">
        <f t="shared" si="150"/>
        <v>5.3264180522820057</v>
      </c>
      <c r="AS307" s="215">
        <f t="shared" si="150"/>
        <v>5.407524111904201</v>
      </c>
      <c r="AT307" s="215">
        <f t="shared" si="150"/>
        <v>5.4826627706788553</v>
      </c>
      <c r="AU307" s="215">
        <f t="shared" si="150"/>
        <v>5.5522857497589984</v>
      </c>
      <c r="AV307" s="215">
        <f t="shared" si="150"/>
        <v>5.6168099008199004</v>
      </c>
      <c r="AW307" s="215">
        <f t="shared" si="150"/>
        <v>5.6766199328198228</v>
      </c>
      <c r="AX307" s="215">
        <f t="shared" si="150"/>
        <v>5.732070923735245</v>
      </c>
      <c r="AY307" s="215">
        <f t="shared" si="150"/>
        <v>5.7834906343178396</v>
      </c>
      <c r="AZ307" s="215">
        <f t="shared" si="150"/>
        <v>5.8311816395643481</v>
      </c>
    </row>
    <row r="308" spans="1:52" ht="11.25" customHeight="1" outlineLevel="1">
      <c r="A308" s="205" t="s">
        <v>204</v>
      </c>
      <c r="D308" s="215">
        <f t="shared" ref="D308:AZ308" si="151">+D307/(1-D208)-D307</f>
        <v>2.5495916291403846</v>
      </c>
      <c r="E308" s="215">
        <f t="shared" si="151"/>
        <v>-5.5853591039906298</v>
      </c>
      <c r="F308" s="215">
        <f t="shared" si="151"/>
        <v>-4.9059302506655218</v>
      </c>
      <c r="G308" s="190">
        <f t="shared" si="151"/>
        <v>-4.3731454626118165</v>
      </c>
      <c r="H308" s="190">
        <f t="shared" si="151"/>
        <v>-4.4499241810938237</v>
      </c>
      <c r="I308" s="190">
        <f t="shared" si="151"/>
        <v>-4.0178007927613031</v>
      </c>
      <c r="J308" s="215">
        <f t="shared" si="151"/>
        <v>-3.5089356026491743</v>
      </c>
      <c r="K308" s="215">
        <f t="shared" si="151"/>
        <v>-3.0415120619799261</v>
      </c>
      <c r="L308" s="215">
        <f t="shared" si="151"/>
        <v>-2.6110797023854646</v>
      </c>
      <c r="M308" s="215">
        <f t="shared" si="151"/>
        <v>-2.3558608994632788</v>
      </c>
      <c r="N308" s="215">
        <f t="shared" si="151"/>
        <v>-1.990220280784933</v>
      </c>
      <c r="O308" s="215">
        <f t="shared" si="151"/>
        <v>-1.4480483347805722</v>
      </c>
      <c r="P308" s="215">
        <f t="shared" si="151"/>
        <v>-1.1620188947773569</v>
      </c>
      <c r="Q308" s="215">
        <f t="shared" si="151"/>
        <v>-0.89805629115028918</v>
      </c>
      <c r="R308" s="215">
        <f t="shared" si="151"/>
        <v>-0.65443550147966123</v>
      </c>
      <c r="S308" s="215">
        <f t="shared" si="151"/>
        <v>-0.42956750697285218</v>
      </c>
      <c r="T308" s="215">
        <f t="shared" si="151"/>
        <v>-0.22198851136017039</v>
      </c>
      <c r="U308" s="215">
        <f t="shared" si="151"/>
        <v>-3.0350017348610106E-2</v>
      </c>
      <c r="V308" s="215">
        <f t="shared" si="151"/>
        <v>0.14659030772572657</v>
      </c>
      <c r="W308" s="215">
        <f t="shared" si="151"/>
        <v>0.30992426778392135</v>
      </c>
      <c r="X308" s="215">
        <f t="shared" si="151"/>
        <v>0.4607903055989846</v>
      </c>
      <c r="Y308" s="215">
        <f t="shared" si="151"/>
        <v>0.60015063710913941</v>
      </c>
      <c r="Z308" s="215">
        <f t="shared" si="151"/>
        <v>0.72887893419876315</v>
      </c>
      <c r="AA308" s="215">
        <f t="shared" si="151"/>
        <v>0.84780023266152771</v>
      </c>
      <c r="AB308" s="215">
        <f t="shared" si="151"/>
        <v>0.95767482926980607</v>
      </c>
      <c r="AC308" s="215">
        <f t="shared" si="151"/>
        <v>1.0592033982045019</v>
      </c>
      <c r="AD308" s="215">
        <f t="shared" si="151"/>
        <v>1.1529690776715653</v>
      </c>
      <c r="AE308" s="215">
        <f t="shared" si="151"/>
        <v>1.2395787936735956</v>
      </c>
      <c r="AF308" s="215">
        <f t="shared" si="151"/>
        <v>1.3197455388176316</v>
      </c>
      <c r="AG308" s="215">
        <f t="shared" si="151"/>
        <v>1.3938615000116097</v>
      </c>
      <c r="AH308" s="215">
        <f t="shared" si="151"/>
        <v>1.4623928471247902</v>
      </c>
      <c r="AI308" s="215">
        <f t="shared" si="151"/>
        <v>1.5257693416817766</v>
      </c>
      <c r="AJ308" s="215">
        <f t="shared" si="151"/>
        <v>1.5843872056437416</v>
      </c>
      <c r="AK308" s="215">
        <f t="shared" si="151"/>
        <v>1.6386117628664385</v>
      </c>
      <c r="AL308" s="215">
        <f t="shared" si="151"/>
        <v>1.6887798713124864</v>
      </c>
      <c r="AM308" s="215">
        <f t="shared" si="151"/>
        <v>1.7352021626546277</v>
      </c>
      <c r="AN308" s="215">
        <f t="shared" si="151"/>
        <v>1.7781651045808262</v>
      </c>
      <c r="AO308" s="215">
        <f t="shared" si="151"/>
        <v>1.8179328998921003</v>
      </c>
      <c r="AP308" s="215">
        <f t="shared" si="151"/>
        <v>1.854749235361302</v>
      </c>
      <c r="AQ308" s="215">
        <f t="shared" si="151"/>
        <v>1.8888388922880512</v>
      </c>
      <c r="AR308" s="215">
        <f t="shared" si="151"/>
        <v>1.9204092297343287</v>
      </c>
      <c r="AS308" s="215">
        <f t="shared" si="151"/>
        <v>1.9496515505504943</v>
      </c>
      <c r="AT308" s="215">
        <f t="shared" si="151"/>
        <v>1.9767423594964582</v>
      </c>
      <c r="AU308" s="215">
        <f t="shared" si="151"/>
        <v>2.0018445220219521</v>
      </c>
      <c r="AV308" s="215">
        <f t="shared" si="151"/>
        <v>2.0251083315881271</v>
      </c>
      <c r="AW308" s="215">
        <f t="shared" si="151"/>
        <v>2.0466724927853788</v>
      </c>
      <c r="AX308" s="215">
        <f t="shared" si="151"/>
        <v>2.0666650269249525</v>
      </c>
      <c r="AY308" s="215">
        <f t="shared" si="151"/>
        <v>2.0852041062506501</v>
      </c>
      <c r="AZ308" s="215">
        <f t="shared" si="151"/>
        <v>2.1023988224279622</v>
      </c>
    </row>
    <row r="309" spans="1:52" ht="11.25" customHeight="1" outlineLevel="1"/>
    <row r="310" spans="1:52" ht="11.25" customHeight="1" outlineLevel="1">
      <c r="E310" s="96"/>
      <c r="F310" s="96"/>
      <c r="G310" s="96"/>
      <c r="H310" s="96"/>
      <c r="I310" s="96"/>
      <c r="J310" s="96"/>
      <c r="K310" s="96"/>
      <c r="L310" s="96"/>
      <c r="M310" s="96"/>
      <c r="N310" s="96"/>
      <c r="O310" s="96"/>
      <c r="P310" s="96"/>
      <c r="Q310" s="96"/>
      <c r="R310" s="96"/>
      <c r="S310" s="96"/>
      <c r="T310" s="96"/>
    </row>
    <row r="311" spans="1:52" ht="11.25" customHeight="1" outlineLevel="1"/>
    <row r="312" spans="1:52" ht="11.25" customHeight="1" outlineLevel="1">
      <c r="A312" s="228" t="s">
        <v>205</v>
      </c>
      <c r="D312" s="48">
        <f ca="1">+D164/(1-$D$208)-D164</f>
        <v>7.5974265795799774</v>
      </c>
      <c r="E312" s="48">
        <f t="shared" ref="E312:AZ312" ca="1" si="152">+E164/(1-E208)-E164</f>
        <v>6.6202113023878475</v>
      </c>
      <c r="F312" s="48">
        <f t="shared" ca="1" si="152"/>
        <v>6.5046136734489224</v>
      </c>
      <c r="G312" s="48">
        <f t="shared" ca="1" si="152"/>
        <v>6.3969101930272885</v>
      </c>
      <c r="H312" s="48">
        <f t="shared" ca="1" si="152"/>
        <v>5.9907553809442646</v>
      </c>
      <c r="I312" s="48">
        <f t="shared" ca="1" si="152"/>
        <v>5.9198501944983768</v>
      </c>
      <c r="J312" s="48">
        <f t="shared" ca="1" si="152"/>
        <v>5.8415983076618971</v>
      </c>
      <c r="K312" s="48">
        <f t="shared" ca="1" si="152"/>
        <v>5.7582791064952676</v>
      </c>
      <c r="L312" s="48">
        <f t="shared" ca="1" si="152"/>
        <v>5.6739144698794721</v>
      </c>
      <c r="M312" s="48">
        <f t="shared" ca="1" si="152"/>
        <v>6.0448302228758486</v>
      </c>
      <c r="N312" s="48">
        <f t="shared" ca="1" si="152"/>
        <v>5.958844891485569</v>
      </c>
      <c r="O312" s="48">
        <f t="shared" ca="1" si="152"/>
        <v>5.8728595600952893</v>
      </c>
      <c r="P312" s="48">
        <f t="shared" ca="1" si="152"/>
        <v>5.7868742287050061</v>
      </c>
      <c r="Q312" s="48">
        <f t="shared" ca="1" si="152"/>
        <v>5.7008888973147283</v>
      </c>
      <c r="R312" s="48">
        <f t="shared" ca="1" si="152"/>
        <v>5.6149035659244468</v>
      </c>
      <c r="S312" s="48">
        <f t="shared" ca="1" si="152"/>
        <v>5.5289182345341636</v>
      </c>
      <c r="T312" s="48">
        <f t="shared" ca="1" si="152"/>
        <v>5.442932903143884</v>
      </c>
      <c r="U312" s="48">
        <f t="shared" ca="1" si="152"/>
        <v>5.3569475717536061</v>
      </c>
      <c r="V312" s="48">
        <f t="shared" ca="1" si="152"/>
        <v>5.2709622403633229</v>
      </c>
      <c r="W312" s="48">
        <f t="shared" ca="1" si="152"/>
        <v>5.1849778810363283</v>
      </c>
      <c r="X312" s="48">
        <f t="shared" ca="1" si="152"/>
        <v>5.0989948927628017</v>
      </c>
      <c r="Y312" s="48">
        <f t="shared" ca="1" si="152"/>
        <v>5.0130123034794565</v>
      </c>
      <c r="Z312" s="48">
        <f t="shared" ca="1" si="152"/>
        <v>4.9270297141961095</v>
      </c>
      <c r="AA312" s="48">
        <f t="shared" ca="1" si="152"/>
        <v>4.8410471249127625</v>
      </c>
      <c r="AB312" s="48">
        <f t="shared" ca="1" si="152"/>
        <v>4.7550645356294154</v>
      </c>
      <c r="AC312" s="48">
        <f t="shared" ca="1" si="152"/>
        <v>4.6690819463460702</v>
      </c>
      <c r="AD312" s="48">
        <f t="shared" ca="1" si="152"/>
        <v>4.5831005105896843</v>
      </c>
      <c r="AE312" s="48">
        <f t="shared" ca="1" si="152"/>
        <v>4.4971223191601908</v>
      </c>
      <c r="AF312" s="48">
        <f t="shared" ca="1" si="152"/>
        <v>4.4111462185306252</v>
      </c>
      <c r="AG312" s="48">
        <f t="shared" ca="1" si="152"/>
        <v>4.3251701179010595</v>
      </c>
      <c r="AH312" s="48">
        <f t="shared" ca="1" si="152"/>
        <v>4.2391940172714921</v>
      </c>
      <c r="AI312" s="48">
        <f t="shared" ca="1" si="152"/>
        <v>4.1532179166419265</v>
      </c>
      <c r="AJ312" s="48">
        <f t="shared" ca="1" si="152"/>
        <v>4.0672418160123591</v>
      </c>
      <c r="AK312" s="48">
        <f t="shared" ca="1" si="152"/>
        <v>3.9812657153827935</v>
      </c>
      <c r="AL312" s="48">
        <f t="shared" ca="1" si="152"/>
        <v>3.8952896147532279</v>
      </c>
      <c r="AM312" s="48">
        <f t="shared" ca="1" si="152"/>
        <v>3.8093135141236605</v>
      </c>
      <c r="AN312" s="48">
        <f t="shared" ca="1" si="152"/>
        <v>3.7233374134940949</v>
      </c>
      <c r="AO312" s="48">
        <f t="shared" ca="1" si="152"/>
        <v>3.6373613128645292</v>
      </c>
      <c r="AP312" s="48">
        <f t="shared" ca="1" si="152"/>
        <v>3.5513852122349636</v>
      </c>
      <c r="AQ312" s="48">
        <f t="shared" ca="1" si="152"/>
        <v>3.465409111605398</v>
      </c>
      <c r="AR312" s="48">
        <f t="shared" ca="1" si="152"/>
        <v>3.3794330109758306</v>
      </c>
      <c r="AS312" s="48">
        <f t="shared" ca="1" si="152"/>
        <v>3.2934569103462668</v>
      </c>
      <c r="AT312" s="48">
        <f t="shared" ca="1" si="152"/>
        <v>3.2074808097166994</v>
      </c>
      <c r="AU312" s="48">
        <f t="shared" ca="1" si="152"/>
        <v>3.1215047090871337</v>
      </c>
      <c r="AV312" s="48">
        <f t="shared" ca="1" si="152"/>
        <v>3.0355286084575681</v>
      </c>
      <c r="AW312" s="48">
        <f t="shared" ca="1" si="152"/>
        <v>2.9495525078280025</v>
      </c>
      <c r="AX312" s="48">
        <f t="shared" ca="1" si="152"/>
        <v>2.8635764071984369</v>
      </c>
      <c r="AY312" s="48">
        <f t="shared" ca="1" si="152"/>
        <v>2.7776003065688704</v>
      </c>
      <c r="AZ312" s="48">
        <f t="shared" ca="1" si="152"/>
        <v>2.6916242059393038</v>
      </c>
    </row>
    <row r="314" spans="1:52" ht="11.25" customHeight="1" outlineLevel="1">
      <c r="A314" s="163"/>
      <c r="B314" s="145"/>
      <c r="D314" s="145"/>
      <c r="E314" s="145"/>
      <c r="F314" s="145"/>
      <c r="G314" s="145"/>
      <c r="H314" s="145"/>
      <c r="I314" s="145"/>
      <c r="J314" s="145"/>
      <c r="K314" s="145"/>
      <c r="L314" s="145"/>
      <c r="M314" s="145"/>
      <c r="N314" s="145"/>
      <c r="O314" s="145"/>
      <c r="P314" s="145"/>
      <c r="Q314" s="145"/>
      <c r="R314" s="145"/>
      <c r="S314" s="145"/>
      <c r="T314" s="145"/>
      <c r="U314" s="145"/>
      <c r="V314" s="145"/>
      <c r="W314" s="145"/>
      <c r="X314" s="145"/>
      <c r="Y314" s="145"/>
      <c r="Z314" s="145"/>
      <c r="AA314" s="145"/>
      <c r="AB314" s="145"/>
      <c r="AC314" s="145"/>
      <c r="AD314" s="145"/>
      <c r="AE314" s="145"/>
      <c r="AF314" s="145"/>
      <c r="AG314" s="145"/>
      <c r="AH314" s="145"/>
      <c r="AI314" s="145"/>
      <c r="AJ314" s="145"/>
      <c r="AK314" s="145"/>
      <c r="AL314" s="145"/>
      <c r="AM314" s="145"/>
      <c r="AN314" s="145"/>
      <c r="AO314" s="145"/>
      <c r="AP314" s="145"/>
      <c r="AQ314" s="145"/>
      <c r="AR314" s="145"/>
      <c r="AS314" s="145"/>
      <c r="AT314" s="145"/>
      <c r="AU314" s="145"/>
      <c r="AV314" s="145"/>
      <c r="AW314" s="145"/>
      <c r="AX314" s="145"/>
      <c r="AY314" s="145"/>
      <c r="AZ314" s="145"/>
    </row>
    <row r="315" spans="1:52" ht="11.25" customHeight="1" outlineLevel="1">
      <c r="A315" s="162"/>
      <c r="B315" s="145"/>
      <c r="D315" s="145"/>
      <c r="E315" s="145"/>
      <c r="F315" s="145"/>
      <c r="G315" s="145"/>
      <c r="H315" s="145"/>
      <c r="I315" s="145"/>
      <c r="J315" s="145"/>
      <c r="K315" s="145"/>
      <c r="L315" s="145"/>
      <c r="M315" s="145"/>
      <c r="N315" s="145"/>
      <c r="O315" s="145"/>
      <c r="P315" s="145"/>
      <c r="Q315" s="145"/>
      <c r="R315" s="145"/>
      <c r="S315" s="145"/>
      <c r="T315" s="145"/>
      <c r="U315" s="145"/>
      <c r="V315" s="145"/>
      <c r="W315" s="145"/>
      <c r="X315" s="145"/>
      <c r="Y315" s="145"/>
      <c r="Z315" s="145"/>
      <c r="AA315" s="145"/>
      <c r="AB315" s="145"/>
      <c r="AC315" s="145"/>
      <c r="AD315" s="145"/>
      <c r="AE315" s="145"/>
      <c r="AF315" s="145"/>
      <c r="AG315" s="145"/>
      <c r="AH315" s="145"/>
      <c r="AI315" s="145"/>
      <c r="AJ315" s="145"/>
      <c r="AK315" s="145"/>
      <c r="AL315" s="145"/>
      <c r="AM315" s="145"/>
      <c r="AN315" s="145"/>
      <c r="AO315" s="145"/>
      <c r="AP315" s="145"/>
      <c r="AQ315" s="145"/>
      <c r="AR315" s="145"/>
      <c r="AS315" s="145"/>
      <c r="AT315" s="145"/>
      <c r="AU315" s="145"/>
      <c r="AV315" s="145"/>
      <c r="AW315" s="145"/>
      <c r="AX315" s="145"/>
      <c r="AY315" s="145"/>
      <c r="AZ315" s="145"/>
    </row>
    <row r="316" spans="1:52" ht="11.25" customHeight="1" outlineLevel="1">
      <c r="A316" s="162"/>
      <c r="B316" s="145"/>
      <c r="D316" s="145"/>
      <c r="E316" s="145"/>
      <c r="F316" s="145"/>
      <c r="G316" s="145"/>
      <c r="H316" s="145"/>
      <c r="I316" s="145"/>
      <c r="J316" s="145"/>
      <c r="K316" s="145"/>
      <c r="L316" s="145"/>
      <c r="M316" s="145"/>
      <c r="N316" s="145"/>
      <c r="O316" s="145"/>
      <c r="P316" s="145"/>
      <c r="Q316" s="145"/>
      <c r="R316" s="145"/>
      <c r="S316" s="145"/>
      <c r="T316" s="145"/>
      <c r="U316" s="145"/>
      <c r="V316" s="145"/>
      <c r="W316" s="145"/>
      <c r="X316" s="145"/>
      <c r="Y316" s="145"/>
      <c r="Z316" s="145"/>
      <c r="AA316" s="145"/>
      <c r="AB316" s="145"/>
      <c r="AC316" s="145"/>
      <c r="AD316" s="145"/>
      <c r="AE316" s="145"/>
      <c r="AF316" s="145"/>
      <c r="AG316" s="145"/>
      <c r="AH316" s="145"/>
      <c r="AI316" s="145"/>
      <c r="AJ316" s="145"/>
      <c r="AK316" s="145"/>
      <c r="AL316" s="145"/>
      <c r="AM316" s="145"/>
      <c r="AN316" s="145"/>
      <c r="AO316" s="145"/>
      <c r="AP316" s="145"/>
      <c r="AQ316" s="145"/>
      <c r="AR316" s="145"/>
      <c r="AS316" s="145"/>
      <c r="AT316" s="145"/>
      <c r="AU316" s="145"/>
      <c r="AV316" s="145"/>
      <c r="AW316" s="145"/>
      <c r="AX316" s="145"/>
      <c r="AY316" s="145"/>
      <c r="AZ316" s="145"/>
    </row>
    <row r="317" spans="1:52" ht="11.25" customHeight="1" outlineLevel="1">
      <c r="A317" s="229" t="s">
        <v>206</v>
      </c>
      <c r="B317" s="230"/>
      <c r="D317" s="145"/>
      <c r="E317" s="145"/>
      <c r="F317" s="145"/>
      <c r="G317" s="145"/>
      <c r="H317" s="145"/>
      <c r="I317" s="145"/>
      <c r="J317" s="145"/>
      <c r="K317" s="145"/>
      <c r="L317" s="145"/>
      <c r="M317" s="145"/>
      <c r="N317" s="145"/>
      <c r="O317" s="145"/>
      <c r="P317" s="145"/>
      <c r="Q317" s="145"/>
      <c r="R317" s="145"/>
      <c r="S317" s="145"/>
      <c r="T317" s="145"/>
      <c r="U317" s="145"/>
      <c r="V317" s="145"/>
      <c r="W317" s="145"/>
      <c r="X317" s="145"/>
      <c r="Y317" s="145"/>
      <c r="Z317" s="145"/>
      <c r="AA317" s="145"/>
      <c r="AB317" s="145"/>
      <c r="AC317" s="145"/>
      <c r="AD317" s="145"/>
      <c r="AE317" s="145"/>
      <c r="AF317" s="145"/>
      <c r="AG317" s="145"/>
      <c r="AH317" s="145"/>
      <c r="AI317" s="145"/>
      <c r="AJ317" s="145"/>
      <c r="AK317" s="145"/>
      <c r="AL317" s="145"/>
      <c r="AM317" s="145"/>
      <c r="AN317" s="145"/>
      <c r="AO317" s="145"/>
      <c r="AP317" s="145"/>
      <c r="AQ317" s="145"/>
      <c r="AR317" s="145"/>
      <c r="AS317" s="145"/>
      <c r="AT317" s="145"/>
      <c r="AU317" s="145"/>
      <c r="AV317" s="145"/>
      <c r="AW317" s="145"/>
      <c r="AX317" s="145"/>
      <c r="AY317" s="145"/>
      <c r="AZ317" s="145"/>
    </row>
    <row r="318" spans="1:52" ht="11.25" customHeight="1" outlineLevel="1">
      <c r="A318" s="231" t="s">
        <v>207</v>
      </c>
      <c r="B318" s="232">
        <f>65.8086143418214%-0.1%</f>
        <v>0.65708614341821392</v>
      </c>
      <c r="D318" s="145"/>
      <c r="E318" s="145"/>
      <c r="F318" s="145"/>
      <c r="G318" s="145"/>
      <c r="H318" s="145"/>
      <c r="I318" s="145"/>
      <c r="J318" s="145"/>
      <c r="K318" s="145"/>
      <c r="L318" s="145"/>
      <c r="M318" s="145"/>
      <c r="N318" s="145"/>
      <c r="O318" s="145"/>
      <c r="P318" s="145"/>
      <c r="Q318" s="145"/>
      <c r="R318" s="145"/>
      <c r="S318" s="145"/>
      <c r="T318" s="145"/>
      <c r="U318" s="145"/>
      <c r="V318" s="145"/>
      <c r="W318" s="145"/>
      <c r="X318" s="145"/>
      <c r="Y318" s="145"/>
      <c r="Z318" s="145"/>
      <c r="AA318" s="145"/>
      <c r="AB318" s="145"/>
      <c r="AC318" s="145"/>
      <c r="AD318" s="145"/>
      <c r="AE318" s="145"/>
      <c r="AF318" s="145"/>
      <c r="AG318" s="145"/>
      <c r="AH318" s="145"/>
      <c r="AI318" s="145"/>
      <c r="AJ318" s="145"/>
      <c r="AK318" s="145"/>
      <c r="AL318" s="145"/>
      <c r="AM318" s="145"/>
      <c r="AN318" s="145"/>
      <c r="AO318" s="145"/>
      <c r="AP318" s="145"/>
      <c r="AQ318" s="145"/>
      <c r="AR318" s="145"/>
      <c r="AS318" s="145"/>
      <c r="AT318" s="145"/>
      <c r="AU318" s="145"/>
      <c r="AV318" s="145"/>
      <c r="AW318" s="145"/>
      <c r="AX318" s="145"/>
      <c r="AY318" s="145"/>
      <c r="AZ318" s="145"/>
    </row>
    <row r="319" spans="1:52" ht="11.25" customHeight="1" outlineLevel="1">
      <c r="A319" s="233" t="s">
        <v>208</v>
      </c>
      <c r="B319" s="234">
        <v>1E-3</v>
      </c>
      <c r="D319" s="145"/>
      <c r="E319" s="145"/>
      <c r="F319" s="145"/>
      <c r="G319" s="145"/>
      <c r="H319" s="145"/>
      <c r="I319" s="145"/>
      <c r="J319" s="145"/>
      <c r="K319" s="145"/>
      <c r="L319" s="145"/>
      <c r="M319" s="145"/>
      <c r="N319" s="145"/>
      <c r="O319" s="145"/>
      <c r="P319" s="145"/>
      <c r="Q319" s="145"/>
      <c r="R319" s="145"/>
      <c r="S319" s="145"/>
      <c r="T319" s="145"/>
      <c r="U319" s="145"/>
      <c r="V319" s="145"/>
      <c r="W319" s="145"/>
      <c r="X319" s="145"/>
      <c r="Y319" s="145"/>
      <c r="Z319" s="145"/>
      <c r="AA319" s="145"/>
      <c r="AB319" s="145"/>
      <c r="AC319" s="145"/>
      <c r="AD319" s="145"/>
      <c r="AE319" s="145"/>
      <c r="AF319" s="145"/>
      <c r="AG319" s="145"/>
      <c r="AH319" s="145"/>
      <c r="AI319" s="145"/>
      <c r="AJ319" s="145"/>
      <c r="AK319" s="145"/>
      <c r="AL319" s="145"/>
      <c r="AM319" s="145"/>
      <c r="AN319" s="145"/>
      <c r="AO319" s="145"/>
      <c r="AP319" s="145"/>
      <c r="AQ319" s="145"/>
      <c r="AR319" s="145"/>
      <c r="AS319" s="145"/>
      <c r="AT319" s="145"/>
      <c r="AU319" s="145"/>
      <c r="AV319" s="145"/>
      <c r="AW319" s="145"/>
      <c r="AX319" s="145"/>
      <c r="AY319" s="145"/>
      <c r="AZ319" s="145"/>
    </row>
    <row r="320" spans="1:52" ht="11.25" customHeight="1" outlineLevel="1">
      <c r="A320" s="235"/>
      <c r="B320" s="232">
        <f>SUM(B318:B319)</f>
        <v>0.65808614341821392</v>
      </c>
      <c r="D320" s="145"/>
      <c r="E320" s="145"/>
      <c r="F320" s="145"/>
      <c r="G320" s="145"/>
      <c r="H320" s="145"/>
      <c r="I320" s="145"/>
      <c r="J320" s="145"/>
      <c r="K320" s="145"/>
      <c r="L320" s="145"/>
      <c r="M320" s="145"/>
      <c r="N320" s="145"/>
      <c r="O320" s="145"/>
      <c r="P320" s="145"/>
      <c r="Q320" s="145"/>
      <c r="R320" s="145"/>
      <c r="S320" s="145"/>
      <c r="T320" s="145"/>
      <c r="U320" s="145"/>
      <c r="V320" s="145"/>
      <c r="W320" s="145"/>
      <c r="X320" s="145"/>
      <c r="Y320" s="145"/>
      <c r="Z320" s="145"/>
      <c r="AA320" s="145"/>
      <c r="AB320" s="145"/>
      <c r="AC320" s="145"/>
      <c r="AD320" s="145"/>
      <c r="AE320" s="145"/>
      <c r="AF320" s="145"/>
      <c r="AG320" s="145"/>
      <c r="AH320" s="145"/>
      <c r="AI320" s="145"/>
      <c r="AJ320" s="145"/>
      <c r="AK320" s="145"/>
      <c r="AL320" s="145"/>
      <c r="AM320" s="145"/>
      <c r="AN320" s="145"/>
      <c r="AO320" s="145"/>
      <c r="AP320" s="145"/>
      <c r="AQ320" s="145"/>
      <c r="AR320" s="145"/>
      <c r="AS320" s="145"/>
      <c r="AT320" s="145"/>
      <c r="AU320" s="145"/>
      <c r="AV320" s="145"/>
      <c r="AW320" s="145"/>
      <c r="AX320" s="145"/>
      <c r="AY320" s="145"/>
      <c r="AZ320" s="145"/>
    </row>
    <row r="321" spans="1:52" ht="11.25" customHeight="1" outlineLevel="1">
      <c r="A321" s="231" t="s">
        <v>209</v>
      </c>
      <c r="B321" s="232">
        <v>0.34191385658178625</v>
      </c>
      <c r="D321" s="145"/>
      <c r="E321" s="145"/>
      <c r="F321" s="145"/>
      <c r="G321" s="145"/>
      <c r="H321" s="145"/>
      <c r="I321" s="145"/>
      <c r="J321" s="145"/>
      <c r="K321" s="145"/>
      <c r="L321" s="145"/>
      <c r="M321" s="145"/>
      <c r="N321" s="145"/>
      <c r="O321" s="145"/>
      <c r="P321" s="145"/>
      <c r="Q321" s="145"/>
      <c r="R321" s="145"/>
      <c r="S321" s="145"/>
      <c r="T321" s="145"/>
      <c r="U321" s="145"/>
      <c r="V321" s="145"/>
      <c r="W321" s="145"/>
      <c r="X321" s="145"/>
      <c r="Y321" s="145"/>
      <c r="Z321" s="145"/>
      <c r="AA321" s="145"/>
      <c r="AB321" s="145"/>
      <c r="AC321" s="145"/>
      <c r="AD321" s="145"/>
      <c r="AE321" s="145"/>
      <c r="AF321" s="145"/>
      <c r="AG321" s="145"/>
      <c r="AH321" s="145"/>
      <c r="AI321" s="145"/>
      <c r="AJ321" s="145"/>
      <c r="AK321" s="145"/>
      <c r="AL321" s="145"/>
      <c r="AM321" s="145"/>
      <c r="AN321" s="145"/>
      <c r="AO321" s="145"/>
      <c r="AP321" s="145"/>
      <c r="AQ321" s="145"/>
      <c r="AR321" s="145"/>
      <c r="AS321" s="145"/>
      <c r="AT321" s="145"/>
      <c r="AU321" s="145"/>
      <c r="AV321" s="145"/>
      <c r="AW321" s="145"/>
      <c r="AX321" s="145"/>
      <c r="AY321" s="145"/>
      <c r="AZ321" s="145"/>
    </row>
    <row r="322" spans="1:52" ht="11.25" customHeight="1" outlineLevel="1">
      <c r="A322" s="236"/>
      <c r="B322" s="237"/>
      <c r="D322" s="145"/>
      <c r="E322" s="145"/>
      <c r="F322" s="145"/>
      <c r="G322" s="145"/>
      <c r="H322" s="145"/>
      <c r="I322" s="145"/>
      <c r="J322" s="145"/>
      <c r="K322" s="145"/>
      <c r="L322" s="145"/>
      <c r="M322" s="145"/>
      <c r="N322" s="145"/>
      <c r="O322" s="145"/>
      <c r="P322" s="145"/>
      <c r="Q322" s="145"/>
      <c r="R322" s="145"/>
      <c r="S322" s="145"/>
      <c r="T322" s="145"/>
      <c r="U322" s="145"/>
      <c r="V322" s="145"/>
      <c r="W322" s="145"/>
      <c r="X322" s="145"/>
      <c r="Y322" s="145"/>
      <c r="Z322" s="145"/>
      <c r="AA322" s="145"/>
      <c r="AB322" s="145"/>
      <c r="AC322" s="145"/>
      <c r="AD322" s="145"/>
      <c r="AE322" s="145"/>
      <c r="AF322" s="145"/>
      <c r="AG322" s="145"/>
      <c r="AH322" s="145"/>
      <c r="AI322" s="145"/>
      <c r="AJ322" s="145"/>
      <c r="AK322" s="145"/>
      <c r="AL322" s="145"/>
      <c r="AM322" s="145"/>
      <c r="AN322" s="145"/>
      <c r="AO322" s="145"/>
      <c r="AP322" s="145"/>
      <c r="AQ322" s="145"/>
      <c r="AR322" s="145"/>
      <c r="AS322" s="145"/>
      <c r="AT322" s="145"/>
      <c r="AU322" s="145"/>
      <c r="AV322" s="145"/>
      <c r="AW322" s="145"/>
      <c r="AX322" s="145"/>
      <c r="AY322" s="145"/>
      <c r="AZ322" s="145"/>
    </row>
    <row r="323" spans="1:52" ht="11.25" customHeight="1" outlineLevel="1">
      <c r="A323" s="162"/>
      <c r="B323" s="145"/>
      <c r="D323" s="145"/>
      <c r="E323" s="145"/>
      <c r="F323" s="145"/>
      <c r="G323" s="145"/>
      <c r="H323" s="145"/>
      <c r="I323" s="145"/>
      <c r="J323" s="145"/>
      <c r="K323" s="145"/>
      <c r="L323" s="145"/>
      <c r="M323" s="145"/>
      <c r="N323" s="145"/>
      <c r="O323" s="145"/>
      <c r="P323" s="145"/>
      <c r="Q323" s="145"/>
      <c r="R323" s="145"/>
      <c r="S323" s="145"/>
      <c r="T323" s="145"/>
      <c r="U323" s="145"/>
      <c r="V323" s="145"/>
      <c r="W323" s="145"/>
      <c r="X323" s="145"/>
      <c r="Y323" s="145"/>
      <c r="Z323" s="145"/>
      <c r="AA323" s="145"/>
      <c r="AB323" s="145"/>
      <c r="AC323" s="145"/>
      <c r="AD323" s="145"/>
      <c r="AE323" s="145"/>
      <c r="AF323" s="145"/>
      <c r="AG323" s="145"/>
      <c r="AH323" s="145"/>
      <c r="AI323" s="145"/>
      <c r="AJ323" s="145"/>
      <c r="AK323" s="145"/>
      <c r="AL323" s="145"/>
      <c r="AM323" s="145"/>
      <c r="AN323" s="145"/>
      <c r="AO323" s="145"/>
      <c r="AP323" s="145"/>
      <c r="AQ323" s="145"/>
      <c r="AR323" s="145"/>
      <c r="AS323" s="145"/>
      <c r="AT323" s="145"/>
      <c r="AU323" s="145"/>
      <c r="AV323" s="145"/>
      <c r="AW323" s="145"/>
      <c r="AX323" s="145"/>
      <c r="AY323" s="145"/>
      <c r="AZ323" s="145"/>
    </row>
    <row r="324" spans="1:52" ht="11.25" customHeight="1" outlineLevel="1">
      <c r="A324" s="238" t="s">
        <v>210</v>
      </c>
      <c r="B324" s="145"/>
      <c r="D324" s="152"/>
      <c r="E324" s="152"/>
      <c r="F324" s="152"/>
      <c r="G324" s="152"/>
      <c r="H324" s="152"/>
      <c r="I324" s="152"/>
      <c r="J324" s="152"/>
      <c r="K324" s="152"/>
      <c r="L324" s="152"/>
      <c r="M324" s="152"/>
      <c r="N324" s="152"/>
      <c r="O324" s="152"/>
      <c r="P324" s="152"/>
      <c r="Q324" s="152"/>
      <c r="R324" s="152"/>
      <c r="S324" s="152"/>
      <c r="T324" s="152"/>
      <c r="U324" s="152"/>
      <c r="V324" s="152"/>
      <c r="W324" s="152"/>
      <c r="X324" s="152"/>
      <c r="Y324" s="152"/>
      <c r="Z324" s="152"/>
      <c r="AA324" s="152"/>
      <c r="AB324" s="152"/>
      <c r="AC324" s="152"/>
      <c r="AD324" s="152"/>
      <c r="AE324" s="152"/>
      <c r="AF324" s="152"/>
      <c r="AG324" s="152"/>
      <c r="AH324" s="152"/>
      <c r="AI324" s="152"/>
      <c r="AJ324" s="152"/>
      <c r="AK324" s="152"/>
      <c r="AL324" s="152"/>
      <c r="AM324" s="152"/>
      <c r="AN324" s="152"/>
      <c r="AO324" s="152"/>
      <c r="AP324" s="152"/>
      <c r="AQ324" s="152"/>
      <c r="AR324" s="152"/>
      <c r="AS324" s="152"/>
      <c r="AT324" s="152"/>
      <c r="AU324" s="152"/>
      <c r="AV324" s="152"/>
      <c r="AW324" s="152"/>
      <c r="AX324" s="152"/>
      <c r="AY324" s="152"/>
      <c r="AZ324" s="152"/>
    </row>
    <row r="325" spans="1:52" ht="11.25" customHeight="1" outlineLevel="1">
      <c r="A325" s="239"/>
      <c r="B325" s="145"/>
      <c r="D325" s="152"/>
      <c r="E325" s="152"/>
      <c r="F325" s="152"/>
      <c r="G325" s="152"/>
      <c r="H325" s="152"/>
      <c r="I325" s="152"/>
      <c r="J325" s="152"/>
      <c r="K325" s="152"/>
      <c r="L325" s="152"/>
      <c r="M325" s="152"/>
      <c r="N325" s="152"/>
      <c r="O325" s="152"/>
      <c r="P325" s="152"/>
      <c r="Q325" s="152"/>
      <c r="R325" s="152"/>
      <c r="S325" s="152"/>
      <c r="T325" s="152"/>
      <c r="U325" s="152"/>
      <c r="V325" s="152"/>
      <c r="W325" s="152"/>
      <c r="X325" s="152"/>
      <c r="Y325" s="152"/>
      <c r="Z325" s="152"/>
      <c r="AA325" s="152"/>
      <c r="AB325" s="152"/>
      <c r="AC325" s="152"/>
      <c r="AD325" s="152"/>
      <c r="AE325" s="152"/>
      <c r="AF325" s="152"/>
      <c r="AG325" s="152"/>
      <c r="AH325" s="152"/>
      <c r="AI325" s="152"/>
      <c r="AJ325" s="152"/>
      <c r="AK325" s="152"/>
      <c r="AL325" s="152"/>
      <c r="AM325" s="152"/>
      <c r="AN325" s="152"/>
      <c r="AO325" s="152"/>
      <c r="AP325" s="152"/>
      <c r="AQ325" s="152"/>
      <c r="AR325" s="152"/>
      <c r="AS325" s="152"/>
      <c r="AT325" s="152"/>
      <c r="AU325" s="152"/>
      <c r="AV325" s="152"/>
      <c r="AW325" s="152"/>
      <c r="AX325" s="152"/>
      <c r="AY325" s="152"/>
      <c r="AZ325" s="152"/>
    </row>
    <row r="326" spans="1:52" ht="11.25" customHeight="1" outlineLevel="1">
      <c r="A326" s="240" t="s">
        <v>211</v>
      </c>
      <c r="B326" s="241"/>
      <c r="D326" s="241">
        <f>+C334+C335</f>
        <v>0</v>
      </c>
      <c r="E326" s="241">
        <f ca="1">+D336</f>
        <v>6.2719051581872701E-3</v>
      </c>
      <c r="F326" s="241">
        <f t="shared" ref="F326:AZ326" ca="1" si="153">+E336</f>
        <v>0</v>
      </c>
      <c r="G326" s="242">
        <v>0.31752788404430698</v>
      </c>
      <c r="H326" s="243">
        <f t="shared" ca="1" si="153"/>
        <v>0.30248938755750115</v>
      </c>
      <c r="I326" s="243">
        <f t="shared" ca="1" si="153"/>
        <v>0.28727315627528827</v>
      </c>
      <c r="J326" s="241">
        <f t="shared" ca="1" si="153"/>
        <v>0.27338597528320496</v>
      </c>
      <c r="K326" s="241">
        <f t="shared" ca="1" si="153"/>
        <v>0.26090775505922903</v>
      </c>
      <c r="L326" s="241">
        <f t="shared" ca="1" si="153"/>
        <v>0.24972548731591085</v>
      </c>
      <c r="M326" s="241">
        <f t="shared" ca="1" si="153"/>
        <v>0.23973703049667963</v>
      </c>
      <c r="N326" s="241">
        <f t="shared" ca="1" si="153"/>
        <v>0.23279072761302966</v>
      </c>
      <c r="O326" s="241">
        <f t="shared" ca="1" si="153"/>
        <v>0.22584442473061844</v>
      </c>
      <c r="P326" s="241">
        <f t="shared" ca="1" si="153"/>
        <v>0.21889812184944596</v>
      </c>
      <c r="Q326" s="241">
        <f t="shared" ca="1" si="153"/>
        <v>0.21195181896951223</v>
      </c>
      <c r="R326" s="241">
        <f t="shared" ca="1" si="153"/>
        <v>0.20500551609081727</v>
      </c>
      <c r="S326" s="241">
        <f t="shared" ca="1" si="153"/>
        <v>0.20060094149243449</v>
      </c>
      <c r="T326" s="241">
        <f t="shared" ca="1" si="153"/>
        <v>0.19682005736738112</v>
      </c>
      <c r="U326" s="241">
        <f t="shared" ca="1" si="153"/>
        <v>0.1936149112095395</v>
      </c>
      <c r="V326" s="241">
        <f t="shared" ca="1" si="153"/>
        <v>0.19094129068450974</v>
      </c>
      <c r="W326" s="241">
        <f t="shared" ca="1" si="153"/>
        <v>0.18875842917299845</v>
      </c>
      <c r="X326" s="241">
        <f t="shared" ca="1" si="153"/>
        <v>0.18702864681380452</v>
      </c>
      <c r="Y326" s="241">
        <f t="shared" ca="1" si="153"/>
        <v>0.18571732825005793</v>
      </c>
      <c r="Z326" s="241">
        <f t="shared" ca="1" si="153"/>
        <v>0.18479253739746676</v>
      </c>
      <c r="AA326" s="241">
        <f t="shared" ca="1" si="153"/>
        <v>0.18422478540599893</v>
      </c>
      <c r="AB326" s="241">
        <f t="shared" ca="1" si="153"/>
        <v>0.18398687173243439</v>
      </c>
      <c r="AC326" s="241">
        <f t="shared" ca="1" si="153"/>
        <v>0.18405370458119391</v>
      </c>
      <c r="AD326" s="241">
        <f t="shared" ca="1" si="153"/>
        <v>0.18440213553602006</v>
      </c>
      <c r="AE326" s="241">
        <f t="shared" ca="1" si="153"/>
        <v>0.18501070304073658</v>
      </c>
      <c r="AF326" s="241">
        <f t="shared" ca="1" si="153"/>
        <v>0.18585961587501104</v>
      </c>
      <c r="AG326" s="241">
        <f t="shared" ca="1" si="153"/>
        <v>0.18693087798363667</v>
      </c>
      <c r="AH326" s="241">
        <f t="shared" ca="1" si="153"/>
        <v>0.18820770700366926</v>
      </c>
      <c r="AI326" s="241">
        <f t="shared" ca="1" si="153"/>
        <v>0.18967461353387086</v>
      </c>
      <c r="AJ326" s="241">
        <f t="shared" ca="1" si="153"/>
        <v>0.19131730015307499</v>
      </c>
      <c r="AK326" s="241">
        <f t="shared" ca="1" si="153"/>
        <v>0.19312256839536021</v>
      </c>
      <c r="AL326" s="241">
        <f t="shared" ca="1" si="153"/>
        <v>0.19507823305153185</v>
      </c>
      <c r="AM326" s="241">
        <f t="shared" ca="1" si="153"/>
        <v>0.19717304321655083</v>
      </c>
      <c r="AN326" s="241">
        <f t="shared" ca="1" si="153"/>
        <v>0.19939660954869237</v>
      </c>
      <c r="AO326" s="241">
        <f t="shared" ca="1" si="153"/>
        <v>0.20173933724868284</v>
      </c>
      <c r="AP326" s="241">
        <f t="shared" ca="1" si="153"/>
        <v>0.20419236430614576</v>
      </c>
      <c r="AQ326" s="241">
        <f t="shared" ca="1" si="153"/>
        <v>0.206747504596656</v>
      </c>
      <c r="AR326" s="241">
        <f t="shared" ca="1" si="153"/>
        <v>0.20939719544580493</v>
      </c>
      <c r="AS326" s="241">
        <f t="shared" ca="1" si="153"/>
        <v>0.21213444930714526</v>
      </c>
      <c r="AT326" s="241">
        <f t="shared" ca="1" si="153"/>
        <v>0.21495280922892512</v>
      </c>
      <c r="AU326" s="241">
        <f t="shared" ca="1" si="153"/>
        <v>0.21784630781032796</v>
      </c>
      <c r="AV326" s="241">
        <f t="shared" ca="1" si="153"/>
        <v>0.2208094293716879</v>
      </c>
      <c r="AW326" s="241">
        <f ca="1">+AV336</f>
        <v>0.22383707508501222</v>
      </c>
      <c r="AX326" s="241">
        <f t="shared" ca="1" si="153"/>
        <v>0.2269245308312644</v>
      </c>
      <c r="AY326" s="241">
        <f t="shared" ca="1" si="153"/>
        <v>0.23006743756938261</v>
      </c>
      <c r="AZ326" s="241">
        <f t="shared" ca="1" si="153"/>
        <v>0.23326176401905493</v>
      </c>
    </row>
    <row r="327" spans="1:52" ht="11.25" customHeight="1" outlineLevel="1">
      <c r="A327" s="145"/>
      <c r="B327" s="145"/>
      <c r="D327" s="152"/>
      <c r="E327" s="152"/>
      <c r="F327" s="152"/>
      <c r="G327" s="152"/>
      <c r="H327" s="152"/>
      <c r="I327" s="152"/>
      <c r="J327" s="152"/>
      <c r="K327" s="152"/>
      <c r="L327" s="152"/>
      <c r="M327" s="152"/>
      <c r="N327" s="152"/>
      <c r="O327" s="152"/>
      <c r="P327" s="152"/>
      <c r="Q327" s="152"/>
      <c r="R327" s="152"/>
      <c r="S327" s="152"/>
      <c r="T327" s="152"/>
      <c r="U327" s="152"/>
      <c r="V327" s="152"/>
      <c r="W327" s="152"/>
      <c r="X327" s="152"/>
      <c r="Y327" s="152"/>
      <c r="Z327" s="152"/>
      <c r="AA327" s="152"/>
      <c r="AB327" s="152"/>
      <c r="AC327" s="152"/>
      <c r="AD327" s="152"/>
      <c r="AE327" s="152"/>
      <c r="AF327" s="152"/>
      <c r="AG327" s="152"/>
      <c r="AH327" s="152"/>
      <c r="AI327" s="152"/>
      <c r="AJ327" s="152"/>
      <c r="AK327" s="152"/>
      <c r="AL327" s="152"/>
      <c r="AM327" s="152"/>
      <c r="AN327" s="152"/>
      <c r="AO327" s="152"/>
      <c r="AP327" s="152"/>
      <c r="AQ327" s="152"/>
      <c r="AR327" s="152"/>
      <c r="AS327" s="152"/>
      <c r="AT327" s="152"/>
      <c r="AU327" s="152"/>
      <c r="AV327" s="152"/>
      <c r="AW327" s="152"/>
      <c r="AX327" s="152"/>
      <c r="AY327" s="152"/>
      <c r="AZ327" s="152"/>
    </row>
    <row r="328" spans="1:52" ht="11.25" customHeight="1" outlineLevel="1">
      <c r="A328" s="145" t="s">
        <v>212</v>
      </c>
      <c r="B328" s="145"/>
      <c r="D328" s="152">
        <v>0</v>
      </c>
      <c r="E328" s="152">
        <v>0</v>
      </c>
      <c r="F328" s="152">
        <v>0</v>
      </c>
      <c r="G328" s="152">
        <v>0</v>
      </c>
      <c r="H328" s="152">
        <v>0</v>
      </c>
      <c r="I328" s="152">
        <v>0</v>
      </c>
      <c r="J328" s="152">
        <v>0</v>
      </c>
      <c r="K328" s="152">
        <v>0</v>
      </c>
      <c r="L328" s="152">
        <v>0</v>
      </c>
      <c r="M328" s="152">
        <v>0</v>
      </c>
      <c r="N328" s="152">
        <v>0</v>
      </c>
      <c r="O328" s="152">
        <v>0</v>
      </c>
      <c r="P328" s="152">
        <v>0</v>
      </c>
      <c r="Q328" s="152">
        <v>0</v>
      </c>
      <c r="R328" s="152">
        <v>0</v>
      </c>
      <c r="S328" s="152">
        <v>0</v>
      </c>
      <c r="T328" s="152">
        <v>0</v>
      </c>
      <c r="U328" s="152">
        <v>0</v>
      </c>
      <c r="V328" s="152">
        <v>0</v>
      </c>
      <c r="W328" s="152">
        <v>0</v>
      </c>
      <c r="X328" s="152">
        <v>0</v>
      </c>
      <c r="Y328" s="152">
        <v>0</v>
      </c>
      <c r="Z328" s="152">
        <v>0</v>
      </c>
      <c r="AA328" s="152">
        <v>0</v>
      </c>
      <c r="AB328" s="152">
        <v>0</v>
      </c>
      <c r="AC328" s="152">
        <v>0</v>
      </c>
      <c r="AD328" s="152">
        <v>0</v>
      </c>
      <c r="AE328" s="152">
        <v>0</v>
      </c>
      <c r="AF328" s="152">
        <v>0</v>
      </c>
      <c r="AG328" s="152">
        <v>0</v>
      </c>
      <c r="AH328" s="152">
        <v>0</v>
      </c>
      <c r="AI328" s="152">
        <v>0</v>
      </c>
      <c r="AJ328" s="152">
        <v>0</v>
      </c>
      <c r="AK328" s="152">
        <v>0</v>
      </c>
      <c r="AL328" s="152">
        <v>0</v>
      </c>
      <c r="AM328" s="152">
        <v>0</v>
      </c>
      <c r="AN328" s="152">
        <v>0</v>
      </c>
      <c r="AO328" s="152">
        <v>0</v>
      </c>
      <c r="AP328" s="152">
        <v>0</v>
      </c>
      <c r="AQ328" s="152">
        <v>0</v>
      </c>
      <c r="AR328" s="152">
        <v>0</v>
      </c>
      <c r="AS328" s="152">
        <v>0</v>
      </c>
      <c r="AT328" s="152">
        <v>0</v>
      </c>
      <c r="AU328" s="152">
        <v>0</v>
      </c>
      <c r="AV328" s="152">
        <v>0</v>
      </c>
      <c r="AW328" s="152">
        <v>0</v>
      </c>
      <c r="AX328" s="152">
        <v>0</v>
      </c>
      <c r="AY328" s="152">
        <v>0</v>
      </c>
      <c r="AZ328" s="152">
        <v>0</v>
      </c>
    </row>
    <row r="329" spans="1:52" ht="11.25" customHeight="1" outlineLevel="1">
      <c r="A329" s="241" t="s">
        <v>213</v>
      </c>
      <c r="B329" s="241"/>
      <c r="D329" s="169">
        <f t="shared" ref="D329:AZ329" ca="1" si="154">+IF(D225&lt;0,0,D225*$B$319/$B$320)</f>
        <v>4.1051178754348258E-2</v>
      </c>
      <c r="E329" s="169">
        <f t="shared" ca="1" si="154"/>
        <v>3.71511408162004E-3</v>
      </c>
      <c r="F329" s="169">
        <f t="shared" ca="1" si="154"/>
        <v>5.8341112586773455E-3</v>
      </c>
      <c r="G329" s="244">
        <f t="shared" ca="1" si="154"/>
        <v>7.2181945500078559E-3</v>
      </c>
      <c r="H329" s="244">
        <f t="shared" ca="1" si="154"/>
        <v>5.5976508903126301E-3</v>
      </c>
      <c r="I329" s="244">
        <f t="shared" ca="1" si="154"/>
        <v>6.7756691319537888E-3</v>
      </c>
      <c r="J329" s="245">
        <f t="shared" ca="1" si="154"/>
        <v>8.5841487554344665E-3</v>
      </c>
      <c r="K329" s="245">
        <f t="shared" ca="1" si="154"/>
        <v>1.0251951058128228E-2</v>
      </c>
      <c r="L329" s="245">
        <f t="shared" ca="1" si="154"/>
        <v>1.1557866987113632E-2</v>
      </c>
      <c r="M329" s="245">
        <f t="shared" ca="1" si="154"/>
        <v>1.6882978337531641E-2</v>
      </c>
      <c r="N329" s="245">
        <f t="shared" ca="1" si="154"/>
        <v>1.6558505390574439E-2</v>
      </c>
      <c r="O329" s="245">
        <f t="shared" ca="1" si="154"/>
        <v>1.6234032443617243E-2</v>
      </c>
      <c r="P329" s="245">
        <f t="shared" ca="1" si="154"/>
        <v>1.590955949666004E-2</v>
      </c>
      <c r="Q329" s="245">
        <f t="shared" ca="1" si="154"/>
        <v>1.558508654970284E-2</v>
      </c>
      <c r="R329" s="245">
        <f t="shared" ca="1" si="154"/>
        <v>1.8718747315770758E-2</v>
      </c>
      <c r="S329" s="245">
        <f t="shared" ca="1" si="154"/>
        <v>1.9242832834243013E-2</v>
      </c>
      <c r="T329" s="245">
        <f t="shared" ca="1" si="154"/>
        <v>1.9701676847793285E-2</v>
      </c>
      <c r="U329" s="245">
        <f t="shared" ca="1" si="154"/>
        <v>2.0100368025425357E-2</v>
      </c>
      <c r="V329" s="245">
        <f t="shared" ca="1" si="154"/>
        <v>2.0443594414903166E-2</v>
      </c>
      <c r="W329" s="245">
        <f t="shared" ca="1" si="154"/>
        <v>2.0735479699165171E-2</v>
      </c>
      <c r="X329" s="245">
        <f t="shared" ca="1" si="154"/>
        <v>2.0980321394276583E-2</v>
      </c>
      <c r="Y329" s="245">
        <f t="shared" ca="1" si="154"/>
        <v>2.1181746835595656E-2</v>
      </c>
      <c r="Z329" s="245">
        <f t="shared" ca="1" si="154"/>
        <v>2.134305139251735E-2</v>
      </c>
      <c r="AA329" s="245">
        <f t="shared" ca="1" si="154"/>
        <v>2.1467348407643121E-2</v>
      </c>
      <c r="AB329" s="245">
        <f t="shared" ca="1" si="154"/>
        <v>2.1557506925382108E-2</v>
      </c>
      <c r="AC329" s="245">
        <f t="shared" ca="1" si="154"/>
        <v>2.161617099923344E-2</v>
      </c>
      <c r="AD329" s="245">
        <f t="shared" ca="1" si="154"/>
        <v>2.1645545503649465E-2</v>
      </c>
      <c r="AE329" s="245">
        <f t="shared" ca="1" si="154"/>
        <v>2.164792861523155E-2</v>
      </c>
      <c r="AF329" s="245">
        <f t="shared" ca="1" si="154"/>
        <v>2.162600651917361E-2</v>
      </c>
      <c r="AG329" s="245">
        <f t="shared" ca="1" si="154"/>
        <v>2.1581251276252916E-2</v>
      </c>
      <c r="AH329" s="245">
        <f t="shared" ca="1" si="154"/>
        <v>2.1515422018042445E-2</v>
      </c>
      <c r="AI329" s="245">
        <f t="shared" ca="1" si="154"/>
        <v>2.1430140486136052E-2</v>
      </c>
      <c r="AJ329" s="245">
        <f t="shared" ca="1" si="154"/>
        <v>2.1326901857737945E-2</v>
      </c>
      <c r="AK329" s="245">
        <f t="shared" ca="1" si="154"/>
        <v>2.1207084713428713E-2</v>
      </c>
      <c r="AL329" s="245">
        <f t="shared" ca="1" si="154"/>
        <v>2.1071960215324845E-2</v>
      </c>
      <c r="AM329" s="245">
        <f t="shared" ca="1" si="154"/>
        <v>2.0922700558411736E-2</v>
      </c>
      <c r="AN329" s="245">
        <f t="shared" ca="1" si="154"/>
        <v>2.0760386752827015E-2</v>
      </c>
      <c r="AO329" s="245">
        <f t="shared" ca="1" si="154"/>
        <v>2.0586015790267479E-2</v>
      </c>
      <c r="AP329" s="245">
        <f t="shared" ca="1" si="154"/>
        <v>2.0400507243456083E-2</v>
      </c>
      <c r="AQ329" s="245">
        <f t="shared" ca="1" si="154"/>
        <v>2.0204709343707744E-2</v>
      </c>
      <c r="AR329" s="245">
        <f t="shared" ca="1" si="154"/>
        <v>1.9999404578044746E-2</v>
      </c>
      <c r="AS329" s="245">
        <f t="shared" ca="1" si="154"/>
        <v>1.9785314844011859E-2</v>
      </c>
      <c r="AT329" s="245">
        <f t="shared" ca="1" si="154"/>
        <v>1.95631061973034E-2</v>
      </c>
      <c r="AU329" s="245">
        <f t="shared" ca="1" si="154"/>
        <v>1.9333393224518939E-2</v>
      </c>
      <c r="AV329" s="245">
        <f t="shared" ca="1" si="154"/>
        <v>1.9096743070791952E-2</v>
      </c>
      <c r="AW329" s="245">
        <f t="shared" ca="1" si="154"/>
        <v>1.885367914966837E-2</v>
      </c>
      <c r="AX329" s="245">
        <f t="shared" ca="1" si="154"/>
        <v>1.8604684560433422E-2</v>
      </c>
      <c r="AY329" s="245">
        <f t="shared" ca="1" si="154"/>
        <v>1.8350205236080254E-2</v>
      </c>
      <c r="AZ329" s="245">
        <f t="shared" ca="1" si="154"/>
        <v>1.8090652843268971E-2</v>
      </c>
    </row>
    <row r="330" spans="1:52" ht="11.25" customHeight="1" outlineLevel="1">
      <c r="A330" s="241" t="s">
        <v>214</v>
      </c>
      <c r="B330" s="241"/>
      <c r="D330" s="246">
        <f ca="1">SUM(D326:D329)</f>
        <v>4.1051178754348258E-2</v>
      </c>
      <c r="E330" s="246">
        <f t="shared" ref="E330:AZ330" ca="1" si="155">SUM(E326:E329)</f>
        <v>9.9870192398073092E-3</v>
      </c>
      <c r="F330" s="246">
        <f t="shared" ca="1" si="155"/>
        <v>5.8341112586773455E-3</v>
      </c>
      <c r="G330" s="247">
        <f t="shared" ca="1" si="155"/>
        <v>0.32474607859431481</v>
      </c>
      <c r="H330" s="247">
        <f t="shared" ca="1" si="155"/>
        <v>0.30808703844781377</v>
      </c>
      <c r="I330" s="247">
        <f t="shared" ca="1" si="155"/>
        <v>0.29404882540724203</v>
      </c>
      <c r="J330" s="248">
        <f t="shared" ca="1" si="155"/>
        <v>0.28197012403863941</v>
      </c>
      <c r="K330" s="248">
        <f t="shared" ca="1" si="155"/>
        <v>0.27115970611735724</v>
      </c>
      <c r="L330" s="248">
        <f t="shared" ca="1" si="155"/>
        <v>0.26128335430302446</v>
      </c>
      <c r="M330" s="248">
        <f t="shared" ca="1" si="155"/>
        <v>0.25662000883421127</v>
      </c>
      <c r="N330" s="248">
        <f t="shared" ca="1" si="155"/>
        <v>0.24934923300360409</v>
      </c>
      <c r="O330" s="248">
        <f t="shared" ca="1" si="155"/>
        <v>0.24207845717423568</v>
      </c>
      <c r="P330" s="248">
        <f t="shared" ca="1" si="155"/>
        <v>0.234807681346106</v>
      </c>
      <c r="Q330" s="248">
        <f t="shared" ca="1" si="155"/>
        <v>0.22753690551921507</v>
      </c>
      <c r="R330" s="248">
        <f t="shared" ca="1" si="155"/>
        <v>0.22372426340658802</v>
      </c>
      <c r="S330" s="248">
        <f t="shared" ca="1" si="155"/>
        <v>0.21984377432667751</v>
      </c>
      <c r="T330" s="248">
        <f t="shared" ca="1" si="155"/>
        <v>0.2165217342151744</v>
      </c>
      <c r="U330" s="248">
        <f t="shared" ca="1" si="155"/>
        <v>0.21371527923496486</v>
      </c>
      <c r="V330" s="248">
        <f t="shared" ca="1" si="155"/>
        <v>0.21138488509941292</v>
      </c>
      <c r="W330" s="248">
        <f t="shared" ca="1" si="155"/>
        <v>0.20949390887216363</v>
      </c>
      <c r="X330" s="248">
        <f t="shared" ca="1" si="155"/>
        <v>0.2080089682080811</v>
      </c>
      <c r="Y330" s="248">
        <f t="shared" ca="1" si="155"/>
        <v>0.20689907508565358</v>
      </c>
      <c r="Z330" s="248">
        <f t="shared" ca="1" si="155"/>
        <v>0.20613558878998411</v>
      </c>
      <c r="AA330" s="248">
        <f t="shared" ca="1" si="155"/>
        <v>0.20569213381364204</v>
      </c>
      <c r="AB330" s="248">
        <f t="shared" ca="1" si="155"/>
        <v>0.2055443786578165</v>
      </c>
      <c r="AC330" s="248">
        <f t="shared" ca="1" si="155"/>
        <v>0.20566987558042735</v>
      </c>
      <c r="AD330" s="248">
        <f t="shared" ca="1" si="155"/>
        <v>0.20604768103966953</v>
      </c>
      <c r="AE330" s="248">
        <f t="shared" ca="1" si="155"/>
        <v>0.20665863165596812</v>
      </c>
      <c r="AF330" s="248">
        <f t="shared" ca="1" si="155"/>
        <v>0.20748562239418467</v>
      </c>
      <c r="AG330" s="248">
        <f t="shared" ca="1" si="155"/>
        <v>0.20851212925988957</v>
      </c>
      <c r="AH330" s="248">
        <f t="shared" ca="1" si="155"/>
        <v>0.2097231290217117</v>
      </c>
      <c r="AI330" s="248">
        <f t="shared" ca="1" si="155"/>
        <v>0.21110475402000692</v>
      </c>
      <c r="AJ330" s="248">
        <f t="shared" ca="1" si="155"/>
        <v>0.21264420201081294</v>
      </c>
      <c r="AK330" s="248">
        <f t="shared" ca="1" si="155"/>
        <v>0.21432965310878893</v>
      </c>
      <c r="AL330" s="248">
        <f t="shared" ca="1" si="155"/>
        <v>0.21615019326685669</v>
      </c>
      <c r="AM330" s="248">
        <f t="shared" ca="1" si="155"/>
        <v>0.21809574377496255</v>
      </c>
      <c r="AN330" s="248">
        <f t="shared" ca="1" si="155"/>
        <v>0.22015699630151939</v>
      </c>
      <c r="AO330" s="248">
        <f t="shared" ca="1" si="155"/>
        <v>0.22232535303895032</v>
      </c>
      <c r="AP330" s="248">
        <f t="shared" ca="1" si="155"/>
        <v>0.22459287154960184</v>
      </c>
      <c r="AQ330" s="248">
        <f t="shared" ca="1" si="155"/>
        <v>0.22695221394036375</v>
      </c>
      <c r="AR330" s="248">
        <f t="shared" ca="1" si="155"/>
        <v>0.22939660002384968</v>
      </c>
      <c r="AS330" s="248">
        <f t="shared" ca="1" si="155"/>
        <v>0.23191976415115712</v>
      </c>
      <c r="AT330" s="248">
        <f t="shared" ca="1" si="155"/>
        <v>0.23451591542622852</v>
      </c>
      <c r="AU330" s="248">
        <f t="shared" ca="1" si="155"/>
        <v>0.2371797010348469</v>
      </c>
      <c r="AV330" s="248">
        <f t="shared" ca="1" si="155"/>
        <v>0.23990617244247986</v>
      </c>
      <c r="AW330" s="248">
        <f t="shared" ca="1" si="155"/>
        <v>0.24269075423468059</v>
      </c>
      <c r="AX330" s="248">
        <f t="shared" ca="1" si="155"/>
        <v>0.24552921539169784</v>
      </c>
      <c r="AY330" s="248">
        <f t="shared" ca="1" si="155"/>
        <v>0.24841764280546286</v>
      </c>
      <c r="AZ330" s="248">
        <f t="shared" ca="1" si="155"/>
        <v>0.2513524168623239</v>
      </c>
    </row>
    <row r="331" spans="1:52" ht="11.25" customHeight="1" outlineLevel="1">
      <c r="A331" s="241" t="s">
        <v>215</v>
      </c>
      <c r="B331" s="241"/>
      <c r="D331" s="169">
        <f ca="1">-D357</f>
        <v>-3.4779273596160988E-2</v>
      </c>
      <c r="E331" s="169">
        <f t="shared" ref="E331:AZ331" ca="1" si="156">-E357</f>
        <v>-2.2075185343322531E-2</v>
      </c>
      <c r="F331" s="169">
        <f t="shared" ca="1" si="156"/>
        <v>-2.2292128916450007E-2</v>
      </c>
      <c r="G331" s="244">
        <f t="shared" ca="1" si="156"/>
        <v>-2.2256691036813648E-2</v>
      </c>
      <c r="H331" s="244">
        <f t="shared" ca="1" si="156"/>
        <v>-2.0813882172525527E-2</v>
      </c>
      <c r="I331" s="244">
        <f t="shared" ca="1" si="156"/>
        <v>-2.0662850124037076E-2</v>
      </c>
      <c r="J331" s="245">
        <f t="shared" ca="1" si="156"/>
        <v>-2.1062368979410377E-2</v>
      </c>
      <c r="K331" s="245">
        <f t="shared" ca="1" si="156"/>
        <v>-2.143421880144639E-2</v>
      </c>
      <c r="L331" s="245">
        <f t="shared" ca="1" si="156"/>
        <v>-2.154632380634482E-2</v>
      </c>
      <c r="M331" s="245">
        <f t="shared" ca="1" si="156"/>
        <v>-2.3829281221181598E-2</v>
      </c>
      <c r="N331" s="245">
        <f t="shared" ca="1" si="156"/>
        <v>-2.3504808272985647E-2</v>
      </c>
      <c r="O331" s="245">
        <f t="shared" ca="1" si="156"/>
        <v>-2.3180335324789705E-2</v>
      </c>
      <c r="P331" s="245">
        <f t="shared" ca="1" si="156"/>
        <v>-2.2855862376593757E-2</v>
      </c>
      <c r="Q331" s="245">
        <f t="shared" ca="1" si="156"/>
        <v>-2.2531389428397813E-2</v>
      </c>
      <c r="R331" s="245">
        <f t="shared" ca="1" si="156"/>
        <v>-2.3123321914153522E-2</v>
      </c>
      <c r="S331" s="245">
        <f t="shared" ca="1" si="156"/>
        <v>-2.3023716959296382E-2</v>
      </c>
      <c r="T331" s="245">
        <f t="shared" ca="1" si="156"/>
        <v>-2.2906823005634916E-2</v>
      </c>
      <c r="U331" s="245">
        <f t="shared" ca="1" si="156"/>
        <v>-2.2773988550455128E-2</v>
      </c>
      <c r="V331" s="245">
        <f t="shared" ca="1" si="156"/>
        <v>-2.2626455926414459E-2</v>
      </c>
      <c r="W331" s="245">
        <f t="shared" ca="1" si="156"/>
        <v>-2.2465262058359112E-2</v>
      </c>
      <c r="X331" s="245">
        <f t="shared" ca="1" si="156"/>
        <v>-2.2291639958023156E-2</v>
      </c>
      <c r="Y331" s="245">
        <f t="shared" ca="1" si="156"/>
        <v>-2.2106537688186826E-2</v>
      </c>
      <c r="Z331" s="245">
        <f t="shared" ca="1" si="156"/>
        <v>-2.1910803383985187E-2</v>
      </c>
      <c r="AA331" s="245">
        <f t="shared" ca="1" si="156"/>
        <v>-2.1705262081207641E-2</v>
      </c>
      <c r="AB331" s="245">
        <f t="shared" ca="1" si="156"/>
        <v>-2.1490674076622578E-2</v>
      </c>
      <c r="AC331" s="245">
        <f t="shared" ca="1" si="156"/>
        <v>-2.1267740044407301E-2</v>
      </c>
      <c r="AD331" s="245">
        <f t="shared" ca="1" si="156"/>
        <v>-2.1036977998932966E-2</v>
      </c>
      <c r="AE331" s="245">
        <f t="shared" ca="1" si="156"/>
        <v>-2.0799015780957053E-2</v>
      </c>
      <c r="AF331" s="245">
        <f t="shared" ca="1" si="156"/>
        <v>-2.0554744410547998E-2</v>
      </c>
      <c r="AG331" s="245">
        <f t="shared" ca="1" si="156"/>
        <v>-2.0304422256220315E-2</v>
      </c>
      <c r="AH331" s="245">
        <f t="shared" ca="1" si="156"/>
        <v>-2.0048515487840837E-2</v>
      </c>
      <c r="AI331" s="245">
        <f t="shared" ca="1" si="156"/>
        <v>-1.9787453866931936E-2</v>
      </c>
      <c r="AJ331" s="245">
        <f t="shared" ca="1" si="156"/>
        <v>-1.9521633615452737E-2</v>
      </c>
      <c r="AK331" s="245">
        <f t="shared" ca="1" si="156"/>
        <v>-1.9251420057257086E-2</v>
      </c>
      <c r="AL331" s="245">
        <f t="shared" ca="1" si="156"/>
        <v>-1.8977150050305858E-2</v>
      </c>
      <c r="AM331" s="245">
        <f t="shared" ca="1" si="156"/>
        <v>-1.8699134226270186E-2</v>
      </c>
      <c r="AN331" s="245">
        <f t="shared" ca="1" si="156"/>
        <v>-1.8417659052836533E-2</v>
      </c>
      <c r="AO331" s="245">
        <f t="shared" ca="1" si="156"/>
        <v>-1.8132988732804552E-2</v>
      </c>
      <c r="AP331" s="245">
        <f t="shared" ca="1" si="156"/>
        <v>-1.7845366952945831E-2</v>
      </c>
      <c r="AQ331" s="245">
        <f t="shared" ca="1" si="156"/>
        <v>-1.755501849455882E-2</v>
      </c>
      <c r="AR331" s="245">
        <f t="shared" ca="1" si="156"/>
        <v>-1.7262150716704422E-2</v>
      </c>
      <c r="AS331" s="245">
        <f t="shared" ca="1" si="156"/>
        <v>-1.6966954922232005E-2</v>
      </c>
      <c r="AT331" s="245">
        <f t="shared" ca="1" si="156"/>
        <v>-1.6669607615900559E-2</v>
      </c>
      <c r="AU331" s="245">
        <f t="shared" ca="1" si="156"/>
        <v>-1.6370271663158981E-2</v>
      </c>
      <c r="AV331" s="245">
        <f t="shared" ca="1" si="156"/>
        <v>-1.6069097357467629E-2</v>
      </c>
      <c r="AW331" s="245">
        <f t="shared" ca="1" si="156"/>
        <v>-1.5766223403416175E-2</v>
      </c>
      <c r="AX331" s="245">
        <f t="shared" ca="1" si="156"/>
        <v>-1.5461777822315215E-2</v>
      </c>
      <c r="AY331" s="245">
        <f t="shared" ca="1" si="156"/>
        <v>-1.5155878786407926E-2</v>
      </c>
      <c r="AZ331" s="245">
        <f t="shared" ca="1" si="156"/>
        <v>-1.484863538735923E-2</v>
      </c>
    </row>
    <row r="332" spans="1:52" ht="11.25" customHeight="1" outlineLevel="1">
      <c r="A332" s="241" t="s">
        <v>216</v>
      </c>
      <c r="B332" s="241"/>
      <c r="D332" s="249">
        <f ca="1">SUM(D330:D331)</f>
        <v>6.2719051581872701E-3</v>
      </c>
      <c r="E332" s="249">
        <f t="shared" ref="E332:AZ332" ca="1" si="157">SUM(E330:E331)</f>
        <v>-1.2088166103515222E-2</v>
      </c>
      <c r="F332" s="249">
        <f t="shared" ca="1" si="157"/>
        <v>-1.6458017657772661E-2</v>
      </c>
      <c r="G332" s="250">
        <f t="shared" ca="1" si="157"/>
        <v>0.30248938755750115</v>
      </c>
      <c r="H332" s="250">
        <f t="shared" ca="1" si="157"/>
        <v>0.28727315627528827</v>
      </c>
      <c r="I332" s="250">
        <f t="shared" ca="1" si="157"/>
        <v>0.27338597528320496</v>
      </c>
      <c r="J332" s="241">
        <f t="shared" ca="1" si="157"/>
        <v>0.26090775505922903</v>
      </c>
      <c r="K332" s="241">
        <f t="shared" ca="1" si="157"/>
        <v>0.24972548731591085</v>
      </c>
      <c r="L332" s="241">
        <f t="shared" ca="1" si="157"/>
        <v>0.23973703049667963</v>
      </c>
      <c r="M332" s="241">
        <f t="shared" ca="1" si="157"/>
        <v>0.23279072761302966</v>
      </c>
      <c r="N332" s="241">
        <f t="shared" ca="1" si="157"/>
        <v>0.22584442473061844</v>
      </c>
      <c r="O332" s="241">
        <f t="shared" ca="1" si="157"/>
        <v>0.21889812184944596</v>
      </c>
      <c r="P332" s="241">
        <f t="shared" ca="1" si="157"/>
        <v>0.21195181896951223</v>
      </c>
      <c r="Q332" s="241">
        <f t="shared" ca="1" si="157"/>
        <v>0.20500551609081727</v>
      </c>
      <c r="R332" s="241">
        <f t="shared" ca="1" si="157"/>
        <v>0.20060094149243449</v>
      </c>
      <c r="S332" s="241">
        <f t="shared" ca="1" si="157"/>
        <v>0.19682005736738112</v>
      </c>
      <c r="T332" s="241">
        <f t="shared" ca="1" si="157"/>
        <v>0.1936149112095395</v>
      </c>
      <c r="U332" s="241">
        <f t="shared" ca="1" si="157"/>
        <v>0.19094129068450974</v>
      </c>
      <c r="V332" s="241">
        <f t="shared" ca="1" si="157"/>
        <v>0.18875842917299845</v>
      </c>
      <c r="W332" s="241">
        <f t="shared" ca="1" si="157"/>
        <v>0.18702864681380452</v>
      </c>
      <c r="X332" s="241">
        <f t="shared" ca="1" si="157"/>
        <v>0.18571732825005793</v>
      </c>
      <c r="Y332" s="241">
        <f t="shared" ca="1" si="157"/>
        <v>0.18479253739746676</v>
      </c>
      <c r="Z332" s="241">
        <f t="shared" ca="1" si="157"/>
        <v>0.18422478540599893</v>
      </c>
      <c r="AA332" s="241">
        <f t="shared" ca="1" si="157"/>
        <v>0.18398687173243439</v>
      </c>
      <c r="AB332" s="241">
        <f t="shared" ca="1" si="157"/>
        <v>0.18405370458119391</v>
      </c>
      <c r="AC332" s="241">
        <f t="shared" ca="1" si="157"/>
        <v>0.18440213553602006</v>
      </c>
      <c r="AD332" s="241">
        <f t="shared" ca="1" si="157"/>
        <v>0.18501070304073655</v>
      </c>
      <c r="AE332" s="241">
        <f t="shared" ca="1" si="157"/>
        <v>0.18585961587501107</v>
      </c>
      <c r="AF332" s="241">
        <f t="shared" ca="1" si="157"/>
        <v>0.18693087798363667</v>
      </c>
      <c r="AG332" s="241">
        <f t="shared" ca="1" si="157"/>
        <v>0.18820770700366926</v>
      </c>
      <c r="AH332" s="241">
        <f t="shared" ca="1" si="157"/>
        <v>0.18967461353387086</v>
      </c>
      <c r="AI332" s="241">
        <f t="shared" ca="1" si="157"/>
        <v>0.19131730015307499</v>
      </c>
      <c r="AJ332" s="241">
        <f t="shared" ca="1" si="157"/>
        <v>0.19312256839536021</v>
      </c>
      <c r="AK332" s="241">
        <f t="shared" ca="1" si="157"/>
        <v>0.19507823305153185</v>
      </c>
      <c r="AL332" s="241">
        <f t="shared" ca="1" si="157"/>
        <v>0.19717304321655083</v>
      </c>
      <c r="AM332" s="241">
        <f t="shared" ca="1" si="157"/>
        <v>0.19939660954869237</v>
      </c>
      <c r="AN332" s="241">
        <f t="shared" ca="1" si="157"/>
        <v>0.20173933724868284</v>
      </c>
      <c r="AO332" s="241">
        <f t="shared" ca="1" si="157"/>
        <v>0.20419236430614576</v>
      </c>
      <c r="AP332" s="241">
        <f t="shared" ca="1" si="157"/>
        <v>0.206747504596656</v>
      </c>
      <c r="AQ332" s="241">
        <f t="shared" ca="1" si="157"/>
        <v>0.20939719544580493</v>
      </c>
      <c r="AR332" s="241">
        <f t="shared" ca="1" si="157"/>
        <v>0.21213444930714526</v>
      </c>
      <c r="AS332" s="241">
        <f t="shared" ca="1" si="157"/>
        <v>0.21495280922892512</v>
      </c>
      <c r="AT332" s="241">
        <f t="shared" ca="1" si="157"/>
        <v>0.21784630781032796</v>
      </c>
      <c r="AU332" s="241">
        <f t="shared" ca="1" si="157"/>
        <v>0.2208094293716879</v>
      </c>
      <c r="AV332" s="241">
        <f t="shared" ca="1" si="157"/>
        <v>0.22383707508501222</v>
      </c>
      <c r="AW332" s="241">
        <f t="shared" ca="1" si="157"/>
        <v>0.2269245308312644</v>
      </c>
      <c r="AX332" s="241">
        <f t="shared" ca="1" si="157"/>
        <v>0.23006743756938261</v>
      </c>
      <c r="AY332" s="241">
        <f t="shared" ca="1" si="157"/>
        <v>0.23326176401905493</v>
      </c>
      <c r="AZ332" s="241">
        <f t="shared" ca="1" si="157"/>
        <v>0.23650378147496467</v>
      </c>
    </row>
    <row r="333" spans="1:52" ht="11.25" customHeight="1" outlineLevel="1">
      <c r="A333" s="145" t="s">
        <v>217</v>
      </c>
      <c r="B333" s="145"/>
      <c r="D333" s="169">
        <f t="shared" ref="D333:AZ333" ca="1" si="158">IF(D332&lt;0,0,IF(D225&lt;0,D225*$B$319/$B$320,0))</f>
        <v>0</v>
      </c>
      <c r="E333" s="169">
        <f t="shared" ca="1" si="158"/>
        <v>0</v>
      </c>
      <c r="F333" s="169">
        <f t="shared" ca="1" si="158"/>
        <v>0</v>
      </c>
      <c r="G333" s="244">
        <f t="shared" ca="1" si="158"/>
        <v>0</v>
      </c>
      <c r="H333" s="244">
        <f t="shared" ca="1" si="158"/>
        <v>0</v>
      </c>
      <c r="I333" s="244">
        <f t="shared" ca="1" si="158"/>
        <v>0</v>
      </c>
      <c r="J333" s="170">
        <f t="shared" ca="1" si="158"/>
        <v>0</v>
      </c>
      <c r="K333" s="170">
        <f t="shared" ca="1" si="158"/>
        <v>0</v>
      </c>
      <c r="L333" s="170">
        <f t="shared" ca="1" si="158"/>
        <v>0</v>
      </c>
      <c r="M333" s="170">
        <f t="shared" ca="1" si="158"/>
        <v>0</v>
      </c>
      <c r="N333" s="170">
        <f t="shared" ca="1" si="158"/>
        <v>0</v>
      </c>
      <c r="O333" s="170">
        <f t="shared" ca="1" si="158"/>
        <v>0</v>
      </c>
      <c r="P333" s="170">
        <f t="shared" ca="1" si="158"/>
        <v>0</v>
      </c>
      <c r="Q333" s="170">
        <f t="shared" ca="1" si="158"/>
        <v>0</v>
      </c>
      <c r="R333" s="170">
        <f t="shared" ca="1" si="158"/>
        <v>0</v>
      </c>
      <c r="S333" s="170">
        <f t="shared" ca="1" si="158"/>
        <v>0</v>
      </c>
      <c r="T333" s="170">
        <f t="shared" ca="1" si="158"/>
        <v>0</v>
      </c>
      <c r="U333" s="170">
        <f t="shared" ca="1" si="158"/>
        <v>0</v>
      </c>
      <c r="V333" s="170">
        <f t="shared" ca="1" si="158"/>
        <v>0</v>
      </c>
      <c r="W333" s="170">
        <f t="shared" ca="1" si="158"/>
        <v>0</v>
      </c>
      <c r="X333" s="170">
        <f t="shared" ca="1" si="158"/>
        <v>0</v>
      </c>
      <c r="Y333" s="170">
        <f t="shared" ca="1" si="158"/>
        <v>0</v>
      </c>
      <c r="Z333" s="170">
        <f t="shared" ca="1" si="158"/>
        <v>0</v>
      </c>
      <c r="AA333" s="170">
        <f t="shared" ca="1" si="158"/>
        <v>0</v>
      </c>
      <c r="AB333" s="170">
        <f t="shared" ca="1" si="158"/>
        <v>0</v>
      </c>
      <c r="AC333" s="170">
        <f t="shared" ca="1" si="158"/>
        <v>0</v>
      </c>
      <c r="AD333" s="170">
        <f t="shared" ca="1" si="158"/>
        <v>0</v>
      </c>
      <c r="AE333" s="170">
        <f t="shared" ca="1" si="158"/>
        <v>0</v>
      </c>
      <c r="AF333" s="170">
        <f t="shared" ca="1" si="158"/>
        <v>0</v>
      </c>
      <c r="AG333" s="170">
        <f t="shared" ca="1" si="158"/>
        <v>0</v>
      </c>
      <c r="AH333" s="170">
        <f t="shared" ca="1" si="158"/>
        <v>0</v>
      </c>
      <c r="AI333" s="170">
        <f t="shared" ca="1" si="158"/>
        <v>0</v>
      </c>
      <c r="AJ333" s="170">
        <f t="shared" ca="1" si="158"/>
        <v>0</v>
      </c>
      <c r="AK333" s="170">
        <f t="shared" ca="1" si="158"/>
        <v>0</v>
      </c>
      <c r="AL333" s="170">
        <f t="shared" ca="1" si="158"/>
        <v>0</v>
      </c>
      <c r="AM333" s="170">
        <f t="shared" ca="1" si="158"/>
        <v>0</v>
      </c>
      <c r="AN333" s="170">
        <f t="shared" ca="1" si="158"/>
        <v>0</v>
      </c>
      <c r="AO333" s="170">
        <f t="shared" ca="1" si="158"/>
        <v>0</v>
      </c>
      <c r="AP333" s="170">
        <f t="shared" ca="1" si="158"/>
        <v>0</v>
      </c>
      <c r="AQ333" s="170">
        <f t="shared" ca="1" si="158"/>
        <v>0</v>
      </c>
      <c r="AR333" s="170">
        <f t="shared" ca="1" si="158"/>
        <v>0</v>
      </c>
      <c r="AS333" s="170">
        <f t="shared" ca="1" si="158"/>
        <v>0</v>
      </c>
      <c r="AT333" s="170">
        <f t="shared" ca="1" si="158"/>
        <v>0</v>
      </c>
      <c r="AU333" s="170">
        <f t="shared" ca="1" si="158"/>
        <v>0</v>
      </c>
      <c r="AV333" s="170">
        <f t="shared" ca="1" si="158"/>
        <v>0</v>
      </c>
      <c r="AW333" s="170">
        <f t="shared" ca="1" si="158"/>
        <v>0</v>
      </c>
      <c r="AX333" s="170">
        <f t="shared" ca="1" si="158"/>
        <v>0</v>
      </c>
      <c r="AY333" s="170">
        <f t="shared" ca="1" si="158"/>
        <v>0</v>
      </c>
      <c r="AZ333" s="170">
        <f t="shared" ca="1" si="158"/>
        <v>0</v>
      </c>
    </row>
    <row r="334" spans="1:52" ht="11.25" customHeight="1" outlineLevel="1">
      <c r="A334" s="240" t="s">
        <v>218</v>
      </c>
      <c r="B334" s="241"/>
      <c r="D334" s="249">
        <f ca="1">SUM(D332:D333)</f>
        <v>6.2719051581872701E-3</v>
      </c>
      <c r="E334" s="249">
        <f t="shared" ref="E334:AZ334" ca="1" si="159">SUM(E332:E333)</f>
        <v>-1.2088166103515222E-2</v>
      </c>
      <c r="F334" s="249">
        <f t="shared" ca="1" si="159"/>
        <v>-1.6458017657772661E-2</v>
      </c>
      <c r="G334" s="250">
        <f t="shared" ca="1" si="159"/>
        <v>0.30248938755750115</v>
      </c>
      <c r="H334" s="250">
        <f t="shared" ca="1" si="159"/>
        <v>0.28727315627528827</v>
      </c>
      <c r="I334" s="250">
        <f t="shared" ca="1" si="159"/>
        <v>0.27338597528320496</v>
      </c>
      <c r="J334" s="241">
        <f t="shared" ca="1" si="159"/>
        <v>0.26090775505922903</v>
      </c>
      <c r="K334" s="241">
        <f t="shared" ca="1" si="159"/>
        <v>0.24972548731591085</v>
      </c>
      <c r="L334" s="241">
        <f t="shared" ca="1" si="159"/>
        <v>0.23973703049667963</v>
      </c>
      <c r="M334" s="241">
        <f t="shared" ca="1" si="159"/>
        <v>0.23279072761302966</v>
      </c>
      <c r="N334" s="241">
        <f t="shared" ca="1" si="159"/>
        <v>0.22584442473061844</v>
      </c>
      <c r="O334" s="241">
        <f t="shared" ca="1" si="159"/>
        <v>0.21889812184944596</v>
      </c>
      <c r="P334" s="241">
        <f t="shared" ca="1" si="159"/>
        <v>0.21195181896951223</v>
      </c>
      <c r="Q334" s="241">
        <f t="shared" ca="1" si="159"/>
        <v>0.20500551609081727</v>
      </c>
      <c r="R334" s="241">
        <f t="shared" ca="1" si="159"/>
        <v>0.20060094149243449</v>
      </c>
      <c r="S334" s="241">
        <f t="shared" ca="1" si="159"/>
        <v>0.19682005736738112</v>
      </c>
      <c r="T334" s="241">
        <f t="shared" ca="1" si="159"/>
        <v>0.1936149112095395</v>
      </c>
      <c r="U334" s="241">
        <f t="shared" ca="1" si="159"/>
        <v>0.19094129068450974</v>
      </c>
      <c r="V334" s="241">
        <f t="shared" ca="1" si="159"/>
        <v>0.18875842917299845</v>
      </c>
      <c r="W334" s="241">
        <f t="shared" ca="1" si="159"/>
        <v>0.18702864681380452</v>
      </c>
      <c r="X334" s="241">
        <f t="shared" ca="1" si="159"/>
        <v>0.18571732825005793</v>
      </c>
      <c r="Y334" s="241">
        <f t="shared" ca="1" si="159"/>
        <v>0.18479253739746676</v>
      </c>
      <c r="Z334" s="241">
        <f t="shared" ca="1" si="159"/>
        <v>0.18422478540599893</v>
      </c>
      <c r="AA334" s="241">
        <f t="shared" ca="1" si="159"/>
        <v>0.18398687173243439</v>
      </c>
      <c r="AB334" s="241">
        <f t="shared" ca="1" si="159"/>
        <v>0.18405370458119391</v>
      </c>
      <c r="AC334" s="241">
        <f t="shared" ca="1" si="159"/>
        <v>0.18440213553602006</v>
      </c>
      <c r="AD334" s="241">
        <f t="shared" ca="1" si="159"/>
        <v>0.18501070304073655</v>
      </c>
      <c r="AE334" s="241">
        <f t="shared" ca="1" si="159"/>
        <v>0.18585961587501107</v>
      </c>
      <c r="AF334" s="241">
        <f t="shared" ca="1" si="159"/>
        <v>0.18693087798363667</v>
      </c>
      <c r="AG334" s="241">
        <f t="shared" ca="1" si="159"/>
        <v>0.18820770700366926</v>
      </c>
      <c r="AH334" s="241">
        <f t="shared" ca="1" si="159"/>
        <v>0.18967461353387086</v>
      </c>
      <c r="AI334" s="241">
        <f t="shared" ca="1" si="159"/>
        <v>0.19131730015307499</v>
      </c>
      <c r="AJ334" s="241">
        <f t="shared" ca="1" si="159"/>
        <v>0.19312256839536021</v>
      </c>
      <c r="AK334" s="241">
        <f t="shared" ca="1" si="159"/>
        <v>0.19507823305153185</v>
      </c>
      <c r="AL334" s="241">
        <f t="shared" ca="1" si="159"/>
        <v>0.19717304321655083</v>
      </c>
      <c r="AM334" s="241">
        <f t="shared" ca="1" si="159"/>
        <v>0.19939660954869237</v>
      </c>
      <c r="AN334" s="241">
        <f t="shared" ca="1" si="159"/>
        <v>0.20173933724868284</v>
      </c>
      <c r="AO334" s="241">
        <f t="shared" ca="1" si="159"/>
        <v>0.20419236430614576</v>
      </c>
      <c r="AP334" s="241">
        <f t="shared" ca="1" si="159"/>
        <v>0.206747504596656</v>
      </c>
      <c r="AQ334" s="241">
        <f t="shared" ca="1" si="159"/>
        <v>0.20939719544580493</v>
      </c>
      <c r="AR334" s="241">
        <f t="shared" ca="1" si="159"/>
        <v>0.21213444930714526</v>
      </c>
      <c r="AS334" s="241">
        <f t="shared" ca="1" si="159"/>
        <v>0.21495280922892512</v>
      </c>
      <c r="AT334" s="241">
        <f t="shared" ca="1" si="159"/>
        <v>0.21784630781032796</v>
      </c>
      <c r="AU334" s="241">
        <f t="shared" ca="1" si="159"/>
        <v>0.2208094293716879</v>
      </c>
      <c r="AV334" s="241">
        <f t="shared" ca="1" si="159"/>
        <v>0.22383707508501222</v>
      </c>
      <c r="AW334" s="241">
        <f t="shared" ca="1" si="159"/>
        <v>0.2269245308312644</v>
      </c>
      <c r="AX334" s="241">
        <f t="shared" ca="1" si="159"/>
        <v>0.23006743756938261</v>
      </c>
      <c r="AY334" s="241">
        <f t="shared" ca="1" si="159"/>
        <v>0.23326176401905493</v>
      </c>
      <c r="AZ334" s="241">
        <f t="shared" ca="1" si="159"/>
        <v>0.23650378147496467</v>
      </c>
    </row>
    <row r="335" spans="1:52" ht="11.25" customHeight="1" outlineLevel="1">
      <c r="A335" s="251" t="s">
        <v>219</v>
      </c>
      <c r="B335" s="241"/>
      <c r="D335" s="169">
        <f ca="1">+IF(D334&gt;0,0,-D334)</f>
        <v>0</v>
      </c>
      <c r="E335" s="169">
        <f t="shared" ref="E335:AZ335" ca="1" si="160">+IF(E334&gt;0,0,-E334)</f>
        <v>1.2088166103515222E-2</v>
      </c>
      <c r="F335" s="169">
        <f t="shared" ca="1" si="160"/>
        <v>1.6458017657772661E-2</v>
      </c>
      <c r="G335" s="244">
        <f t="shared" ca="1" si="160"/>
        <v>0</v>
      </c>
      <c r="H335" s="244">
        <f t="shared" ca="1" si="160"/>
        <v>0</v>
      </c>
      <c r="I335" s="244">
        <f t="shared" ca="1" si="160"/>
        <v>0</v>
      </c>
      <c r="J335" s="245">
        <f t="shared" ca="1" si="160"/>
        <v>0</v>
      </c>
      <c r="K335" s="245">
        <f t="shared" ca="1" si="160"/>
        <v>0</v>
      </c>
      <c r="L335" s="245">
        <f t="shared" ca="1" si="160"/>
        <v>0</v>
      </c>
      <c r="M335" s="245">
        <f t="shared" ca="1" si="160"/>
        <v>0</v>
      </c>
      <c r="N335" s="245">
        <f t="shared" ca="1" si="160"/>
        <v>0</v>
      </c>
      <c r="O335" s="245">
        <f t="shared" ca="1" si="160"/>
        <v>0</v>
      </c>
      <c r="P335" s="245">
        <f t="shared" ca="1" si="160"/>
        <v>0</v>
      </c>
      <c r="Q335" s="245">
        <f t="shared" ca="1" si="160"/>
        <v>0</v>
      </c>
      <c r="R335" s="245">
        <f t="shared" ca="1" si="160"/>
        <v>0</v>
      </c>
      <c r="S335" s="245">
        <f t="shared" ca="1" si="160"/>
        <v>0</v>
      </c>
      <c r="T335" s="245">
        <f t="shared" ca="1" si="160"/>
        <v>0</v>
      </c>
      <c r="U335" s="245">
        <f t="shared" ca="1" si="160"/>
        <v>0</v>
      </c>
      <c r="V335" s="245">
        <f t="shared" ca="1" si="160"/>
        <v>0</v>
      </c>
      <c r="W335" s="245">
        <f t="shared" ca="1" si="160"/>
        <v>0</v>
      </c>
      <c r="X335" s="245">
        <f t="shared" ca="1" si="160"/>
        <v>0</v>
      </c>
      <c r="Y335" s="245">
        <f t="shared" ca="1" si="160"/>
        <v>0</v>
      </c>
      <c r="Z335" s="245">
        <f t="shared" ca="1" si="160"/>
        <v>0</v>
      </c>
      <c r="AA335" s="245">
        <f t="shared" ca="1" si="160"/>
        <v>0</v>
      </c>
      <c r="AB335" s="245">
        <f t="shared" ca="1" si="160"/>
        <v>0</v>
      </c>
      <c r="AC335" s="245">
        <f t="shared" ca="1" si="160"/>
        <v>0</v>
      </c>
      <c r="AD335" s="245">
        <f t="shared" ca="1" si="160"/>
        <v>0</v>
      </c>
      <c r="AE335" s="245">
        <f t="shared" ca="1" si="160"/>
        <v>0</v>
      </c>
      <c r="AF335" s="245">
        <f t="shared" ca="1" si="160"/>
        <v>0</v>
      </c>
      <c r="AG335" s="245">
        <f t="shared" ca="1" si="160"/>
        <v>0</v>
      </c>
      <c r="AH335" s="245">
        <f t="shared" ca="1" si="160"/>
        <v>0</v>
      </c>
      <c r="AI335" s="245">
        <f t="shared" ca="1" si="160"/>
        <v>0</v>
      </c>
      <c r="AJ335" s="245">
        <f t="shared" ca="1" si="160"/>
        <v>0</v>
      </c>
      <c r="AK335" s="245">
        <f t="shared" ca="1" si="160"/>
        <v>0</v>
      </c>
      <c r="AL335" s="245">
        <f t="shared" ca="1" si="160"/>
        <v>0</v>
      </c>
      <c r="AM335" s="245">
        <f t="shared" ca="1" si="160"/>
        <v>0</v>
      </c>
      <c r="AN335" s="245">
        <f t="shared" ca="1" si="160"/>
        <v>0</v>
      </c>
      <c r="AO335" s="245">
        <f t="shared" ca="1" si="160"/>
        <v>0</v>
      </c>
      <c r="AP335" s="245">
        <f t="shared" ca="1" si="160"/>
        <v>0</v>
      </c>
      <c r="AQ335" s="245">
        <f t="shared" ca="1" si="160"/>
        <v>0</v>
      </c>
      <c r="AR335" s="245">
        <f t="shared" ca="1" si="160"/>
        <v>0</v>
      </c>
      <c r="AS335" s="245">
        <f t="shared" ca="1" si="160"/>
        <v>0</v>
      </c>
      <c r="AT335" s="245">
        <f t="shared" ca="1" si="160"/>
        <v>0</v>
      </c>
      <c r="AU335" s="245">
        <f t="shared" ca="1" si="160"/>
        <v>0</v>
      </c>
      <c r="AV335" s="245">
        <f t="shared" ca="1" si="160"/>
        <v>0</v>
      </c>
      <c r="AW335" s="245">
        <f t="shared" ca="1" si="160"/>
        <v>0</v>
      </c>
      <c r="AX335" s="245">
        <f t="shared" ca="1" si="160"/>
        <v>0</v>
      </c>
      <c r="AY335" s="245">
        <f t="shared" ca="1" si="160"/>
        <v>0</v>
      </c>
      <c r="AZ335" s="245">
        <f t="shared" ca="1" si="160"/>
        <v>0</v>
      </c>
    </row>
    <row r="336" spans="1:52" ht="11.25" customHeight="1" outlineLevel="1">
      <c r="A336" s="241" t="s">
        <v>220</v>
      </c>
      <c r="B336" s="241"/>
      <c r="D336" s="152">
        <f ca="1">+D334+D335</f>
        <v>6.2719051581872701E-3</v>
      </c>
      <c r="E336" s="152">
        <f t="shared" ref="E336:AZ336" ca="1" si="161">+E334+E335</f>
        <v>0</v>
      </c>
      <c r="F336" s="152">
        <f t="shared" ca="1" si="161"/>
        <v>0</v>
      </c>
      <c r="G336" s="252">
        <f t="shared" ca="1" si="161"/>
        <v>0.30248938755750115</v>
      </c>
      <c r="H336" s="252">
        <f t="shared" ca="1" si="161"/>
        <v>0.28727315627528827</v>
      </c>
      <c r="I336" s="252">
        <f t="shared" ca="1" si="161"/>
        <v>0.27338597528320496</v>
      </c>
      <c r="J336" s="152">
        <f t="shared" ca="1" si="161"/>
        <v>0.26090775505922903</v>
      </c>
      <c r="K336" s="152">
        <f t="shared" ca="1" si="161"/>
        <v>0.24972548731591085</v>
      </c>
      <c r="L336" s="152">
        <f t="shared" ca="1" si="161"/>
        <v>0.23973703049667963</v>
      </c>
      <c r="M336" s="152">
        <f t="shared" ca="1" si="161"/>
        <v>0.23279072761302966</v>
      </c>
      <c r="N336" s="152">
        <f t="shared" ca="1" si="161"/>
        <v>0.22584442473061844</v>
      </c>
      <c r="O336" s="152">
        <f t="shared" ca="1" si="161"/>
        <v>0.21889812184944596</v>
      </c>
      <c r="P336" s="152">
        <f t="shared" ca="1" si="161"/>
        <v>0.21195181896951223</v>
      </c>
      <c r="Q336" s="152">
        <f t="shared" ca="1" si="161"/>
        <v>0.20500551609081727</v>
      </c>
      <c r="R336" s="152">
        <f t="shared" ca="1" si="161"/>
        <v>0.20060094149243449</v>
      </c>
      <c r="S336" s="152">
        <f t="shared" ca="1" si="161"/>
        <v>0.19682005736738112</v>
      </c>
      <c r="T336" s="152">
        <f t="shared" ca="1" si="161"/>
        <v>0.1936149112095395</v>
      </c>
      <c r="U336" s="152">
        <f t="shared" ca="1" si="161"/>
        <v>0.19094129068450974</v>
      </c>
      <c r="V336" s="152">
        <f t="shared" ca="1" si="161"/>
        <v>0.18875842917299845</v>
      </c>
      <c r="W336" s="152">
        <f t="shared" ca="1" si="161"/>
        <v>0.18702864681380452</v>
      </c>
      <c r="X336" s="152">
        <f t="shared" ca="1" si="161"/>
        <v>0.18571732825005793</v>
      </c>
      <c r="Y336" s="152">
        <f t="shared" ca="1" si="161"/>
        <v>0.18479253739746676</v>
      </c>
      <c r="Z336" s="152">
        <f t="shared" ca="1" si="161"/>
        <v>0.18422478540599893</v>
      </c>
      <c r="AA336" s="152">
        <f t="shared" ca="1" si="161"/>
        <v>0.18398687173243439</v>
      </c>
      <c r="AB336" s="152">
        <f t="shared" ca="1" si="161"/>
        <v>0.18405370458119391</v>
      </c>
      <c r="AC336" s="152">
        <f t="shared" ca="1" si="161"/>
        <v>0.18440213553602006</v>
      </c>
      <c r="AD336" s="152">
        <f t="shared" ca="1" si="161"/>
        <v>0.18501070304073655</v>
      </c>
      <c r="AE336" s="152">
        <f t="shared" ca="1" si="161"/>
        <v>0.18585961587501107</v>
      </c>
      <c r="AF336" s="152">
        <f t="shared" ca="1" si="161"/>
        <v>0.18693087798363667</v>
      </c>
      <c r="AG336" s="152">
        <f t="shared" ca="1" si="161"/>
        <v>0.18820770700366926</v>
      </c>
      <c r="AH336" s="152">
        <f t="shared" ca="1" si="161"/>
        <v>0.18967461353387086</v>
      </c>
      <c r="AI336" s="152">
        <f t="shared" ca="1" si="161"/>
        <v>0.19131730015307499</v>
      </c>
      <c r="AJ336" s="152">
        <f t="shared" ca="1" si="161"/>
        <v>0.19312256839536021</v>
      </c>
      <c r="AK336" s="152">
        <f t="shared" ca="1" si="161"/>
        <v>0.19507823305153185</v>
      </c>
      <c r="AL336" s="152">
        <f t="shared" ca="1" si="161"/>
        <v>0.19717304321655083</v>
      </c>
      <c r="AM336" s="152">
        <f t="shared" ca="1" si="161"/>
        <v>0.19939660954869237</v>
      </c>
      <c r="AN336" s="152">
        <f t="shared" ca="1" si="161"/>
        <v>0.20173933724868284</v>
      </c>
      <c r="AO336" s="152">
        <f t="shared" ca="1" si="161"/>
        <v>0.20419236430614576</v>
      </c>
      <c r="AP336" s="152">
        <f t="shared" ca="1" si="161"/>
        <v>0.206747504596656</v>
      </c>
      <c r="AQ336" s="152">
        <f t="shared" ca="1" si="161"/>
        <v>0.20939719544580493</v>
      </c>
      <c r="AR336" s="152">
        <f t="shared" ca="1" si="161"/>
        <v>0.21213444930714526</v>
      </c>
      <c r="AS336" s="152">
        <f t="shared" ca="1" si="161"/>
        <v>0.21495280922892512</v>
      </c>
      <c r="AT336" s="152">
        <f t="shared" ca="1" si="161"/>
        <v>0.21784630781032796</v>
      </c>
      <c r="AU336" s="152">
        <f t="shared" ca="1" si="161"/>
        <v>0.2208094293716879</v>
      </c>
      <c r="AV336" s="152">
        <f t="shared" ca="1" si="161"/>
        <v>0.22383707508501222</v>
      </c>
      <c r="AW336" s="152">
        <f t="shared" ca="1" si="161"/>
        <v>0.2269245308312644</v>
      </c>
      <c r="AX336" s="152">
        <f t="shared" ca="1" si="161"/>
        <v>0.23006743756938261</v>
      </c>
      <c r="AY336" s="152">
        <f t="shared" ca="1" si="161"/>
        <v>0.23326176401905493</v>
      </c>
      <c r="AZ336" s="152">
        <f t="shared" ca="1" si="161"/>
        <v>0.23650378147496467</v>
      </c>
    </row>
    <row r="337" spans="1:52" ht="11.25" customHeight="1" outlineLevel="1">
      <c r="A337" s="163"/>
      <c r="B337" s="145"/>
      <c r="D337" s="152"/>
      <c r="E337" s="152"/>
      <c r="F337" s="152"/>
      <c r="G337" s="152"/>
      <c r="H337" s="152"/>
      <c r="I337" s="152"/>
      <c r="J337" s="152"/>
      <c r="K337" s="152"/>
      <c r="L337" s="152"/>
      <c r="M337" s="152"/>
      <c r="N337" s="152"/>
      <c r="O337" s="152"/>
      <c r="P337" s="152"/>
      <c r="Q337" s="152"/>
      <c r="R337" s="152"/>
      <c r="S337" s="152"/>
      <c r="T337" s="152"/>
      <c r="U337" s="152"/>
      <c r="V337" s="152"/>
      <c r="W337" s="152"/>
      <c r="X337" s="152"/>
      <c r="Y337" s="152"/>
      <c r="Z337" s="152"/>
      <c r="AA337" s="152"/>
      <c r="AB337" s="152"/>
      <c r="AC337" s="152"/>
      <c r="AD337" s="152"/>
      <c r="AE337" s="152"/>
      <c r="AF337" s="152"/>
      <c r="AG337" s="152"/>
      <c r="AH337" s="152"/>
      <c r="AI337" s="152"/>
      <c r="AJ337" s="152"/>
      <c r="AK337" s="152"/>
      <c r="AL337" s="152"/>
      <c r="AM337" s="152"/>
      <c r="AN337" s="152"/>
      <c r="AO337" s="152"/>
      <c r="AP337" s="152"/>
      <c r="AQ337" s="152"/>
      <c r="AR337" s="152"/>
      <c r="AS337" s="152"/>
      <c r="AT337" s="152"/>
      <c r="AU337" s="152"/>
      <c r="AV337" s="152"/>
      <c r="AW337" s="152"/>
      <c r="AX337" s="152"/>
      <c r="AY337" s="152"/>
      <c r="AZ337" s="152"/>
    </row>
    <row r="338" spans="1:52" ht="11.25" customHeight="1" outlineLevel="1">
      <c r="A338" s="198" t="s">
        <v>221</v>
      </c>
      <c r="B338" s="198"/>
      <c r="D338" s="198">
        <f>+'[46]Inputs and Assumptions'!F97/2</f>
        <v>0.13250000000000001</v>
      </c>
      <c r="E338" s="198">
        <f>+'[46]Inputs and Assumptions'!G97/2</f>
        <v>0.13250000000000001</v>
      </c>
      <c r="F338" s="198">
        <f>+'[46]Inputs and Assumptions'!H97/2</f>
        <v>0.13250000000000001</v>
      </c>
      <c r="G338" s="198">
        <f>+'[46]Inputs and Assumptions'!I97/2</f>
        <v>0.13250000000000001</v>
      </c>
      <c r="H338" s="198">
        <f>+'[46]Inputs and Assumptions'!J97/2</f>
        <v>0.13250000000000001</v>
      </c>
      <c r="I338" s="198">
        <f>+'[46]Inputs and Assumptions'!K97/2</f>
        <v>0.13250000000000001</v>
      </c>
      <c r="J338" s="198">
        <f>+'[46]Inputs and Assumptions'!L97/2</f>
        <v>0.13250000000000001</v>
      </c>
      <c r="K338" s="198">
        <f>+'[46]Inputs and Assumptions'!M97/2</f>
        <v>0.13250000000000001</v>
      </c>
      <c r="L338" s="198">
        <f>+'[46]Inputs and Assumptions'!N97/2</f>
        <v>0.13250000000000001</v>
      </c>
      <c r="M338" s="198">
        <f>+'[46]Inputs and Assumptions'!O97/2</f>
        <v>0.13250000000000001</v>
      </c>
      <c r="N338" s="198">
        <f>+'[46]Inputs and Assumptions'!P97/2</f>
        <v>0.13250000000000001</v>
      </c>
      <c r="O338" s="198">
        <f>+'[46]Inputs and Assumptions'!Q97/2</f>
        <v>0.13250000000000001</v>
      </c>
      <c r="P338" s="198">
        <f>+'[46]Inputs and Assumptions'!R97/2</f>
        <v>0.13250000000000001</v>
      </c>
      <c r="Q338" s="198">
        <f>+'[46]Inputs and Assumptions'!S97/2</f>
        <v>0.13250000000000001</v>
      </c>
      <c r="R338" s="198">
        <f>+'[46]Inputs and Assumptions'!T97/2</f>
        <v>0.13250000000000001</v>
      </c>
      <c r="S338" s="198">
        <f>+'[46]Inputs and Assumptions'!U97/2</f>
        <v>0.13250000000000001</v>
      </c>
      <c r="T338" s="198">
        <f>+'[46]Inputs and Assumptions'!V97/2</f>
        <v>0.13250000000000001</v>
      </c>
      <c r="U338" s="198">
        <f>+'[46]Inputs and Assumptions'!W97/2</f>
        <v>0.13250000000000001</v>
      </c>
      <c r="V338" s="198">
        <f>+'[46]Inputs and Assumptions'!X97/2</f>
        <v>0.13250000000000001</v>
      </c>
      <c r="W338" s="198">
        <f>+'[46]Inputs and Assumptions'!Y97/2</f>
        <v>0.13250000000000001</v>
      </c>
      <c r="X338" s="198">
        <f>+'[46]Inputs and Assumptions'!Z97/2</f>
        <v>0.13250000000000001</v>
      </c>
      <c r="Y338" s="198">
        <f>+'[46]Inputs and Assumptions'!AA97/2</f>
        <v>0.13250000000000001</v>
      </c>
      <c r="Z338" s="198">
        <f>+'[46]Inputs and Assumptions'!AB97/2</f>
        <v>0.13250000000000001</v>
      </c>
      <c r="AA338" s="198">
        <f>+'[46]Inputs and Assumptions'!AC97/2</f>
        <v>0.13250000000000001</v>
      </c>
      <c r="AB338" s="198">
        <f>+'[46]Inputs and Assumptions'!AD97/2</f>
        <v>0.13250000000000001</v>
      </c>
      <c r="AC338" s="198">
        <f>+'[46]Inputs and Assumptions'!AE97/2</f>
        <v>0.13250000000000001</v>
      </c>
      <c r="AD338" s="198">
        <f>+'[46]Inputs and Assumptions'!AF97/2</f>
        <v>0.13250000000000001</v>
      </c>
      <c r="AE338" s="198">
        <f>+'[46]Inputs and Assumptions'!AG97/2</f>
        <v>0.13250000000000001</v>
      </c>
      <c r="AF338" s="198">
        <f>+'[46]Inputs and Assumptions'!AH97/2</f>
        <v>0.13250000000000001</v>
      </c>
      <c r="AG338" s="198">
        <f>+'[46]Inputs and Assumptions'!AI97/2</f>
        <v>0.13250000000000001</v>
      </c>
      <c r="AH338" s="198">
        <f>+'[46]Inputs and Assumptions'!AJ97/2</f>
        <v>0.13250000000000001</v>
      </c>
      <c r="AI338" s="198">
        <f>+'[46]Inputs and Assumptions'!AK97/2</f>
        <v>0.13250000000000001</v>
      </c>
      <c r="AJ338" s="198">
        <f>+'[46]Inputs and Assumptions'!AL97/2</f>
        <v>0.13250000000000001</v>
      </c>
      <c r="AK338" s="198">
        <f>+'[46]Inputs and Assumptions'!AM97/2</f>
        <v>0.13250000000000001</v>
      </c>
      <c r="AL338" s="198">
        <f>+'[46]Inputs and Assumptions'!AN97/2</f>
        <v>0.13250000000000001</v>
      </c>
      <c r="AM338" s="198">
        <f>+'[46]Inputs and Assumptions'!AO97/2</f>
        <v>0.13250000000000001</v>
      </c>
      <c r="AN338" s="198">
        <f>+'[46]Inputs and Assumptions'!AP97/2</f>
        <v>0.13250000000000001</v>
      </c>
      <c r="AO338" s="198">
        <f>+'[46]Inputs and Assumptions'!AQ97/2</f>
        <v>0.13250000000000001</v>
      </c>
      <c r="AP338" s="198">
        <f>+'[46]Inputs and Assumptions'!AR97/2</f>
        <v>0.13250000000000001</v>
      </c>
      <c r="AQ338" s="198">
        <f>+'[46]Inputs and Assumptions'!AS97/2</f>
        <v>0.13250000000000001</v>
      </c>
      <c r="AR338" s="198">
        <f>+'[46]Inputs and Assumptions'!AT97/2</f>
        <v>0.13250000000000001</v>
      </c>
      <c r="AS338" s="198">
        <f>+'[46]Inputs and Assumptions'!AU97/2</f>
        <v>0.13250000000000001</v>
      </c>
      <c r="AT338" s="198">
        <f>+'[46]Inputs and Assumptions'!AV97/2</f>
        <v>0.13250000000000001</v>
      </c>
      <c r="AU338" s="198">
        <f>+'[46]Inputs and Assumptions'!AW97/2</f>
        <v>0.13250000000000001</v>
      </c>
      <c r="AV338" s="198">
        <f>+'[46]Inputs and Assumptions'!AX97/2</f>
        <v>0.13250000000000001</v>
      </c>
      <c r="AW338" s="198">
        <f>+'[46]Inputs and Assumptions'!AY97/2</f>
        <v>0.13250000000000001</v>
      </c>
      <c r="AX338" s="198">
        <f>+'[46]Inputs and Assumptions'!AZ97/2</f>
        <v>0.13250000000000001</v>
      </c>
      <c r="AY338" s="198">
        <f>+'[46]Inputs and Assumptions'!BA97/2</f>
        <v>0.13250000000000001</v>
      </c>
      <c r="AZ338" s="198">
        <f>+'[46]Inputs and Assumptions'!BB97/2</f>
        <v>0.13250000000000001</v>
      </c>
    </row>
    <row r="339" spans="1:52" ht="11.25" customHeight="1" outlineLevel="1">
      <c r="A339" s="241" t="s">
        <v>222</v>
      </c>
      <c r="B339" s="241"/>
      <c r="D339" s="241">
        <f ca="1">+D335*D338</f>
        <v>0</v>
      </c>
      <c r="E339" s="241">
        <f t="shared" ref="E339:AZ339" ca="1" si="162">+E335*E338</f>
        <v>1.6016820087157669E-3</v>
      </c>
      <c r="F339" s="241">
        <f t="shared" ca="1" si="162"/>
        <v>2.1806873396548777E-3</v>
      </c>
      <c r="G339" s="241">
        <f t="shared" ca="1" si="162"/>
        <v>0</v>
      </c>
      <c r="H339" s="241">
        <f t="shared" ca="1" si="162"/>
        <v>0</v>
      </c>
      <c r="I339" s="241">
        <f t="shared" ca="1" si="162"/>
        <v>0</v>
      </c>
      <c r="J339" s="241">
        <f t="shared" ca="1" si="162"/>
        <v>0</v>
      </c>
      <c r="K339" s="241">
        <f t="shared" ca="1" si="162"/>
        <v>0</v>
      </c>
      <c r="L339" s="241">
        <f t="shared" ca="1" si="162"/>
        <v>0</v>
      </c>
      <c r="M339" s="241">
        <f t="shared" ca="1" si="162"/>
        <v>0</v>
      </c>
      <c r="N339" s="241">
        <f t="shared" ca="1" si="162"/>
        <v>0</v>
      </c>
      <c r="O339" s="241">
        <f t="shared" ca="1" si="162"/>
        <v>0</v>
      </c>
      <c r="P339" s="241">
        <f t="shared" ca="1" si="162"/>
        <v>0</v>
      </c>
      <c r="Q339" s="241">
        <f t="shared" ca="1" si="162"/>
        <v>0</v>
      </c>
      <c r="R339" s="241">
        <f t="shared" ca="1" si="162"/>
        <v>0</v>
      </c>
      <c r="S339" s="241">
        <f t="shared" ca="1" si="162"/>
        <v>0</v>
      </c>
      <c r="T339" s="241">
        <f t="shared" ca="1" si="162"/>
        <v>0</v>
      </c>
      <c r="U339" s="241">
        <f t="shared" ca="1" si="162"/>
        <v>0</v>
      </c>
      <c r="V339" s="241">
        <f t="shared" ca="1" si="162"/>
        <v>0</v>
      </c>
      <c r="W339" s="241">
        <f t="shared" ca="1" si="162"/>
        <v>0</v>
      </c>
      <c r="X339" s="241">
        <f t="shared" ca="1" si="162"/>
        <v>0</v>
      </c>
      <c r="Y339" s="241">
        <f t="shared" ca="1" si="162"/>
        <v>0</v>
      </c>
      <c r="Z339" s="241">
        <f t="shared" ca="1" si="162"/>
        <v>0</v>
      </c>
      <c r="AA339" s="241">
        <f t="shared" ca="1" si="162"/>
        <v>0</v>
      </c>
      <c r="AB339" s="241">
        <f t="shared" ca="1" si="162"/>
        <v>0</v>
      </c>
      <c r="AC339" s="241">
        <f t="shared" ca="1" si="162"/>
        <v>0</v>
      </c>
      <c r="AD339" s="241">
        <f t="shared" ca="1" si="162"/>
        <v>0</v>
      </c>
      <c r="AE339" s="241">
        <f t="shared" ca="1" si="162"/>
        <v>0</v>
      </c>
      <c r="AF339" s="241">
        <f t="shared" ca="1" si="162"/>
        <v>0</v>
      </c>
      <c r="AG339" s="241">
        <f t="shared" ca="1" si="162"/>
        <v>0</v>
      </c>
      <c r="AH339" s="241">
        <f t="shared" ca="1" si="162"/>
        <v>0</v>
      </c>
      <c r="AI339" s="241">
        <f t="shared" ca="1" si="162"/>
        <v>0</v>
      </c>
      <c r="AJ339" s="241">
        <f t="shared" ca="1" si="162"/>
        <v>0</v>
      </c>
      <c r="AK339" s="241">
        <f t="shared" ca="1" si="162"/>
        <v>0</v>
      </c>
      <c r="AL339" s="241">
        <f t="shared" ca="1" si="162"/>
        <v>0</v>
      </c>
      <c r="AM339" s="241">
        <f t="shared" ca="1" si="162"/>
        <v>0</v>
      </c>
      <c r="AN339" s="241">
        <f t="shared" ca="1" si="162"/>
        <v>0</v>
      </c>
      <c r="AO339" s="241">
        <f t="shared" ca="1" si="162"/>
        <v>0</v>
      </c>
      <c r="AP339" s="241">
        <f t="shared" ca="1" si="162"/>
        <v>0</v>
      </c>
      <c r="AQ339" s="241">
        <f t="shared" ca="1" si="162"/>
        <v>0</v>
      </c>
      <c r="AR339" s="241">
        <f t="shared" ca="1" si="162"/>
        <v>0</v>
      </c>
      <c r="AS339" s="241">
        <f t="shared" ca="1" si="162"/>
        <v>0</v>
      </c>
      <c r="AT339" s="241">
        <f t="shared" ca="1" si="162"/>
        <v>0</v>
      </c>
      <c r="AU339" s="241">
        <f t="shared" ca="1" si="162"/>
        <v>0</v>
      </c>
      <c r="AV339" s="241">
        <f t="shared" ca="1" si="162"/>
        <v>0</v>
      </c>
      <c r="AW339" s="241">
        <f t="shared" ca="1" si="162"/>
        <v>0</v>
      </c>
      <c r="AX339" s="241">
        <f t="shared" ca="1" si="162"/>
        <v>0</v>
      </c>
      <c r="AY339" s="241">
        <f t="shared" ca="1" si="162"/>
        <v>0</v>
      </c>
      <c r="AZ339" s="241">
        <f t="shared" ca="1" si="162"/>
        <v>0</v>
      </c>
    </row>
    <row r="340" spans="1:52" ht="11.25" customHeight="1" outlineLevel="1">
      <c r="A340" s="240"/>
      <c r="B340" s="241"/>
      <c r="D340" s="241"/>
      <c r="E340" s="241"/>
      <c r="F340" s="241"/>
      <c r="G340" s="241"/>
      <c r="H340" s="241"/>
      <c r="I340" s="241"/>
      <c r="J340" s="241"/>
      <c r="K340" s="241"/>
      <c r="L340" s="241"/>
      <c r="M340" s="241"/>
      <c r="N340" s="241"/>
      <c r="O340" s="241"/>
      <c r="P340" s="241"/>
      <c r="Q340" s="241"/>
      <c r="R340" s="241"/>
      <c r="S340" s="241"/>
      <c r="T340" s="241"/>
      <c r="U340" s="241"/>
      <c r="V340" s="241"/>
      <c r="W340" s="241"/>
      <c r="X340" s="241"/>
      <c r="Y340" s="241"/>
      <c r="Z340" s="241"/>
      <c r="AA340" s="241"/>
      <c r="AB340" s="241"/>
      <c r="AC340" s="241"/>
      <c r="AD340" s="241"/>
      <c r="AE340" s="241"/>
      <c r="AF340" s="241"/>
      <c r="AG340" s="241"/>
      <c r="AH340" s="241"/>
      <c r="AI340" s="241"/>
      <c r="AJ340" s="241"/>
      <c r="AK340" s="241"/>
      <c r="AL340" s="241"/>
      <c r="AM340" s="241"/>
      <c r="AN340" s="241"/>
      <c r="AO340" s="241"/>
      <c r="AP340" s="241"/>
      <c r="AQ340" s="241"/>
      <c r="AR340" s="241"/>
      <c r="AS340" s="241"/>
      <c r="AT340" s="241"/>
      <c r="AU340" s="241"/>
      <c r="AV340" s="241"/>
      <c r="AW340" s="241"/>
      <c r="AX340" s="241"/>
      <c r="AY340" s="241"/>
      <c r="AZ340" s="241"/>
    </row>
    <row r="341" spans="1:52" ht="11.25" customHeight="1" outlineLevel="1">
      <c r="A341" s="163"/>
      <c r="B341" s="145"/>
      <c r="D341" s="152"/>
      <c r="E341" s="152"/>
      <c r="F341" s="152"/>
      <c r="G341" s="152"/>
      <c r="H341" s="152"/>
      <c r="I341" s="152"/>
      <c r="J341" s="152"/>
      <c r="K341" s="152"/>
      <c r="L341" s="152"/>
      <c r="M341" s="152"/>
      <c r="N341" s="152"/>
      <c r="O341" s="152"/>
      <c r="P341" s="152"/>
      <c r="Q341" s="152"/>
      <c r="R341" s="152"/>
      <c r="S341" s="152"/>
      <c r="T341" s="152"/>
      <c r="U341" s="152"/>
      <c r="V341" s="152"/>
      <c r="W341" s="152"/>
      <c r="X341" s="152"/>
      <c r="Y341" s="152"/>
      <c r="Z341" s="152"/>
      <c r="AA341" s="152"/>
      <c r="AB341" s="152"/>
      <c r="AC341" s="152"/>
      <c r="AD341" s="152"/>
      <c r="AE341" s="152"/>
      <c r="AF341" s="152"/>
      <c r="AG341" s="152"/>
      <c r="AH341" s="152"/>
      <c r="AI341" s="152"/>
      <c r="AJ341" s="152"/>
      <c r="AK341" s="152"/>
      <c r="AL341" s="152"/>
      <c r="AM341" s="152"/>
      <c r="AN341" s="152"/>
      <c r="AO341" s="152"/>
      <c r="AP341" s="152"/>
      <c r="AQ341" s="152"/>
      <c r="AR341" s="152"/>
      <c r="AS341" s="152"/>
      <c r="AT341" s="152"/>
      <c r="AU341" s="152"/>
      <c r="AV341" s="152"/>
      <c r="AW341" s="152"/>
      <c r="AX341" s="152"/>
      <c r="AY341" s="152"/>
      <c r="AZ341" s="152"/>
    </row>
    <row r="342" spans="1:52" ht="11.25" customHeight="1" outlineLevel="1">
      <c r="A342" s="163"/>
      <c r="B342" s="145"/>
      <c r="D342" s="145"/>
      <c r="E342" s="145"/>
      <c r="F342" s="145"/>
      <c r="G342" s="145"/>
      <c r="H342" s="145"/>
      <c r="I342" s="145"/>
      <c r="J342" s="145"/>
      <c r="K342" s="145"/>
      <c r="L342" s="145"/>
      <c r="M342" s="145"/>
      <c r="N342" s="145"/>
      <c r="O342" s="145"/>
      <c r="P342" s="145"/>
      <c r="Q342" s="145"/>
      <c r="R342" s="145"/>
      <c r="S342" s="145"/>
      <c r="T342" s="145"/>
      <c r="U342" s="145"/>
      <c r="V342" s="145"/>
      <c r="W342" s="145"/>
      <c r="X342" s="145"/>
      <c r="Y342" s="145"/>
      <c r="Z342" s="145"/>
      <c r="AA342" s="145"/>
      <c r="AB342" s="145"/>
      <c r="AC342" s="145"/>
      <c r="AD342" s="145"/>
      <c r="AE342" s="145"/>
      <c r="AF342" s="145"/>
      <c r="AG342" s="145"/>
      <c r="AH342" s="145"/>
      <c r="AI342" s="145"/>
      <c r="AJ342" s="145"/>
      <c r="AK342" s="145"/>
      <c r="AL342" s="145"/>
      <c r="AM342" s="145"/>
      <c r="AN342" s="145"/>
      <c r="AO342" s="145"/>
      <c r="AP342" s="145"/>
      <c r="AQ342" s="145"/>
      <c r="AR342" s="145"/>
      <c r="AS342" s="145"/>
      <c r="AT342" s="145"/>
      <c r="AU342" s="145"/>
      <c r="AV342" s="145"/>
      <c r="AW342" s="145"/>
      <c r="AX342" s="145"/>
      <c r="AY342" s="145"/>
      <c r="AZ342" s="145"/>
    </row>
    <row r="343" spans="1:52" ht="11.25" customHeight="1" outlineLevel="1">
      <c r="A343" s="162"/>
      <c r="B343" s="145"/>
      <c r="D343" s="145"/>
      <c r="E343" s="145"/>
      <c r="F343" s="145"/>
      <c r="G343" s="145"/>
      <c r="H343" s="145"/>
      <c r="I343" s="145"/>
      <c r="J343" s="145"/>
      <c r="K343" s="145"/>
      <c r="L343" s="145"/>
      <c r="M343" s="145"/>
      <c r="N343" s="145"/>
      <c r="O343" s="145"/>
      <c r="P343" s="145"/>
      <c r="Q343" s="145"/>
      <c r="R343" s="145"/>
      <c r="S343" s="145"/>
      <c r="T343" s="145"/>
      <c r="U343" s="145"/>
      <c r="V343" s="145"/>
      <c r="W343" s="145"/>
      <c r="X343" s="145"/>
      <c r="Y343" s="145"/>
      <c r="Z343" s="145"/>
      <c r="AA343" s="145"/>
      <c r="AB343" s="145"/>
      <c r="AC343" s="145"/>
      <c r="AD343" s="145"/>
      <c r="AE343" s="145"/>
      <c r="AF343" s="145"/>
      <c r="AG343" s="145"/>
      <c r="AH343" s="145"/>
      <c r="AI343" s="145"/>
      <c r="AJ343" s="145"/>
      <c r="AK343" s="145"/>
      <c r="AL343" s="145"/>
      <c r="AM343" s="145"/>
      <c r="AN343" s="145"/>
      <c r="AO343" s="145"/>
      <c r="AP343" s="145"/>
      <c r="AQ343" s="145"/>
      <c r="AR343" s="145"/>
      <c r="AS343" s="145"/>
      <c r="AT343" s="145"/>
      <c r="AU343" s="145"/>
      <c r="AV343" s="145"/>
      <c r="AW343" s="145"/>
      <c r="AX343" s="145"/>
      <c r="AY343" s="145"/>
      <c r="AZ343" s="145"/>
    </row>
    <row r="344" spans="1:52" ht="11.25" customHeight="1" outlineLevel="1">
      <c r="A344" s="162" t="s">
        <v>223</v>
      </c>
      <c r="B344" s="145"/>
      <c r="D344" s="253"/>
      <c r="E344" s="253"/>
      <c r="F344" s="253"/>
      <c r="G344" s="253"/>
      <c r="H344" s="253"/>
      <c r="I344" s="253"/>
      <c r="J344" s="253"/>
      <c r="K344" s="253"/>
      <c r="L344" s="253"/>
      <c r="M344" s="253"/>
      <c r="N344" s="253"/>
      <c r="O344" s="253"/>
      <c r="P344" s="253"/>
      <c r="Q344" s="253"/>
      <c r="R344" s="253"/>
      <c r="S344" s="253"/>
      <c r="T344" s="253"/>
      <c r="U344" s="253"/>
      <c r="V344" s="253"/>
      <c r="W344" s="253"/>
      <c r="X344" s="253"/>
      <c r="Y344" s="253"/>
      <c r="Z344" s="253"/>
      <c r="AA344" s="253"/>
      <c r="AB344" s="253"/>
      <c r="AC344" s="253"/>
      <c r="AD344" s="253"/>
      <c r="AE344" s="253"/>
      <c r="AF344" s="253"/>
      <c r="AG344" s="253"/>
      <c r="AH344" s="253"/>
      <c r="AI344" s="253"/>
      <c r="AJ344" s="253"/>
      <c r="AK344" s="253"/>
      <c r="AL344" s="253"/>
      <c r="AM344" s="253"/>
      <c r="AN344" s="253"/>
      <c r="AO344" s="253"/>
      <c r="AP344" s="253"/>
      <c r="AQ344" s="253"/>
      <c r="AR344" s="253"/>
      <c r="AS344" s="253"/>
      <c r="AT344" s="253"/>
      <c r="AU344" s="253"/>
      <c r="AV344" s="253"/>
      <c r="AW344" s="253"/>
      <c r="AX344" s="253"/>
      <c r="AY344" s="253"/>
      <c r="AZ344" s="253"/>
    </row>
    <row r="345" spans="1:52" ht="11.25" customHeight="1" outlineLevel="1">
      <c r="A345" s="254" t="s">
        <v>224</v>
      </c>
      <c r="B345" s="255"/>
      <c r="D345" s="256">
        <f t="shared" ref="D345:AZ346" ca="1" si="163">+D213</f>
        <v>28.231138838929475</v>
      </c>
      <c r="E345" s="256">
        <f t="shared" ca="1" si="163"/>
        <v>18.917711207956447</v>
      </c>
      <c r="F345" s="256">
        <f t="shared" ca="1" si="163"/>
        <v>18.96243671789404</v>
      </c>
      <c r="G345" s="257">
        <f t="shared" ca="1" si="163"/>
        <v>18.79867503985788</v>
      </c>
      <c r="H345" s="257">
        <f t="shared" ca="1" si="163"/>
        <v>17.487191042526963</v>
      </c>
      <c r="I345" s="257">
        <f t="shared" ca="1" si="163"/>
        <v>17.406450634278659</v>
      </c>
      <c r="J345" s="256">
        <f t="shared" ca="1" si="163"/>
        <v>17.593567479051053</v>
      </c>
      <c r="K345" s="256">
        <f t="shared" ca="1" si="163"/>
        <v>17.758942749959111</v>
      </c>
      <c r="L345" s="256">
        <f t="shared" ca="1" si="163"/>
        <v>17.752692639263635</v>
      </c>
      <c r="M345" s="256">
        <f t="shared" ca="1" si="163"/>
        <v>19.710120200891364</v>
      </c>
      <c r="N345" s="256">
        <f t="shared" ca="1" si="163"/>
        <v>19.415046828807824</v>
      </c>
      <c r="O345" s="256">
        <f t="shared" ca="1" si="163"/>
        <v>19.119973456724288</v>
      </c>
      <c r="P345" s="256">
        <f t="shared" ca="1" si="163"/>
        <v>18.824900084640745</v>
      </c>
      <c r="Q345" s="256">
        <f t="shared" ca="1" si="163"/>
        <v>18.52982671255721</v>
      </c>
      <c r="R345" s="256">
        <f t="shared" ca="1" si="163"/>
        <v>18.83782705831041</v>
      </c>
      <c r="S345" s="256">
        <f t="shared" ca="1" si="163"/>
        <v>18.690736196741398</v>
      </c>
      <c r="T345" s="256">
        <f t="shared" ca="1" si="163"/>
        <v>18.532267684625687</v>
      </c>
      <c r="U345" s="256">
        <f t="shared" ca="1" si="163"/>
        <v>18.363308949341629</v>
      </c>
      <c r="V345" s="256">
        <f t="shared" ca="1" si="163"/>
        <v>18.184677552796607</v>
      </c>
      <c r="W345" s="256">
        <f t="shared" ca="1" si="163"/>
        <v>17.997095331820113</v>
      </c>
      <c r="X345" s="256">
        <f t="shared" ca="1" si="163"/>
        <v>17.801312849025301</v>
      </c>
      <c r="Y345" s="256">
        <f t="shared" ca="1" si="163"/>
        <v>17.597959989583373</v>
      </c>
      <c r="Z345" s="256">
        <f t="shared" ca="1" si="163"/>
        <v>17.387610335649288</v>
      </c>
      <c r="AA345" s="256">
        <f t="shared" ca="1" si="163"/>
        <v>17.170806831843869</v>
      </c>
      <c r="AB345" s="256">
        <f t="shared" ca="1" si="163"/>
        <v>16.948049818935299</v>
      </c>
      <c r="AC345" s="256">
        <f t="shared" ca="1" si="163"/>
        <v>16.719800400890694</v>
      </c>
      <c r="AD345" s="256">
        <f t="shared" ca="1" si="163"/>
        <v>16.486446291406153</v>
      </c>
      <c r="AE345" s="256">
        <f t="shared" ca="1" si="163"/>
        <v>16.248394075009582</v>
      </c>
      <c r="AF345" s="256">
        <f t="shared" ca="1" si="163"/>
        <v>16.006109003728518</v>
      </c>
      <c r="AG345" s="256">
        <f t="shared" ca="1" si="163"/>
        <v>15.759841995393792</v>
      </c>
      <c r="AH345" s="256">
        <f t="shared" ca="1" si="163"/>
        <v>15.50989982993524</v>
      </c>
      <c r="AI345" s="256">
        <f t="shared" ca="1" si="163"/>
        <v>15.256565327455712</v>
      </c>
      <c r="AJ345" s="256">
        <f t="shared" ca="1" si="163"/>
        <v>15.00009923613622</v>
      </c>
      <c r="AK345" s="256">
        <f t="shared" ca="1" si="163"/>
        <v>14.740741970542848</v>
      </c>
      <c r="AL345" s="256">
        <f t="shared" ca="1" si="163"/>
        <v>14.478715212231945</v>
      </c>
      <c r="AM345" s="256">
        <f t="shared" ca="1" si="163"/>
        <v>14.214223383601986</v>
      </c>
      <c r="AN345" s="256">
        <f t="shared" ca="1" si="163"/>
        <v>13.947455005067976</v>
      </c>
      <c r="AO345" s="256">
        <f t="shared" ca="1" si="163"/>
        <v>13.67858394483142</v>
      </c>
      <c r="AP345" s="256">
        <f t="shared" ca="1" si="163"/>
        <v>13.407770569780027</v>
      </c>
      <c r="AQ345" s="256">
        <f t="shared" ca="1" si="163"/>
        <v>13.135162805371612</v>
      </c>
      <c r="AR345" s="256">
        <f t="shared" ca="1" si="163"/>
        <v>12.860897111730866</v>
      </c>
      <c r="AS345" s="256">
        <f t="shared" ca="1" si="163"/>
        <v>12.585099382612155</v>
      </c>
      <c r="AT345" s="256">
        <f t="shared" ca="1" si="163"/>
        <v>12.307885773351616</v>
      </c>
      <c r="AU345" s="256">
        <f t="shared" ca="1" si="163"/>
        <v>12.029363463444408</v>
      </c>
      <c r="AV345" s="256">
        <f t="shared" ca="1" si="163"/>
        <v>11.749631358934245</v>
      </c>
      <c r="AW345" s="256">
        <f t="shared" ca="1" si="163"/>
        <v>11.468780739389615</v>
      </c>
      <c r="AX345" s="256">
        <f t="shared" ca="1" si="163"/>
        <v>11.186895853861081</v>
      </c>
      <c r="AY345" s="256">
        <f t="shared" ca="1" si="163"/>
        <v>10.904054469864422</v>
      </c>
      <c r="AZ345" s="256">
        <f t="shared" ca="1" si="163"/>
        <v>10.620328379112678</v>
      </c>
    </row>
    <row r="346" spans="1:52" ht="11.25" customHeight="1" outlineLevel="1">
      <c r="A346" s="258" t="s">
        <v>58</v>
      </c>
      <c r="B346" s="145"/>
      <c r="D346" s="193">
        <f t="shared" si="163"/>
        <v>7.0715088581818195</v>
      </c>
      <c r="E346" s="193">
        <f t="shared" si="163"/>
        <v>7.1715088581818174</v>
      </c>
      <c r="F346" s="193">
        <f t="shared" si="163"/>
        <v>7.1275088581818178</v>
      </c>
      <c r="G346" s="194">
        <f t="shared" si="163"/>
        <v>7.2730155307328905</v>
      </c>
      <c r="H346" s="194">
        <f t="shared" si="163"/>
        <v>7.1849718000000005</v>
      </c>
      <c r="I346" s="194">
        <f t="shared" si="163"/>
        <v>6.8586733298209994</v>
      </c>
      <c r="J346" s="193">
        <f t="shared" si="163"/>
        <v>6.8647234198209981</v>
      </c>
      <c r="K346" s="193">
        <f t="shared" si="163"/>
        <v>6.8659393967190026</v>
      </c>
      <c r="L346" s="193">
        <f t="shared" si="163"/>
        <v>6.8660138127350008</v>
      </c>
      <c r="M346" s="193">
        <f t="shared" si="163"/>
        <v>6.4736052457189999</v>
      </c>
      <c r="N346" s="193">
        <f t="shared" si="163"/>
        <v>6.4736052457189999</v>
      </c>
      <c r="O346" s="193">
        <f t="shared" si="163"/>
        <v>6.4736052457189999</v>
      </c>
      <c r="P346" s="193">
        <f t="shared" si="163"/>
        <v>6.4736052457189999</v>
      </c>
      <c r="Q346" s="193">
        <f t="shared" si="163"/>
        <v>6.4736052457189999</v>
      </c>
      <c r="R346" s="193">
        <f t="shared" si="163"/>
        <v>6.4736052457189999</v>
      </c>
      <c r="S346" s="193">
        <f t="shared" si="163"/>
        <v>6.4736052457189999</v>
      </c>
      <c r="T346" s="193">
        <f t="shared" si="163"/>
        <v>6.4736052457189999</v>
      </c>
      <c r="U346" s="193">
        <f t="shared" si="163"/>
        <v>6.4736052457189999</v>
      </c>
      <c r="V346" s="193">
        <f t="shared" si="163"/>
        <v>6.4736052457189999</v>
      </c>
      <c r="W346" s="193">
        <f t="shared" si="163"/>
        <v>6.4734588776376416</v>
      </c>
      <c r="X346" s="193">
        <f t="shared" si="163"/>
        <v>6.4733987998339995</v>
      </c>
      <c r="Y346" s="193">
        <f t="shared" si="163"/>
        <v>6.4733987998339995</v>
      </c>
      <c r="Z346" s="193">
        <f t="shared" si="163"/>
        <v>6.4733987998339995</v>
      </c>
      <c r="AA346" s="193">
        <f t="shared" si="163"/>
        <v>6.4733987998339995</v>
      </c>
      <c r="AB346" s="193">
        <f t="shared" si="163"/>
        <v>6.4733987998339995</v>
      </c>
      <c r="AC346" s="193">
        <f t="shared" si="163"/>
        <v>6.4733987998339995</v>
      </c>
      <c r="AD346" s="193">
        <f t="shared" si="163"/>
        <v>6.4732251079248382</v>
      </c>
      <c r="AE346" s="193">
        <f t="shared" si="163"/>
        <v>6.4729102864739998</v>
      </c>
      <c r="AF346" s="193">
        <f t="shared" si="163"/>
        <v>6.4729102864739998</v>
      </c>
      <c r="AG346" s="193">
        <f t="shared" si="163"/>
        <v>6.4729102864739998</v>
      </c>
      <c r="AH346" s="193">
        <f t="shared" si="163"/>
        <v>6.4729102864739998</v>
      </c>
      <c r="AI346" s="193">
        <f t="shared" si="163"/>
        <v>6.4729102864739998</v>
      </c>
      <c r="AJ346" s="193">
        <f t="shared" si="163"/>
        <v>6.4729102864739998</v>
      </c>
      <c r="AK346" s="193">
        <f t="shared" si="163"/>
        <v>6.4729102864739998</v>
      </c>
      <c r="AL346" s="193">
        <f t="shared" si="163"/>
        <v>6.4729102864739998</v>
      </c>
      <c r="AM346" s="193">
        <f t="shared" si="163"/>
        <v>6.4729102864739998</v>
      </c>
      <c r="AN346" s="193">
        <f t="shared" si="163"/>
        <v>6.4729102864739998</v>
      </c>
      <c r="AO346" s="193">
        <f t="shared" si="163"/>
        <v>6.4729102864739998</v>
      </c>
      <c r="AP346" s="193">
        <f t="shared" si="163"/>
        <v>6.4729102864739998</v>
      </c>
      <c r="AQ346" s="193">
        <f t="shared" si="163"/>
        <v>6.4729102864739998</v>
      </c>
      <c r="AR346" s="193">
        <f t="shared" si="163"/>
        <v>6.4729102864739998</v>
      </c>
      <c r="AS346" s="193">
        <f t="shared" si="163"/>
        <v>6.4729102864739998</v>
      </c>
      <c r="AT346" s="193">
        <f t="shared" si="163"/>
        <v>6.4729102864739998</v>
      </c>
      <c r="AU346" s="193">
        <f t="shared" si="163"/>
        <v>6.4729102864739998</v>
      </c>
      <c r="AV346" s="193">
        <f t="shared" si="163"/>
        <v>6.4729102864739998</v>
      </c>
      <c r="AW346" s="193">
        <f t="shared" si="163"/>
        <v>6.4729102864739998</v>
      </c>
      <c r="AX346" s="193">
        <f t="shared" si="163"/>
        <v>6.4729102864739998</v>
      </c>
      <c r="AY346" s="193">
        <f t="shared" si="163"/>
        <v>6.4729102864739998</v>
      </c>
      <c r="AZ346" s="193">
        <f t="shared" si="163"/>
        <v>6.4729102864739998</v>
      </c>
    </row>
    <row r="347" spans="1:52" ht="11.25" customHeight="1" outlineLevel="1">
      <c r="A347" s="258" t="s">
        <v>225</v>
      </c>
      <c r="B347" s="145"/>
      <c r="D347" s="170">
        <f>-D346*0.6</f>
        <v>-4.2429053149090912</v>
      </c>
      <c r="E347" s="170">
        <f>-E346*0.6</f>
        <v>-4.3029053149090899</v>
      </c>
      <c r="F347" s="170">
        <f t="shared" ref="F347:AZ347" si="164">-F346*0.6</f>
        <v>-4.2765053149090901</v>
      </c>
      <c r="G347" s="171">
        <f t="shared" si="164"/>
        <v>-4.363809318439734</v>
      </c>
      <c r="H347" s="171">
        <f t="shared" si="164"/>
        <v>-4.3109830799999997</v>
      </c>
      <c r="I347" s="171">
        <f t="shared" si="164"/>
        <v>-4.1152039978925998</v>
      </c>
      <c r="J347" s="170">
        <f t="shared" si="164"/>
        <v>-4.1188340518925983</v>
      </c>
      <c r="K347" s="170">
        <f t="shared" si="164"/>
        <v>-4.1195636380314014</v>
      </c>
      <c r="L347" s="170">
        <f t="shared" si="164"/>
        <v>-4.1196082876410003</v>
      </c>
      <c r="M347" s="170">
        <f t="shared" si="164"/>
        <v>-3.8841631474313996</v>
      </c>
      <c r="N347" s="170">
        <f t="shared" si="164"/>
        <v>-3.8841631474313996</v>
      </c>
      <c r="O347" s="170">
        <f t="shared" si="164"/>
        <v>-3.8841631474313996</v>
      </c>
      <c r="P347" s="170">
        <f t="shared" si="164"/>
        <v>-3.8841631474313996</v>
      </c>
      <c r="Q347" s="170">
        <f t="shared" si="164"/>
        <v>-3.8841631474313996</v>
      </c>
      <c r="R347" s="170">
        <f t="shared" si="164"/>
        <v>-3.8841631474313996</v>
      </c>
      <c r="S347" s="170">
        <f t="shared" si="164"/>
        <v>-3.8841631474313996</v>
      </c>
      <c r="T347" s="170">
        <f t="shared" si="164"/>
        <v>-3.8841631474313996</v>
      </c>
      <c r="U347" s="170">
        <f t="shared" si="164"/>
        <v>-3.8841631474313996</v>
      </c>
      <c r="V347" s="170">
        <f t="shared" si="164"/>
        <v>-3.8841631474313996</v>
      </c>
      <c r="W347" s="170">
        <f t="shared" si="164"/>
        <v>-3.8840753265825847</v>
      </c>
      <c r="X347" s="170">
        <f t="shared" si="164"/>
        <v>-3.8840392799003993</v>
      </c>
      <c r="Y347" s="170">
        <f t="shared" si="164"/>
        <v>-3.8840392799003993</v>
      </c>
      <c r="Z347" s="170">
        <f t="shared" si="164"/>
        <v>-3.8840392799003993</v>
      </c>
      <c r="AA347" s="170">
        <f t="shared" si="164"/>
        <v>-3.8840392799003993</v>
      </c>
      <c r="AB347" s="170">
        <f t="shared" si="164"/>
        <v>-3.8840392799003993</v>
      </c>
      <c r="AC347" s="170">
        <f t="shared" si="164"/>
        <v>-3.8840392799003993</v>
      </c>
      <c r="AD347" s="170">
        <f t="shared" si="164"/>
        <v>-3.8839350647549029</v>
      </c>
      <c r="AE347" s="170">
        <f t="shared" si="164"/>
        <v>-3.8837461718843995</v>
      </c>
      <c r="AF347" s="170">
        <f t="shared" si="164"/>
        <v>-3.8837461718843995</v>
      </c>
      <c r="AG347" s="170">
        <f t="shared" si="164"/>
        <v>-3.8837461718843995</v>
      </c>
      <c r="AH347" s="170">
        <f t="shared" si="164"/>
        <v>-3.8837461718843995</v>
      </c>
      <c r="AI347" s="170">
        <f t="shared" si="164"/>
        <v>-3.8837461718843995</v>
      </c>
      <c r="AJ347" s="170">
        <f t="shared" si="164"/>
        <v>-3.8837461718843995</v>
      </c>
      <c r="AK347" s="170">
        <f t="shared" si="164"/>
        <v>-3.8837461718843995</v>
      </c>
      <c r="AL347" s="170">
        <f t="shared" si="164"/>
        <v>-3.8837461718843995</v>
      </c>
      <c r="AM347" s="170">
        <f t="shared" si="164"/>
        <v>-3.8837461718843995</v>
      </c>
      <c r="AN347" s="170">
        <f t="shared" si="164"/>
        <v>-3.8837461718843995</v>
      </c>
      <c r="AO347" s="170">
        <f t="shared" si="164"/>
        <v>-3.8837461718843995</v>
      </c>
      <c r="AP347" s="170">
        <f t="shared" si="164"/>
        <v>-3.8837461718843995</v>
      </c>
      <c r="AQ347" s="170">
        <f t="shared" si="164"/>
        <v>-3.8837461718843995</v>
      </c>
      <c r="AR347" s="170">
        <f t="shared" si="164"/>
        <v>-3.8837461718843995</v>
      </c>
      <c r="AS347" s="170">
        <f t="shared" si="164"/>
        <v>-3.8837461718843995</v>
      </c>
      <c r="AT347" s="170">
        <f t="shared" si="164"/>
        <v>-3.8837461718843995</v>
      </c>
      <c r="AU347" s="170">
        <f t="shared" si="164"/>
        <v>-3.8837461718843995</v>
      </c>
      <c r="AV347" s="170">
        <f t="shared" si="164"/>
        <v>-3.8837461718843995</v>
      </c>
      <c r="AW347" s="170">
        <f t="shared" si="164"/>
        <v>-3.8837461718843995</v>
      </c>
      <c r="AX347" s="170">
        <f t="shared" si="164"/>
        <v>-3.8837461718843995</v>
      </c>
      <c r="AY347" s="170">
        <f t="shared" si="164"/>
        <v>-3.8837461718843995</v>
      </c>
      <c r="AZ347" s="170">
        <f t="shared" si="164"/>
        <v>-3.8837461718843995</v>
      </c>
    </row>
    <row r="348" spans="1:52" ht="11.25" customHeight="1" outlineLevel="1">
      <c r="A348" s="258" t="s">
        <v>226</v>
      </c>
      <c r="B348" s="145"/>
      <c r="D348" s="259">
        <f ca="1">SUM(D345:D347)</f>
        <v>31.059742382202206</v>
      </c>
      <c r="E348" s="259">
        <f t="shared" ref="E348:AZ348" ca="1" si="165">SUM(E345:E347)</f>
        <v>21.786314751229174</v>
      </c>
      <c r="F348" s="259">
        <f t="shared" ca="1" si="165"/>
        <v>21.813440261166765</v>
      </c>
      <c r="G348" s="260">
        <f t="shared" ca="1" si="165"/>
        <v>21.707881252151036</v>
      </c>
      <c r="H348" s="260">
        <f t="shared" ca="1" si="165"/>
        <v>20.361179762526962</v>
      </c>
      <c r="I348" s="260">
        <f t="shared" ca="1" si="165"/>
        <v>20.149919966207058</v>
      </c>
      <c r="J348" s="259">
        <f t="shared" ca="1" si="165"/>
        <v>20.339456846979452</v>
      </c>
      <c r="K348" s="259">
        <f t="shared" ca="1" si="165"/>
        <v>20.505318508646713</v>
      </c>
      <c r="L348" s="259">
        <f t="shared" ca="1" si="165"/>
        <v>20.499098164357637</v>
      </c>
      <c r="M348" s="259">
        <f t="shared" ca="1" si="165"/>
        <v>22.299562299178966</v>
      </c>
      <c r="N348" s="259">
        <f t="shared" ca="1" si="165"/>
        <v>22.004488927095423</v>
      </c>
      <c r="O348" s="259">
        <f t="shared" ca="1" si="165"/>
        <v>21.709415555011887</v>
      </c>
      <c r="P348" s="259">
        <f t="shared" ca="1" si="165"/>
        <v>21.414342182928344</v>
      </c>
      <c r="Q348" s="259">
        <f t="shared" ca="1" si="165"/>
        <v>21.119268810844808</v>
      </c>
      <c r="R348" s="259">
        <f t="shared" ca="1" si="165"/>
        <v>21.427269156598008</v>
      </c>
      <c r="S348" s="259">
        <f t="shared" ca="1" si="165"/>
        <v>21.280178295028996</v>
      </c>
      <c r="T348" s="259">
        <f t="shared" ca="1" si="165"/>
        <v>21.121709782913285</v>
      </c>
      <c r="U348" s="259">
        <f t="shared" ca="1" si="165"/>
        <v>20.952751047629228</v>
      </c>
      <c r="V348" s="259">
        <f t="shared" ca="1" si="165"/>
        <v>20.774119651084206</v>
      </c>
      <c r="W348" s="259">
        <f t="shared" ca="1" si="165"/>
        <v>20.586478882875166</v>
      </c>
      <c r="X348" s="259">
        <f t="shared" ca="1" si="165"/>
        <v>20.390672368958903</v>
      </c>
      <c r="Y348" s="259">
        <f t="shared" ca="1" si="165"/>
        <v>20.187319509516975</v>
      </c>
      <c r="Z348" s="259">
        <f t="shared" ca="1" si="165"/>
        <v>19.976969855582887</v>
      </c>
      <c r="AA348" s="259">
        <f t="shared" ca="1" si="165"/>
        <v>19.760166351777471</v>
      </c>
      <c r="AB348" s="259">
        <f t="shared" ca="1" si="165"/>
        <v>19.537409338868898</v>
      </c>
      <c r="AC348" s="259">
        <f t="shared" ca="1" si="165"/>
        <v>19.309159920824293</v>
      </c>
      <c r="AD348" s="259">
        <f t="shared" ca="1" si="165"/>
        <v>19.075736334576092</v>
      </c>
      <c r="AE348" s="259">
        <f t="shared" ca="1" si="165"/>
        <v>18.837558189599182</v>
      </c>
      <c r="AF348" s="259">
        <f t="shared" ca="1" si="165"/>
        <v>18.595273118318119</v>
      </c>
      <c r="AG348" s="259">
        <f t="shared" ca="1" si="165"/>
        <v>18.349006109983392</v>
      </c>
      <c r="AH348" s="259">
        <f t="shared" ca="1" si="165"/>
        <v>18.09906394452484</v>
      </c>
      <c r="AI348" s="259">
        <f t="shared" ca="1" si="165"/>
        <v>17.845729442045311</v>
      </c>
      <c r="AJ348" s="259">
        <f t="shared" ca="1" si="165"/>
        <v>17.589263350725819</v>
      </c>
      <c r="AK348" s="259">
        <f t="shared" ca="1" si="165"/>
        <v>17.329906085132446</v>
      </c>
      <c r="AL348" s="259">
        <f t="shared" ca="1" si="165"/>
        <v>17.067879326821544</v>
      </c>
      <c r="AM348" s="259">
        <f t="shared" ca="1" si="165"/>
        <v>16.803387498191587</v>
      </c>
      <c r="AN348" s="259">
        <f t="shared" ca="1" si="165"/>
        <v>16.536619119657576</v>
      </c>
      <c r="AO348" s="259">
        <f t="shared" ca="1" si="165"/>
        <v>16.26774805942102</v>
      </c>
      <c r="AP348" s="259">
        <f t="shared" ca="1" si="165"/>
        <v>15.996934684369627</v>
      </c>
      <c r="AQ348" s="259">
        <f t="shared" ca="1" si="165"/>
        <v>15.724326919961211</v>
      </c>
      <c r="AR348" s="259">
        <f t="shared" ca="1" si="165"/>
        <v>15.450061226320464</v>
      </c>
      <c r="AS348" s="259">
        <f t="shared" ca="1" si="165"/>
        <v>15.174263497201753</v>
      </c>
      <c r="AT348" s="259">
        <f t="shared" ca="1" si="165"/>
        <v>14.897049887941215</v>
      </c>
      <c r="AU348" s="259">
        <f t="shared" ca="1" si="165"/>
        <v>14.618527578034008</v>
      </c>
      <c r="AV348" s="259">
        <f t="shared" ca="1" si="165"/>
        <v>14.338795473523845</v>
      </c>
      <c r="AW348" s="259">
        <f t="shared" ca="1" si="165"/>
        <v>14.057944853979215</v>
      </c>
      <c r="AX348" s="259">
        <f t="shared" ca="1" si="165"/>
        <v>13.776059968450681</v>
      </c>
      <c r="AY348" s="259">
        <f t="shared" ca="1" si="165"/>
        <v>13.49321858445402</v>
      </c>
      <c r="AZ348" s="259">
        <f t="shared" ca="1" si="165"/>
        <v>13.209492493702278</v>
      </c>
    </row>
    <row r="349" spans="1:52" ht="11.25" customHeight="1" outlineLevel="1">
      <c r="A349" s="258" t="s">
        <v>227</v>
      </c>
      <c r="B349" s="145"/>
      <c r="D349" s="261">
        <f t="shared" ref="D349:AZ349" ca="1" si="166">-D11</f>
        <v>-7.1590311559435023</v>
      </c>
      <c r="E349" s="261">
        <f t="shared" ca="1" si="166"/>
        <v>-0.55599306737128251</v>
      </c>
      <c r="F349" s="261">
        <f t="shared" ca="1" si="166"/>
        <v>-0.92133841606401257</v>
      </c>
      <c r="G349" s="262">
        <f t="shared" ca="1" si="166"/>
        <v>-1.0563014856123809</v>
      </c>
      <c r="H349" s="262">
        <f t="shared" ca="1" si="166"/>
        <v>-0.87132234443626466</v>
      </c>
      <c r="I349" s="262">
        <f t="shared" ca="1" si="166"/>
        <v>-0.98724349104731091</v>
      </c>
      <c r="J349" s="261">
        <f t="shared" ca="1" si="166"/>
        <v>-1.3913985879888093</v>
      </c>
      <c r="K349" s="261">
        <f t="shared" ca="1" si="166"/>
        <v>-1.7878667376043091</v>
      </c>
      <c r="L349" s="261">
        <f t="shared" ca="1" si="166"/>
        <v>-2.0156091095979298</v>
      </c>
      <c r="M349" s="261">
        <f t="shared" ca="1" si="166"/>
        <v>-2.9442703374432533</v>
      </c>
      <c r="N349" s="261">
        <f t="shared" ca="1" si="166"/>
        <v>-2.8876845826120019</v>
      </c>
      <c r="O349" s="261">
        <f t="shared" ca="1" si="166"/>
        <v>-2.8310988277807523</v>
      </c>
      <c r="P349" s="261">
        <f t="shared" ca="1" si="166"/>
        <v>-2.7745130729495009</v>
      </c>
      <c r="Q349" s="261">
        <f t="shared" ca="1" si="166"/>
        <v>-2.7179273181182504</v>
      </c>
      <c r="R349" s="261">
        <f t="shared" ca="1" si="166"/>
        <v>-3.2644152811237395</v>
      </c>
      <c r="S349" s="261">
        <f t="shared" ca="1" si="166"/>
        <v>-3.3558120368070163</v>
      </c>
      <c r="T349" s="261">
        <f t="shared" ca="1" si="166"/>
        <v>-3.4358311419435918</v>
      </c>
      <c r="U349" s="261">
        <f t="shared" ca="1" si="166"/>
        <v>-3.5053600239118223</v>
      </c>
      <c r="V349" s="261">
        <f t="shared" ca="1" si="166"/>
        <v>-3.5652162446190876</v>
      </c>
      <c r="W349" s="261">
        <f t="shared" ca="1" si="166"/>
        <v>-3.616118944794823</v>
      </c>
      <c r="X349" s="261">
        <f t="shared" ca="1" si="166"/>
        <v>-3.6588175804190421</v>
      </c>
      <c r="Y349" s="261">
        <f t="shared" ca="1" si="166"/>
        <v>-3.6939447327629971</v>
      </c>
      <c r="Z349" s="261">
        <f t="shared" ca="1" si="166"/>
        <v>-3.7220750906147981</v>
      </c>
      <c r="AA349" s="261">
        <f t="shared" ca="1" si="166"/>
        <v>-3.743751598595265</v>
      </c>
      <c r="AB349" s="261">
        <f t="shared" ca="1" si="166"/>
        <v>-3.7594745974725798</v>
      </c>
      <c r="AC349" s="261">
        <f t="shared" ca="1" si="166"/>
        <v>-3.7697051912138573</v>
      </c>
      <c r="AD349" s="261">
        <f t="shared" ca="1" si="166"/>
        <v>-3.7748278941102358</v>
      </c>
      <c r="AE349" s="261">
        <f t="shared" ca="1" si="166"/>
        <v>-3.7752434916784905</v>
      </c>
      <c r="AF349" s="261">
        <f t="shared" ca="1" si="166"/>
        <v>-3.7714204353511303</v>
      </c>
      <c r="AG349" s="261">
        <f t="shared" ca="1" si="166"/>
        <v>-3.7636154419701024</v>
      </c>
      <c r="AH349" s="261">
        <f t="shared" ca="1" si="166"/>
        <v>-3.7521352914652528</v>
      </c>
      <c r="AI349" s="261">
        <f t="shared" ca="1" si="166"/>
        <v>-3.7372628039394282</v>
      </c>
      <c r="AJ349" s="261">
        <f t="shared" ca="1" si="166"/>
        <v>-3.7192587275736391</v>
      </c>
      <c r="AK349" s="261">
        <f t="shared" ca="1" si="166"/>
        <v>-3.6983634769339702</v>
      </c>
      <c r="AL349" s="261">
        <f t="shared" ca="1" si="166"/>
        <v>-3.6747987335767687</v>
      </c>
      <c r="AM349" s="261">
        <f t="shared" ca="1" si="166"/>
        <v>-3.6487689199005118</v>
      </c>
      <c r="AN349" s="261">
        <f t="shared" ca="1" si="166"/>
        <v>-3.6204625563202049</v>
      </c>
      <c r="AO349" s="261">
        <f t="shared" ca="1" si="166"/>
        <v>-3.590053511037349</v>
      </c>
      <c r="AP349" s="261">
        <f t="shared" ca="1" si="166"/>
        <v>-3.5577021509396585</v>
      </c>
      <c r="AQ349" s="261">
        <f t="shared" ca="1" si="166"/>
        <v>-3.5235564014849441</v>
      </c>
      <c r="AR349" s="261">
        <f t="shared" ca="1" si="166"/>
        <v>-3.4877527227979002</v>
      </c>
      <c r="AS349" s="261">
        <f t="shared" ca="1" si="166"/>
        <v>-3.4504170086328898</v>
      </c>
      <c r="AT349" s="261">
        <f t="shared" ca="1" si="166"/>
        <v>-3.4116654143260536</v>
      </c>
      <c r="AU349" s="261">
        <f t="shared" ca="1" si="166"/>
        <v>-3.3716051193725463</v>
      </c>
      <c r="AV349" s="261">
        <f t="shared" ca="1" si="166"/>
        <v>-3.3303350298160836</v>
      </c>
      <c r="AW349" s="261">
        <f t="shared" ca="1" si="166"/>
        <v>-3.2879464252251571</v>
      </c>
      <c r="AX349" s="261">
        <f t="shared" ca="1" si="166"/>
        <v>-3.2445235546503253</v>
      </c>
      <c r="AY349" s="261">
        <f t="shared" ca="1" si="166"/>
        <v>-3.2001441856073645</v>
      </c>
      <c r="AZ349" s="261">
        <f t="shared" ca="1" si="166"/>
        <v>-3.1548801098093251</v>
      </c>
    </row>
    <row r="350" spans="1:52" ht="11.25" customHeight="1" outlineLevel="1">
      <c r="A350" s="258" t="s">
        <v>228</v>
      </c>
      <c r="B350" s="145"/>
      <c r="D350" s="189">
        <f ca="1">SUM(D348:D349)</f>
        <v>23.900711226258704</v>
      </c>
      <c r="E350" s="189">
        <f t="shared" ref="E350:AZ350" ca="1" si="167">SUM(E348:E349)</f>
        <v>21.230321683857891</v>
      </c>
      <c r="F350" s="189">
        <f ca="1">SUM(F348:F349)</f>
        <v>20.892101845102751</v>
      </c>
      <c r="G350" s="190">
        <f t="shared" ca="1" si="167"/>
        <v>20.651579766538656</v>
      </c>
      <c r="H350" s="190">
        <f t="shared" ca="1" si="167"/>
        <v>19.489857418090697</v>
      </c>
      <c r="I350" s="190">
        <f t="shared" ca="1" si="167"/>
        <v>19.162676475159746</v>
      </c>
      <c r="J350" s="189">
        <f t="shared" ca="1" si="167"/>
        <v>18.948058258990642</v>
      </c>
      <c r="K350" s="189">
        <f t="shared" ca="1" si="167"/>
        <v>18.717451771042406</v>
      </c>
      <c r="L350" s="189">
        <f t="shared" ca="1" si="167"/>
        <v>18.483489054759708</v>
      </c>
      <c r="M350" s="189">
        <f t="shared" ca="1" si="167"/>
        <v>19.355291961735713</v>
      </c>
      <c r="N350" s="189">
        <f t="shared" ca="1" si="167"/>
        <v>19.11680434448342</v>
      </c>
      <c r="O350" s="189">
        <f t="shared" ca="1" si="167"/>
        <v>18.878316727231134</v>
      </c>
      <c r="P350" s="189">
        <f t="shared" ca="1" si="167"/>
        <v>18.639829109978844</v>
      </c>
      <c r="Q350" s="189">
        <f t="shared" ca="1" si="167"/>
        <v>18.401341492726559</v>
      </c>
      <c r="R350" s="189">
        <f t="shared" ca="1" si="167"/>
        <v>18.162853875474269</v>
      </c>
      <c r="S350" s="189">
        <f t="shared" ca="1" si="167"/>
        <v>17.92436625822198</v>
      </c>
      <c r="T350" s="189">
        <f t="shared" ca="1" si="167"/>
        <v>17.685878640969694</v>
      </c>
      <c r="U350" s="189">
        <f t="shared" ca="1" si="167"/>
        <v>17.447391023717405</v>
      </c>
      <c r="V350" s="189">
        <f t="shared" ca="1" si="167"/>
        <v>17.208903406465119</v>
      </c>
      <c r="W350" s="189">
        <f t="shared" ca="1" si="167"/>
        <v>16.970359938080342</v>
      </c>
      <c r="X350" s="189">
        <f t="shared" ca="1" si="167"/>
        <v>16.731854788539859</v>
      </c>
      <c r="Y350" s="189">
        <f t="shared" ca="1" si="167"/>
        <v>16.493374776753978</v>
      </c>
      <c r="Z350" s="189">
        <f t="shared" ca="1" si="167"/>
        <v>16.254894764968089</v>
      </c>
      <c r="AA350" s="189">
        <f t="shared" ca="1" si="167"/>
        <v>16.016414753182207</v>
      </c>
      <c r="AB350" s="189">
        <f t="shared" ca="1" si="167"/>
        <v>15.777934741396319</v>
      </c>
      <c r="AC350" s="189">
        <f t="shared" ca="1" si="167"/>
        <v>15.539454729610435</v>
      </c>
      <c r="AD350" s="189">
        <f t="shared" ca="1" si="167"/>
        <v>15.300908440465857</v>
      </c>
      <c r="AE350" s="189">
        <f t="shared" ca="1" si="167"/>
        <v>15.062314697920691</v>
      </c>
      <c r="AF350" s="189">
        <f t="shared" ca="1" si="167"/>
        <v>14.823852682966988</v>
      </c>
      <c r="AG350" s="189">
        <f t="shared" ca="1" si="167"/>
        <v>14.585390668013289</v>
      </c>
      <c r="AH350" s="189">
        <f t="shared" ca="1" si="167"/>
        <v>14.346928653059587</v>
      </c>
      <c r="AI350" s="189">
        <f t="shared" ca="1" si="167"/>
        <v>14.108466638105883</v>
      </c>
      <c r="AJ350" s="189">
        <f t="shared" ca="1" si="167"/>
        <v>13.87000462315218</v>
      </c>
      <c r="AK350" s="189">
        <f t="shared" ca="1" si="167"/>
        <v>13.631542608198476</v>
      </c>
      <c r="AL350" s="189">
        <f t="shared" ca="1" si="167"/>
        <v>13.393080593244775</v>
      </c>
      <c r="AM350" s="189">
        <f t="shared" ca="1" si="167"/>
        <v>13.154618578291075</v>
      </c>
      <c r="AN350" s="189">
        <f t="shared" ca="1" si="167"/>
        <v>12.91615656333737</v>
      </c>
      <c r="AO350" s="189">
        <f t="shared" ca="1" si="167"/>
        <v>12.677694548383672</v>
      </c>
      <c r="AP350" s="189">
        <f t="shared" ca="1" si="167"/>
        <v>12.439232533429969</v>
      </c>
      <c r="AQ350" s="189">
        <f t="shared" ca="1" si="167"/>
        <v>12.200770518476267</v>
      </c>
      <c r="AR350" s="189">
        <f t="shared" ca="1" si="167"/>
        <v>11.962308503522564</v>
      </c>
      <c r="AS350" s="189">
        <f t="shared" ca="1" si="167"/>
        <v>11.723846488568864</v>
      </c>
      <c r="AT350" s="189">
        <f t="shared" ca="1" si="167"/>
        <v>11.485384473615161</v>
      </c>
      <c r="AU350" s="189">
        <f t="shared" ca="1" si="167"/>
        <v>11.246922458661462</v>
      </c>
      <c r="AV350" s="189">
        <f t="shared" ca="1" si="167"/>
        <v>11.008460443707762</v>
      </c>
      <c r="AW350" s="189">
        <f t="shared" ca="1" si="167"/>
        <v>10.769998428754057</v>
      </c>
      <c r="AX350" s="189">
        <f t="shared" ca="1" si="167"/>
        <v>10.531536413800357</v>
      </c>
      <c r="AY350" s="189">
        <f t="shared" ca="1" si="167"/>
        <v>10.293074398846656</v>
      </c>
      <c r="AZ350" s="189">
        <f t="shared" ca="1" si="167"/>
        <v>10.054612383892954</v>
      </c>
    </row>
    <row r="351" spans="1:52" ht="11.25" customHeight="1" outlineLevel="1">
      <c r="A351" s="258"/>
      <c r="B351" s="145"/>
      <c r="D351" s="145"/>
      <c r="E351" s="145"/>
      <c r="F351" s="145"/>
      <c r="G351" s="145"/>
      <c r="H351" s="145"/>
      <c r="I351" s="145"/>
      <c r="J351" s="145"/>
      <c r="K351" s="145"/>
      <c r="L351" s="145"/>
      <c r="M351" s="145"/>
      <c r="N351" s="145"/>
      <c r="O351" s="145"/>
      <c r="P351" s="145"/>
      <c r="Q351" s="145"/>
      <c r="R351" s="145"/>
      <c r="S351" s="145"/>
      <c r="T351" s="145"/>
      <c r="U351" s="145"/>
      <c r="V351" s="145"/>
      <c r="W351" s="145"/>
      <c r="X351" s="145"/>
      <c r="Y351" s="145"/>
      <c r="Z351" s="145"/>
      <c r="AA351" s="145"/>
      <c r="AB351" s="145"/>
      <c r="AC351" s="145"/>
      <c r="AD351" s="145"/>
      <c r="AE351" s="145"/>
      <c r="AF351" s="145"/>
      <c r="AG351" s="145"/>
      <c r="AH351" s="145"/>
      <c r="AI351" s="145"/>
      <c r="AJ351" s="145"/>
      <c r="AK351" s="145"/>
      <c r="AL351" s="145"/>
      <c r="AM351" s="145"/>
      <c r="AN351" s="145"/>
      <c r="AO351" s="145"/>
      <c r="AP351" s="145"/>
      <c r="AQ351" s="145"/>
      <c r="AR351" s="145"/>
      <c r="AS351" s="145"/>
      <c r="AT351" s="145"/>
      <c r="AU351" s="145"/>
      <c r="AV351" s="145"/>
      <c r="AW351" s="145"/>
      <c r="AX351" s="145"/>
      <c r="AY351" s="145"/>
      <c r="AZ351" s="145"/>
    </row>
    <row r="352" spans="1:52" ht="11.25" customHeight="1" outlineLevel="1">
      <c r="A352" s="258" t="s">
        <v>229</v>
      </c>
      <c r="B352" s="145"/>
      <c r="D352" s="263">
        <f ca="1">+D350*$B$321</f>
        <v>8.1719843504177074</v>
      </c>
      <c r="E352" s="263">
        <f t="shared" ref="E352:AZ352" ca="1" si="168">+E350*$B$321</f>
        <v>7.2589411633997738</v>
      </c>
      <c r="F352" s="263">
        <f ca="1">+F350*$B$321</f>
        <v>7.143299113958534</v>
      </c>
      <c r="G352" s="264">
        <f t="shared" ca="1" si="168"/>
        <v>7.0610612824836165</v>
      </c>
      <c r="H352" s="264">
        <f t="shared" ca="1" si="168"/>
        <v>6.6638523140485253</v>
      </c>
      <c r="I352" s="264">
        <f t="shared" ca="1" si="168"/>
        <v>6.5519846160509383</v>
      </c>
      <c r="J352" s="263">
        <f t="shared" ca="1" si="168"/>
        <v>6.4786036740678563</v>
      </c>
      <c r="K352" s="263">
        <f t="shared" ca="1" si="168"/>
        <v>6.3997561204206939</v>
      </c>
      <c r="L352" s="263">
        <f t="shared" ca="1" si="168"/>
        <v>6.3197610258001271</v>
      </c>
      <c r="M352" s="263">
        <f t="shared" ca="1" si="168"/>
        <v>6.6178425199035047</v>
      </c>
      <c r="N352" s="263">
        <f t="shared" ca="1" si="168"/>
        <v>6.5363002989417724</v>
      </c>
      <c r="O352" s="263">
        <f t="shared" ca="1" si="168"/>
        <v>6.454758077980042</v>
      </c>
      <c r="P352" s="263">
        <f t="shared" ca="1" si="168"/>
        <v>6.3732158570183106</v>
      </c>
      <c r="Q352" s="263">
        <f t="shared" ca="1" si="168"/>
        <v>6.291673636056581</v>
      </c>
      <c r="R352" s="263">
        <f t="shared" ca="1" si="168"/>
        <v>6.2101314150948497</v>
      </c>
      <c r="S352" s="263">
        <f t="shared" ca="1" si="168"/>
        <v>6.1285891941331183</v>
      </c>
      <c r="T352" s="263">
        <f t="shared" ca="1" si="168"/>
        <v>6.0470469731713887</v>
      </c>
      <c r="U352" s="263">
        <f t="shared" ca="1" si="168"/>
        <v>5.9655047522096574</v>
      </c>
      <c r="V352" s="263">
        <f t="shared" ca="1" si="168"/>
        <v>5.8839625312479278</v>
      </c>
      <c r="W352" s="263">
        <f t="shared" ca="1" si="168"/>
        <v>5.8024012140100929</v>
      </c>
      <c r="X352" s="263">
        <f t="shared" ca="1" si="168"/>
        <v>5.720852998516091</v>
      </c>
      <c r="Y352" s="263">
        <f t="shared" ca="1" si="168"/>
        <v>5.6393133779687101</v>
      </c>
      <c r="Z352" s="263">
        <f t="shared" ca="1" si="168"/>
        <v>5.5577737574213275</v>
      </c>
      <c r="AA352" s="263">
        <f t="shared" ca="1" si="168"/>
        <v>5.4762341368739467</v>
      </c>
      <c r="AB352" s="263">
        <f t="shared" ca="1" si="168"/>
        <v>5.3946945163265632</v>
      </c>
      <c r="AC352" s="263">
        <f t="shared" ca="1" si="168"/>
        <v>5.3131548957791823</v>
      </c>
      <c r="AD352" s="263">
        <f t="shared" ca="1" si="168"/>
        <v>5.2315926140844855</v>
      </c>
      <c r="AE352" s="263">
        <f t="shared" ca="1" si="168"/>
        <v>5.1500141074145862</v>
      </c>
      <c r="AF352" s="263">
        <f t="shared" ca="1" si="168"/>
        <v>5.0684806402335019</v>
      </c>
      <c r="AG352" s="263">
        <f t="shared" ca="1" si="168"/>
        <v>4.9869471730524193</v>
      </c>
      <c r="AH352" s="263">
        <f t="shared" ca="1" si="168"/>
        <v>4.905413705871335</v>
      </c>
      <c r="AI352" s="263">
        <f t="shared" ca="1" si="168"/>
        <v>4.8238802386902506</v>
      </c>
      <c r="AJ352" s="263">
        <f t="shared" ca="1" si="168"/>
        <v>4.7423467715091672</v>
      </c>
      <c r="AK352" s="263">
        <f t="shared" ca="1" si="168"/>
        <v>4.6608133043280819</v>
      </c>
      <c r="AL352" s="263">
        <f t="shared" ca="1" si="168"/>
        <v>4.5792798371469985</v>
      </c>
      <c r="AM352" s="263">
        <f t="shared" ca="1" si="168"/>
        <v>4.497746369965915</v>
      </c>
      <c r="AN352" s="263">
        <f t="shared" ca="1" si="168"/>
        <v>4.4162129027848307</v>
      </c>
      <c r="AO352" s="263">
        <f t="shared" ca="1" si="168"/>
        <v>4.3346794356037481</v>
      </c>
      <c r="AP352" s="263">
        <f t="shared" ca="1" si="168"/>
        <v>4.2531459684226638</v>
      </c>
      <c r="AQ352" s="263">
        <f t="shared" ca="1" si="168"/>
        <v>4.1716125012415803</v>
      </c>
      <c r="AR352" s="263">
        <f t="shared" ca="1" si="168"/>
        <v>4.090079034060496</v>
      </c>
      <c r="AS352" s="263">
        <f t="shared" ca="1" si="168"/>
        <v>4.0085455668794125</v>
      </c>
      <c r="AT352" s="263">
        <f t="shared" ca="1" si="168"/>
        <v>3.9270120996983287</v>
      </c>
      <c r="AU352" s="263">
        <f t="shared" ca="1" si="168"/>
        <v>3.8454786325172461</v>
      </c>
      <c r="AV352" s="263">
        <f t="shared" ca="1" si="168"/>
        <v>3.7639451653361626</v>
      </c>
      <c r="AW352" s="263">
        <f t="shared" ca="1" si="168"/>
        <v>3.6824116981550779</v>
      </c>
      <c r="AX352" s="263">
        <f t="shared" ca="1" si="168"/>
        <v>3.6008782309739944</v>
      </c>
      <c r="AY352" s="263">
        <f t="shared" ca="1" si="168"/>
        <v>3.5193447637929114</v>
      </c>
      <c r="AZ352" s="263">
        <f t="shared" ca="1" si="168"/>
        <v>3.437811296611827</v>
      </c>
    </row>
    <row r="353" spans="1:52" ht="11.25" customHeight="1" outlineLevel="1">
      <c r="A353" s="258" t="s">
        <v>230</v>
      </c>
      <c r="B353" s="145"/>
      <c r="D353" s="193">
        <f ca="1">+$B$320*D350</f>
        <v>15.728726875841001</v>
      </c>
      <c r="E353" s="193">
        <f t="shared" ref="E353:AZ353" ca="1" si="169">+$B$320*E350</f>
        <v>13.971380520458121</v>
      </c>
      <c r="F353" s="193">
        <f ca="1">+$B$320*F350</f>
        <v>13.74880273114422</v>
      </c>
      <c r="G353" s="194">
        <f t="shared" ca="1" si="169"/>
        <v>13.590518484055043</v>
      </c>
      <c r="H353" s="194">
        <f t="shared" ca="1" si="169"/>
        <v>12.826005104042174</v>
      </c>
      <c r="I353" s="194">
        <f t="shared" ca="1" si="169"/>
        <v>12.61069185910881</v>
      </c>
      <c r="J353" s="193">
        <f t="shared" ca="1" si="169"/>
        <v>12.469454584922788</v>
      </c>
      <c r="K353" s="193">
        <f t="shared" ca="1" si="169"/>
        <v>12.317695650621715</v>
      </c>
      <c r="L353" s="193">
        <f t="shared" ca="1" si="169"/>
        <v>12.163728028959584</v>
      </c>
      <c r="M353" s="193">
        <f t="shared" ca="1" si="169"/>
        <v>12.737449441832212</v>
      </c>
      <c r="N353" s="193">
        <f t="shared" ca="1" si="169"/>
        <v>12.58050404554165</v>
      </c>
      <c r="O353" s="193">
        <f t="shared" ca="1" si="169"/>
        <v>12.423558649251095</v>
      </c>
      <c r="P353" s="193">
        <f t="shared" ca="1" si="169"/>
        <v>12.266613252960537</v>
      </c>
      <c r="Q353" s="193">
        <f t="shared" ca="1" si="169"/>
        <v>12.109667856669981</v>
      </c>
      <c r="R353" s="193">
        <f t="shared" ca="1" si="169"/>
        <v>11.952722460379423</v>
      </c>
      <c r="S353" s="193">
        <f t="shared" ca="1" si="169"/>
        <v>11.795777064088865</v>
      </c>
      <c r="T353" s="193">
        <f t="shared" ca="1" si="169"/>
        <v>11.638831667798309</v>
      </c>
      <c r="U353" s="193">
        <f t="shared" ca="1" si="169"/>
        <v>11.481886271507751</v>
      </c>
      <c r="V353" s="193">
        <f t="shared" ca="1" si="169"/>
        <v>11.324940875217195</v>
      </c>
      <c r="W353" s="193">
        <f t="shared" ca="1" si="169"/>
        <v>11.167958724070251</v>
      </c>
      <c r="X353" s="193">
        <f t="shared" ca="1" si="169"/>
        <v>11.011001790023771</v>
      </c>
      <c r="Y353" s="193">
        <f t="shared" ca="1" si="169"/>
        <v>10.854061398785269</v>
      </c>
      <c r="Z353" s="193">
        <f t="shared" ca="1" si="169"/>
        <v>10.697121007546764</v>
      </c>
      <c r="AA353" s="193">
        <f t="shared" ca="1" si="169"/>
        <v>10.540180616308264</v>
      </c>
      <c r="AB353" s="193">
        <f t="shared" ca="1" si="169"/>
        <v>10.383240225069757</v>
      </c>
      <c r="AC353" s="193">
        <f t="shared" ca="1" si="169"/>
        <v>10.226299833831256</v>
      </c>
      <c r="AD353" s="193">
        <f t="shared" ca="1" si="169"/>
        <v>10.069315826381374</v>
      </c>
      <c r="AE353" s="193">
        <f t="shared" ca="1" si="169"/>
        <v>9.9123005905061063</v>
      </c>
      <c r="AF353" s="193">
        <f t="shared" ca="1" si="169"/>
        <v>9.7553720427334891</v>
      </c>
      <c r="AG353" s="193">
        <f t="shared" ca="1" si="169"/>
        <v>9.5984434949608719</v>
      </c>
      <c r="AH353" s="193">
        <f t="shared" ca="1" si="169"/>
        <v>9.4415149471882547</v>
      </c>
      <c r="AI353" s="193">
        <f t="shared" ca="1" si="169"/>
        <v>9.2845863994156339</v>
      </c>
      <c r="AJ353" s="193">
        <f t="shared" ca="1" si="169"/>
        <v>9.1276578516430167</v>
      </c>
      <c r="AK353" s="193">
        <f t="shared" ca="1" si="169"/>
        <v>8.9707293038703959</v>
      </c>
      <c r="AL353" s="193">
        <f t="shared" ca="1" si="169"/>
        <v>8.8138007560977787</v>
      </c>
      <c r="AM353" s="193">
        <f t="shared" ca="1" si="169"/>
        <v>8.6568722083251615</v>
      </c>
      <c r="AN353" s="193">
        <f t="shared" ca="1" si="169"/>
        <v>8.4999436605525425</v>
      </c>
      <c r="AO353" s="193">
        <f t="shared" ca="1" si="169"/>
        <v>8.3430151127799252</v>
      </c>
      <c r="AP353" s="193">
        <f t="shared" ca="1" si="169"/>
        <v>8.186086565007308</v>
      </c>
      <c r="AQ353" s="193">
        <f t="shared" ca="1" si="169"/>
        <v>8.029158017234689</v>
      </c>
      <c r="AR353" s="193">
        <f t="shared" ca="1" si="169"/>
        <v>7.87222946946207</v>
      </c>
      <c r="AS353" s="193">
        <f t="shared" ca="1" si="169"/>
        <v>7.7153009216894528</v>
      </c>
      <c r="AT353" s="193">
        <f t="shared" ca="1" si="169"/>
        <v>7.5583723739168347</v>
      </c>
      <c r="AU353" s="193">
        <f t="shared" ca="1" si="169"/>
        <v>7.4014438261442184</v>
      </c>
      <c r="AV353" s="193">
        <f t="shared" ca="1" si="169"/>
        <v>7.2445152783716011</v>
      </c>
      <c r="AW353" s="193">
        <f t="shared" ca="1" si="169"/>
        <v>7.0875867305989813</v>
      </c>
      <c r="AX353" s="193">
        <f t="shared" ca="1" si="169"/>
        <v>6.930658182826364</v>
      </c>
      <c r="AY353" s="193">
        <f t="shared" ca="1" si="169"/>
        <v>6.7737296350537468</v>
      </c>
      <c r="AZ353" s="193">
        <f t="shared" ca="1" si="169"/>
        <v>6.6168010872811278</v>
      </c>
    </row>
    <row r="354" spans="1:52" ht="11.25" customHeight="1" outlineLevel="1">
      <c r="A354" s="258" t="s">
        <v>231</v>
      </c>
      <c r="B354" s="145"/>
      <c r="D354" s="261">
        <f ca="1">-D349</f>
        <v>7.1590311559435023</v>
      </c>
      <c r="E354" s="261">
        <f t="shared" ref="E354:AZ354" ca="1" si="170">-E349</f>
        <v>0.55599306737128251</v>
      </c>
      <c r="F354" s="261">
        <f t="shared" ca="1" si="170"/>
        <v>0.92133841606401257</v>
      </c>
      <c r="G354" s="262">
        <f t="shared" ca="1" si="170"/>
        <v>1.0563014856123809</v>
      </c>
      <c r="H354" s="262">
        <f t="shared" ca="1" si="170"/>
        <v>0.87132234443626466</v>
      </c>
      <c r="I354" s="262">
        <f t="shared" ca="1" si="170"/>
        <v>0.98724349104731091</v>
      </c>
      <c r="J354" s="261">
        <f t="shared" ca="1" si="170"/>
        <v>1.3913985879888093</v>
      </c>
      <c r="K354" s="261">
        <f t="shared" ca="1" si="170"/>
        <v>1.7878667376043091</v>
      </c>
      <c r="L354" s="261">
        <f t="shared" ca="1" si="170"/>
        <v>2.0156091095979298</v>
      </c>
      <c r="M354" s="261">
        <f t="shared" ca="1" si="170"/>
        <v>2.9442703374432533</v>
      </c>
      <c r="N354" s="261">
        <f t="shared" ca="1" si="170"/>
        <v>2.8876845826120019</v>
      </c>
      <c r="O354" s="261">
        <f t="shared" ca="1" si="170"/>
        <v>2.8310988277807523</v>
      </c>
      <c r="P354" s="261">
        <f t="shared" ca="1" si="170"/>
        <v>2.7745130729495009</v>
      </c>
      <c r="Q354" s="261">
        <f t="shared" ca="1" si="170"/>
        <v>2.7179273181182504</v>
      </c>
      <c r="R354" s="261">
        <f t="shared" ca="1" si="170"/>
        <v>3.2644152811237395</v>
      </c>
      <c r="S354" s="261">
        <f t="shared" ca="1" si="170"/>
        <v>3.3558120368070163</v>
      </c>
      <c r="T354" s="261">
        <f t="shared" ca="1" si="170"/>
        <v>3.4358311419435918</v>
      </c>
      <c r="U354" s="261">
        <f t="shared" ca="1" si="170"/>
        <v>3.5053600239118223</v>
      </c>
      <c r="V354" s="261">
        <f t="shared" ca="1" si="170"/>
        <v>3.5652162446190876</v>
      </c>
      <c r="W354" s="261">
        <f t="shared" ca="1" si="170"/>
        <v>3.616118944794823</v>
      </c>
      <c r="X354" s="261">
        <f t="shared" ca="1" si="170"/>
        <v>3.6588175804190421</v>
      </c>
      <c r="Y354" s="261">
        <f t="shared" ca="1" si="170"/>
        <v>3.6939447327629971</v>
      </c>
      <c r="Z354" s="261">
        <f t="shared" ca="1" si="170"/>
        <v>3.7220750906147981</v>
      </c>
      <c r="AA354" s="261">
        <f t="shared" ca="1" si="170"/>
        <v>3.743751598595265</v>
      </c>
      <c r="AB354" s="261">
        <f t="shared" ca="1" si="170"/>
        <v>3.7594745974725798</v>
      </c>
      <c r="AC354" s="261">
        <f t="shared" ca="1" si="170"/>
        <v>3.7697051912138573</v>
      </c>
      <c r="AD354" s="261">
        <f t="shared" ca="1" si="170"/>
        <v>3.7748278941102358</v>
      </c>
      <c r="AE354" s="261">
        <f t="shared" ca="1" si="170"/>
        <v>3.7752434916784905</v>
      </c>
      <c r="AF354" s="261">
        <f t="shared" ca="1" si="170"/>
        <v>3.7714204353511303</v>
      </c>
      <c r="AG354" s="261">
        <f t="shared" ca="1" si="170"/>
        <v>3.7636154419701024</v>
      </c>
      <c r="AH354" s="261">
        <f t="shared" ca="1" si="170"/>
        <v>3.7521352914652528</v>
      </c>
      <c r="AI354" s="261">
        <f t="shared" ca="1" si="170"/>
        <v>3.7372628039394282</v>
      </c>
      <c r="AJ354" s="261">
        <f t="shared" ca="1" si="170"/>
        <v>3.7192587275736391</v>
      </c>
      <c r="AK354" s="261">
        <f t="shared" ca="1" si="170"/>
        <v>3.6983634769339702</v>
      </c>
      <c r="AL354" s="261">
        <f t="shared" ca="1" si="170"/>
        <v>3.6747987335767687</v>
      </c>
      <c r="AM354" s="261">
        <f t="shared" ca="1" si="170"/>
        <v>3.6487689199005118</v>
      </c>
      <c r="AN354" s="261">
        <f t="shared" ca="1" si="170"/>
        <v>3.6204625563202049</v>
      </c>
      <c r="AO354" s="261">
        <f t="shared" ca="1" si="170"/>
        <v>3.590053511037349</v>
      </c>
      <c r="AP354" s="261">
        <f t="shared" ca="1" si="170"/>
        <v>3.5577021509396585</v>
      </c>
      <c r="AQ354" s="261">
        <f t="shared" ca="1" si="170"/>
        <v>3.5235564014849441</v>
      </c>
      <c r="AR354" s="261">
        <f t="shared" ca="1" si="170"/>
        <v>3.4877527227979002</v>
      </c>
      <c r="AS354" s="261">
        <f t="shared" ca="1" si="170"/>
        <v>3.4504170086328898</v>
      </c>
      <c r="AT354" s="261">
        <f t="shared" ca="1" si="170"/>
        <v>3.4116654143260536</v>
      </c>
      <c r="AU354" s="261">
        <f t="shared" ca="1" si="170"/>
        <v>3.3716051193725463</v>
      </c>
      <c r="AV354" s="261">
        <f t="shared" ca="1" si="170"/>
        <v>3.3303350298160836</v>
      </c>
      <c r="AW354" s="261">
        <f t="shared" ca="1" si="170"/>
        <v>3.2879464252251571</v>
      </c>
      <c r="AX354" s="261">
        <f t="shared" ca="1" si="170"/>
        <v>3.2445235546503253</v>
      </c>
      <c r="AY354" s="261">
        <f t="shared" ca="1" si="170"/>
        <v>3.2001441856073645</v>
      </c>
      <c r="AZ354" s="261">
        <f t="shared" ca="1" si="170"/>
        <v>3.1548801098093251</v>
      </c>
    </row>
    <row r="355" spans="1:52" ht="11.25" customHeight="1" outlineLevel="1">
      <c r="A355" s="258" t="s">
        <v>232</v>
      </c>
      <c r="B355" s="145"/>
      <c r="D355" s="265">
        <f ca="1">SUM(D353:D354)</f>
        <v>22.887758031784504</v>
      </c>
      <c r="E355" s="265">
        <f t="shared" ref="E355:AZ355" ca="1" si="171">SUM(E353:E354)</f>
        <v>14.527373587829404</v>
      </c>
      <c r="F355" s="265">
        <f t="shared" ca="1" si="171"/>
        <v>14.670141147208232</v>
      </c>
      <c r="G355" s="266">
        <f t="shared" ca="1" si="171"/>
        <v>14.646819969667423</v>
      </c>
      <c r="H355" s="266">
        <f t="shared" ca="1" si="171"/>
        <v>13.69732744847844</v>
      </c>
      <c r="I355" s="266">
        <f t="shared" ca="1" si="171"/>
        <v>13.597935350156121</v>
      </c>
      <c r="J355" s="265">
        <f t="shared" ca="1" si="171"/>
        <v>13.860853172911597</v>
      </c>
      <c r="K355" s="265">
        <f t="shared" ca="1" si="171"/>
        <v>14.105562388226025</v>
      </c>
      <c r="L355" s="265">
        <f t="shared" ca="1" si="171"/>
        <v>14.179337138557514</v>
      </c>
      <c r="M355" s="265">
        <f t="shared" ca="1" si="171"/>
        <v>15.681719779275465</v>
      </c>
      <c r="N355" s="265">
        <f t="shared" ca="1" si="171"/>
        <v>15.468188628153651</v>
      </c>
      <c r="O355" s="265">
        <f t="shared" ca="1" si="171"/>
        <v>15.254657477031849</v>
      </c>
      <c r="P355" s="265">
        <f t="shared" ca="1" si="171"/>
        <v>15.041126325910039</v>
      </c>
      <c r="Q355" s="265">
        <f t="shared" ca="1" si="171"/>
        <v>14.827595174788232</v>
      </c>
      <c r="R355" s="265">
        <f t="shared" ca="1" si="171"/>
        <v>15.217137741503162</v>
      </c>
      <c r="S355" s="265">
        <f t="shared" ca="1" si="171"/>
        <v>15.151589100895881</v>
      </c>
      <c r="T355" s="265">
        <f t="shared" ca="1" si="171"/>
        <v>15.0746628097419</v>
      </c>
      <c r="U355" s="265">
        <f t="shared" ca="1" si="171"/>
        <v>14.987246295419574</v>
      </c>
      <c r="V355" s="265">
        <f t="shared" ca="1" si="171"/>
        <v>14.890157119836282</v>
      </c>
      <c r="W355" s="265">
        <f t="shared" ca="1" si="171"/>
        <v>14.784077668865073</v>
      </c>
      <c r="X355" s="265">
        <f t="shared" ca="1" si="171"/>
        <v>14.669819370442813</v>
      </c>
      <c r="Y355" s="265">
        <f t="shared" ca="1" si="171"/>
        <v>14.548006131548266</v>
      </c>
      <c r="Z355" s="265">
        <f t="shared" ca="1" si="171"/>
        <v>14.419196098161562</v>
      </c>
      <c r="AA355" s="265">
        <f t="shared" ca="1" si="171"/>
        <v>14.28393221490353</v>
      </c>
      <c r="AB355" s="265">
        <f t="shared" ca="1" si="171"/>
        <v>14.142714822542338</v>
      </c>
      <c r="AC355" s="265">
        <f t="shared" ca="1" si="171"/>
        <v>13.996005025045113</v>
      </c>
      <c r="AD355" s="265">
        <f t="shared" ca="1" si="171"/>
        <v>13.844143720491608</v>
      </c>
      <c r="AE355" s="265">
        <f t="shared" ca="1" si="171"/>
        <v>13.687544082184598</v>
      </c>
      <c r="AF355" s="265">
        <f t="shared" ca="1" si="171"/>
        <v>13.526792478084619</v>
      </c>
      <c r="AG355" s="265">
        <f t="shared" ca="1" si="171"/>
        <v>13.362058936930975</v>
      </c>
      <c r="AH355" s="265">
        <f t="shared" ca="1" si="171"/>
        <v>13.193650238653508</v>
      </c>
      <c r="AI355" s="265">
        <f t="shared" ca="1" si="171"/>
        <v>13.021849203355062</v>
      </c>
      <c r="AJ355" s="265">
        <f t="shared" ca="1" si="171"/>
        <v>12.846916579216655</v>
      </c>
      <c r="AK355" s="265">
        <f t="shared" ca="1" si="171"/>
        <v>12.669092780804366</v>
      </c>
      <c r="AL355" s="265">
        <f t="shared" ca="1" si="171"/>
        <v>12.488599489674547</v>
      </c>
      <c r="AM355" s="265">
        <f t="shared" ca="1" si="171"/>
        <v>12.305641128225673</v>
      </c>
      <c r="AN355" s="265">
        <f t="shared" ca="1" si="171"/>
        <v>12.120406216872748</v>
      </c>
      <c r="AO355" s="265">
        <f t="shared" ca="1" si="171"/>
        <v>11.933068623817274</v>
      </c>
      <c r="AP355" s="265">
        <f t="shared" ca="1" si="171"/>
        <v>11.743788715946966</v>
      </c>
      <c r="AQ355" s="265">
        <f t="shared" ca="1" si="171"/>
        <v>11.552714418719633</v>
      </c>
      <c r="AR355" s="265">
        <f t="shared" ca="1" si="171"/>
        <v>11.35998219225997</v>
      </c>
      <c r="AS355" s="265">
        <f t="shared" ca="1" si="171"/>
        <v>11.165717930322343</v>
      </c>
      <c r="AT355" s="265">
        <f t="shared" ca="1" si="171"/>
        <v>10.970037788242887</v>
      </c>
      <c r="AU355" s="265">
        <f t="shared" ca="1" si="171"/>
        <v>10.773048945516765</v>
      </c>
      <c r="AV355" s="265">
        <f t="shared" ca="1" si="171"/>
        <v>10.574850308187685</v>
      </c>
      <c r="AW355" s="265">
        <f t="shared" ca="1" si="171"/>
        <v>10.375533155824138</v>
      </c>
      <c r="AX355" s="265">
        <f t="shared" ca="1" si="171"/>
        <v>10.17518173747669</v>
      </c>
      <c r="AY355" s="265">
        <f t="shared" ca="1" si="171"/>
        <v>9.9738738206611117</v>
      </c>
      <c r="AZ355" s="265">
        <f t="shared" ca="1" si="171"/>
        <v>9.7716811970904534</v>
      </c>
    </row>
    <row r="356" spans="1:52" ht="11.25" customHeight="1" outlineLevel="1">
      <c r="A356" s="258" t="s">
        <v>233</v>
      </c>
      <c r="B356" s="145"/>
      <c r="D356" s="181">
        <f ca="1">+D355/$B$320*$B$318</f>
        <v>22.852978758188343</v>
      </c>
      <c r="E356" s="181">
        <f t="shared" ref="E356:AZ356" ca="1" si="172">+E355/$B$320*$B$318</f>
        <v>14.505298402486082</v>
      </c>
      <c r="F356" s="181">
        <f t="shared" ca="1" si="172"/>
        <v>14.647849018291783</v>
      </c>
      <c r="G356" s="182">
        <f t="shared" ca="1" si="172"/>
        <v>14.62456327863061</v>
      </c>
      <c r="H356" s="182">
        <f t="shared" ca="1" si="172"/>
        <v>13.676513566305914</v>
      </c>
      <c r="I356" s="182">
        <f t="shared" ca="1" si="172"/>
        <v>13.577272500032084</v>
      </c>
      <c r="J356" s="181">
        <f t="shared" ca="1" si="172"/>
        <v>13.839790803932186</v>
      </c>
      <c r="K356" s="181">
        <f t="shared" ca="1" si="172"/>
        <v>14.084128169424579</v>
      </c>
      <c r="L356" s="181">
        <f t="shared" ca="1" si="172"/>
        <v>14.157790814751168</v>
      </c>
      <c r="M356" s="181">
        <f t="shared" ca="1" si="172"/>
        <v>15.657890498054284</v>
      </c>
      <c r="N356" s="181">
        <f t="shared" ca="1" si="172"/>
        <v>15.444683819880666</v>
      </c>
      <c r="O356" s="181">
        <f t="shared" ca="1" si="172"/>
        <v>15.231477141707058</v>
      </c>
      <c r="P356" s="181">
        <f t="shared" ca="1" si="172"/>
        <v>15.018270463533444</v>
      </c>
      <c r="Q356" s="181">
        <f t="shared" ca="1" si="172"/>
        <v>14.805063785359835</v>
      </c>
      <c r="R356" s="181">
        <f t="shared" ca="1" si="172"/>
        <v>15.19401441958901</v>
      </c>
      <c r="S356" s="181">
        <f t="shared" ca="1" si="172"/>
        <v>15.128565383936586</v>
      </c>
      <c r="T356" s="181">
        <f t="shared" ca="1" si="172"/>
        <v>15.051755986736266</v>
      </c>
      <c r="U356" s="181">
        <f t="shared" ca="1" si="172"/>
        <v>14.964472306869119</v>
      </c>
      <c r="V356" s="181">
        <f t="shared" ca="1" si="172"/>
        <v>14.867530663909866</v>
      </c>
      <c r="W356" s="181">
        <f t="shared" ca="1" si="172"/>
        <v>14.761612406806716</v>
      </c>
      <c r="X356" s="181">
        <f t="shared" ca="1" si="172"/>
        <v>14.647527730484791</v>
      </c>
      <c r="Y356" s="181">
        <f t="shared" ca="1" si="172"/>
        <v>14.52589959386008</v>
      </c>
      <c r="Z356" s="181">
        <f t="shared" ca="1" si="172"/>
        <v>14.397285294777577</v>
      </c>
      <c r="AA356" s="181">
        <f t="shared" ca="1" si="172"/>
        <v>14.262226952822322</v>
      </c>
      <c r="AB356" s="181">
        <f t="shared" ca="1" si="172"/>
        <v>14.121224148465716</v>
      </c>
      <c r="AC356" s="181">
        <f t="shared" ca="1" si="172"/>
        <v>13.974737285000705</v>
      </c>
      <c r="AD356" s="181">
        <f t="shared" ca="1" si="172"/>
        <v>13.823106742492675</v>
      </c>
      <c r="AE356" s="181">
        <f t="shared" ca="1" si="172"/>
        <v>13.666745066403641</v>
      </c>
      <c r="AF356" s="181">
        <f t="shared" ca="1" si="172"/>
        <v>13.506237733674071</v>
      </c>
      <c r="AG356" s="181">
        <f t="shared" ca="1" si="172"/>
        <v>13.341754514674756</v>
      </c>
      <c r="AH356" s="181">
        <f t="shared" ca="1" si="172"/>
        <v>13.173601723165666</v>
      </c>
      <c r="AI356" s="181">
        <f t="shared" ca="1" si="172"/>
        <v>13.00206174948813</v>
      </c>
      <c r="AJ356" s="181">
        <f t="shared" ca="1" si="172"/>
        <v>12.827394945601203</v>
      </c>
      <c r="AK356" s="181">
        <f t="shared" ca="1" si="172"/>
        <v>12.649841360747109</v>
      </c>
      <c r="AL356" s="181">
        <f t="shared" ca="1" si="172"/>
        <v>12.469622339624241</v>
      </c>
      <c r="AM356" s="181">
        <f t="shared" ca="1" si="172"/>
        <v>12.286941993999404</v>
      </c>
      <c r="AN356" s="181">
        <f t="shared" ca="1" si="172"/>
        <v>12.101988557819913</v>
      </c>
      <c r="AO356" s="181">
        <f t="shared" ca="1" si="172"/>
        <v>11.914935635084468</v>
      </c>
      <c r="AP356" s="181">
        <f t="shared" ca="1" si="172"/>
        <v>11.725943348994019</v>
      </c>
      <c r="AQ356" s="181">
        <f t="shared" ca="1" si="172"/>
        <v>11.535159400225075</v>
      </c>
      <c r="AR356" s="181">
        <f t="shared" ca="1" si="172"/>
        <v>11.342720041543267</v>
      </c>
      <c r="AS356" s="181">
        <f t="shared" ca="1" si="172"/>
        <v>11.148750975400111</v>
      </c>
      <c r="AT356" s="181">
        <f t="shared" ca="1" si="172"/>
        <v>10.953368180626986</v>
      </c>
      <c r="AU356" s="181">
        <f t="shared" ca="1" si="172"/>
        <v>10.756678673853605</v>
      </c>
      <c r="AV356" s="181">
        <f t="shared" ca="1" si="172"/>
        <v>10.558781210830217</v>
      </c>
      <c r="AW356" s="181">
        <f t="shared" ca="1" si="172"/>
        <v>10.359766932420722</v>
      </c>
      <c r="AX356" s="181">
        <f t="shared" ca="1" si="172"/>
        <v>10.159719959654375</v>
      </c>
      <c r="AY356" s="181">
        <f t="shared" ca="1" si="172"/>
        <v>9.9587179418747045</v>
      </c>
      <c r="AZ356" s="181">
        <f t="shared" ca="1" si="172"/>
        <v>9.756832561703094</v>
      </c>
    </row>
    <row r="357" spans="1:52" ht="11.25" customHeight="1" outlineLevel="1">
      <c r="A357" s="258" t="s">
        <v>234</v>
      </c>
      <c r="B357" s="145"/>
      <c r="D357" s="263">
        <f ca="1">+D355/$B$320*$B$319</f>
        <v>3.4779273596160988E-2</v>
      </c>
      <c r="E357" s="263">
        <f t="shared" ref="E357:AZ357" ca="1" si="173">+E355/$B$320*$B$319</f>
        <v>2.2075185343322531E-2</v>
      </c>
      <c r="F357" s="263">
        <f t="shared" ca="1" si="173"/>
        <v>2.2292128916450007E-2</v>
      </c>
      <c r="G357" s="264">
        <f t="shared" ca="1" si="173"/>
        <v>2.2256691036813648E-2</v>
      </c>
      <c r="H357" s="264">
        <f t="shared" ca="1" si="173"/>
        <v>2.0813882172525527E-2</v>
      </c>
      <c r="I357" s="264">
        <f t="shared" ca="1" si="173"/>
        <v>2.0662850124037076E-2</v>
      </c>
      <c r="J357" s="263">
        <f t="shared" ca="1" si="173"/>
        <v>2.1062368979410377E-2</v>
      </c>
      <c r="K357" s="263">
        <f t="shared" ca="1" si="173"/>
        <v>2.143421880144639E-2</v>
      </c>
      <c r="L357" s="263">
        <f t="shared" ca="1" si="173"/>
        <v>2.154632380634482E-2</v>
      </c>
      <c r="M357" s="263">
        <f t="shared" ca="1" si="173"/>
        <v>2.3829281221181598E-2</v>
      </c>
      <c r="N357" s="263">
        <f t="shared" ca="1" si="173"/>
        <v>2.3504808272985647E-2</v>
      </c>
      <c r="O357" s="263">
        <f t="shared" ca="1" si="173"/>
        <v>2.3180335324789705E-2</v>
      </c>
      <c r="P357" s="263">
        <f t="shared" ca="1" si="173"/>
        <v>2.2855862376593757E-2</v>
      </c>
      <c r="Q357" s="263">
        <f t="shared" ca="1" si="173"/>
        <v>2.2531389428397813E-2</v>
      </c>
      <c r="R357" s="263">
        <f t="shared" ca="1" si="173"/>
        <v>2.3123321914153522E-2</v>
      </c>
      <c r="S357" s="263">
        <f t="shared" ca="1" si="173"/>
        <v>2.3023716959296382E-2</v>
      </c>
      <c r="T357" s="263">
        <f t="shared" ca="1" si="173"/>
        <v>2.2906823005634916E-2</v>
      </c>
      <c r="U357" s="263">
        <f t="shared" ca="1" si="173"/>
        <v>2.2773988550455128E-2</v>
      </c>
      <c r="V357" s="263">
        <f t="shared" ca="1" si="173"/>
        <v>2.2626455926414459E-2</v>
      </c>
      <c r="W357" s="263">
        <f t="shared" ca="1" si="173"/>
        <v>2.2465262058359112E-2</v>
      </c>
      <c r="X357" s="263">
        <f t="shared" ca="1" si="173"/>
        <v>2.2291639958023156E-2</v>
      </c>
      <c r="Y357" s="263">
        <f t="shared" ca="1" si="173"/>
        <v>2.2106537688186826E-2</v>
      </c>
      <c r="Z357" s="263">
        <f t="shared" ca="1" si="173"/>
        <v>2.1910803383985187E-2</v>
      </c>
      <c r="AA357" s="263">
        <f t="shared" ca="1" si="173"/>
        <v>2.1705262081207641E-2</v>
      </c>
      <c r="AB357" s="263">
        <f t="shared" ca="1" si="173"/>
        <v>2.1490674076622578E-2</v>
      </c>
      <c r="AC357" s="263">
        <f t="shared" ca="1" si="173"/>
        <v>2.1267740044407298E-2</v>
      </c>
      <c r="AD357" s="263">
        <f t="shared" ca="1" si="173"/>
        <v>2.1036977998932962E-2</v>
      </c>
      <c r="AE357" s="263">
        <f t="shared" ca="1" si="173"/>
        <v>2.0799015780957053E-2</v>
      </c>
      <c r="AF357" s="263">
        <f t="shared" ca="1" si="173"/>
        <v>2.0554744410547998E-2</v>
      </c>
      <c r="AG357" s="263">
        <f t="shared" ca="1" si="173"/>
        <v>2.0304422256220315E-2</v>
      </c>
      <c r="AH357" s="263">
        <f t="shared" ca="1" si="173"/>
        <v>2.0048515487840837E-2</v>
      </c>
      <c r="AI357" s="263">
        <f t="shared" ca="1" si="173"/>
        <v>1.9787453866931936E-2</v>
      </c>
      <c r="AJ357" s="263">
        <f t="shared" ca="1" si="173"/>
        <v>1.9521633615452737E-2</v>
      </c>
      <c r="AK357" s="263">
        <f t="shared" ca="1" si="173"/>
        <v>1.9251420057257086E-2</v>
      </c>
      <c r="AL357" s="263">
        <f t="shared" ca="1" si="173"/>
        <v>1.8977150050305858E-2</v>
      </c>
      <c r="AM357" s="263">
        <f t="shared" ca="1" si="173"/>
        <v>1.8699134226270186E-2</v>
      </c>
      <c r="AN357" s="263">
        <f t="shared" ca="1" si="173"/>
        <v>1.8417659052836533E-2</v>
      </c>
      <c r="AO357" s="263">
        <f t="shared" ca="1" si="173"/>
        <v>1.8132988732804552E-2</v>
      </c>
      <c r="AP357" s="263">
        <f t="shared" ca="1" si="173"/>
        <v>1.7845366952945831E-2</v>
      </c>
      <c r="AQ357" s="263">
        <f t="shared" ca="1" si="173"/>
        <v>1.755501849455882E-2</v>
      </c>
      <c r="AR357" s="263">
        <f t="shared" ca="1" si="173"/>
        <v>1.7262150716704422E-2</v>
      </c>
      <c r="AS357" s="263">
        <f t="shared" ca="1" si="173"/>
        <v>1.6966954922232005E-2</v>
      </c>
      <c r="AT357" s="263">
        <f t="shared" ca="1" si="173"/>
        <v>1.6669607615900559E-2</v>
      </c>
      <c r="AU357" s="263">
        <f t="shared" ca="1" si="173"/>
        <v>1.6370271663158981E-2</v>
      </c>
      <c r="AV357" s="263">
        <f t="shared" ca="1" si="173"/>
        <v>1.6069097357467629E-2</v>
      </c>
      <c r="AW357" s="263">
        <f t="shared" ca="1" si="173"/>
        <v>1.5766223403416175E-2</v>
      </c>
      <c r="AX357" s="263">
        <f t="shared" ca="1" si="173"/>
        <v>1.5461777822315215E-2</v>
      </c>
      <c r="AY357" s="263">
        <f t="shared" ca="1" si="173"/>
        <v>1.5155878786407926E-2</v>
      </c>
      <c r="AZ357" s="263">
        <f t="shared" ca="1" si="173"/>
        <v>1.484863538735923E-2</v>
      </c>
    </row>
    <row r="358" spans="1:52" ht="11.25" customHeight="1" outlineLevel="1" thickBot="1">
      <c r="A358" s="258" t="s">
        <v>235</v>
      </c>
      <c r="B358" s="145"/>
      <c r="D358" s="267">
        <f ca="1">SUM(D356:D357)</f>
        <v>22.887758031784504</v>
      </c>
      <c r="E358" s="267">
        <f t="shared" ref="E358:AZ358" ca="1" si="174">SUM(E356:E357)</f>
        <v>14.527373587829404</v>
      </c>
      <c r="F358" s="267">
        <f t="shared" ca="1" si="174"/>
        <v>14.670141147208232</v>
      </c>
      <c r="G358" s="268">
        <f t="shared" ca="1" si="174"/>
        <v>14.646819969667424</v>
      </c>
      <c r="H358" s="268">
        <f t="shared" ca="1" si="174"/>
        <v>13.69732744847844</v>
      </c>
      <c r="I358" s="268">
        <f t="shared" ca="1" si="174"/>
        <v>13.597935350156121</v>
      </c>
      <c r="J358" s="267">
        <f t="shared" ca="1" si="174"/>
        <v>13.860853172911597</v>
      </c>
      <c r="K358" s="267">
        <f t="shared" ca="1" si="174"/>
        <v>14.105562388226025</v>
      </c>
      <c r="L358" s="267">
        <f t="shared" ca="1" si="174"/>
        <v>14.179337138557512</v>
      </c>
      <c r="M358" s="267">
        <f t="shared" ca="1" si="174"/>
        <v>15.681719779275467</v>
      </c>
      <c r="N358" s="267">
        <f t="shared" ca="1" si="174"/>
        <v>15.468188628153651</v>
      </c>
      <c r="O358" s="267">
        <f t="shared" ca="1" si="174"/>
        <v>15.254657477031849</v>
      </c>
      <c r="P358" s="267">
        <f t="shared" ca="1" si="174"/>
        <v>15.041126325910037</v>
      </c>
      <c r="Q358" s="267">
        <f t="shared" ca="1" si="174"/>
        <v>14.827595174788232</v>
      </c>
      <c r="R358" s="267">
        <f t="shared" ca="1" si="174"/>
        <v>15.217137741503164</v>
      </c>
      <c r="S358" s="267">
        <f t="shared" ca="1" si="174"/>
        <v>15.151589100895881</v>
      </c>
      <c r="T358" s="267">
        <f t="shared" ca="1" si="174"/>
        <v>15.0746628097419</v>
      </c>
      <c r="U358" s="267">
        <f t="shared" ca="1" si="174"/>
        <v>14.987246295419574</v>
      </c>
      <c r="V358" s="267">
        <f t="shared" ca="1" si="174"/>
        <v>14.89015711983628</v>
      </c>
      <c r="W358" s="267">
        <f t="shared" ca="1" si="174"/>
        <v>14.784077668865075</v>
      </c>
      <c r="X358" s="267">
        <f t="shared" ca="1" si="174"/>
        <v>14.669819370442815</v>
      </c>
      <c r="Y358" s="267">
        <f t="shared" ca="1" si="174"/>
        <v>14.548006131548266</v>
      </c>
      <c r="Z358" s="267">
        <f t="shared" ca="1" si="174"/>
        <v>14.419196098161562</v>
      </c>
      <c r="AA358" s="267">
        <f t="shared" ca="1" si="174"/>
        <v>14.28393221490353</v>
      </c>
      <c r="AB358" s="267">
        <f t="shared" ca="1" si="174"/>
        <v>14.142714822542338</v>
      </c>
      <c r="AC358" s="267">
        <f t="shared" ca="1" si="174"/>
        <v>13.996005025045113</v>
      </c>
      <c r="AD358" s="267">
        <f t="shared" ca="1" si="174"/>
        <v>13.844143720491607</v>
      </c>
      <c r="AE358" s="267">
        <f t="shared" ca="1" si="174"/>
        <v>13.687544082184598</v>
      </c>
      <c r="AF358" s="267">
        <f t="shared" ca="1" si="174"/>
        <v>13.526792478084619</v>
      </c>
      <c r="AG358" s="267">
        <f t="shared" ca="1" si="174"/>
        <v>13.362058936930977</v>
      </c>
      <c r="AH358" s="267">
        <f t="shared" ca="1" si="174"/>
        <v>13.193650238653506</v>
      </c>
      <c r="AI358" s="267">
        <f t="shared" ca="1" si="174"/>
        <v>13.021849203355062</v>
      </c>
      <c r="AJ358" s="267">
        <f t="shared" ca="1" si="174"/>
        <v>12.846916579216655</v>
      </c>
      <c r="AK358" s="267">
        <f t="shared" ca="1" si="174"/>
        <v>12.669092780804366</v>
      </c>
      <c r="AL358" s="267">
        <f t="shared" ca="1" si="174"/>
        <v>12.488599489674547</v>
      </c>
      <c r="AM358" s="267">
        <f t="shared" ca="1" si="174"/>
        <v>12.305641128225675</v>
      </c>
      <c r="AN358" s="267">
        <f t="shared" ca="1" si="174"/>
        <v>12.12040621687275</v>
      </c>
      <c r="AO358" s="267">
        <f t="shared" ca="1" si="174"/>
        <v>11.933068623817272</v>
      </c>
      <c r="AP358" s="267">
        <f t="shared" ca="1" si="174"/>
        <v>11.743788715946964</v>
      </c>
      <c r="AQ358" s="267">
        <f t="shared" ca="1" si="174"/>
        <v>11.552714418719633</v>
      </c>
      <c r="AR358" s="267">
        <f t="shared" ca="1" si="174"/>
        <v>11.35998219225997</v>
      </c>
      <c r="AS358" s="267">
        <f t="shared" ca="1" si="174"/>
        <v>11.165717930322343</v>
      </c>
      <c r="AT358" s="267">
        <f t="shared" ca="1" si="174"/>
        <v>10.970037788242887</v>
      </c>
      <c r="AU358" s="267">
        <f t="shared" ca="1" si="174"/>
        <v>10.773048945516765</v>
      </c>
      <c r="AV358" s="267">
        <f t="shared" ca="1" si="174"/>
        <v>10.574850308187685</v>
      </c>
      <c r="AW358" s="267">
        <f t="shared" ca="1" si="174"/>
        <v>10.375533155824138</v>
      </c>
      <c r="AX358" s="267">
        <f t="shared" ca="1" si="174"/>
        <v>10.17518173747669</v>
      </c>
      <c r="AY358" s="267">
        <f t="shared" ca="1" si="174"/>
        <v>9.9738738206611117</v>
      </c>
      <c r="AZ358" s="267">
        <f t="shared" ca="1" si="174"/>
        <v>9.7716811970904534</v>
      </c>
    </row>
    <row r="359" spans="1:52" ht="11.25" customHeight="1" outlineLevel="1" thickTop="1">
      <c r="A359" s="258" t="s">
        <v>236</v>
      </c>
      <c r="B359" s="145"/>
      <c r="D359" s="193">
        <f ca="1">+D355+D352</f>
        <v>31.059742382202209</v>
      </c>
      <c r="E359" s="193">
        <f ca="1">+E355+E352</f>
        <v>21.786314751229177</v>
      </c>
      <c r="F359" s="193">
        <f t="shared" ref="F359:AZ359" ca="1" si="175">+F355+F352</f>
        <v>21.813440261166768</v>
      </c>
      <c r="G359" s="193">
        <f t="shared" ca="1" si="175"/>
        <v>21.70788125215104</v>
      </c>
      <c r="H359" s="193">
        <f t="shared" ca="1" si="175"/>
        <v>20.361179762526966</v>
      </c>
      <c r="I359" s="193">
        <f t="shared" ca="1" si="175"/>
        <v>20.149919966207058</v>
      </c>
      <c r="J359" s="193">
        <f t="shared" ca="1" si="175"/>
        <v>20.339456846979452</v>
      </c>
      <c r="K359" s="193">
        <f t="shared" ca="1" si="175"/>
        <v>20.505318508646717</v>
      </c>
      <c r="L359" s="193">
        <f t="shared" ca="1" si="175"/>
        <v>20.49909816435764</v>
      </c>
      <c r="M359" s="193">
        <f t="shared" ca="1" si="175"/>
        <v>22.299562299178969</v>
      </c>
      <c r="N359" s="193">
        <f t="shared" ca="1" si="175"/>
        <v>22.004488927095423</v>
      </c>
      <c r="O359" s="193">
        <f t="shared" ca="1" si="175"/>
        <v>21.709415555011891</v>
      </c>
      <c r="P359" s="193">
        <f t="shared" ca="1" si="175"/>
        <v>21.414342182928351</v>
      </c>
      <c r="Q359" s="193">
        <f t="shared" ca="1" si="175"/>
        <v>21.119268810844815</v>
      </c>
      <c r="R359" s="193">
        <f t="shared" ca="1" si="175"/>
        <v>21.427269156598012</v>
      </c>
      <c r="S359" s="193">
        <f t="shared" ca="1" si="175"/>
        <v>21.280178295029</v>
      </c>
      <c r="T359" s="193">
        <f t="shared" ca="1" si="175"/>
        <v>21.121709782913289</v>
      </c>
      <c r="U359" s="193">
        <f t="shared" ca="1" si="175"/>
        <v>20.952751047629231</v>
      </c>
      <c r="V359" s="193">
        <f t="shared" ca="1" si="175"/>
        <v>20.774119651084209</v>
      </c>
      <c r="W359" s="193">
        <f t="shared" ca="1" si="175"/>
        <v>20.586478882875166</v>
      </c>
      <c r="X359" s="193">
        <f t="shared" ca="1" si="175"/>
        <v>20.390672368958903</v>
      </c>
      <c r="Y359" s="193">
        <f t="shared" ca="1" si="175"/>
        <v>20.187319509516975</v>
      </c>
      <c r="Z359" s="193">
        <f t="shared" ca="1" si="175"/>
        <v>19.97696985558289</v>
      </c>
      <c r="AA359" s="193">
        <f t="shared" ca="1" si="175"/>
        <v>19.760166351777478</v>
      </c>
      <c r="AB359" s="193">
        <f t="shared" ca="1" si="175"/>
        <v>19.537409338868901</v>
      </c>
      <c r="AC359" s="193">
        <f t="shared" ca="1" si="175"/>
        <v>19.309159920824296</v>
      </c>
      <c r="AD359" s="193">
        <f t="shared" ca="1" si="175"/>
        <v>19.075736334576092</v>
      </c>
      <c r="AE359" s="193">
        <f t="shared" ca="1" si="175"/>
        <v>18.837558189599186</v>
      </c>
      <c r="AF359" s="193">
        <f t="shared" ca="1" si="175"/>
        <v>18.595273118318122</v>
      </c>
      <c r="AG359" s="193">
        <f t="shared" ca="1" si="175"/>
        <v>18.349006109983392</v>
      </c>
      <c r="AH359" s="193">
        <f t="shared" ca="1" si="175"/>
        <v>18.099063944524843</v>
      </c>
      <c r="AI359" s="193">
        <f t="shared" ca="1" si="175"/>
        <v>17.845729442045311</v>
      </c>
      <c r="AJ359" s="193">
        <f t="shared" ca="1" si="175"/>
        <v>17.589263350725822</v>
      </c>
      <c r="AK359" s="193">
        <f t="shared" ca="1" si="175"/>
        <v>17.32990608513245</v>
      </c>
      <c r="AL359" s="193">
        <f t="shared" ca="1" si="175"/>
        <v>17.067879326821547</v>
      </c>
      <c r="AM359" s="193">
        <f t="shared" ca="1" si="175"/>
        <v>16.80338749819159</v>
      </c>
      <c r="AN359" s="193">
        <f t="shared" ca="1" si="175"/>
        <v>16.53661911965758</v>
      </c>
      <c r="AO359" s="193">
        <f t="shared" ca="1" si="175"/>
        <v>16.267748059421024</v>
      </c>
      <c r="AP359" s="193">
        <f t="shared" ca="1" si="175"/>
        <v>15.996934684369631</v>
      </c>
      <c r="AQ359" s="193">
        <f t="shared" ca="1" si="175"/>
        <v>15.724326919961214</v>
      </c>
      <c r="AR359" s="193">
        <f t="shared" ca="1" si="175"/>
        <v>15.450061226320466</v>
      </c>
      <c r="AS359" s="193">
        <f t="shared" ca="1" si="175"/>
        <v>15.174263497201755</v>
      </c>
      <c r="AT359" s="193">
        <f t="shared" ca="1" si="175"/>
        <v>14.897049887941217</v>
      </c>
      <c r="AU359" s="193">
        <f t="shared" ca="1" si="175"/>
        <v>14.61852757803401</v>
      </c>
      <c r="AV359" s="193">
        <f t="shared" ca="1" si="175"/>
        <v>14.338795473523847</v>
      </c>
      <c r="AW359" s="193">
        <f t="shared" ca="1" si="175"/>
        <v>14.057944853979215</v>
      </c>
      <c r="AX359" s="193">
        <f t="shared" ca="1" si="175"/>
        <v>13.776059968450685</v>
      </c>
      <c r="AY359" s="193">
        <f t="shared" ca="1" si="175"/>
        <v>13.493218584454024</v>
      </c>
      <c r="AZ359" s="193">
        <f t="shared" ca="1" si="175"/>
        <v>13.20949249370228</v>
      </c>
    </row>
    <row r="360" spans="1:52" ht="11.25" customHeight="1" outlineLevel="1">
      <c r="A360" s="269" t="s">
        <v>237</v>
      </c>
      <c r="B360" s="195"/>
      <c r="D360" s="261">
        <f ca="1">+D348</f>
        <v>31.059742382202206</v>
      </c>
      <c r="E360" s="261">
        <f t="shared" ref="E360:AZ360" ca="1" si="176">+E348</f>
        <v>21.786314751229174</v>
      </c>
      <c r="F360" s="261">
        <f t="shared" ca="1" si="176"/>
        <v>21.813440261166765</v>
      </c>
      <c r="G360" s="261">
        <f t="shared" ca="1" si="176"/>
        <v>21.707881252151036</v>
      </c>
      <c r="H360" s="261">
        <f t="shared" ca="1" si="176"/>
        <v>20.361179762526962</v>
      </c>
      <c r="I360" s="261">
        <f t="shared" ca="1" si="176"/>
        <v>20.149919966207058</v>
      </c>
      <c r="J360" s="261">
        <f t="shared" ca="1" si="176"/>
        <v>20.339456846979452</v>
      </c>
      <c r="K360" s="261">
        <f t="shared" ca="1" si="176"/>
        <v>20.505318508646713</v>
      </c>
      <c r="L360" s="261">
        <f t="shared" ca="1" si="176"/>
        <v>20.499098164357637</v>
      </c>
      <c r="M360" s="261">
        <f t="shared" ca="1" si="176"/>
        <v>22.299562299178966</v>
      </c>
      <c r="N360" s="261">
        <f t="shared" ca="1" si="176"/>
        <v>22.004488927095423</v>
      </c>
      <c r="O360" s="261">
        <f t="shared" ca="1" si="176"/>
        <v>21.709415555011887</v>
      </c>
      <c r="P360" s="261">
        <f t="shared" ca="1" si="176"/>
        <v>21.414342182928344</v>
      </c>
      <c r="Q360" s="261">
        <f t="shared" ca="1" si="176"/>
        <v>21.119268810844808</v>
      </c>
      <c r="R360" s="261">
        <f t="shared" ca="1" si="176"/>
        <v>21.427269156598008</v>
      </c>
      <c r="S360" s="261">
        <f t="shared" ca="1" si="176"/>
        <v>21.280178295028996</v>
      </c>
      <c r="T360" s="261">
        <f t="shared" ca="1" si="176"/>
        <v>21.121709782913285</v>
      </c>
      <c r="U360" s="261">
        <f t="shared" ca="1" si="176"/>
        <v>20.952751047629228</v>
      </c>
      <c r="V360" s="261">
        <f t="shared" ca="1" si="176"/>
        <v>20.774119651084206</v>
      </c>
      <c r="W360" s="261">
        <f t="shared" ca="1" si="176"/>
        <v>20.586478882875166</v>
      </c>
      <c r="X360" s="261">
        <f t="shared" ca="1" si="176"/>
        <v>20.390672368958903</v>
      </c>
      <c r="Y360" s="261">
        <f t="shared" ca="1" si="176"/>
        <v>20.187319509516975</v>
      </c>
      <c r="Z360" s="261">
        <f t="shared" ca="1" si="176"/>
        <v>19.976969855582887</v>
      </c>
      <c r="AA360" s="261">
        <f t="shared" ca="1" si="176"/>
        <v>19.760166351777471</v>
      </c>
      <c r="AB360" s="261">
        <f t="shared" ca="1" si="176"/>
        <v>19.537409338868898</v>
      </c>
      <c r="AC360" s="261">
        <f t="shared" ca="1" si="176"/>
        <v>19.309159920824293</v>
      </c>
      <c r="AD360" s="261">
        <f t="shared" ca="1" si="176"/>
        <v>19.075736334576092</v>
      </c>
      <c r="AE360" s="261">
        <f t="shared" ca="1" si="176"/>
        <v>18.837558189599182</v>
      </c>
      <c r="AF360" s="261">
        <f t="shared" ca="1" si="176"/>
        <v>18.595273118318119</v>
      </c>
      <c r="AG360" s="261">
        <f t="shared" ca="1" si="176"/>
        <v>18.349006109983392</v>
      </c>
      <c r="AH360" s="261">
        <f t="shared" ca="1" si="176"/>
        <v>18.09906394452484</v>
      </c>
      <c r="AI360" s="261">
        <f t="shared" ca="1" si="176"/>
        <v>17.845729442045311</v>
      </c>
      <c r="AJ360" s="261">
        <f t="shared" ca="1" si="176"/>
        <v>17.589263350725819</v>
      </c>
      <c r="AK360" s="261">
        <f t="shared" ca="1" si="176"/>
        <v>17.329906085132446</v>
      </c>
      <c r="AL360" s="261">
        <f t="shared" ca="1" si="176"/>
        <v>17.067879326821544</v>
      </c>
      <c r="AM360" s="261">
        <f t="shared" ca="1" si="176"/>
        <v>16.803387498191587</v>
      </c>
      <c r="AN360" s="261">
        <f t="shared" ca="1" si="176"/>
        <v>16.536619119657576</v>
      </c>
      <c r="AO360" s="261">
        <f t="shared" ca="1" si="176"/>
        <v>16.26774805942102</v>
      </c>
      <c r="AP360" s="261">
        <f t="shared" ca="1" si="176"/>
        <v>15.996934684369627</v>
      </c>
      <c r="AQ360" s="261">
        <f t="shared" ca="1" si="176"/>
        <v>15.724326919961211</v>
      </c>
      <c r="AR360" s="261">
        <f t="shared" ca="1" si="176"/>
        <v>15.450061226320464</v>
      </c>
      <c r="AS360" s="261">
        <f t="shared" ca="1" si="176"/>
        <v>15.174263497201753</v>
      </c>
      <c r="AT360" s="261">
        <f t="shared" ca="1" si="176"/>
        <v>14.897049887941215</v>
      </c>
      <c r="AU360" s="261">
        <f t="shared" ca="1" si="176"/>
        <v>14.618527578034008</v>
      </c>
      <c r="AV360" s="261">
        <f t="shared" ca="1" si="176"/>
        <v>14.338795473523845</v>
      </c>
      <c r="AW360" s="261">
        <f t="shared" ca="1" si="176"/>
        <v>14.057944853979215</v>
      </c>
      <c r="AX360" s="261">
        <f t="shared" ca="1" si="176"/>
        <v>13.776059968450681</v>
      </c>
      <c r="AY360" s="261">
        <f t="shared" ca="1" si="176"/>
        <v>13.49321858445402</v>
      </c>
      <c r="AZ360" s="261">
        <f t="shared" ca="1" si="176"/>
        <v>13.209492493702278</v>
      </c>
    </row>
  </sheetData>
  <conditionalFormatting sqref="C170">
    <cfRule type="containsText" dxfId="1" priority="2" operator="containsText" text="check">
      <formula>NOT(ISERROR(SEARCH("check",C170)))</formula>
    </cfRule>
  </conditionalFormatting>
  <conditionalFormatting sqref="J6:Q6 J39:Q39">
    <cfRule type="expression" dxfId="0" priority="1">
      <formula>$M$3</formula>
    </cfRule>
  </conditionalFormatting>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0</xdr:col>
                    <xdr:colOff>0</xdr:colOff>
                    <xdr:row>59</xdr:row>
                    <xdr:rowOff>0</xdr:rowOff>
                  </from>
                  <to>
                    <xdr:col>1</xdr:col>
                    <xdr:colOff>679450</xdr:colOff>
                    <xdr:row>60</xdr:row>
                    <xdr:rowOff>76200</xdr:rowOff>
                  </to>
                </anchor>
              </controlPr>
            </control>
          </mc:Choice>
        </mc:AlternateContent>
        <mc:AlternateContent xmlns:mc="http://schemas.openxmlformats.org/markup-compatibility/2006">
          <mc:Choice Requires="x14">
            <control shapeId="6146" r:id="rId5" name="Check Box 2">
              <controlPr defaultSize="0" autoFill="0" autoLine="0" autoPict="0" altText="Use Averaged Forestry in OM&amp;A Build-up">
                <anchor moveWithCells="1">
                  <from>
                    <xdr:col>12</xdr:col>
                    <xdr:colOff>50800</xdr:colOff>
                    <xdr:row>2</xdr:row>
                    <xdr:rowOff>50800</xdr:rowOff>
                  </from>
                  <to>
                    <xdr:col>64</xdr:col>
                    <xdr:colOff>476250</xdr:colOff>
                    <xdr:row>3</xdr:row>
                    <xdr:rowOff>38100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9"/>
  <sheetViews>
    <sheetView zoomScaleNormal="100" zoomScalePageLayoutView="85" workbookViewId="0">
      <selection activeCell="G44" sqref="G44"/>
    </sheetView>
  </sheetViews>
  <sheetFormatPr defaultColWidth="9.1796875" defaultRowHeight="12.5"/>
  <cols>
    <col min="1" max="1" width="9.1796875" style="10"/>
    <col min="2" max="2" width="13.7265625" style="10" bestFit="1" customWidth="1"/>
    <col min="3" max="3" width="10.81640625" style="10" customWidth="1"/>
    <col min="4" max="4" width="13.7265625" style="10" bestFit="1" customWidth="1"/>
    <col min="5" max="5" width="13.1796875" style="10" customWidth="1"/>
    <col min="6" max="6" width="9.1796875" style="10"/>
    <col min="7" max="7" width="10.7265625" style="10" customWidth="1"/>
    <col min="8" max="8" width="10" style="10" customWidth="1"/>
    <col min="9" max="9" width="9.81640625" style="10" customWidth="1"/>
    <col min="10" max="10" width="1.26953125" style="10" customWidth="1"/>
    <col min="11" max="11" width="12.54296875" style="10" bestFit="1" customWidth="1"/>
    <col min="12" max="12" width="1.453125" style="10" customWidth="1"/>
    <col min="13" max="13" width="12.54296875" style="10" bestFit="1" customWidth="1"/>
    <col min="14" max="14" width="1.1796875" style="10" customWidth="1"/>
    <col min="15" max="15" width="12.54296875" style="10" bestFit="1" customWidth="1"/>
    <col min="16" max="16" width="1.26953125" style="10" customWidth="1"/>
    <col min="17" max="17" width="9.54296875" style="10" bestFit="1" customWidth="1"/>
    <col min="18" max="18" width="1.26953125" style="10" customWidth="1"/>
    <col min="19" max="19" width="12.54296875" style="10" bestFit="1" customWidth="1"/>
    <col min="20" max="16384" width="9.1796875" style="10"/>
  </cols>
  <sheetData>
    <row r="1" spans="1:19" ht="13">
      <c r="A1" s="297" t="s">
        <v>238</v>
      </c>
      <c r="B1" s="297"/>
      <c r="C1" s="297"/>
      <c r="D1" s="297"/>
      <c r="E1" s="297"/>
      <c r="F1" s="297"/>
      <c r="G1" s="297"/>
      <c r="H1" s="297"/>
      <c r="I1" s="297"/>
      <c r="J1" s="297"/>
      <c r="K1" s="297"/>
      <c r="L1" s="297"/>
      <c r="M1" s="297"/>
      <c r="N1" s="297"/>
      <c r="O1" s="297"/>
      <c r="P1" s="297"/>
      <c r="Q1" s="297"/>
      <c r="R1" s="297"/>
      <c r="S1" s="297"/>
    </row>
    <row r="2" spans="1:19" ht="13">
      <c r="A2" s="297" t="s">
        <v>1</v>
      </c>
      <c r="B2" s="297"/>
      <c r="C2" s="297"/>
      <c r="D2" s="297"/>
      <c r="E2" s="297"/>
      <c r="F2" s="297"/>
      <c r="G2" s="297"/>
      <c r="H2" s="297"/>
      <c r="I2" s="297"/>
      <c r="J2" s="297"/>
      <c r="K2" s="297"/>
      <c r="L2" s="297"/>
      <c r="M2" s="297"/>
      <c r="N2" s="297"/>
      <c r="O2" s="297"/>
      <c r="P2" s="297"/>
      <c r="Q2" s="297"/>
      <c r="R2" s="297"/>
      <c r="S2" s="297"/>
    </row>
    <row r="3" spans="1:19" ht="13">
      <c r="A3" s="297">
        <v>2021</v>
      </c>
      <c r="B3" s="297"/>
      <c r="C3" s="297"/>
      <c r="D3" s="297"/>
      <c r="E3" s="297"/>
      <c r="F3" s="297"/>
      <c r="G3" s="297"/>
      <c r="H3" s="297"/>
      <c r="I3" s="297"/>
      <c r="J3" s="297"/>
      <c r="K3" s="297"/>
      <c r="L3" s="297"/>
      <c r="M3" s="297"/>
      <c r="N3" s="297"/>
      <c r="O3" s="297"/>
      <c r="P3" s="297"/>
      <c r="Q3" s="297"/>
      <c r="R3" s="297"/>
      <c r="S3" s="297"/>
    </row>
    <row r="4" spans="1:19" ht="13">
      <c r="A4" s="297" t="s">
        <v>3</v>
      </c>
      <c r="B4" s="297"/>
      <c r="C4" s="297"/>
      <c r="D4" s="297"/>
      <c r="E4" s="297"/>
      <c r="F4" s="297"/>
      <c r="G4" s="297"/>
      <c r="H4" s="297"/>
      <c r="I4" s="297"/>
      <c r="J4" s="297"/>
      <c r="K4" s="297"/>
      <c r="L4" s="297"/>
      <c r="M4" s="297"/>
      <c r="N4" s="297"/>
      <c r="O4" s="297"/>
      <c r="P4" s="297"/>
      <c r="Q4" s="297"/>
      <c r="R4" s="297"/>
      <c r="S4" s="297"/>
    </row>
    <row r="5" spans="1:19" s="2" customFormat="1" ht="13">
      <c r="A5" s="3"/>
      <c r="B5" s="11"/>
      <c r="C5" s="11"/>
      <c r="D5" s="11"/>
      <c r="E5" s="11"/>
      <c r="F5" s="11"/>
      <c r="G5" s="11"/>
      <c r="H5" s="11"/>
      <c r="I5" s="11"/>
      <c r="J5" s="11"/>
      <c r="K5" s="11"/>
      <c r="L5" s="11"/>
      <c r="M5" s="11"/>
      <c r="N5" s="11"/>
      <c r="O5" s="11"/>
      <c r="P5" s="11"/>
      <c r="Q5" s="11"/>
      <c r="R5" s="11"/>
      <c r="S5" s="11"/>
    </row>
    <row r="6" spans="1:19" s="2" customFormat="1" ht="13">
      <c r="A6" s="12"/>
      <c r="F6" s="3" t="s">
        <v>4</v>
      </c>
      <c r="G6" s="296" t="s">
        <v>5</v>
      </c>
      <c r="H6" s="296"/>
      <c r="K6" s="13"/>
      <c r="M6" s="14"/>
    </row>
    <row r="7" spans="1:19" s="2" customFormat="1" ht="13">
      <c r="A7" s="12"/>
      <c r="E7" s="3" t="s">
        <v>6</v>
      </c>
      <c r="F7" s="3" t="s">
        <v>7</v>
      </c>
      <c r="G7" s="3"/>
      <c r="H7" s="3" t="s">
        <v>8</v>
      </c>
      <c r="J7" s="15"/>
      <c r="K7" s="296" t="s">
        <v>9</v>
      </c>
      <c r="L7" s="296"/>
      <c r="M7" s="296"/>
      <c r="N7" s="16"/>
      <c r="O7" s="17">
        <v>44197</v>
      </c>
      <c r="S7" s="3" t="s">
        <v>10</v>
      </c>
    </row>
    <row r="8" spans="1:19" s="3" customFormat="1" ht="13">
      <c r="E8" s="3" t="s">
        <v>11</v>
      </c>
      <c r="F8" s="3" t="s">
        <v>12</v>
      </c>
      <c r="G8" s="3" t="s">
        <v>13</v>
      </c>
      <c r="H8" s="3" t="s">
        <v>6</v>
      </c>
      <c r="K8" s="3" t="s">
        <v>14</v>
      </c>
      <c r="M8" s="3" t="s">
        <v>14</v>
      </c>
      <c r="O8" s="3" t="s">
        <v>15</v>
      </c>
      <c r="Q8" s="3" t="s">
        <v>16</v>
      </c>
      <c r="S8" s="3" t="s">
        <v>17</v>
      </c>
    </row>
    <row r="9" spans="1:19" s="3" customFormat="1" ht="13">
      <c r="A9" s="3" t="s">
        <v>18</v>
      </c>
      <c r="B9" s="3" t="s">
        <v>19</v>
      </c>
      <c r="C9" s="3" t="s">
        <v>20</v>
      </c>
      <c r="D9" s="3" t="s">
        <v>21</v>
      </c>
      <c r="E9" s="3" t="s">
        <v>22</v>
      </c>
      <c r="F9" s="3" t="s">
        <v>23</v>
      </c>
      <c r="G9" s="3" t="s">
        <v>11</v>
      </c>
      <c r="H9" s="3" t="s">
        <v>11</v>
      </c>
      <c r="I9" s="3" t="s">
        <v>24</v>
      </c>
      <c r="K9" s="18">
        <v>44196</v>
      </c>
      <c r="L9" s="19"/>
      <c r="M9" s="18">
        <v>44561</v>
      </c>
      <c r="N9" s="19"/>
      <c r="O9" s="3" t="s">
        <v>25</v>
      </c>
      <c r="Q9" s="3" t="s">
        <v>26</v>
      </c>
      <c r="S9" s="3" t="s">
        <v>27</v>
      </c>
    </row>
    <row r="10" spans="1:19" s="3" customFormat="1" ht="13">
      <c r="A10" s="20" t="s">
        <v>28</v>
      </c>
      <c r="B10" s="20" t="s">
        <v>29</v>
      </c>
      <c r="C10" s="20" t="s">
        <v>30</v>
      </c>
      <c r="D10" s="20" t="s">
        <v>29</v>
      </c>
      <c r="E10" s="20" t="s">
        <v>31</v>
      </c>
      <c r="F10" s="20" t="s">
        <v>31</v>
      </c>
      <c r="G10" s="20" t="s">
        <v>31</v>
      </c>
      <c r="H10" s="20" t="s">
        <v>32</v>
      </c>
      <c r="I10" s="20" t="s">
        <v>33</v>
      </c>
      <c r="J10" s="20"/>
      <c r="K10" s="20" t="s">
        <v>31</v>
      </c>
      <c r="L10" s="20"/>
      <c r="M10" s="20" t="s">
        <v>31</v>
      </c>
      <c r="N10" s="20"/>
      <c r="O10" s="20" t="s">
        <v>31</v>
      </c>
      <c r="P10" s="20"/>
      <c r="Q10" s="20" t="s">
        <v>31</v>
      </c>
      <c r="R10" s="20"/>
      <c r="S10" s="20" t="s">
        <v>34</v>
      </c>
    </row>
    <row r="11" spans="1:19" ht="13">
      <c r="A11" s="3"/>
      <c r="B11" s="21" t="s">
        <v>35</v>
      </c>
      <c r="C11" s="21" t="s">
        <v>36</v>
      </c>
      <c r="D11" s="22" t="s">
        <v>37</v>
      </c>
      <c r="E11" s="21" t="s">
        <v>38</v>
      </c>
      <c r="F11" s="21" t="s">
        <v>39</v>
      </c>
      <c r="G11" s="22" t="s">
        <v>40</v>
      </c>
      <c r="H11" s="22" t="s">
        <v>41</v>
      </c>
      <c r="I11" s="3" t="s">
        <v>42</v>
      </c>
      <c r="J11" s="3"/>
      <c r="K11" s="3" t="s">
        <v>43</v>
      </c>
      <c r="L11" s="3"/>
      <c r="M11" s="3" t="s">
        <v>44</v>
      </c>
      <c r="N11" s="3"/>
      <c r="O11" s="3" t="s">
        <v>45</v>
      </c>
      <c r="P11" s="3"/>
      <c r="Q11" s="3" t="s">
        <v>46</v>
      </c>
      <c r="R11" s="3"/>
      <c r="S11" s="3" t="s">
        <v>47</v>
      </c>
    </row>
    <row r="12" spans="1:19" ht="13">
      <c r="A12" s="3"/>
      <c r="B12" s="2"/>
      <c r="C12" s="2"/>
      <c r="D12" s="2"/>
      <c r="E12" s="2"/>
      <c r="F12" s="2"/>
      <c r="G12" s="2"/>
      <c r="H12" s="2"/>
      <c r="I12" s="2"/>
      <c r="J12" s="2"/>
      <c r="K12" s="2"/>
      <c r="L12" s="2"/>
      <c r="M12" s="2"/>
      <c r="N12" s="2"/>
      <c r="O12" s="2"/>
      <c r="P12" s="2"/>
      <c r="Q12" s="2"/>
      <c r="R12" s="2"/>
      <c r="S12" s="2"/>
    </row>
    <row r="13" spans="1:19" ht="13" hidden="1">
      <c r="A13" s="3"/>
      <c r="B13" s="23">
        <v>42185</v>
      </c>
      <c r="C13" s="24">
        <v>1.6400000000000001E-2</v>
      </c>
      <c r="D13" s="23">
        <v>43951</v>
      </c>
      <c r="E13" s="4">
        <v>273.45999999999998</v>
      </c>
      <c r="F13" s="4">
        <v>1</v>
      </c>
      <c r="G13" s="4">
        <f t="shared" ref="G13" si="0">E13-F13</f>
        <v>272.45999999999998</v>
      </c>
      <c r="H13" s="8">
        <f t="shared" ref="H13" si="1">IF(E13&gt;0,(G13/E13)*100,100)</f>
        <v>99.634315804870909</v>
      </c>
      <c r="I13" s="1">
        <f>IF(B13=DATE(1999,4,1),C13,YIELD(B13,D13,C13,H13,100,2,0))</f>
        <v>1.7190011343397656E-2</v>
      </c>
      <c r="J13" s="5"/>
      <c r="K13" s="4">
        <f t="shared" ref="K13" si="2">IF(OR(YEAR($B13)&gt;YEAR(K$9),YEAR($D13)&lt;=YEAR(K$9)),0,$E13)</f>
        <v>0</v>
      </c>
      <c r="L13" s="6"/>
      <c r="M13" s="4">
        <f t="shared" ref="M13" si="3">IF(OR(YEAR($B13)&gt;YEAR(M$9),YEAR($D13)&lt;=YEAR(M$9)),0,$E13)</f>
        <v>0</v>
      </c>
      <c r="N13" s="6"/>
      <c r="O13" s="4">
        <f t="shared" ref="O13" si="4">IF(OR(YEAR($B13)&gt;YEAR($O$7),YEAR($D13)&lt;YEAR($O$7)),0,IF(YEAR($B13)=YEAR($O$7),13-MONTH($B13),IF(YEAR($D13)=YEAR($O$7),MONTH($D13),13)))*$E13/13</f>
        <v>0</v>
      </c>
      <c r="P13" s="6"/>
      <c r="Q13" s="4">
        <f t="shared" ref="Q13" si="5">O13*I13</f>
        <v>0</v>
      </c>
      <c r="R13" s="6"/>
      <c r="S13" s="7"/>
    </row>
    <row r="14" spans="1:19" ht="13">
      <c r="A14" s="3">
        <v>1</v>
      </c>
      <c r="B14" s="23">
        <v>43951</v>
      </c>
      <c r="C14" s="24">
        <v>2.912E-2</v>
      </c>
      <c r="D14" s="23">
        <v>45777</v>
      </c>
      <c r="E14" s="4">
        <f>'G-01-02 Page 1'!E16</f>
        <v>85.792647971527046</v>
      </c>
      <c r="F14" s="4">
        <f>E14*0.005</f>
        <v>0.42896323985763524</v>
      </c>
      <c r="G14" s="4">
        <f>E14-F14</f>
        <v>85.363684731669409</v>
      </c>
      <c r="H14" s="8">
        <f>IF(E14&gt;0,(G14/E14)*100,100)</f>
        <v>99.5</v>
      </c>
      <c r="I14" s="1">
        <f>IF(B14=DATE(1999,4,1),C14,YIELD(B14,D14,C14,H14,100,2,0))</f>
        <v>3.0204930472630315E-2</v>
      </c>
      <c r="J14" s="5"/>
      <c r="K14" s="4">
        <f>IF(OR(YEAR($B14)&gt;YEAR(K$9),YEAR($D14)&lt;=YEAR(K$9)),0,$E14)</f>
        <v>85.792647971527046</v>
      </c>
      <c r="L14" s="6"/>
      <c r="M14" s="4">
        <f>IF(OR(YEAR($B14)&gt;YEAR(M$9),YEAR($D14)&lt;=YEAR(M$9)),0,$E14)</f>
        <v>85.792647971527046</v>
      </c>
      <c r="N14" s="6"/>
      <c r="O14" s="4">
        <f>IF(OR(YEAR($B14)&gt;YEAR($O$7),YEAR($D14)&lt;YEAR($O$7)),0,IF(YEAR($B14)=YEAR($O$7),13-MONTH($B14),IF(YEAR($D14)=YEAR($O$7),MONTH($D14),13)))*$E14/13</f>
        <v>85.792647971527032</v>
      </c>
      <c r="P14" s="6"/>
      <c r="Q14" s="4">
        <f>O14*I14</f>
        <v>2.5913609670428221</v>
      </c>
      <c r="R14" s="6"/>
      <c r="S14" s="7"/>
    </row>
    <row r="15" spans="1:19" ht="13">
      <c r="A15" s="3">
        <v>2</v>
      </c>
      <c r="B15" s="23">
        <v>43951</v>
      </c>
      <c r="C15" s="24">
        <v>3.4180000000000002E-2</v>
      </c>
      <c r="D15" s="23">
        <v>47603</v>
      </c>
      <c r="E15" s="4">
        <f>'G-01-02 Page 1'!E14</f>
        <v>100.38042800000001</v>
      </c>
      <c r="F15" s="4">
        <f t="shared" ref="F15:F16" si="6">E15*0.005</f>
        <v>0.50190214000000011</v>
      </c>
      <c r="G15" s="4">
        <f t="shared" ref="G15:G16" si="7">E15-F15</f>
        <v>99.878525860000011</v>
      </c>
      <c r="H15" s="8">
        <f t="shared" ref="H15:H16" si="8">IF(E15&gt;0,(G15/E15)*100,100)</f>
        <v>99.5</v>
      </c>
      <c r="I15" s="1">
        <f t="shared" ref="I15:I16" si="9">IF(B15=DATE(1999,4,1),C15,YIELD(B15,D15,C15,H15,100,2,0))</f>
        <v>3.4776261135485771E-2</v>
      </c>
      <c r="J15" s="5"/>
      <c r="K15" s="4">
        <f t="shared" ref="K15:K16" si="10">IF(OR(YEAR($B15)&gt;YEAR(K$9),YEAR($D15)&lt;=YEAR(K$9)),0,$E15)</f>
        <v>100.38042800000001</v>
      </c>
      <c r="L15" s="6"/>
      <c r="M15" s="4">
        <f t="shared" ref="M15:M16" si="11">IF(OR(YEAR($B15)&gt;YEAR(M$9),YEAR($D15)&lt;=YEAR(M$9)),0,$E15)</f>
        <v>100.38042800000001</v>
      </c>
      <c r="N15" s="6"/>
      <c r="O15" s="4">
        <f t="shared" ref="O15:O16" si="12">IF(OR(YEAR($B15)&gt;YEAR($O$7),YEAR($D15)&lt;YEAR($O$7)),0,IF(YEAR($B15)=YEAR($O$7),13-MONTH($B15),IF(YEAR($D15)=YEAR($O$7),MONTH($D15),13)))*$E15/13</f>
        <v>100.38042800000001</v>
      </c>
      <c r="P15" s="6"/>
      <c r="Q15" s="4">
        <f t="shared" ref="Q15:Q16" si="13">O15*I15</f>
        <v>3.490855977019828</v>
      </c>
      <c r="R15" s="6"/>
      <c r="S15" s="7"/>
    </row>
    <row r="16" spans="1:19" ht="13">
      <c r="A16" s="3">
        <v>3</v>
      </c>
      <c r="B16" s="23">
        <v>43951</v>
      </c>
      <c r="C16" s="24">
        <v>4.0590000000000001E-2</v>
      </c>
      <c r="D16" s="23">
        <v>54908</v>
      </c>
      <c r="E16" s="4">
        <f>'G-01-02 Page 1'!E15</f>
        <v>76.367878000000005</v>
      </c>
      <c r="F16" s="4">
        <f t="shared" si="6"/>
        <v>0.38183939000000006</v>
      </c>
      <c r="G16" s="4">
        <f t="shared" si="7"/>
        <v>75.986038610000008</v>
      </c>
      <c r="H16" s="8">
        <f t="shared" si="8"/>
        <v>99.500000000000014</v>
      </c>
      <c r="I16" s="1">
        <f t="shared" si="9"/>
        <v>4.0880755171465048E-2</v>
      </c>
      <c r="J16" s="5"/>
      <c r="K16" s="4">
        <f t="shared" si="10"/>
        <v>76.367878000000005</v>
      </c>
      <c r="L16" s="6"/>
      <c r="M16" s="4">
        <f t="shared" si="11"/>
        <v>76.367878000000005</v>
      </c>
      <c r="N16" s="6"/>
      <c r="O16" s="4">
        <f t="shared" si="12"/>
        <v>76.367878000000005</v>
      </c>
      <c r="P16" s="6"/>
      <c r="Q16" s="4">
        <f t="shared" si="13"/>
        <v>3.1219765234823122</v>
      </c>
      <c r="R16" s="6"/>
      <c r="S16" s="7"/>
    </row>
    <row r="17" spans="1:19" ht="13">
      <c r="A17" s="3"/>
      <c r="B17" s="23"/>
      <c r="C17" s="24"/>
      <c r="D17" s="23"/>
      <c r="E17" s="4"/>
      <c r="F17" s="4"/>
      <c r="G17" s="4"/>
      <c r="H17" s="8"/>
      <c r="I17" s="25"/>
      <c r="J17" s="5"/>
      <c r="K17" s="4"/>
      <c r="L17" s="6"/>
      <c r="M17" s="4"/>
      <c r="N17" s="6"/>
      <c r="O17" s="26"/>
      <c r="P17" s="6"/>
      <c r="Q17" s="4"/>
      <c r="R17" s="6"/>
      <c r="S17" s="7"/>
    </row>
    <row r="18" spans="1:19" ht="13">
      <c r="A18" s="3"/>
      <c r="B18" s="27"/>
      <c r="C18" s="28"/>
      <c r="D18" s="29"/>
      <c r="E18" s="30"/>
      <c r="F18" s="31"/>
      <c r="G18" s="31"/>
      <c r="H18" s="32"/>
      <c r="I18" s="33"/>
      <c r="J18" s="5"/>
      <c r="K18" s="9"/>
      <c r="L18" s="6"/>
      <c r="M18" s="9"/>
      <c r="N18" s="6"/>
      <c r="O18" s="9"/>
      <c r="P18" s="6"/>
      <c r="Q18" s="9"/>
      <c r="R18" s="6"/>
      <c r="S18" s="7"/>
    </row>
    <row r="19" spans="1:19" ht="13">
      <c r="A19" s="3">
        <v>4</v>
      </c>
      <c r="B19" s="34"/>
      <c r="C19" s="34" t="s">
        <v>48</v>
      </c>
      <c r="D19" s="2"/>
      <c r="E19" s="30"/>
      <c r="F19" s="29"/>
      <c r="G19" s="2"/>
      <c r="H19" s="2"/>
      <c r="I19" s="2"/>
      <c r="J19" s="2"/>
      <c r="K19" s="35">
        <f>SUM(K13:K16)</f>
        <v>262.54095397152707</v>
      </c>
      <c r="L19" s="35"/>
      <c r="M19" s="35">
        <f>SUM(M13:M16)</f>
        <v>262.54095397152707</v>
      </c>
      <c r="N19" s="35"/>
      <c r="O19" s="35">
        <f>SUM(O13:O16)</f>
        <v>262.54095397152707</v>
      </c>
      <c r="P19" s="35"/>
      <c r="Q19" s="35">
        <f>SUM(Q13:Q16)</f>
        <v>9.2041934675449628</v>
      </c>
      <c r="R19" s="6"/>
      <c r="S19" s="7"/>
    </row>
    <row r="20" spans="1:19" ht="13">
      <c r="A20" s="3">
        <v>5</v>
      </c>
      <c r="B20" s="2"/>
      <c r="C20" s="2" t="s">
        <v>49</v>
      </c>
      <c r="D20" s="2"/>
      <c r="E20" s="30"/>
      <c r="F20" s="26"/>
      <c r="G20" s="2"/>
      <c r="H20" s="2"/>
      <c r="I20" s="2"/>
      <c r="J20" s="2"/>
      <c r="K20" s="36"/>
      <c r="L20" s="36"/>
      <c r="M20" s="36"/>
      <c r="N20" s="36"/>
      <c r="O20" s="36"/>
      <c r="P20" s="36"/>
      <c r="Q20" s="36">
        <f>1.9/6806.2*O19</f>
        <v>7.3290207831962231E-2</v>
      </c>
      <c r="R20" s="6"/>
      <c r="S20" s="2"/>
    </row>
    <row r="21" spans="1:19" ht="13">
      <c r="A21" s="3">
        <v>6</v>
      </c>
      <c r="B21" s="2"/>
      <c r="C21" s="2" t="s">
        <v>50</v>
      </c>
      <c r="D21" s="2"/>
      <c r="E21" s="2"/>
      <c r="F21" s="26"/>
      <c r="G21" s="2"/>
      <c r="H21" s="2"/>
      <c r="I21" s="2"/>
      <c r="J21" s="2"/>
      <c r="K21" s="36"/>
      <c r="L21" s="36"/>
      <c r="M21" s="36"/>
      <c r="N21" s="36"/>
      <c r="O21" s="36"/>
      <c r="P21" s="36"/>
      <c r="Q21" s="36">
        <f>5.3/6806.2*O19</f>
        <v>0.2044411060575789</v>
      </c>
      <c r="R21" s="6"/>
      <c r="S21" s="2"/>
    </row>
    <row r="22" spans="1:19" ht="13.5" thickBot="1">
      <c r="A22" s="3">
        <v>7</v>
      </c>
      <c r="B22" s="34"/>
      <c r="C22" s="34" t="s">
        <v>13</v>
      </c>
      <c r="D22" s="2"/>
      <c r="E22" s="2"/>
      <c r="F22" s="26"/>
      <c r="G22" s="2"/>
      <c r="H22" s="2"/>
      <c r="I22" s="2"/>
      <c r="J22" s="2"/>
      <c r="K22" s="37">
        <f>K19</f>
        <v>262.54095397152707</v>
      </c>
      <c r="L22" s="36"/>
      <c r="M22" s="37">
        <f>M19</f>
        <v>262.54095397152707</v>
      </c>
      <c r="N22" s="36"/>
      <c r="O22" s="37">
        <f>O19</f>
        <v>262.54095397152707</v>
      </c>
      <c r="P22" s="36"/>
      <c r="Q22" s="37">
        <f>SUM(Q19:Q21)</f>
        <v>9.481924781434504</v>
      </c>
      <c r="R22" s="6"/>
      <c r="S22" s="38">
        <f>Q22/O22</f>
        <v>3.6115983575129511E-2</v>
      </c>
    </row>
    <row r="23" spans="1:19" ht="13" thickTop="1"/>
    <row r="29" spans="1:19">
      <c r="E29" s="10" t="s">
        <v>239</v>
      </c>
    </row>
  </sheetData>
  <mergeCells count="6">
    <mergeCell ref="K7:M7"/>
    <mergeCell ref="A1:S1"/>
    <mergeCell ref="A2:S2"/>
    <mergeCell ref="A3:S3"/>
    <mergeCell ref="A4:S4"/>
    <mergeCell ref="G6:H6"/>
  </mergeCells>
  <pageMargins left="0.7" right="0.7" top="1.25" bottom="0.75" header="0.3" footer="0.3"/>
  <pageSetup scale="7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2" ma:contentTypeDescription="Create a new document." ma:contentTypeScope="" ma:versionID="21f817de8611fe90a5ec6c0954d4c6a1">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eda015f3eaefcf63f3b81acff0159e7a"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ady"/>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Docket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RICHARDSON Joanne"/>
              <xsd:enumeration value="SMITH Jeffrey"/>
              <xsd:enumeration value="RUCH Kaleb"/>
              <xsd:enumeration value="AKSELRUD Uri"/>
              <xsd:enumeration value="ZBARCEA Alex"/>
              <xsd:enumeration value="ANDREY Elise"/>
              <xsd:enumeration value="SAVULAK Jaso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ian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Choice 30"/>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iscellaneous Exhibit"/>
          <xsd:enumeration value="Motion"/>
          <xsd:enumeration value="Notice"/>
          <xsd:enumeration value="Notice of Amendments"/>
          <xsd:enumeration value="Notice of Hearing on Cost Awards"/>
          <xsd:enumeration value="Notice of Proposal"/>
          <xsd:enumeration value="OEB Report"/>
          <xsd:enumeration value="Old Licence"/>
          <xsd:enumeration value="Order"/>
          <xsd:enumeration value="Prefiled Evidence"/>
          <xsd:enumeration value="Procedural Order"/>
          <xsd:enumeration value="Regulation"/>
          <xsd:enumeration value="Reply Submission"/>
          <xsd:enumeration value="Report"/>
          <xsd:enumeration value="Settlement Agreement"/>
          <xsd:enumeration value="Statute"/>
          <xsd:enumeration value="Submission"/>
          <xsd:enumeration value="Transcript"/>
          <xsd:enumeration value="Undertaking"/>
          <xsd:enumeration value="Working Document"/>
          <xsd:enumeration value="OEB Intervention form"/>
          <xsd:enumeration value="ARC Letter of Representation"/>
          <xsd:enumeration value="Tracker"/>
          <xsd:enumeration value="Online Ad"/>
          <xsd:enumeration value="Estimate"/>
          <xsd:enumeration value="Draft Settlement Proposal"/>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1"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RA Director Approved"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Text">
          <xsd:maxLength value="255"/>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A xmlns="7e651a3a-8d05-4ee0-9344-b668032e30e0">
      <UserInfo>
        <DisplayName>i:0#.f|membership|judy.but@hydroone.com</DisplayName>
        <AccountId>23</AccountId>
        <AccountType/>
      </UserInfo>
    </RA>
    <RAContact xmlns="7e651a3a-8d05-4ee0-9344-b668032e30e0">ANDREY Elise</RAContact>
    <Allmapsinthefolder xmlns="7e651a3a-8d05-4ee0-9344-b668032e30e0">false</Allmapsinthefolder>
    <RRA xmlns="7e651a3a-8d05-4ee0-9344-b668032e30e0" xsi:nil="true"/>
    <DraftReady xmlns="7e651a3a-8d05-4ee0-9344-b668032e30e0" xsi:nil="true"/>
    <DocumentType xmlns="7e651a3a-8d05-4ee0-9344-b668032e30e0">Prefiled Evidence</DocumentType>
    <Confidential xmlns="7e651a3a-8d05-4ee0-9344-b668032e30e0">false</Confidential>
    <RAApproved xmlns="7e651a3a-8d05-4ee0-9344-b668032e30e0">false</RAApproved>
    <AcceptedService_x002d_Legal xmlns="7e651a3a-8d05-4ee0-9344-b668032e30e0">true</AcceptedService_x002d_Legal>
    <Author0 xmlns="7e651a3a-8d05-4ee0-9344-b668032e30e0">
      <UserInfo>
        <DisplayName>i:0#.f|membership|konrad.witkowski@hydroone.com</DisplayName>
        <AccountId>374</AccountId>
        <AccountType/>
      </UserInfo>
    </Author0>
    <ReadyforPrinting xmlns="7e651a3a-8d05-4ee0-9344-b668032e30e0">false</ReadyforPrinting>
    <RADirectorApproved xmlns="7e651a3a-8d05-4ee0-9344-b668032e30e0">false</RADirectorApproved>
    <CaseNumber_x002f_DocketNumber xmlns="7e651a3a-8d05-4ee0-9344-b668032e30e0">EB-2024-0116</CaseNumber_x002f_DocketNumber>
    <Formatted xmlns="7e651a3a-8d05-4ee0-9344-b668032e30e0">false</Formatted>
    <PRINTED xmlns="7e651a3a-8d05-4ee0-9344-b668032e30e0">false</PRINTED>
    <Legal_x0020_Review xmlns="7e651a3a-8d05-4ee0-9344-b668032e30e0">true</Legal_x0020_Review>
    <PDF xmlns="7e651a3a-8d05-4ee0-9344-b668032e30e0">false</PDF>
    <MegafileReady xmlns="7e651a3a-8d05-4ee0-9344-b668032e30e0">false</MegafileReady>
    <TaxCatchAll xmlns="1f5e108a-442b-424d-88d6-fdac133e65d6" xsi:nil="true"/>
    <IssueDate xmlns="7e651a3a-8d05-4ee0-9344-b668032e30e0" xsi:nil="true"/>
    <Applicant xmlns="7e651a3a-8d05-4ee0-9344-b668032e30e0">Hydro One Networks Inc. - HONI</Applicant>
    <Strategic xmlns="7e651a3a-8d05-4ee0-9344-b668032e30e0">false</Strategic>
    <Witness xmlns="7e651a3a-8d05-4ee0-9344-b668032e30e0">
      <UserInfo>
        <DisplayName>i:0#.f|membership|kevin.dickinson@hydroone.com,#i:0#.f|membership|kevin.dickinson@hydroone.com,#kevin.dickinson@HydroOne.com,#,#DICKINSON Kevin,#,#HONI TRESREC,#Director, Financing &amp; Financial Risk Mgm</DisplayName>
        <AccountId>373</AccountId>
        <AccountType/>
      </UserInfo>
      <UserInfo>
        <DisplayName>i:0#.f|membership|jeffrey.smith@hydroone.com</DisplayName>
        <AccountId>10</AccountId>
        <AccountType/>
      </UserInfo>
    </Witness>
    <Docket xmlns="7e651a3a-8d05-4ee0-9344-b668032e30e0" xsi:nil="true"/>
    <Applicant0 xmlns="7e651a3a-8d05-4ee0-9344-b668032e30e0">
      <Value>B2M Limited Partnership</Value>
    </Applicant0>
    <lcf76f155ced4ddcb4097134ff3c332f xmlns="7e651a3a-8d05-4ee0-9344-b668032e30e0">
      <Terms xmlns="http://schemas.microsoft.com/office/infopath/2007/PartnerControls"/>
    </lcf76f155ced4ddcb4097134ff3c332f>
    <TitleofExhibit xmlns="7e651a3a-8d05-4ee0-9344-b668032e30e0" xsi:nil="true"/>
    <TypeofDocument xmlns="7e651a3a-8d05-4ee0-9344-b668032e30e0" xsi:nil="true"/>
    <Issue xmlns="7e651a3a-8d05-4ee0-9344-b668032e30e0" xsi:nil="true"/>
    <IssueNo_x002e_ xmlns="7e651a3a-8d05-4ee0-9344-b668032e30e0" xsi:nil="true"/>
    <Witness_x0020_Approved xmlns="7e651a3a-8d05-4ee0-9344-b668032e30e0">false</Witness_x0020_Approved>
  </documentManagement>
</p:properties>
</file>

<file path=customXml/itemProps1.xml><?xml version="1.0" encoding="utf-8"?>
<ds:datastoreItem xmlns:ds="http://schemas.openxmlformats.org/officeDocument/2006/customXml" ds:itemID="{92909150-B94A-4029-B891-DE52AA825F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651a3a-8d05-4ee0-9344-b668032e30e0"/>
    <ds:schemaRef ds:uri="1f5e108a-442b-424d-88d6-fdac133e6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CF93B3-7AA6-4C9E-AEE6-5AB4A55B1F4F}">
  <ds:schemaRefs>
    <ds:schemaRef ds:uri="http://schemas.microsoft.com/office/2006/metadata/longProperties"/>
  </ds:schemaRefs>
</ds:datastoreItem>
</file>

<file path=customXml/itemProps3.xml><?xml version="1.0" encoding="utf-8"?>
<ds:datastoreItem xmlns:ds="http://schemas.openxmlformats.org/officeDocument/2006/customXml" ds:itemID="{54FEAB4D-D641-43F5-AF24-1C65E9698971}">
  <ds:schemaRefs>
    <ds:schemaRef ds:uri="http://schemas.microsoft.com/sharepoint/v3/contenttype/forms"/>
  </ds:schemaRefs>
</ds:datastoreItem>
</file>

<file path=customXml/itemProps4.xml><?xml version="1.0" encoding="utf-8"?>
<ds:datastoreItem xmlns:ds="http://schemas.openxmlformats.org/officeDocument/2006/customXml" ds:itemID="{277E23EE-06ED-4B01-B0BE-1CAF82D99D48}">
  <ds:schemaRefs>
    <ds:schemaRef ds:uri="7e651a3a-8d05-4ee0-9344-b668032e30e0"/>
    <ds:schemaRef ds:uri="http://purl.org/dc/elements/1.1/"/>
    <ds:schemaRef ds:uri="http://purl.org/dc/dcmitype/"/>
    <ds:schemaRef ds:uri="http://www.w3.org/XML/1998/namespace"/>
    <ds:schemaRef ds:uri="http://schemas.microsoft.com/office/2006/metadata/properties"/>
    <ds:schemaRef ds:uri="1f5e108a-442b-424d-88d6-fdac133e65d6"/>
    <ds:schemaRef ds:uri="http://schemas.microsoft.com/office/2006/documentManagement/types"/>
    <ds:schemaRef ds:uri="http://purl.org/dc/term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G-01-02 Page 1</vt:lpstr>
      <vt:lpstr>G-01-02 Page 2</vt:lpstr>
      <vt:lpstr>B2M Rev Req</vt:lpstr>
      <vt:lpstr>G-01-02 historical</vt:lpstr>
      <vt:lpstr>'G-01-02 historical'!Print_Area</vt:lpstr>
      <vt:lpstr>'G-01-02 Page 1'!Print_Area</vt:lpstr>
      <vt:lpstr>'G-01-02 Page 2'!Print_Area</vt:lpstr>
    </vt:vector>
  </TitlesOfParts>
  <Manager/>
  <Company>Hydro One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Cost of Long-Term Debt</dc:title>
  <dc:subject/>
  <dc:creator>Naiyu Zhang</dc:creator>
  <cp:keywords/>
  <dc:description/>
  <cp:lastModifiedBy>MOLINA Carla</cp:lastModifiedBy>
  <cp:revision/>
  <dcterms:created xsi:type="dcterms:W3CDTF">2008-07-30T17:20:25Z</dcterms:created>
  <dcterms:modified xsi:type="dcterms:W3CDTF">2024-05-23T16:32:36Z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Regulatory Affairs Proceeding</vt:lpwstr>
  </property>
  <property fmtid="{D5CDD505-2E9C-101B-9397-08002B2CF9AE}" pid="3" name="Applicant">
    <vt:lpwstr>;#Hydro One Networks;#</vt:lpwstr>
  </property>
  <property fmtid="{D5CDD505-2E9C-101B-9397-08002B2CF9AE}" pid="4" name="Case Type">
    <vt:lpwstr>Electricity</vt:lpwstr>
  </property>
  <property fmtid="{D5CDD505-2E9C-101B-9397-08002B2CF9AE}" pid="5" name="Document Type">
    <vt:lpwstr>Prefiled evidence</vt:lpwstr>
  </property>
  <property fmtid="{D5CDD505-2E9C-101B-9397-08002B2CF9AE}" pid="6" name="Jurisdiction">
    <vt:lpwstr>OEB</vt:lpwstr>
  </property>
  <property fmtid="{D5CDD505-2E9C-101B-9397-08002B2CF9AE}" pid="7" name="Authoring Party">
    <vt:lpwstr>Hydro One Networks</vt:lpwstr>
  </property>
  <property fmtid="{D5CDD505-2E9C-101B-9397-08002B2CF9AE}" pid="8" name="Order">
    <vt:r8>87400</vt:r8>
  </property>
  <property fmtid="{D5CDD505-2E9C-101B-9397-08002B2CF9AE}" pid="9" name="ContentTypeId">
    <vt:lpwstr>0x01010062A9886C0063524695E58E529275A6AB</vt:lpwstr>
  </property>
  <property fmtid="{D5CDD505-2E9C-101B-9397-08002B2CF9AE}" pid="10" name="display_urn:schemas-microsoft-com:office:office#Primary_Author">
    <vt:lpwstr>PAOLUCCI William</vt:lpwstr>
  </property>
  <property fmtid="{D5CDD505-2E9C-101B-9397-08002B2CF9AE}" pid="11" name="Filing Status">
    <vt:lpwstr>Draft</vt:lpwstr>
  </property>
  <property fmtid="{D5CDD505-2E9C-101B-9397-08002B2CF9AE}" pid="12" name="Document Date">
    <vt:lpwstr>2024-02-09T11:12:14Z</vt:lpwstr>
  </property>
  <property fmtid="{D5CDD505-2E9C-101B-9397-08002B2CF9AE}" pid="13" name="MediaServiceImageTags">
    <vt:lpwstr/>
  </property>
  <property fmtid="{D5CDD505-2E9C-101B-9397-08002B2CF9AE}" pid="14" name="PowerlinkCOMAddIn.COMAddIn.WebAddinBridge.Options">
    <vt:lpwstr>{"port":50153,"version":"1.24.163"}</vt:lpwstr>
  </property>
</Properties>
</file>