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459" documentId="8_{77A923F3-B64B-4541-B513-B2DB1EC46B4C}" xr6:coauthVersionLast="47" xr6:coauthVersionMax="47" xr10:uidLastSave="{493CA1EF-8DAD-4FE4-B20C-8A8F0776EE22}"/>
  <bookViews>
    <workbookView xWindow="-110" yWindow="-110" windowWidth="19420" windowHeight="10420" tabRatio="665" xr2:uid="{00000000-000D-0000-FFFF-FFFF00000000}"/>
  </bookViews>
  <sheets>
    <sheet name="G-01-03 Page 1" sheetId="14" r:id="rId1"/>
    <sheet name="G-01-03 Page 2a" sheetId="15" r:id="rId2"/>
    <sheet name="G-01-03 Page 2b" sheetId="17" r:id="rId3"/>
    <sheet name="G-01-03 Page 2c" sheetId="18" r:id="rId4"/>
    <sheet name="G-01-03 Page 2d" sheetId="19" r:id="rId5"/>
    <sheet name="G-01-03 Page 2e" sheetId="20" r:id="rId6"/>
    <sheet name="G-01-03 Page 3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1'!$A$1:$Q$27</definedName>
    <definedName name="_xlnm.Print_Area" localSheetId="1">'G-01-03 Page 2a'!$A$1:$J$33</definedName>
    <definedName name="_xlnm.Print_Area" localSheetId="2">'G-01-03 Page 2b'!$A$1:$J$33</definedName>
    <definedName name="_xlnm.Print_Area" localSheetId="3">'G-01-03 Page 2c'!$A$1:$J$33</definedName>
    <definedName name="_xlnm.Print_Area" localSheetId="4">'G-01-03 Page 2d'!$A$1:$J$33</definedName>
    <definedName name="_xlnm.Print_Area" localSheetId="5">'G-01-03 Page 2e'!$A$1:$J$33</definedName>
    <definedName name="_xlnm.Print_Area" localSheetId="6">'G-01-03 Page 3'!$A$1:$H$33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Cols" localSheetId="0" hidden="1">'G-01-03 Page 1'!$D:$E</definedName>
    <definedName name="Z_9BF76A56_E765_439E_A520_989A28048B98_.wvu.PrintArea" localSheetId="0" hidden="1">'G-01-03 Page 1'!$A$1:$Q$24</definedName>
    <definedName name="Z_9BF76A56_E765_439E_A520_989A28048B98_.wvu.PrintArea" localSheetId="1" hidden="1">'G-01-03 Page 2a'!$A$1:$J$33</definedName>
    <definedName name="Z_9BF76A56_E765_439E_A520_989A28048B98_.wvu.PrintArea" localSheetId="2" hidden="1">'G-01-03 Page 2b'!$A$1:$J$33</definedName>
    <definedName name="Z_9BF76A56_E765_439E_A520_989A28048B98_.wvu.PrintArea" localSheetId="3" hidden="1">'G-01-03 Page 2c'!$A$1:$J$33</definedName>
    <definedName name="Z_9BF76A56_E765_439E_A520_989A28048B98_.wvu.PrintArea" localSheetId="4" hidden="1">'G-01-03 Page 2d'!$A$1:$J$33</definedName>
    <definedName name="Z_9BF76A56_E765_439E_A520_989A28048B98_.wvu.PrintArea" localSheetId="5" hidden="1">'G-01-03 Page 2e'!$A$1:$J$33</definedName>
    <definedName name="Z_9BF76A56_E765_439E_A520_989A28048B98_.wvu.PrintArea" localSheetId="6" hidden="1">'G-01-03 Page 3'!$A$1:$H$33</definedName>
    <definedName name="Z_B01B5FA6_84D4_413A_ACF8_E0C93810160C_.wvu.Cols" localSheetId="0" hidden="1">'G-01-03 Page 1'!$D:$E</definedName>
    <definedName name="Z_B01B5FA6_84D4_413A_ACF8_E0C93810160C_.wvu.PrintArea" localSheetId="0" hidden="1">'G-01-03 Page 1'!$A$1:$Q$24</definedName>
    <definedName name="Z_B01B5FA6_84D4_413A_ACF8_E0C93810160C_.wvu.PrintArea" localSheetId="1" hidden="1">'G-01-03 Page 2a'!$A$1:$J$33</definedName>
    <definedName name="Z_B01B5FA6_84D4_413A_ACF8_E0C93810160C_.wvu.PrintArea" localSheetId="2" hidden="1">'G-01-03 Page 2b'!$A$1:$J$33</definedName>
    <definedName name="Z_B01B5FA6_84D4_413A_ACF8_E0C93810160C_.wvu.PrintArea" localSheetId="3" hidden="1">'G-01-03 Page 2c'!$A$1:$J$33</definedName>
    <definedName name="Z_B01B5FA6_84D4_413A_ACF8_E0C93810160C_.wvu.PrintArea" localSheetId="4" hidden="1">'G-01-03 Page 2d'!$A$1:$J$33</definedName>
    <definedName name="Z_B01B5FA6_84D4_413A_ACF8_E0C93810160C_.wvu.PrintArea" localSheetId="5" hidden="1">'G-01-03 Page 2e'!$A$1:$J$33</definedName>
    <definedName name="Z_B01B5FA6_84D4_413A_ACF8_E0C93810160C_.wvu.PrintArea" localSheetId="6" hidden="1">'G-01-03 Page 3'!$A$1:$H$33</definedName>
    <definedName name="Z_BB254614_6E35_4570_92F5_BAA3FE64DD9A_.wvu.Cols" localSheetId="0" hidden="1">'G-01-03 Page 1'!$D:$E</definedName>
    <definedName name="Z_BB254614_6E35_4570_92F5_BAA3FE64DD9A_.wvu.PrintArea" localSheetId="0" hidden="1">'G-01-03 Page 1'!$A$1:$Q$24</definedName>
    <definedName name="Z_BB254614_6E35_4570_92F5_BAA3FE64DD9A_.wvu.PrintArea" localSheetId="1" hidden="1">'G-01-03 Page 2a'!$A$1:$J$33</definedName>
    <definedName name="Z_BB254614_6E35_4570_92F5_BAA3FE64DD9A_.wvu.PrintArea" localSheetId="2" hidden="1">'G-01-03 Page 2b'!$A$1:$J$33</definedName>
    <definedName name="Z_BB254614_6E35_4570_92F5_BAA3FE64DD9A_.wvu.PrintArea" localSheetId="3" hidden="1">'G-01-03 Page 2c'!$A$1:$J$33</definedName>
    <definedName name="Z_BB254614_6E35_4570_92F5_BAA3FE64DD9A_.wvu.PrintArea" localSheetId="4" hidden="1">'G-01-03 Page 2d'!$A$1:$J$33</definedName>
    <definedName name="Z_BB254614_6E35_4570_92F5_BAA3FE64DD9A_.wvu.PrintArea" localSheetId="5" hidden="1">'G-01-03 Page 2e'!$A$1:$J$33</definedName>
    <definedName name="Z_BB254614_6E35_4570_92F5_BAA3FE64DD9A_.wvu.PrintArea" localSheetId="6" hidden="1">'G-01-03 Page 3'!$A$1:$H$33</definedName>
    <definedName name="Z_E450F6EA_73AF_4362_B9AF_6B82060E4DC3_.wvu.Cols" localSheetId="0" hidden="1">'G-01-03 Page 1'!$D:$E</definedName>
    <definedName name="Z_E450F6EA_73AF_4362_B9AF_6B82060E4DC3_.wvu.PrintArea" localSheetId="0" hidden="1">'G-01-03 Page 1'!$A$1:$Q$24</definedName>
    <definedName name="Z_E450F6EA_73AF_4362_B9AF_6B82060E4DC3_.wvu.PrintArea" localSheetId="1" hidden="1">'G-01-03 Page 2a'!$A$1:$J$33</definedName>
    <definedName name="Z_E450F6EA_73AF_4362_B9AF_6B82060E4DC3_.wvu.PrintArea" localSheetId="2" hidden="1">'G-01-03 Page 2b'!$A$1:$J$33</definedName>
    <definedName name="Z_E450F6EA_73AF_4362_B9AF_6B82060E4DC3_.wvu.PrintArea" localSheetId="3" hidden="1">'G-01-03 Page 2c'!$A$1:$J$33</definedName>
    <definedName name="Z_E450F6EA_73AF_4362_B9AF_6B82060E4DC3_.wvu.PrintArea" localSheetId="4" hidden="1">'G-01-03 Page 2d'!$A$1:$J$33</definedName>
    <definedName name="Z_E450F6EA_73AF_4362_B9AF_6B82060E4DC3_.wvu.PrintArea" localSheetId="5" hidden="1">'G-01-03 Page 2e'!$A$1:$J$33</definedName>
    <definedName name="Z_E450F6EA_73AF_4362_B9AF_6B82060E4DC3_.wvu.PrintArea" localSheetId="6" hidden="1">'G-01-03 Page 3'!$A$1:$H$33</definedName>
    <definedName name="Z_F6253B25_06CA_4AB3_AC9A_3241787542D6_.wvu.Cols" localSheetId="0" hidden="1">'G-01-03 Page 1'!$D:$E</definedName>
    <definedName name="Z_F6253B25_06CA_4AB3_AC9A_3241787542D6_.wvu.PrintArea" localSheetId="0" hidden="1">'G-01-03 Page 1'!$A$1:$Q$24</definedName>
    <definedName name="Z_F6253B25_06CA_4AB3_AC9A_3241787542D6_.wvu.PrintArea" localSheetId="1" hidden="1">'G-01-03 Page 2a'!$A$1:$J$33</definedName>
    <definedName name="Z_F6253B25_06CA_4AB3_AC9A_3241787542D6_.wvu.PrintArea" localSheetId="2" hidden="1">'G-01-03 Page 2b'!$A$1:$J$33</definedName>
    <definedName name="Z_F6253B25_06CA_4AB3_AC9A_3241787542D6_.wvu.PrintArea" localSheetId="3" hidden="1">'G-01-03 Page 2c'!$A$1:$J$33</definedName>
    <definedName name="Z_F6253B25_06CA_4AB3_AC9A_3241787542D6_.wvu.PrintArea" localSheetId="4" hidden="1">'G-01-03 Page 2d'!$A$1:$J$33</definedName>
    <definedName name="Z_F6253B25_06CA_4AB3_AC9A_3241787542D6_.wvu.PrintArea" localSheetId="5" hidden="1">'G-01-03 Page 2e'!$A$1:$J$33</definedName>
    <definedName name="Z_F6253B25_06CA_4AB3_AC9A_3241787542D6_.wvu.PrintArea" localSheetId="6" hidden="1">'G-01-03 Page 3'!$A$1:$H$33</definedName>
  </definedNames>
  <calcPr calcId="191028" calcMode="manual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6" l="1"/>
  <c r="G16" i="16"/>
  <c r="G18" i="16"/>
  <c r="F18" i="16"/>
  <c r="G16" i="20"/>
  <c r="G16" i="19"/>
  <c r="G16" i="18" l="1"/>
  <c r="G16" i="15"/>
  <c r="G16" i="17"/>
  <c r="H16" i="16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4" i="18" s="1"/>
  <c r="H12" i="18"/>
  <c r="F12" i="18"/>
  <c r="E16" i="18" s="1"/>
  <c r="E20" i="17"/>
  <c r="H20" i="17" s="1"/>
  <c r="E14" i="17"/>
  <c r="H14" i="17" s="1"/>
  <c r="H12" i="17"/>
  <c r="F12" i="17"/>
  <c r="E16" i="17" s="1"/>
  <c r="E16" i="20" l="1"/>
  <c r="H14" i="20"/>
  <c r="F16" i="19"/>
  <c r="E18" i="19"/>
  <c r="H16" i="19"/>
  <c r="H16" i="18"/>
  <c r="E18" i="18"/>
  <c r="F16" i="18"/>
  <c r="H16" i="17"/>
  <c r="F16" i="17"/>
  <c r="E18" i="17"/>
  <c r="H16" i="20" l="1"/>
  <c r="F16" i="20"/>
  <c r="E18" i="20"/>
  <c r="G18" i="19"/>
  <c r="H18" i="19" s="1"/>
  <c r="F18" i="19"/>
  <c r="G18" i="18"/>
  <c r="H18" i="18" s="1"/>
  <c r="F18" i="18"/>
  <c r="G18" i="17"/>
  <c r="H18" i="17" s="1"/>
  <c r="F18" i="17"/>
  <c r="E20" i="15"/>
  <c r="H20" i="15" s="1"/>
  <c r="E14" i="15"/>
  <c r="H14" i="15" s="1"/>
  <c r="H12" i="15"/>
  <c r="F12" i="15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E16" i="15"/>
  <c r="G22" i="20" l="1"/>
  <c r="H22" i="20" s="1"/>
  <c r="F22" i="20"/>
  <c r="F16" i="15"/>
  <c r="E18" i="15"/>
  <c r="H16" i="15"/>
  <c r="G18" i="15" l="1"/>
  <c r="H18" i="15" s="1"/>
  <c r="F18" i="15"/>
  <c r="F22" i="15" s="1"/>
  <c r="G22" i="15" l="1"/>
  <c r="H22" i="15" s="1"/>
  <c r="E14" i="16"/>
  <c r="E18" i="16"/>
  <c r="H18" i="16"/>
  <c r="E20" i="16"/>
  <c r="H20" i="16"/>
  <c r="E22" i="16"/>
  <c r="H22" i="16"/>
</calcChain>
</file>

<file path=xl/sharedStrings.xml><?xml version="1.0" encoding="utf-8"?>
<sst xmlns="http://schemas.openxmlformats.org/spreadsheetml/2006/main" count="200" uniqueCount="43">
  <si>
    <t>B2M LP</t>
  </si>
  <si>
    <t>Debt and Equity Summary</t>
  </si>
  <si>
    <t>Historical Years (2019, 2020, 2021, 2022, 2023) and Bridge Year (2024)</t>
  </si>
  <si>
    <t>As at December 31</t>
  </si>
  <si>
    <t>($ Millions)</t>
  </si>
  <si>
    <t>Amount</t>
  </si>
  <si>
    <t>Outstanding</t>
  </si>
  <si>
    <t>Updated</t>
  </si>
  <si>
    <t>Line No.</t>
  </si>
  <si>
    <t xml:space="preserve"> Particulars</t>
  </si>
  <si>
    <t>Actual</t>
  </si>
  <si>
    <t>Bridge</t>
  </si>
  <si>
    <t>(a)</t>
  </si>
  <si>
    <t>(b)</t>
  </si>
  <si>
    <t>(c)</t>
  </si>
  <si>
    <t>(d)</t>
  </si>
  <si>
    <t>(e)</t>
  </si>
  <si>
    <t>I</t>
  </si>
  <si>
    <t>Long-term debt</t>
  </si>
  <si>
    <t>Short-term debt</t>
  </si>
  <si>
    <t>Preference shares</t>
  </si>
  <si>
    <t>Common equity</t>
  </si>
  <si>
    <t>Summary of Cost of Capital</t>
  </si>
  <si>
    <t>Test Year 2025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</si>
  <si>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</si>
  <si>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</si>
  <si>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</si>
  <si>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</si>
  <si>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</si>
  <si>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</si>
  <si>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</si>
  <si>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</si>
  <si>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</si>
  <si>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 xml:space="preserve">Long term debt ($M) based on Average Monthly Total Debt outstanding G-01-02 </t>
  </si>
  <si>
    <t>Long term debt % based on Projected Average Embedded Cost Rate  G-01-02</t>
  </si>
  <si>
    <t>Short term debt % based on OEB's 2024 Cost of Capital Parameters</t>
  </si>
  <si>
    <t>Common Equity % based on OEB's 2024 Cost of Capital Parameters</t>
  </si>
  <si>
    <t>Total rate base from C-01-01</t>
  </si>
  <si>
    <t>Test Year 2026</t>
  </si>
  <si>
    <t>Test Year 2027</t>
  </si>
  <si>
    <t>Test Year 2028</t>
  </si>
  <si>
    <t>Test Year 2029</t>
  </si>
  <si>
    <t xml:space="preserve">Last OEB-approved year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</si>
</sst>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#,##0.0\ \ _);\(#,##0.0\)\ \ "/>
    <numFmt numFmtId="226" formatCode="_(* #,##0.00000_);_(* \(#,##0.00000\);_(* &quot;-&quot;??_);_(@_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Helv"/>
    </font>
    <font>
      <b/>
      <sz val="10"/>
      <name val="Helv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0" xfId="53071" applyFont="1" applyAlignment="1">
      <alignment horizontal="left"/>
    </xf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166" fontId="9" fillId="0" borderId="0" xfId="60550" applyNumberFormat="1" applyFont="1" applyFill="1" applyBorder="1" applyAlignment="1">
      <alignment horizontal="right"/>
    </xf>
    <xf numFmtId="166" fontId="9" fillId="0" borderId="0" xfId="60550" applyNumberFormat="1" applyFont="1" applyFill="1" applyBorder="1" applyAlignment="1">
      <alignment horizontal="center"/>
    </xf>
    <xf numFmtId="166" fontId="5" fillId="0" borderId="0" xfId="60550" applyNumberFormat="1" applyFont="1" applyFill="1" applyBorder="1" applyAlignment="1">
      <alignment horizontal="left"/>
    </xf>
    <xf numFmtId="167" fontId="9" fillId="0" borderId="0" xfId="53071" applyNumberFormat="1" applyFont="1" applyAlignment="1">
      <alignment horizontal="center"/>
    </xf>
    <xf numFmtId="0" fontId="11" fillId="0" borderId="0" xfId="53071" applyFont="1"/>
    <xf numFmtId="166" fontId="5" fillId="0" borderId="0" xfId="53071" applyNumberFormat="1" applyFont="1"/>
    <xf numFmtId="0" fontId="9" fillId="0" borderId="0" xfId="53071" applyFont="1" applyAlignment="1">
      <alignment vertical="center"/>
    </xf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223" fontId="9" fillId="0" borderId="0" xfId="53071" applyNumberFormat="1" applyFont="1" applyAlignment="1">
      <alignment horizontal="right"/>
    </xf>
    <xf numFmtId="222" fontId="9" fillId="0" borderId="0" xfId="53071" applyNumberFormat="1" applyFont="1" applyAlignment="1">
      <alignment horizontal="right"/>
    </xf>
    <xf numFmtId="167" fontId="9" fillId="0" borderId="0" xfId="53071" applyNumberFormat="1" applyFont="1" applyAlignment="1">
      <alignment horizontal="right"/>
    </xf>
    <xf numFmtId="221" fontId="9" fillId="0" borderId="0" xfId="53071" applyNumberFormat="1" applyFont="1" applyAlignment="1">
      <alignment horizontal="right"/>
    </xf>
    <xf numFmtId="221" fontId="9" fillId="0" borderId="2" xfId="53071" applyNumberFormat="1" applyFont="1" applyBorder="1" applyAlignment="1">
      <alignment horizontal="right"/>
    </xf>
    <xf numFmtId="222" fontId="9" fillId="0" borderId="2" xfId="53071" applyNumberFormat="1" applyFont="1" applyBorder="1" applyAlignment="1">
      <alignment horizontal="right"/>
    </xf>
    <xf numFmtId="167" fontId="9" fillId="0" borderId="2" xfId="53071" applyNumberFormat="1" applyFont="1" applyBorder="1" applyAlignment="1">
      <alignment horizontal="right"/>
    </xf>
    <xf numFmtId="222" fontId="5" fillId="0" borderId="0" xfId="53071" applyNumberFormat="1" applyFont="1"/>
    <xf numFmtId="166" fontId="9" fillId="0" borderId="0" xfId="13807" applyNumberFormat="1" applyFont="1" applyFill="1" applyBorder="1" applyAlignment="1">
      <alignment horizontal="right"/>
    </xf>
    <xf numFmtId="166" fontId="9" fillId="0" borderId="0" xfId="53071" applyNumberFormat="1" applyFont="1"/>
    <xf numFmtId="43" fontId="9" fillId="0" borderId="0" xfId="53071" applyNumberFormat="1" applyFont="1"/>
    <xf numFmtId="0" fontId="145" fillId="0" borderId="0" xfId="1" applyFont="1" applyAlignment="1">
      <alignment horizontal="center"/>
    </xf>
    <xf numFmtId="169" fontId="9" fillId="0" borderId="0" xfId="13807" applyNumberFormat="1" applyFont="1" applyFill="1" applyBorder="1" applyAlignment="1">
      <alignment horizontal="right"/>
    </xf>
    <xf numFmtId="0" fontId="11" fillId="0" borderId="0" xfId="60551" applyFont="1"/>
    <xf numFmtId="221" fontId="5" fillId="0" borderId="0" xfId="53071" applyNumberFormat="1" applyFont="1"/>
    <xf numFmtId="225" fontId="9" fillId="0" borderId="2" xfId="60551" applyNumberFormat="1" applyFont="1" applyBorder="1" applyAlignment="1">
      <alignment horizontal="right"/>
    </xf>
    <xf numFmtId="168" fontId="9" fillId="0" borderId="0" xfId="53071" applyNumberFormat="1" applyFont="1" applyAlignment="1">
      <alignment horizontal="right"/>
    </xf>
    <xf numFmtId="222" fontId="5" fillId="0" borderId="0" xfId="60550" applyNumberFormat="1" applyFont="1" applyFill="1"/>
    <xf numFmtId="226" fontId="5" fillId="0" borderId="0" xfId="53071" applyNumberFormat="1" applyFont="1"/>
    <xf numFmtId="225" fontId="9" fillId="0" borderId="0" xfId="60551" applyNumberFormat="1" applyFont="1" applyAlignment="1">
      <alignment horizontal="right"/>
    </xf>
    <xf numFmtId="0" fontId="5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147" fillId="0" borderId="0" xfId="0" applyFont="1" applyAlignment="1">
      <alignment horizontal="right"/>
    </xf>
    <xf numFmtId="0" fontId="147" fillId="0" borderId="0" xfId="0" applyFont="1"/>
    <xf numFmtId="0" fontId="148" fillId="0" borderId="0" xfId="53071" applyFont="1"/>
    <xf numFmtId="0" fontId="31" fillId="0" borderId="0" xfId="0" applyFont="1" applyAlignment="1">
      <alignment horizontal="left"/>
    </xf>
    <xf numFmtId="166" fontId="31" fillId="0" borderId="0" xfId="60080" applyNumberFormat="1" applyFont="1" applyFill="1"/>
    <xf numFmtId="2" fontId="31" fillId="0" borderId="0" xfId="60080" applyNumberFormat="1" applyFont="1" applyFill="1"/>
    <xf numFmtId="166" fontId="31" fillId="0" borderId="0" xfId="0" applyNumberFormat="1" applyFont="1"/>
    <xf numFmtId="2" fontId="31" fillId="0" borderId="0" xfId="0" applyNumberFormat="1" applyFont="1"/>
    <xf numFmtId="3" fontId="31" fillId="0" borderId="0" xfId="0" applyNumberFormat="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3763-A69C-49DF-A1F2-7B8EB3AE16BE}">
  <sheetPr>
    <pageSetUpPr fitToPage="1"/>
  </sheetPr>
  <dimension ref="A1:Q35"/>
  <sheetViews>
    <sheetView tabSelected="1" zoomScaleNormal="100" zoomScaleSheetLayoutView="100" zoomScalePageLayoutView="115" workbookViewId="0">
      <selection activeCell="C25" sqref="C25"/>
    </sheetView>
  </sheetViews>
  <sheetFormatPr defaultColWidth="9.1796875" defaultRowHeight="13"/>
  <cols>
    <col min="1" max="1" width="6.81640625" style="1" customWidth="1"/>
    <col min="2" max="2" width="1.26953125" style="1" customWidth="1"/>
    <col min="3" max="3" width="18.1796875" style="1" customWidth="1"/>
    <col min="4" max="4" width="1.81640625" style="1" customWidth="1"/>
    <col min="5" max="5" width="10.1796875" style="1" bestFit="1" customWidth="1"/>
    <col min="6" max="6" width="1.81640625" style="1" customWidth="1"/>
    <col min="7" max="7" width="11.453125" style="1" customWidth="1"/>
    <col min="8" max="8" width="1.81640625" style="1" customWidth="1"/>
    <col min="9" max="9" width="11.453125" style="1" customWidth="1"/>
    <col min="10" max="10" width="1.81640625" style="1" customWidth="1"/>
    <col min="11" max="11" width="11.453125" style="1" customWidth="1"/>
    <col min="12" max="12" width="1.81640625" style="1" customWidth="1"/>
    <col min="13" max="13" width="12.1796875" style="1" customWidth="1"/>
    <col min="14" max="14" width="2.26953125" style="1" customWidth="1"/>
    <col min="15" max="15" width="10.81640625" style="1" bestFit="1" customWidth="1"/>
    <col min="16" max="16" width="2.26953125" style="1" customWidth="1"/>
    <col min="17" max="16384" width="9.1796875" style="1"/>
  </cols>
  <sheetData>
    <row r="1" spans="1:1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6">
      <c r="A7" s="3"/>
      <c r="B7" s="3"/>
      <c r="C7" s="3"/>
      <c r="D7" s="3"/>
      <c r="E7" s="2" t="s">
        <v>5</v>
      </c>
      <c r="F7" s="2"/>
      <c r="G7" s="2" t="s">
        <v>5</v>
      </c>
      <c r="H7" s="2"/>
      <c r="I7" s="2" t="s">
        <v>5</v>
      </c>
      <c r="J7" s="2"/>
      <c r="K7" s="2" t="s">
        <v>5</v>
      </c>
      <c r="L7" s="4"/>
      <c r="M7" s="2" t="s">
        <v>5</v>
      </c>
      <c r="O7" s="2" t="s">
        <v>5</v>
      </c>
    </row>
    <row r="8" spans="1:16">
      <c r="A8" s="2"/>
      <c r="B8" s="2"/>
      <c r="C8" s="2"/>
      <c r="D8" s="2"/>
      <c r="E8" s="2" t="s">
        <v>6</v>
      </c>
      <c r="F8" s="2"/>
      <c r="G8" s="2" t="s">
        <v>6</v>
      </c>
      <c r="H8" s="2"/>
      <c r="I8" s="2" t="s">
        <v>6</v>
      </c>
      <c r="J8" s="2"/>
      <c r="K8" s="2" t="s">
        <v>6</v>
      </c>
      <c r="L8" s="4"/>
      <c r="M8" s="2" t="s">
        <v>6</v>
      </c>
      <c r="O8" s="2" t="s">
        <v>6</v>
      </c>
    </row>
    <row r="9" spans="1:16">
      <c r="A9" s="5" t="s">
        <v>7</v>
      </c>
      <c r="B9" s="3"/>
      <c r="C9" s="4"/>
      <c r="D9" s="4"/>
      <c r="E9" s="2">
        <v>2019</v>
      </c>
      <c r="F9" s="2"/>
      <c r="G9" s="2">
        <v>2020</v>
      </c>
      <c r="H9" s="2"/>
      <c r="I9" s="2">
        <v>2021</v>
      </c>
      <c r="J9" s="2"/>
      <c r="K9" s="2">
        <v>2022</v>
      </c>
      <c r="L9" s="4"/>
      <c r="M9" s="2">
        <v>2023</v>
      </c>
      <c r="O9" s="2">
        <v>2024</v>
      </c>
    </row>
    <row r="10" spans="1:16" ht="26">
      <c r="A10" s="6" t="s">
        <v>8</v>
      </c>
      <c r="B10" s="7"/>
      <c r="C10" s="8" t="s">
        <v>9</v>
      </c>
      <c r="D10" s="9"/>
      <c r="E10" s="10" t="s">
        <v>10</v>
      </c>
      <c r="F10" s="42"/>
      <c r="G10" s="10" t="s">
        <v>10</v>
      </c>
      <c r="H10" s="2"/>
      <c r="I10" s="10" t="s">
        <v>10</v>
      </c>
      <c r="J10" s="2"/>
      <c r="K10" s="10" t="s">
        <v>10</v>
      </c>
      <c r="L10" s="4"/>
      <c r="M10" s="10" t="s">
        <v>10</v>
      </c>
      <c r="O10" s="10" t="s">
        <v>11</v>
      </c>
    </row>
    <row r="11" spans="1:16">
      <c r="A11" s="11"/>
      <c r="B11" s="11"/>
      <c r="C11" s="4"/>
      <c r="D11" s="4"/>
      <c r="E11" s="3" t="s">
        <v>12</v>
      </c>
      <c r="F11" s="3"/>
      <c r="G11" s="3" t="s">
        <v>12</v>
      </c>
      <c r="H11" s="3"/>
      <c r="I11" s="3" t="s">
        <v>13</v>
      </c>
      <c r="J11" s="3"/>
      <c r="K11" s="3" t="s">
        <v>14</v>
      </c>
      <c r="L11" s="4"/>
      <c r="M11" s="3" t="s">
        <v>15</v>
      </c>
      <c r="O11" s="3" t="s">
        <v>16</v>
      </c>
    </row>
    <row r="12" spans="1:16">
      <c r="A12" s="3"/>
      <c r="B12" s="3"/>
      <c r="C12" s="4"/>
      <c r="D12" s="4"/>
      <c r="E12" s="3"/>
      <c r="F12" s="3"/>
      <c r="G12" s="3"/>
      <c r="H12" s="3"/>
      <c r="I12" s="3"/>
      <c r="J12" s="3"/>
      <c r="K12" s="3"/>
      <c r="L12" s="4"/>
      <c r="M12" s="3"/>
    </row>
    <row r="13" spans="1:16">
      <c r="A13" s="3" t="s">
        <v>17</v>
      </c>
      <c r="B13" s="3"/>
      <c r="C13" s="12" t="s">
        <v>18</v>
      </c>
      <c r="D13" s="13"/>
      <c r="E13" s="43">
        <v>279.44099999999997</v>
      </c>
      <c r="F13" s="14"/>
      <c r="G13" s="43">
        <v>279.94099999999997</v>
      </c>
      <c r="H13" s="14"/>
      <c r="I13" s="43">
        <v>274.08100000000002</v>
      </c>
      <c r="J13" s="39"/>
      <c r="K13" s="43">
        <v>270.23099999999999</v>
      </c>
      <c r="L13" s="40"/>
      <c r="M13" s="43">
        <v>266.387</v>
      </c>
      <c r="N13" s="18"/>
      <c r="O13" s="43">
        <v>262.54414469964661</v>
      </c>
      <c r="P13" s="15"/>
    </row>
    <row r="14" spans="1:16">
      <c r="A14" s="3"/>
      <c r="B14" s="3"/>
      <c r="C14" s="12"/>
      <c r="D14" s="13"/>
      <c r="E14" s="39"/>
      <c r="F14" s="14"/>
      <c r="G14" s="39"/>
      <c r="H14" s="14"/>
      <c r="I14" s="39"/>
      <c r="J14" s="39"/>
      <c r="K14" s="39"/>
      <c r="L14" s="40"/>
      <c r="M14" s="39"/>
      <c r="N14" s="18"/>
      <c r="O14" s="39"/>
    </row>
    <row r="15" spans="1:16">
      <c r="A15" s="3">
        <v>2</v>
      </c>
      <c r="B15" s="3"/>
      <c r="C15" s="12" t="s">
        <v>19</v>
      </c>
      <c r="D15" s="13"/>
      <c r="E15" s="43">
        <v>20.5</v>
      </c>
      <c r="F15" s="14"/>
      <c r="G15" s="43">
        <v>20</v>
      </c>
      <c r="H15" s="14"/>
      <c r="I15" s="43">
        <v>19.582000000000001</v>
      </c>
      <c r="J15" s="39"/>
      <c r="K15" s="43">
        <v>19.306000000000001</v>
      </c>
      <c r="L15" s="40"/>
      <c r="M15" s="43">
        <v>19.032</v>
      </c>
      <c r="N15" s="18"/>
      <c r="O15" s="43">
        <v>18.757374549974756</v>
      </c>
    </row>
    <row r="16" spans="1:16">
      <c r="A16" s="3"/>
      <c r="B16" s="3"/>
      <c r="C16" s="12"/>
      <c r="D16" s="13"/>
      <c r="E16" s="39"/>
      <c r="F16" s="14"/>
      <c r="G16" s="39"/>
      <c r="H16" s="14"/>
      <c r="I16" s="39"/>
      <c r="J16" s="13"/>
      <c r="K16" s="39"/>
      <c r="L16" s="40"/>
      <c r="M16" s="39"/>
      <c r="N16" s="18"/>
      <c r="O16" s="39"/>
    </row>
    <row r="17" spans="1:17">
      <c r="A17" s="3">
        <v>3</v>
      </c>
      <c r="B17" s="3"/>
      <c r="C17" s="12" t="s">
        <v>20</v>
      </c>
      <c r="D17" s="13"/>
      <c r="E17" s="39">
        <v>0</v>
      </c>
      <c r="F17" s="14"/>
      <c r="G17" s="39">
        <v>0</v>
      </c>
      <c r="H17" s="14"/>
      <c r="I17" s="39">
        <v>0</v>
      </c>
      <c r="J17" s="13"/>
      <c r="K17" s="39">
        <v>0</v>
      </c>
      <c r="L17" s="40"/>
      <c r="M17" s="39">
        <v>0</v>
      </c>
      <c r="N17" s="18"/>
      <c r="O17" s="39">
        <v>0</v>
      </c>
      <c r="P17" s="15"/>
    </row>
    <row r="18" spans="1:17">
      <c r="A18" s="3"/>
      <c r="B18" s="3"/>
      <c r="C18" s="12"/>
      <c r="D18" s="13"/>
      <c r="E18" s="39"/>
      <c r="F18" s="14"/>
      <c r="G18" s="39"/>
      <c r="H18" s="14"/>
      <c r="I18" s="39"/>
      <c r="J18" s="13"/>
      <c r="K18" s="39"/>
      <c r="L18" s="40"/>
      <c r="M18" s="39"/>
      <c r="N18" s="18"/>
      <c r="O18" s="39"/>
    </row>
    <row r="19" spans="1:17">
      <c r="A19" s="3">
        <v>4</v>
      </c>
      <c r="B19" s="3"/>
      <c r="C19" s="12" t="s">
        <v>21</v>
      </c>
      <c r="D19" s="13"/>
      <c r="E19" s="43">
        <v>198.50700000000001</v>
      </c>
      <c r="F19" s="14"/>
      <c r="G19" s="43">
        <v>195.41</v>
      </c>
      <c r="H19" s="14"/>
      <c r="I19" s="43">
        <v>192.93199999999999</v>
      </c>
      <c r="J19" s="13"/>
      <c r="K19" s="43">
        <v>192.303</v>
      </c>
      <c r="L19" s="40"/>
      <c r="M19" s="43">
        <v>189.73500000000001</v>
      </c>
      <c r="N19" s="18"/>
      <c r="O19" s="43">
        <v>184.7</v>
      </c>
    </row>
    <row r="20" spans="1:17">
      <c r="A20" s="3"/>
      <c r="B20" s="3"/>
      <c r="C20" s="12"/>
      <c r="D20" s="12"/>
      <c r="E20" s="16"/>
      <c r="F20" s="16"/>
      <c r="G20" s="16"/>
      <c r="H20" s="16"/>
      <c r="I20" s="16"/>
      <c r="J20" s="16"/>
      <c r="K20" s="16"/>
      <c r="L20" s="4"/>
      <c r="M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8"/>
    </row>
    <row r="24" spans="1:17">
      <c r="C24" s="19"/>
    </row>
    <row r="29" spans="1:17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7">
      <c r="C30" s="52"/>
      <c r="D30" s="52"/>
      <c r="E30" s="53"/>
      <c r="F30" s="53"/>
      <c r="G30" s="54"/>
      <c r="H30" s="55"/>
      <c r="I30" s="54"/>
      <c r="J30" s="54"/>
      <c r="K30" s="54"/>
      <c r="L30" s="54"/>
      <c r="M30" s="54"/>
      <c r="N30" s="56"/>
      <c r="O30" s="54"/>
      <c r="P30" s="56"/>
      <c r="Q30" s="54"/>
    </row>
    <row r="31" spans="1:17">
      <c r="C31" s="57"/>
      <c r="D31" s="52"/>
      <c r="E31" s="58"/>
      <c r="F31" s="58"/>
      <c r="G31" s="58"/>
      <c r="H31" s="58"/>
      <c r="I31" s="58"/>
      <c r="J31" s="58"/>
      <c r="K31" s="58"/>
      <c r="L31" s="58"/>
      <c r="M31" s="58"/>
      <c r="O31" s="59"/>
      <c r="Q31" s="59"/>
    </row>
    <row r="32" spans="1:17">
      <c r="C32" s="57"/>
      <c r="D32" s="52"/>
      <c r="E32" s="60"/>
      <c r="F32" s="60"/>
      <c r="G32" s="60"/>
      <c r="H32" s="60"/>
      <c r="I32" s="60"/>
      <c r="J32" s="60"/>
      <c r="K32" s="60"/>
      <c r="L32" s="60"/>
      <c r="M32" s="60"/>
      <c r="O32" s="61"/>
      <c r="Q32" s="61"/>
    </row>
    <row r="33" spans="3:17">
      <c r="C33" s="52"/>
      <c r="D33" s="52"/>
      <c r="E33" s="58"/>
      <c r="F33" s="52"/>
      <c r="G33" s="58"/>
      <c r="H33" s="52"/>
      <c r="I33" s="58"/>
      <c r="J33" s="58"/>
      <c r="K33" s="58"/>
      <c r="L33" s="58"/>
      <c r="M33" s="58"/>
      <c r="O33" s="58"/>
      <c r="Q33" s="58"/>
    </row>
    <row r="34" spans="3:17">
      <c r="C34" s="52"/>
      <c r="D34" s="52"/>
      <c r="E34" s="58"/>
      <c r="F34" s="52"/>
      <c r="G34" s="58"/>
      <c r="H34" s="52"/>
      <c r="I34" s="58"/>
      <c r="J34" s="58"/>
      <c r="K34" s="58"/>
      <c r="L34" s="58"/>
      <c r="M34" s="58"/>
      <c r="O34" s="58"/>
      <c r="Q34" s="58"/>
    </row>
    <row r="35" spans="3:17">
      <c r="C35" s="52"/>
      <c r="D35" s="52"/>
      <c r="E35" s="62"/>
      <c r="F35" s="62"/>
      <c r="G35" s="62"/>
      <c r="H35" s="62"/>
      <c r="I35" s="62"/>
      <c r="J35" s="62"/>
      <c r="K35" s="62"/>
      <c r="L35" s="62"/>
      <c r="M35" s="62"/>
      <c r="O35" s="61"/>
      <c r="Q35" s="61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1.25" bottom="0.75" header="0.3" footer="0.3"/>
  <pageSetup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EAFE-77F8-45CC-91BF-9035CC30C986}">
  <sheetPr>
    <pageSetUpPr fitToPage="1"/>
  </sheetPr>
  <dimension ref="A1:K33"/>
  <sheetViews>
    <sheetView zoomScale="115" zoomScaleNormal="115" zoomScaleSheetLayoutView="115" workbookViewId="0">
      <selection activeCell="M37" sqref="M37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0" width="9.1796875" style="1" bestFit="1"/>
    <col min="11" max="11" width="10.54296875" style="1" bestFit="1" customWidth="1"/>
    <col min="12" max="16384" width="9.1796875" style="1"/>
  </cols>
  <sheetData>
    <row r="1" spans="1:11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11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11" ht="13.15" customHeight="1">
      <c r="A3" s="64" t="s">
        <v>23</v>
      </c>
      <c r="B3" s="64"/>
      <c r="C3" s="64"/>
      <c r="D3" s="64"/>
      <c r="E3" s="64"/>
      <c r="F3" s="64"/>
      <c r="G3" s="64"/>
      <c r="H3" s="64"/>
    </row>
    <row r="4" spans="1:11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11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11">
      <c r="A6" s="64" t="s">
        <v>4</v>
      </c>
      <c r="B6" s="64"/>
      <c r="C6" s="64"/>
      <c r="D6" s="64"/>
      <c r="E6" s="64"/>
      <c r="F6" s="64"/>
      <c r="G6" s="64"/>
      <c r="H6" s="64"/>
    </row>
    <row r="7" spans="1:11">
      <c r="A7" s="2"/>
      <c r="B7" s="2"/>
      <c r="C7" s="2"/>
      <c r="D7" s="2"/>
      <c r="E7" s="4"/>
      <c r="F7" s="4"/>
      <c r="G7" s="4"/>
      <c r="H7" s="4"/>
    </row>
    <row r="8" spans="1:11">
      <c r="A8" s="3"/>
      <c r="B8" s="3"/>
      <c r="C8" s="4"/>
      <c r="D8" s="4"/>
      <c r="E8" s="4"/>
      <c r="F8" s="2">
        <v>2025</v>
      </c>
      <c r="G8" s="4"/>
      <c r="H8" s="4"/>
    </row>
    <row r="9" spans="1:11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1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17</v>
      </c>
      <c r="B12" s="3"/>
      <c r="C12" s="12" t="s">
        <v>18</v>
      </c>
      <c r="D12" s="12"/>
      <c r="E12" s="24">
        <v>260.3100649725672</v>
      </c>
      <c r="F12" s="21">
        <f>E12/E22</f>
        <v>0.57199707856558413</v>
      </c>
      <c r="G12" s="23">
        <v>3.0734853990174667E-2</v>
      </c>
      <c r="H12" s="22">
        <f>E12*G12</f>
        <v>8.0005918391047341</v>
      </c>
    </row>
    <row r="13" spans="1:11">
      <c r="A13" s="3"/>
      <c r="B13" s="3"/>
      <c r="C13" s="12"/>
      <c r="D13" s="12"/>
      <c r="E13" s="20"/>
      <c r="F13" s="21"/>
      <c r="G13" s="23"/>
      <c r="H13" s="22"/>
    </row>
    <row r="14" spans="1:11">
      <c r="A14" s="3">
        <v>2</v>
      </c>
      <c r="B14" s="3"/>
      <c r="C14" s="12" t="s">
        <v>19</v>
      </c>
      <c r="D14" s="12"/>
      <c r="E14" s="24">
        <f>E22*F14</f>
        <v>18.203594020120196</v>
      </c>
      <c r="F14" s="21">
        <v>0.04</v>
      </c>
      <c r="G14" s="23">
        <v>6.2300000000000001E-2</v>
      </c>
      <c r="H14" s="22">
        <f>E14*G14</f>
        <v>1.1340839074534883</v>
      </c>
    </row>
    <row r="15" spans="1:11">
      <c r="A15" s="3"/>
      <c r="B15" s="3"/>
      <c r="C15" s="12"/>
      <c r="D15" s="12"/>
      <c r="E15" s="20"/>
      <c r="F15" s="21"/>
      <c r="G15" s="23"/>
      <c r="H15" s="22"/>
    </row>
    <row r="16" spans="1:11">
      <c r="A16" s="3">
        <v>3</v>
      </c>
      <c r="B16" s="3"/>
      <c r="C16" s="12" t="s">
        <v>30</v>
      </c>
      <c r="D16" s="12"/>
      <c r="E16" s="24">
        <f>-(F12-56%)*E22</f>
        <v>-5.4597486908844601</v>
      </c>
      <c r="F16" s="21">
        <f>E16/E22</f>
        <v>-1.1997078565584074E-2</v>
      </c>
      <c r="G16" s="23">
        <f>G12</f>
        <v>3.0734853990174667E-2</v>
      </c>
      <c r="H16" s="22">
        <f>E16*G16</f>
        <v>-0.16780457883738117</v>
      </c>
      <c r="K16" s="49"/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24">
        <f>SUM(E12:E16)</f>
        <v>273.05391030180294</v>
      </c>
      <c r="F18" s="21">
        <f>SUM(F12:F16)</f>
        <v>0.60000000000000009</v>
      </c>
      <c r="G18" s="23">
        <f>((F12*G12)+(F14*G14)+(F16*G16))/SUM(F12:F16)</f>
        <v>3.2839197057496355E-2</v>
      </c>
      <c r="H18" s="22">
        <f>E18*G18</f>
        <v>8.966871167720841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24">
        <f>E22*F20</f>
        <v>182.03594020120195</v>
      </c>
      <c r="F20" s="21">
        <v>0.4</v>
      </c>
      <c r="G20" s="23">
        <v>9.2100000000000001E-2</v>
      </c>
      <c r="H20" s="22">
        <f>E20*G20</f>
        <v>16.7655100925307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46">
        <v>455.08985050300487</v>
      </c>
      <c r="F22" s="28">
        <f>SUM(F18:F20)</f>
        <v>1</v>
      </c>
      <c r="G22" s="29">
        <f>((F18*G18)+(F20*G20))/SUM(F18:F20)</f>
        <v>5.6543518234497825E-2</v>
      </c>
      <c r="H22" s="27">
        <f>E22*G22</f>
        <v>25.732381260251543</v>
      </c>
    </row>
    <row r="23" spans="1:8" ht="13.5" thickTop="1">
      <c r="A23" s="4"/>
      <c r="B23" s="4"/>
      <c r="C23" s="4"/>
      <c r="D23" s="4"/>
      <c r="E23" s="40"/>
      <c r="F23" s="4"/>
      <c r="G23" s="4"/>
      <c r="H23" s="4"/>
    </row>
    <row r="24" spans="1:8">
      <c r="H24" s="30"/>
    </row>
    <row r="25" spans="1:8">
      <c r="A25" s="44" t="s">
        <v>33</v>
      </c>
    </row>
    <row r="26" spans="1:8">
      <c r="A26" s="44" t="s">
        <v>34</v>
      </c>
      <c r="E26" s="45"/>
    </row>
    <row r="27" spans="1:8">
      <c r="A27" s="44" t="s">
        <v>35</v>
      </c>
      <c r="E27" s="45"/>
    </row>
    <row r="28" spans="1:8">
      <c r="A28" s="44" t="s">
        <v>36</v>
      </c>
    </row>
    <row r="29" spans="1:8">
      <c r="A29" s="44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AFDB-4E48-4F14-A91F-FF2A736082B3}">
  <sheetPr>
    <pageSetUpPr fitToPage="1"/>
  </sheetPr>
  <dimension ref="A1:H33"/>
  <sheetViews>
    <sheetView zoomScale="115" zoomScaleNormal="115" zoomScaleSheetLayoutView="115" workbookViewId="0">
      <selection activeCell="K34" sqref="K34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0" width="9.1796875" style="1" bestFit="1"/>
    <col min="11" max="16384" width="9.179687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38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2026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4">
        <v>257.24259259899725</v>
      </c>
      <c r="F12" s="21">
        <f>E12/E22</f>
        <v>0.57341653127991365</v>
      </c>
      <c r="G12" s="23">
        <v>3.184703756763025E-2</v>
      </c>
      <c r="H12" s="22">
        <f>E12*G12</f>
        <v>8.1924145104948689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24">
        <f>E22*F14</f>
        <v>17.944553640601207</v>
      </c>
      <c r="F14" s="21">
        <v>0.04</v>
      </c>
      <c r="G14" s="23">
        <v>6.2300000000000001E-2</v>
      </c>
      <c r="H14" s="22">
        <f>E14*G14</f>
        <v>1.1179456918094552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-6.0188416305803401</v>
      </c>
      <c r="F16" s="21">
        <f>E16/E22</f>
        <v>-1.3416531279913602E-2</v>
      </c>
      <c r="G16" s="23">
        <f>G12</f>
        <v>3.184703756763025E-2</v>
      </c>
      <c r="H16" s="22">
        <f>E16*G16</f>
        <v>-0.191682275522709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24">
        <f>SUM(E12:E16)</f>
        <v>269.16830460901815</v>
      </c>
      <c r="F18" s="21">
        <f>SUM(F12:F16)</f>
        <v>0.60000000000000009</v>
      </c>
      <c r="G18" s="23">
        <f>((F12*G12)+(F14*G14)+(F16*G16))/SUM(F12:F16)</f>
        <v>3.3877235063121569E-2</v>
      </c>
      <c r="H18" s="22">
        <f>E18*G18</f>
        <v>9.1186779267816167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24">
        <f>E22*F20</f>
        <v>179.44553640601208</v>
      </c>
      <c r="F20" s="21">
        <v>0.4</v>
      </c>
      <c r="G20" s="23">
        <v>9.2100000000000001E-2</v>
      </c>
      <c r="H20" s="22">
        <f>E20*G20</f>
        <v>16.526933902993711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46">
        <v>448.61384101503018</v>
      </c>
      <c r="F22" s="28">
        <f>SUM(F18:F20)</f>
        <v>1</v>
      </c>
      <c r="G22" s="29">
        <f>((F18*G18)+(F20*G20))/SUM(F18:F20)</f>
        <v>5.716634103787295E-2</v>
      </c>
      <c r="H22" s="27">
        <f>E22*G22</f>
        <v>25.64561182977533</v>
      </c>
    </row>
    <row r="23" spans="1:8" ht="13.5" thickTop="1">
      <c r="A23" s="4"/>
      <c r="B23" s="4"/>
      <c r="C23" s="4"/>
      <c r="D23" s="4"/>
      <c r="E23" s="41"/>
      <c r="F23" s="4"/>
      <c r="G23" s="4"/>
      <c r="H23" s="4"/>
    </row>
    <row r="24" spans="1:8">
      <c r="H24" s="30"/>
    </row>
    <row r="25" spans="1:8">
      <c r="A25" s="44" t="s">
        <v>33</v>
      </c>
    </row>
    <row r="26" spans="1:8">
      <c r="A26" s="44" t="s">
        <v>34</v>
      </c>
      <c r="E26" s="45"/>
    </row>
    <row r="27" spans="1:8">
      <c r="A27" s="44" t="s">
        <v>35</v>
      </c>
      <c r="E27" s="45"/>
    </row>
    <row r="28" spans="1:8">
      <c r="A28" s="44" t="s">
        <v>36</v>
      </c>
    </row>
    <row r="29" spans="1:8">
      <c r="A29" s="44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DA87-881C-4C51-949D-71A01048CE2F}">
  <sheetPr>
    <pageSetUpPr fitToPage="1"/>
  </sheetPr>
  <dimension ref="A1:K37"/>
  <sheetViews>
    <sheetView zoomScale="115" zoomScaleNormal="115" zoomScaleSheetLayoutView="115" workbookViewId="0">
      <selection activeCell="M38" sqref="M38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0" width="9.1796875" style="1" bestFit="1"/>
    <col min="11" max="16384" width="9.179687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39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4">
        <v>253.61739797568742</v>
      </c>
      <c r="F12" s="21">
        <f>E12/E22</f>
        <v>0.57361296835845477</v>
      </c>
      <c r="G12" s="23">
        <v>3.184703756763025E-2</v>
      </c>
      <c r="H12" s="22">
        <f>E12*G12</f>
        <v>8.0769628011363501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24">
        <f>E22*F14</f>
        <v>17.685611167507645</v>
      </c>
      <c r="F14" s="21">
        <v>0.04</v>
      </c>
      <c r="G14" s="23">
        <v>6.2300000000000001E-2</v>
      </c>
      <c r="H14" s="22">
        <f>E14*G14</f>
        <v>1.1018135757357264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-6.0188416305803729</v>
      </c>
      <c r="F16" s="21">
        <f>E16/E22</f>
        <v>-1.3612968358454715E-2</v>
      </c>
      <c r="G16" s="23">
        <f>G12</f>
        <v>3.184703756763025E-2</v>
      </c>
      <c r="H16" s="22">
        <f>E16*G16</f>
        <v>-0.19168227552271005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24">
        <f>SUM(E12:E16)</f>
        <v>265.28416751261472</v>
      </c>
      <c r="F18" s="21">
        <f>SUM(F12:F16)</f>
        <v>0.60000000000000009</v>
      </c>
      <c r="G18" s="23">
        <f>((F12*G12)+(F14*G14)+(F16*G16))/SUM(F12:F16)</f>
        <v>3.3877235063121562E-2</v>
      </c>
      <c r="H18" s="22">
        <f>E18*G18</f>
        <v>8.9870941013493653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24">
        <f>E22*F20</f>
        <v>176.85611167507648</v>
      </c>
      <c r="F20" s="21">
        <v>0.4</v>
      </c>
      <c r="G20" s="23">
        <v>9.2100000000000001E-2</v>
      </c>
      <c r="H20" s="22">
        <f>E20*G20</f>
        <v>16.288447885274543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46">
        <v>442.14027918769114</v>
      </c>
      <c r="F22" s="28">
        <f>SUM(F18:F20)</f>
        <v>1</v>
      </c>
      <c r="G22" s="29">
        <f>((F18*G18)+(F20*G20))/SUM(F18:F20)</f>
        <v>5.7166341037872943E-2</v>
      </c>
      <c r="H22" s="27">
        <f>E22*G22</f>
        <v>25.275541986623907</v>
      </c>
    </row>
    <row r="23" spans="1:8" ht="13.5" thickTop="1">
      <c r="A23" s="4"/>
      <c r="B23" s="4"/>
      <c r="C23" s="4"/>
      <c r="D23" s="4"/>
      <c r="E23" s="41"/>
      <c r="F23" s="4"/>
      <c r="G23" s="4"/>
      <c r="H23" s="4"/>
    </row>
    <row r="24" spans="1:8">
      <c r="H24" s="30"/>
    </row>
    <row r="25" spans="1:8">
      <c r="A25" s="44" t="s">
        <v>33</v>
      </c>
    </row>
    <row r="26" spans="1:8">
      <c r="A26" s="44" t="s">
        <v>34</v>
      </c>
      <c r="E26" s="45"/>
    </row>
    <row r="27" spans="1:8">
      <c r="A27" s="44" t="s">
        <v>35</v>
      </c>
      <c r="E27" s="45"/>
    </row>
    <row r="28" spans="1:8">
      <c r="A28" s="44" t="s">
        <v>36</v>
      </c>
    </row>
    <row r="29" spans="1:8">
      <c r="A29" s="44" t="s">
        <v>37</v>
      </c>
    </row>
    <row r="33" spans="3:11">
      <c r="C33" s="4"/>
    </row>
    <row r="37" spans="3:11">
      <c r="K37" s="50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52F8-CA3A-4A37-9B62-49CAE38A4700}">
  <sheetPr>
    <pageSetUpPr fitToPage="1"/>
  </sheetPr>
  <dimension ref="A1:H33"/>
  <sheetViews>
    <sheetView zoomScale="115" zoomScaleNormal="115" zoomScaleSheetLayoutView="115" workbookViewId="0">
      <selection activeCell="G12" sqref="G1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40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4">
        <v>249.99220335237757</v>
      </c>
      <c r="F12" s="21">
        <f>E12/E22</f>
        <v>0.57381524314514498</v>
      </c>
      <c r="G12" s="23">
        <v>3.184703756763025E-2</v>
      </c>
      <c r="H12" s="22">
        <f>E12*G12</f>
        <v>7.9615110917778296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24">
        <f>E22*F14</f>
        <v>17.426668694414083</v>
      </c>
      <c r="F14" s="21">
        <v>0.04</v>
      </c>
      <c r="G14" s="23">
        <v>6.2300000000000001E-2</v>
      </c>
      <c r="H14" s="22">
        <f>E14*G14</f>
        <v>1.0856814596619975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-6.0188416305803978</v>
      </c>
      <c r="F16" s="21">
        <f>E16/E22</f>
        <v>-1.381524314514493E-2</v>
      </c>
      <c r="G16" s="23">
        <f>G12</f>
        <v>3.184703756763025E-2</v>
      </c>
      <c r="H16" s="22">
        <f>E16*G16</f>
        <v>-0.19168227552271083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24">
        <f>SUM(E12:E16)</f>
        <v>261.40003041621122</v>
      </c>
      <c r="F18" s="21">
        <f>SUM(F12:F16)</f>
        <v>0.60000000000000009</v>
      </c>
      <c r="G18" s="23">
        <f>((F12*G12)+(F14*G14)+(F16*G16))/SUM(F12:F16)</f>
        <v>3.3877235063121562E-2</v>
      </c>
      <c r="H18" s="22">
        <f>E18*G18</f>
        <v>8.8555102759171138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24">
        <f>E22*F20</f>
        <v>174.26668694414084</v>
      </c>
      <c r="F20" s="21">
        <v>0.4</v>
      </c>
      <c r="G20" s="23">
        <v>9.2100000000000001E-2</v>
      </c>
      <c r="H20" s="22">
        <f>E20*G20</f>
        <v>16.049961867555371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46">
        <v>435.6667173603521</v>
      </c>
      <c r="F22" s="28">
        <f>SUM(F18:F20)</f>
        <v>1</v>
      </c>
      <c r="G22" s="29">
        <f>((F18*G18)+(F20*G20))/SUM(F18:F20)</f>
        <v>5.7166341037872943E-2</v>
      </c>
      <c r="H22" s="27">
        <f>E22*G22</f>
        <v>24.90547214347249</v>
      </c>
    </row>
    <row r="23" spans="1:8" ht="13.5" thickTop="1">
      <c r="A23" s="4"/>
      <c r="B23" s="4"/>
      <c r="C23" s="4"/>
      <c r="D23" s="4"/>
      <c r="E23" s="41"/>
      <c r="F23" s="4"/>
      <c r="G23" s="4"/>
      <c r="H23" s="4"/>
    </row>
    <row r="24" spans="1:8">
      <c r="H24" s="30"/>
    </row>
    <row r="25" spans="1:8">
      <c r="A25" s="44" t="s">
        <v>33</v>
      </c>
    </row>
    <row r="26" spans="1:8">
      <c r="A26" s="44" t="s">
        <v>34</v>
      </c>
      <c r="E26" s="45"/>
    </row>
    <row r="27" spans="1:8">
      <c r="A27" s="44" t="s">
        <v>35</v>
      </c>
      <c r="E27" s="45"/>
    </row>
    <row r="28" spans="1:8">
      <c r="A28" s="44" t="s">
        <v>36</v>
      </c>
    </row>
    <row r="29" spans="1:8">
      <c r="A29" s="44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8A54-64A9-4DEE-87C1-DF1BBA6C1CFD}">
  <sheetPr>
    <pageSetUpPr fitToPage="1"/>
  </sheetPr>
  <dimension ref="A1:H33"/>
  <sheetViews>
    <sheetView zoomScale="115" zoomScaleNormal="115" zoomScaleSheetLayoutView="115" workbookViewId="0">
      <selection activeCell="H35" sqref="H35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6" width="9.1796875" style="1"/>
    <col min="7" max="7" width="9.453125" style="1" bestFit="1" customWidth="1"/>
    <col min="8" max="8" width="9.1796875" style="1"/>
    <col min="9" max="9" width="2" style="1" customWidth="1"/>
    <col min="10" max="16384" width="9.179687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41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24">
        <v>246.36700872906772</v>
      </c>
      <c r="F12" s="21">
        <f>E12/E22</f>
        <v>0.57402361979213201</v>
      </c>
      <c r="G12" s="23">
        <v>3.184703756763025E-2</v>
      </c>
      <c r="H12" s="22">
        <f>E12*G12</f>
        <v>7.846059382419309</v>
      </c>
    </row>
    <row r="13" spans="1:8">
      <c r="A13" s="3"/>
      <c r="B13" s="3"/>
      <c r="C13" s="12"/>
      <c r="D13" s="12"/>
      <c r="E13" s="20"/>
      <c r="F13" s="21"/>
      <c r="G13" s="23"/>
      <c r="H13" s="22"/>
    </row>
    <row r="14" spans="1:8">
      <c r="A14" s="3">
        <v>2</v>
      </c>
      <c r="B14" s="3"/>
      <c r="C14" s="12" t="s">
        <v>19</v>
      </c>
      <c r="D14" s="12"/>
      <c r="E14" s="24">
        <f>E22*F14</f>
        <v>17.167726221320525</v>
      </c>
      <c r="F14" s="21">
        <v>0.04</v>
      </c>
      <c r="G14" s="23">
        <v>6.2300000000000001E-2</v>
      </c>
      <c r="H14" s="22">
        <f>E14*G14</f>
        <v>1.0695493435882688</v>
      </c>
    </row>
    <row r="15" spans="1:8">
      <c r="A15" s="3"/>
      <c r="B15" s="3"/>
      <c r="C15" s="12"/>
      <c r="D15" s="12"/>
      <c r="E15" s="20"/>
      <c r="F15" s="21"/>
      <c r="G15" s="23"/>
      <c r="H15" s="22"/>
    </row>
    <row r="16" spans="1:8">
      <c r="A16" s="3">
        <v>3</v>
      </c>
      <c r="B16" s="3"/>
      <c r="C16" s="12" t="s">
        <v>30</v>
      </c>
      <c r="D16" s="12"/>
      <c r="E16" s="24">
        <f>-(F12-56%)*E22</f>
        <v>-6.0188416305803329</v>
      </c>
      <c r="F16" s="21">
        <f>E16/E22</f>
        <v>-1.4023619792131958E-2</v>
      </c>
      <c r="G16" s="23">
        <f>G12</f>
        <v>3.184703756763025E-2</v>
      </c>
      <c r="H16" s="22">
        <f>E16*G16</f>
        <v>-0.19168227552270878</v>
      </c>
    </row>
    <row r="17" spans="1:8">
      <c r="A17" s="3"/>
      <c r="B17" s="3"/>
      <c r="C17" s="12"/>
      <c r="D17" s="12"/>
      <c r="E17" s="20"/>
      <c r="F17" s="21"/>
      <c r="G17" s="23"/>
      <c r="H17" s="22"/>
    </row>
    <row r="18" spans="1:8">
      <c r="A18" s="3">
        <v>4</v>
      </c>
      <c r="B18" s="3"/>
      <c r="C18" s="12" t="s">
        <v>31</v>
      </c>
      <c r="D18" s="12"/>
      <c r="E18" s="24">
        <f>SUM(E12:E16)</f>
        <v>257.51589331980796</v>
      </c>
      <c r="F18" s="21">
        <f>SUM(F12:F16)</f>
        <v>0.60000000000000009</v>
      </c>
      <c r="G18" s="23">
        <f>((F12*G12)+(F14*G14)+(F16*G16))/SUM(F12:F16)</f>
        <v>3.3877235063121562E-2</v>
      </c>
      <c r="H18" s="22">
        <f>E18*G18</f>
        <v>8.7239264504848695</v>
      </c>
    </row>
    <row r="19" spans="1:8">
      <c r="A19" s="3"/>
      <c r="B19" s="3"/>
      <c r="C19" s="12"/>
      <c r="D19" s="12"/>
      <c r="E19" s="20"/>
      <c r="F19" s="21"/>
      <c r="G19" s="23"/>
      <c r="H19" s="22"/>
    </row>
    <row r="20" spans="1:8">
      <c r="A20" s="3">
        <v>5</v>
      </c>
      <c r="B20" s="3"/>
      <c r="C20" s="12" t="s">
        <v>21</v>
      </c>
      <c r="D20" s="12"/>
      <c r="E20" s="24">
        <f>E22*F20</f>
        <v>171.67726221320527</v>
      </c>
      <c r="F20" s="21">
        <v>0.4</v>
      </c>
      <c r="G20" s="23">
        <v>9.2100000000000001E-2</v>
      </c>
      <c r="H20" s="22">
        <f>E20*G20</f>
        <v>15.811475849836205</v>
      </c>
    </row>
    <row r="21" spans="1:8">
      <c r="A21" s="3"/>
      <c r="B21" s="3"/>
      <c r="C21" s="12"/>
      <c r="D21" s="12"/>
      <c r="E21" s="25"/>
      <c r="F21" s="26"/>
      <c r="G21" s="26"/>
      <c r="H21" s="25"/>
    </row>
    <row r="22" spans="1:8" ht="13.5" thickBot="1">
      <c r="A22" s="3">
        <v>6</v>
      </c>
      <c r="B22" s="3"/>
      <c r="C22" s="12" t="s">
        <v>32</v>
      </c>
      <c r="D22" s="12"/>
      <c r="E22" s="46">
        <v>429.19315553301311</v>
      </c>
      <c r="F22" s="28">
        <f>SUM(F18:F20)</f>
        <v>1</v>
      </c>
      <c r="G22" s="29">
        <f>((F18*G18)+(F20*G20))/SUM(F18:F20)</f>
        <v>5.7166341037872943E-2</v>
      </c>
      <c r="H22" s="27">
        <f>E22*G22</f>
        <v>24.535402300321071</v>
      </c>
    </row>
    <row r="23" spans="1:8" ht="13.5" thickTop="1">
      <c r="A23" s="4"/>
      <c r="B23" s="4"/>
      <c r="C23" s="4"/>
      <c r="D23" s="4"/>
      <c r="E23" s="41"/>
      <c r="F23" s="4"/>
      <c r="G23" s="4"/>
      <c r="H23" s="4"/>
    </row>
    <row r="24" spans="1:8">
      <c r="H24" s="30"/>
    </row>
    <row r="25" spans="1:8">
      <c r="A25" s="44" t="s">
        <v>33</v>
      </c>
    </row>
    <row r="26" spans="1:8">
      <c r="A26" s="44" t="s">
        <v>34</v>
      </c>
      <c r="E26" s="45"/>
    </row>
    <row r="27" spans="1:8">
      <c r="A27" s="44" t="s">
        <v>35</v>
      </c>
      <c r="E27" s="45"/>
    </row>
    <row r="28" spans="1:8">
      <c r="A28" s="44" t="s">
        <v>36</v>
      </c>
    </row>
    <row r="29" spans="1:8">
      <c r="A29" s="44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6F78-7D85-4D23-9CA3-B995503EB810}">
  <sheetPr>
    <pageSetUpPr fitToPage="1"/>
  </sheetPr>
  <dimension ref="A1:K33"/>
  <sheetViews>
    <sheetView zoomScaleNormal="100" zoomScaleSheetLayoutView="115" zoomScalePageLayoutView="115" workbookViewId="0">
      <selection activeCell="L22" sqref="L22"/>
    </sheetView>
  </sheetViews>
  <sheetFormatPr defaultColWidth="9.1796875" defaultRowHeight="13"/>
  <cols>
    <col min="1" max="1" width="4.7265625" style="1" customWidth="1"/>
    <col min="2" max="2" width="1.26953125" style="1" customWidth="1"/>
    <col min="3" max="3" width="22.81640625" style="1" customWidth="1"/>
    <col min="4" max="4" width="1.26953125" style="1" customWidth="1"/>
    <col min="5" max="5" width="9.453125" style="1" bestFit="1" customWidth="1"/>
    <col min="6" max="6" width="9.54296875" style="1" bestFit="1" customWidth="1"/>
    <col min="7" max="8" width="9.453125" style="1" customWidth="1"/>
    <col min="9" max="16384" width="9.1796875" style="1"/>
  </cols>
  <sheetData>
    <row r="1" spans="1:11">
      <c r="A1" s="63" t="s">
        <v>0</v>
      </c>
      <c r="B1" s="63"/>
      <c r="C1" s="63"/>
      <c r="D1" s="63"/>
      <c r="E1" s="63"/>
      <c r="F1" s="63"/>
      <c r="G1" s="63"/>
      <c r="H1" s="63"/>
    </row>
    <row r="2" spans="1:11">
      <c r="A2" s="64" t="s">
        <v>22</v>
      </c>
      <c r="B2" s="64"/>
      <c r="C2" s="64"/>
      <c r="D2" s="64"/>
      <c r="E2" s="64"/>
      <c r="F2" s="64"/>
      <c r="G2" s="64"/>
      <c r="H2" s="64"/>
    </row>
    <row r="3" spans="1:11">
      <c r="A3" s="63" t="s">
        <v>42</v>
      </c>
      <c r="B3" s="63"/>
      <c r="C3" s="63"/>
      <c r="D3" s="63"/>
      <c r="E3" s="63"/>
      <c r="F3" s="63"/>
      <c r="G3" s="63"/>
      <c r="H3" s="63"/>
    </row>
    <row r="4" spans="1:11">
      <c r="A4" s="64" t="s">
        <v>24</v>
      </c>
      <c r="B4" s="64"/>
      <c r="C4" s="64"/>
      <c r="D4" s="64"/>
      <c r="E4" s="64"/>
      <c r="F4" s="64"/>
      <c r="G4" s="64"/>
      <c r="H4" s="64"/>
    </row>
    <row r="5" spans="1:11">
      <c r="A5" s="64" t="s">
        <v>25</v>
      </c>
      <c r="B5" s="64"/>
      <c r="C5" s="64"/>
      <c r="D5" s="64"/>
      <c r="E5" s="64"/>
      <c r="F5" s="64"/>
      <c r="G5" s="64"/>
      <c r="H5" s="64"/>
    </row>
    <row r="6" spans="1:11">
      <c r="A6" s="64" t="s">
        <v>4</v>
      </c>
      <c r="B6" s="64"/>
      <c r="C6" s="64"/>
      <c r="D6" s="64"/>
      <c r="E6" s="64"/>
      <c r="F6" s="64"/>
      <c r="G6" s="64"/>
      <c r="H6" s="64"/>
      <c r="I6" s="4"/>
      <c r="J6" s="4"/>
      <c r="K6" s="4"/>
    </row>
    <row r="7" spans="1:11">
      <c r="A7" s="2"/>
      <c r="B7" s="2"/>
      <c r="C7" s="2"/>
      <c r="D7" s="2"/>
      <c r="E7" s="2"/>
      <c r="F7" s="2"/>
      <c r="G7" s="2"/>
      <c r="H7" s="2"/>
    </row>
    <row r="8" spans="1:11">
      <c r="A8" s="3"/>
      <c r="B8" s="3"/>
      <c r="C8" s="4"/>
      <c r="D8" s="4"/>
      <c r="E8" s="63">
        <v>2020</v>
      </c>
      <c r="F8" s="63"/>
      <c r="G8" s="63"/>
      <c r="H8" s="63"/>
    </row>
    <row r="9" spans="1:11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1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17</v>
      </c>
      <c r="B12" s="3"/>
      <c r="C12" s="12" t="s">
        <v>18</v>
      </c>
      <c r="D12" s="12"/>
      <c r="E12" s="31">
        <v>273.5</v>
      </c>
      <c r="F12" s="32">
        <v>0.56000000000000005</v>
      </c>
      <c r="G12" s="47">
        <v>2.5899999999999999E-2</v>
      </c>
      <c r="H12" s="33">
        <v>7.1</v>
      </c>
    </row>
    <row r="13" spans="1:11">
      <c r="A13" s="3"/>
      <c r="B13" s="3"/>
      <c r="C13" s="12"/>
      <c r="D13" s="12"/>
      <c r="E13" s="31"/>
      <c r="F13" s="32"/>
      <c r="G13" s="32"/>
      <c r="H13" s="33"/>
    </row>
    <row r="14" spans="1:11">
      <c r="A14" s="3">
        <v>2</v>
      </c>
      <c r="B14" s="3"/>
      <c r="C14" s="12" t="s">
        <v>19</v>
      </c>
      <c r="D14" s="12"/>
      <c r="E14" s="31">
        <f ca="1">E22*F14</f>
        <v>19.535714294315376</v>
      </c>
      <c r="F14" s="32">
        <v>0.04</v>
      </c>
      <c r="G14" s="47">
        <v>2.75E-2</v>
      </c>
      <c r="H14" s="33">
        <v>0.5</v>
      </c>
    </row>
    <row r="15" spans="1:11">
      <c r="A15" s="3"/>
      <c r="B15" s="3"/>
      <c r="C15" s="12"/>
      <c r="D15" s="12"/>
      <c r="E15" s="31"/>
      <c r="F15" s="32"/>
      <c r="G15" s="47"/>
      <c r="H15" s="33"/>
    </row>
    <row r="16" spans="1:11">
      <c r="A16" s="3">
        <v>3</v>
      </c>
      <c r="B16" s="3"/>
      <c r="C16" s="12" t="s">
        <v>30</v>
      </c>
      <c r="D16" s="12"/>
      <c r="E16" s="31">
        <v>0</v>
      </c>
      <c r="F16" s="32">
        <v>0</v>
      </c>
      <c r="G16" s="47">
        <f>G12</f>
        <v>2.5899999999999999E-2</v>
      </c>
      <c r="H16" s="33">
        <f>E16*G16</f>
        <v>0</v>
      </c>
    </row>
    <row r="17" spans="1:8">
      <c r="A17" s="3"/>
      <c r="B17" s="3"/>
      <c r="C17" s="12"/>
      <c r="D17" s="12"/>
      <c r="E17" s="31"/>
      <c r="F17" s="32"/>
      <c r="G17" s="47"/>
      <c r="H17" s="33"/>
    </row>
    <row r="18" spans="1:8">
      <c r="A18" s="3">
        <v>4</v>
      </c>
      <c r="B18" s="3"/>
      <c r="C18" s="12" t="s">
        <v>31</v>
      </c>
      <c r="D18" s="12"/>
      <c r="E18" s="24">
        <f ca="1">SUM(E12:E16)</f>
        <v>293.03571429431537</v>
      </c>
      <c r="F18" s="21">
        <f>SUM(F12:F16)</f>
        <v>0.60000000000000009</v>
      </c>
      <c r="G18" s="23">
        <f>((F12*G12)+(F14*G14)+(F16*G16))/SUM(F12:F16)</f>
        <v>2.6006666666666664E-2</v>
      </c>
      <c r="H18" s="22">
        <f ca="1">E18*G18</f>
        <v>7.620882143080828</v>
      </c>
    </row>
    <row r="19" spans="1:8">
      <c r="A19" s="3"/>
      <c r="B19" s="3"/>
      <c r="C19" s="12"/>
      <c r="D19" s="12"/>
      <c r="E19" s="31"/>
      <c r="F19" s="32"/>
      <c r="G19" s="47"/>
      <c r="H19" s="33"/>
    </row>
    <row r="20" spans="1:8">
      <c r="A20" s="3">
        <v>5</v>
      </c>
      <c r="B20" s="3"/>
      <c r="C20" s="12" t="s">
        <v>21</v>
      </c>
      <c r="D20" s="12"/>
      <c r="E20" s="31">
        <f ca="1">E22*F20</f>
        <v>195.35714294315378</v>
      </c>
      <c r="F20" s="32">
        <v>0.4</v>
      </c>
      <c r="G20" s="47">
        <v>8.5199999999999998E-2</v>
      </c>
      <c r="H20" s="33">
        <f ca="1">E20*G20</f>
        <v>16.644428578756703</v>
      </c>
    </row>
    <row r="21" spans="1:8">
      <c r="A21" s="3"/>
      <c r="B21" s="3"/>
      <c r="C21" s="12"/>
      <c r="D21" s="12"/>
      <c r="E21" s="34"/>
      <c r="F21" s="32"/>
      <c r="G21" s="47"/>
      <c r="H21" s="33"/>
    </row>
    <row r="22" spans="1:8" ht="13.5" thickBot="1">
      <c r="A22" s="3">
        <v>6</v>
      </c>
      <c r="B22" s="3"/>
      <c r="C22" s="12" t="s">
        <v>32</v>
      </c>
      <c r="D22" s="12"/>
      <c r="E22" s="35">
        <f ca="1">SUM(E18:E20)</f>
        <v>488.39285723746912</v>
      </c>
      <c r="F22" s="36">
        <v>1</v>
      </c>
      <c r="G22" s="29">
        <f>((F18*G18)+(F20*G20))/SUM(F18:F20)</f>
        <v>4.9683999999999999E-2</v>
      </c>
      <c r="H22" s="37">
        <f ca="1">SUM(H18:H20)</f>
        <v>24.26531072183753</v>
      </c>
    </row>
    <row r="23" spans="1:8" ht="13.5" thickTop="1">
      <c r="F23" s="38"/>
      <c r="G23" s="38"/>
    </row>
    <row r="24" spans="1:8">
      <c r="E24" s="45"/>
      <c r="F24" s="48"/>
      <c r="G24" s="38"/>
    </row>
    <row r="25" spans="1:8">
      <c r="E25" s="18"/>
      <c r="F25" s="38"/>
      <c r="G25" s="38"/>
    </row>
    <row r="26" spans="1:8">
      <c r="F26" s="38"/>
      <c r="G26" s="38"/>
    </row>
    <row r="27" spans="1:8">
      <c r="F27" s="38"/>
      <c r="G27" s="38"/>
    </row>
    <row r="28" spans="1:8">
      <c r="F28" s="38"/>
      <c r="G28" s="38"/>
    </row>
    <row r="29" spans="1:8">
      <c r="F29" s="38"/>
      <c r="G29" s="38"/>
    </row>
    <row r="33" spans="3:3">
      <c r="C33" s="4"/>
    </row>
  </sheetData>
  <mergeCells count="7">
    <mergeCell ref="E8:H8"/>
    <mergeCell ref="A1:H1"/>
    <mergeCell ref="A2:H2"/>
    <mergeCell ref="A3:H3"/>
    <mergeCell ref="A4:H4"/>
    <mergeCell ref="A5:H5"/>
    <mergeCell ref="A6:H6"/>
  </mergeCells>
  <printOptions horizontalCentered="1"/>
  <pageMargins left="0.7" right="0.7" top="1.5" bottom="0.75" header="0.3" footer="0.3"/>
  <pageSetup orientation="portrait" cellComments="asDisplayed" r:id="rId1"/>
  <headerFooter alignWithMargins="0">
    <oddFooter>&amp;L&amp;"Times New Roman,Regular"Witness: Samir Chhelavda</oddFooter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95092-E7FD-4D42-A164-132977AA9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E23EE-06ED-4B01-B0BE-1CAF82D99D48}">
  <ds:schemaRefs>
    <ds:schemaRef ds:uri="http://purl.org/dc/elements/1.1/"/>
    <ds:schemaRef ds:uri="http://purl.org/dc/dcmitype/"/>
    <ds:schemaRef ds:uri="7e651a3a-8d05-4ee0-9344-b668032e30e0"/>
    <ds:schemaRef ds:uri="http://schemas.microsoft.com/office/infopath/2007/PartnerControls"/>
    <ds:schemaRef ds:uri="http://schemas.microsoft.com/office/2006/documentManagement/types"/>
    <ds:schemaRef ds:uri="1f5e108a-442b-424d-88d6-fdac133e65d6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G-01-03 Page 1</vt:lpstr>
      <vt:lpstr>G-01-03 Page 2a</vt:lpstr>
      <vt:lpstr>G-01-03 Page 2b</vt:lpstr>
      <vt:lpstr>G-01-03 Page 2c</vt:lpstr>
      <vt:lpstr>G-01-03 Page 2d</vt:lpstr>
      <vt:lpstr>G-01-03 Page 2e</vt:lpstr>
      <vt:lpstr>G-01-03 Page 3</vt:lpstr>
      <vt:lpstr>'G-01-03 Page 1'!Print_Area</vt:lpstr>
      <vt:lpstr>'G-01-03 Page 2a'!Print_Area</vt:lpstr>
      <vt:lpstr>'G-01-03 Page 2b'!Print_Area</vt:lpstr>
      <vt:lpstr>'G-01-03 Page 2c'!Print_Area</vt:lpstr>
      <vt:lpstr>'G-01-03 Page 2d'!Print_Area</vt:lpstr>
      <vt:lpstr>'G-01-03 Page 2e'!Print_Area</vt:lpstr>
      <vt:lpstr>'G-01-03 Page 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Structure</dc:title>
  <dc:subject/>
  <dc:creator>Naiyu Zhang</dc:creator>
  <cp:keywords/>
  <dc:description/>
  <cp:lastModifiedBy>MOLINA Carla</cp:lastModifiedBy>
  <cp:revision/>
  <dcterms:created xsi:type="dcterms:W3CDTF">2008-07-30T17:20:25Z</dcterms:created>
  <dcterms:modified xsi:type="dcterms:W3CDTF">2024-05-23T16:33:16Z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