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184" documentId="8_{A40740FE-835F-4743-82A0-7B3B49FDC6FA}" xr6:coauthVersionLast="47" xr6:coauthVersionMax="47" xr10:uidLastSave="{E1B220C0-3C29-4385-823B-C4D2D0DA4EEC}"/>
  <bookViews>
    <workbookView xWindow="28692" yWindow="-108" windowWidth="29016" windowHeight="15816" firstSheet="1" activeTab="1" xr2:uid="{8F912416-09D4-4C45-AB27-DA777971BCC0}"/>
  </bookViews>
  <sheets>
    <sheet name="Historical Sch 1" sheetId="1" r:id="rId1"/>
    <sheet name="Historical CCA" sheetId="2" r:id="rId2"/>
  </sheets>
  <definedNames>
    <definedName name="\p">#REF!</definedName>
    <definedName name="\s">#REF!</definedName>
    <definedName name="______PT1">#REF!</definedName>
    <definedName name="_____PT1">#REF!</definedName>
    <definedName name="____N4">#REF!</definedName>
    <definedName name="____N6">#REF!</definedName>
    <definedName name="____PT1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SUM1">#N/A</definedName>
    <definedName name="___SUM2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N4">#REF!</definedName>
    <definedName name="__N6">#REF!</definedName>
    <definedName name="__PT1">#REF!</definedName>
    <definedName name="__SUM1">#N/A</definedName>
    <definedName name="__SUM2">#REF!</definedName>
    <definedName name="__SUM3">#REF!</definedName>
    <definedName name="_1st__250_KWH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PI2">#REF!</definedName>
    <definedName name="_CPI3">#REF!</definedName>
    <definedName name="_CPI4">#REF!</definedName>
    <definedName name="_Fill" hidden="1">#REF!</definedName>
    <definedName name="_Key1" hidden="1">#REF!</definedName>
    <definedName name="_N4">#REF!</definedName>
    <definedName name="_N6">#REF!</definedName>
    <definedName name="_Order1">0</definedName>
    <definedName name="_PT1">#REF!</definedName>
    <definedName name="_RegAsset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#REF!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_maternity_actua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GLI_Cumactualtotal">#REF!</definedName>
    <definedName name="ACtiveGLI_Cumactualttl">#REF!</definedName>
    <definedName name="ActiveGLI_Cumpaymen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maternity_actualpaymen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_Points">#REF!</definedName>
    <definedName name="Actual_units">#REF!</definedName>
    <definedName name="ActualOH">#REF!</definedName>
    <definedName name="Actuals">#REF!</definedName>
    <definedName name="ActualYears">#REF!</definedName>
    <definedName name="Age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0">#REF!</definedName>
    <definedName name="AllocAssets0">#REF!</definedName>
    <definedName name="AllocAssetsNames">#REF!</definedName>
    <definedName name="AllocNames">#REF!</definedName>
    <definedName name="AM_ACDEPN_CONT_SCHED">#REF!</definedName>
    <definedName name="am_cost_cont_sched">#REF!</definedName>
    <definedName name="ANALYSIS_TYPES">#REF!</definedName>
    <definedName name="ANEP_LOOKUP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OFDATE">#REF!</definedName>
    <definedName name="Assumptions_2002">#REF!</definedName>
    <definedName name="Assumptions_2003">#REF!</definedName>
    <definedName name="AUG">#REF!</definedName>
    <definedName name="b">#REF!</definedName>
    <definedName name="baseyr">#REF!</definedName>
    <definedName name="baseyr1">#REF!</definedName>
    <definedName name="bbbb">#REF!</definedName>
    <definedName name="bbbbb">#REF!</definedName>
    <definedName name="BLPH1" hidden="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CUM_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PO_s">#REF!</definedName>
    <definedName name="BU">#REF!</definedName>
    <definedName name="BudCumOU">#REF!</definedName>
    <definedName name="Budget">#REF!</definedName>
    <definedName name="Budget_Inflation">#REF!</definedName>
    <definedName name="Budget_Points">#REF!</definedName>
    <definedName name="Budget_units">#REF!</definedName>
    <definedName name="BudgetCLA">#REF!</definedName>
    <definedName name="Buses">#REF!</definedName>
    <definedName name="BUV">#REF!</definedName>
    <definedName name="CAD">#REF!</definedName>
    <definedName name="CAPEX_OPA_ADJ">#REF!</definedName>
    <definedName name="Capex_QAP_Distribution">#REF!</definedName>
    <definedName name="Capex_Quarter_check">#REF!</definedName>
    <definedName name="CapitalizedPensionOPEB">#REF!</definedName>
    <definedName name="Category">#REF!</definedName>
    <definedName name="cccc">#REF!</definedName>
    <definedName name="ccccc">#REF!</definedName>
    <definedName name="CCRefund_zrn_zro">#REF!</definedName>
    <definedName name="CGEY_Inflation">#REF!</definedName>
    <definedName name="Chart_Data">#REF!</definedName>
    <definedName name="CIP_CONTROL_CLSFY">#REF!</definedName>
    <definedName name="CIP_OPA_ADJ">#REF!</definedName>
    <definedName name="CIP_SUSP_CLSFY">#REF!</definedName>
    <definedName name="CIQWBGuid">"099de4d7-8cd5-44af-9805-857947de0081"</definedName>
    <definedName name="class">#REF!</definedName>
    <definedName name="CMYTDDATA">#REF!</definedName>
    <definedName name="CN">#REF!</definedName>
    <definedName name="code_lookup">#REF!</definedName>
    <definedName name="COLA_1">#REF!</definedName>
    <definedName name="COLA_2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nsol">#REF!</definedName>
    <definedName name="Consolidated">#REF!</definedName>
    <definedName name="COSTINTG1SL">#REF!</definedName>
    <definedName name="COSTINTG2OTHER">#REF!</definedName>
    <definedName name="COSTINTG3SL">#REF!</definedName>
    <definedName name="COSTINTG4OTHER">#REF!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ritSystems">#REF!</definedName>
    <definedName name="Currency">#REF!</definedName>
    <definedName name="Current_1">#REF!</definedName>
    <definedName name="Current_2">#REF!</definedName>
    <definedName name="Current_3">#REF!</definedName>
    <definedName name="Current_Month">#REF!</definedName>
    <definedName name="current_year">#REF!</definedName>
    <definedName name="cy">#REF!</definedName>
    <definedName name="CY_TB">#REF!</definedName>
    <definedName name="CY_YTD">#REF!</definedName>
    <definedName name="CYData">#REF!</definedName>
    <definedName name="CYTB">#REF!</definedName>
    <definedName name="d">#REF!</definedName>
    <definedName name="dad">#REF!</definedName>
    <definedName name="dasdfeeferfer">#REF!,#REF!,#REF!,#REF!,#REF!</definedName>
    <definedName name="_xlnm.Database">#REF!</definedName>
    <definedName name="DataTable">OFFSET(#REF!,0,0,COUNTA(#REF!),35)</definedName>
    <definedName name="date">#REF!</definedName>
    <definedName name="DATEINC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">#REF!</definedName>
    <definedName name="dddd">#REF!</definedName>
    <definedName name="de">0.00154386574286036</definedName>
    <definedName name="Debt_Financing">#REF!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eptID">#REF!</definedName>
    <definedName name="dfe">37350.4474895833</definedName>
    <definedName name="DirectLoad">#REF!</definedName>
    <definedName name="DirectRate">#REF!</definedName>
    <definedName name="DisallowA">#REF!</definedName>
    <definedName name="DisallowR">#REF!</definedName>
    <definedName name="Disc_Rate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op_zone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DXDepr99">#REF!</definedName>
    <definedName name="e">#REF!</definedName>
    <definedName name="ee">#REF!</definedName>
    <definedName name="eee">#REF!</definedName>
    <definedName name="eeeeee">#REF!</definedName>
    <definedName name="eLDC_1505">#REF!</definedName>
    <definedName name="ELDCLoad">#REF!</definedName>
    <definedName name="ELDCRate">#REF!</definedName>
    <definedName name="EmpClass">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PS">#REF!</definedName>
    <definedName name="Escalation_Status">#REF!</definedName>
    <definedName name="ESPCAhours">2080</definedName>
    <definedName name="ESPCAot">5.4655%</definedName>
    <definedName name="ETR">#REF!</definedName>
    <definedName name="ETS_Taxable">#REF!</definedName>
    <definedName name="etswork0408c">#REF!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"(GMT-05:00)6/1/2016 8:52:38 AM"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>"BPC"</definedName>
    <definedName name="exclude">#REF!</definedName>
    <definedName name="f">#REF!</definedName>
    <definedName name="FA_CURRENT_YEAR">#REF!</definedName>
    <definedName name="FA_PRIOR_YEAR">#REF!</definedName>
    <definedName name="Factor">#REF!</definedName>
    <definedName name="FDMbudget">#REF!</definedName>
    <definedName name="FEB">#REF!</definedName>
    <definedName name="FebActRetail">#REF!</definedName>
    <definedName name="ff">#REF!</definedName>
    <definedName name="fff">#REF!</definedName>
    <definedName name="ffff">#REF!</definedName>
    <definedName name="financials">#REF!</definedName>
    <definedName name="First_Page">#REF!</definedName>
    <definedName name="firstTimeRunReport">0</definedName>
    <definedName name="FITA_Data">#REF!</definedName>
    <definedName name="FITA_LOAD">#REF!</definedName>
    <definedName name="Footer">#REF!</definedName>
    <definedName name="ForCumOU">#REF!</definedName>
    <definedName name="fore_2009">#REF!</definedName>
    <definedName name="fore_2010">#REF!</definedName>
    <definedName name="Forecast">#REF!</definedName>
    <definedName name="Forecast_Points">#REF!</definedName>
    <definedName name="Forecast_Units">#REF!</definedName>
    <definedName name="Formulas">#REF!</definedName>
    <definedName name="ForYEOU">#REF!</definedName>
    <definedName name="Fringe_Rate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XF">#REF!</definedName>
    <definedName name="FY4nv">#REF!</definedName>
    <definedName name="g">#REF!</definedName>
    <definedName name="GeneralLedgerA">#REF!</definedName>
    <definedName name="GeneralLedgerC">#REF!</definedName>
    <definedName name="GeneralLedgerR">#REF!</definedName>
    <definedName name="ggg">#REF!</definedName>
    <definedName name="gggg">#REF!</definedName>
    <definedName name="GL">#REF!</definedName>
    <definedName name="GL_ACCDEPN_LOOKUP">#REF!</definedName>
    <definedName name="gl_acdepn_susp">#REF!</definedName>
    <definedName name="GL_BAL_ALLBU_LOOKUP">#REF!</definedName>
    <definedName name="GL_CAPEX_LOOKUP">#REF!</definedName>
    <definedName name="GL_cost_susp">#REF!</definedName>
    <definedName name="GL_Prior_Year">#REF!</definedName>
    <definedName name="gl_tb_lookup">#REF!</definedName>
    <definedName name="GLBAL_LOOKUP">#REF!</definedName>
    <definedName name="Goodwill">#REF!</definedName>
    <definedName name="Group">#REF!</definedName>
    <definedName name="h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h">#REF!</definedName>
    <definedName name="hhhh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I_HONI_">#REF!</definedName>
    <definedName name="HOI_HONI_Prior_Year">#REF!</definedName>
    <definedName name="HON_1505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Hydro_One_Brampton_Inc.">#REF!</definedName>
    <definedName name="Hydro_One_Remote_Communities_Inc.">#REF!</definedName>
    <definedName name="Hydro_One_Telecom_Inc.">#REF!</definedName>
    <definedName name="i">#REF!</definedName>
    <definedName name="IFRSTB">#REF!</definedName>
    <definedName name="ii">#REF!</definedName>
    <definedName name="iii">#REF!</definedName>
    <definedName name="iiiiii">#REF!</definedName>
    <definedName name="Imported">#REF!</definedName>
    <definedName name="Incl_Capital">#REF!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FLATION">#REF!</definedName>
    <definedName name="Input">#REF!</definedName>
    <definedName name="Intangible_Costs_Distribution">#REF!</definedName>
    <definedName name="Intangible_pid_segmen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j">#REF!</definedName>
    <definedName name="jjj">#REF!</definedName>
    <definedName name="jjjj">#REF!</definedName>
    <definedName name="JUL">#REF!</definedName>
    <definedName name="JUN">#REF!</definedName>
    <definedName name="Jurisdiction">#REF!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galEntity">OFFSET(#REF!,0,0,1,COUNTA(#REF!,0)-2)</definedName>
    <definedName name="LegalEntityRR">OFFSET(#REF!,0,0,1,COUNTA(#REF!,0))</definedName>
    <definedName name="LegalEntityTAR">OFFSET(#REF!,0,0,1,COUNTA(#REF!,0))</definedName>
    <definedName name="LegalEntityTaxableIncome">OFFSET(#REF!,0,0,1,COUNTA(#REF!,0))</definedName>
    <definedName name="Leveraged_Discount_Rate">#REF!</definedName>
    <definedName name="ListOffset">1</definedName>
    <definedName name="ll">#REF!</definedName>
    <definedName name="llll">#REF!</definedName>
    <definedName name="LoadForecast">#REF!</definedName>
    <definedName name="Loads">#REF!</definedName>
    <definedName name="LOB">#REF!</definedName>
    <definedName name="lookup_table">#REF!</definedName>
    <definedName name="LU">#REF!</definedName>
    <definedName name="LUP">#REF!</definedName>
    <definedName name="LUP_Subset">#REF!</definedName>
    <definedName name="LY_YTD">#REF!</definedName>
    <definedName name="LYN">#REF!</definedName>
    <definedName name="MACRO">#REF!</definedName>
    <definedName name="MACROS">#REF!</definedName>
    <definedName name="Manual">#REF!</definedName>
    <definedName name="Manual_Prior_Year">#REF!</definedName>
    <definedName name="MAR">#REF!</definedName>
    <definedName name="march">#REF!</definedName>
    <definedName name="MARCOS">#REF!</definedName>
    <definedName name="maternity_actualpayment">#REF!</definedName>
    <definedName name="maternity_cum_actualpayment">#REF!</definedName>
    <definedName name="maternity_forecastpayment">#REF!</definedName>
    <definedName name="Max_Mat">#REF!</definedName>
    <definedName name="MAY">#REF!</definedName>
    <definedName name="MBRR">#REF!</definedName>
    <definedName name="Mercer_Lab_Esc_Rate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ADDS">#REF!</definedName>
    <definedName name="mgr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ktVal">#REF!</definedName>
    <definedName name="mmm">#REF!</definedName>
    <definedName name="mmmm">#REF!</definedName>
    <definedName name="mmmmm">#REF!</definedName>
    <definedName name="Model_Accounts">#REF!</definedName>
    <definedName name="Month">#REF!</definedName>
    <definedName name="MONTH_CHANGE">#REF!</definedName>
    <definedName name="Month_Flag">#REF!</definedName>
    <definedName name="Month_identifier">#REF!</definedName>
    <definedName name="Month_Prior">#REF!</definedName>
    <definedName name="MONTHS">#REF!</definedName>
    <definedName name="MonthsMultiplier">#REF!</definedName>
    <definedName name="MSRates">#REF!</definedName>
    <definedName name="name">#REF!</definedName>
    <definedName name="NameTar">#REF!</definedName>
    <definedName name="NBV">#REF!</definedName>
    <definedName name="NELDC_kWhs">#REF!</definedName>
    <definedName name="new">#REF!</definedName>
    <definedName name="NewPensionBPERatio">#REF!</definedName>
    <definedName name="nmbmbm">"V2002-03-29"</definedName>
    <definedName name="nnbbmb">#REF!,#REF!,#REF!,#REF!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teStartRow">#REF!</definedName>
    <definedName name="NO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T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HP_esc">#REF!</definedName>
    <definedName name="OHSC_GC_S_BOARD_OF_DIRECTORS">#REF!</definedName>
    <definedName name="Old_Print_Area_A">#REF!</definedName>
    <definedName name="OLOL">#REF!</definedName>
    <definedName name="OMA">#REF!</definedName>
    <definedName name="oo">#REF!</definedName>
    <definedName name="ooo">#REF!</definedName>
    <definedName name="oooooo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Cum_Plan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PRB_Plan">#REF!</definedName>
    <definedName name="Others">#REF!</definedName>
    <definedName name="overhead">#REF!</definedName>
    <definedName name="p">#REF!</definedName>
    <definedName name="Page_Count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nsionOPEBrate">#REF!</definedName>
    <definedName name="Percent_Area">#REF!,#REF!,#REF!,#REF!</definedName>
    <definedName name="pivot">#REF!</definedName>
    <definedName name="PIVOT3_Green" hidden="1">{"'2003 05 15'!$W$11:$AI$18","'2003 05 15'!$A$1:$V$30"}</definedName>
    <definedName name="popoiuo">"V900"</definedName>
    <definedName name="pp">#REF!</definedName>
    <definedName name="ppp">#REF!</definedName>
    <definedName name="pppppp">#REF!</definedName>
    <definedName name="prev_qtr_LY_YTD">#REF!</definedName>
    <definedName name="prev_qtr_ytd">#REF!</definedName>
    <definedName name="_xlnm.Print_Area" localSheetId="1">'Historical CCA'!$A$1:$M$7</definedName>
    <definedName name="_xlnm.Print_Area" localSheetId="0">'Historical Sch 1'!$A$1:$J$107</definedName>
    <definedName name="_xlnm.Print_Area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ojectinfo0502">#REF!</definedName>
    <definedName name="projectinfo0502a">#REF!</definedName>
    <definedName name="Prudential_2002">#REF!</definedName>
    <definedName name="Prudential_2003">#REF!</definedName>
    <definedName name="PT_CCCE">#REF!,#REF!</definedName>
    <definedName name="PV_Rate">#REF!</definedName>
    <definedName name="PYData">#REF!</definedName>
    <definedName name="PYInput">#REF!</definedName>
    <definedName name="PYTB">#REF!</definedName>
    <definedName name="q">#REF!</definedName>
    <definedName name="q1bpe">#REF!</definedName>
    <definedName name="QAP_EXTRACT_CA">#REF!</definedName>
    <definedName name="qq">#REF!</definedName>
    <definedName name="qqq">#REF!</definedName>
    <definedName name="qqqq">#REF!</definedName>
    <definedName name="qqqqqq">#REF!</definedName>
    <definedName name="quarter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teLookup">#REF!</definedName>
    <definedName name="rateq402">#REF!</definedName>
    <definedName name="RateRecStartRow">#REF!</definedName>
    <definedName name="RatesScenarios">#REF!</definedName>
    <definedName name="RBN">#REF!</definedName>
    <definedName name="RBU">#REF!</definedName>
    <definedName name="rDeptCode">#REF!</definedName>
    <definedName name="rDeptYrly">#REF!</definedName>
    <definedName name="Recalculation_Flag">#REF!</definedName>
    <definedName name="RecdTbl">#REF!</definedName>
    <definedName name="reg_act">#REF!</definedName>
    <definedName name="reg_bud">#REF!</definedName>
    <definedName name="Reg_Interest_Data_Input">#REF!</definedName>
    <definedName name="Reg_Summary">#REF!</definedName>
    <definedName name="REGRateRecStartRow">#REF!</definedName>
    <definedName name="Report_Date">#REF!</definedName>
    <definedName name="Report_Month">#REF!</definedName>
    <definedName name="Reporting_Month_Accomp">#REF!</definedName>
    <definedName name="RES_CAT">#REF!</definedName>
    <definedName name="RES_SUB_CAT">#REF!</definedName>
    <definedName name="RES_TYPE">#REF!</definedName>
    <definedName name="ResultsData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ddNewNote">#REF!</definedName>
    <definedName name="rngAddNewREGRR">#REF!</definedName>
    <definedName name="rngAddNewRR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Year">#REF!</definedName>
    <definedName name="rOUTGroup">#REF!</definedName>
    <definedName name="RptDate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8data">#REF!</definedName>
    <definedName name="sACCOMP">#REF!</definedName>
    <definedName name="Salary">#REF!</definedName>
    <definedName name="Savings_Factor">#REF!</definedName>
    <definedName name="sCC">#REF!</definedName>
    <definedName name="Sch8data">#REF!</definedName>
    <definedName name="SCH9SCS">#REF!</definedName>
    <definedName name="SCN">#REF!</definedName>
    <definedName name="Scope_Inflation">#REF!</definedName>
    <definedName name="Seg220ProrationBase">#REF!</definedName>
    <definedName name="Seg222ProrationBase">#REF!</definedName>
    <definedName name="SEP">#REF!</definedName>
    <definedName name="Sept2011">#REF!</definedName>
    <definedName name="servco_switch">#REF!</definedName>
    <definedName name="Service">#REF!</definedName>
    <definedName name="set_hdr_dates">#REF!</definedName>
    <definedName name="SFD">#REF!</definedName>
    <definedName name="SFV">#REF!</definedName>
    <definedName name="sGross">#REF!</definedName>
    <definedName name="sINSERADD">#REF!</definedName>
    <definedName name="sNet">#REF!</definedName>
    <definedName name="Split_kWh_First___Balance_040212b_Summary_Query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RT_YR">#REF!</definedName>
    <definedName name="STAT_CODE">#REF!</definedName>
    <definedName name="STD_TEXT_LOOKUP">#REF!</definedName>
    <definedName name="sum">#REF!</definedName>
    <definedName name="Summary">#REF!</definedName>
    <definedName name="t">#REF!</definedName>
    <definedName name="Tax">#REF!</definedName>
    <definedName name="Tax_Provision">#REF!</definedName>
    <definedName name="TaxProv1">#REF!</definedName>
    <definedName name="TaxProv2">#REF!</definedName>
    <definedName name="TaxProv3">#REF!</definedName>
    <definedName name="TaxProv5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AUG">#REF!</definedName>
    <definedName name="tblBudget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_L">#REF!</definedName>
    <definedName name="TCCommon">#REF!</definedName>
    <definedName name="TCDevelopment">#REF!</definedName>
    <definedName name="TCOperating">#REF!</definedName>
    <definedName name="TCSustainment">#REF!</definedName>
    <definedName name="This_Year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BudCapOH">#REF!</definedName>
    <definedName name="Trade_Month">#REF!</definedName>
    <definedName name="Trend">#REF!</definedName>
    <definedName name="TrendName">#REF!</definedName>
    <definedName name="trendy">#REF!</definedName>
    <definedName name="tt">#REF!</definedName>
    <definedName name="ttt">#REF!</definedName>
    <definedName name="tttttt">#REF!</definedName>
    <definedName name="ttype_lookup">#REF!</definedName>
    <definedName name="txdx_acdepn_cont_sched">#REF!+#REF!:#REF!</definedName>
    <definedName name="TXLDCLoad">#REF!</definedName>
    <definedName name="TXLDCRate">#REF!</definedName>
    <definedName name="TXProrationBase">#REF!</definedName>
    <definedName name="u">#REF!</definedName>
    <definedName name="Union">#REF!</definedName>
    <definedName name="unit_bud">#REF!</definedName>
    <definedName name="unit_fcs">#REF!</definedName>
    <definedName name="Update_Date">#REF!</definedName>
    <definedName name="usdcad">#REF!</definedName>
    <definedName name="usofa">#REF!</definedName>
    <definedName name="uu">#REF!</definedName>
    <definedName name="uuu">#REF!</definedName>
    <definedName name="uuuuuu">#REF!</definedName>
    <definedName name="vvvv">#REF!</definedName>
    <definedName name="vvvvv">#REF!</definedName>
    <definedName name="w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BSA">#REF!</definedName>
    <definedName name="WBS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Aging._.and._.Trend._.Analysis." hidden="1">{#N/A,#N/A,FALSE,"Aging Summary";#N/A,#N/A,FALSE,"Ratio Analysis";#N/A,#N/A,FALSE,"Test 120 Day Accts";#N/A,#N/A,FALSE,"Tickmarks"}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x">#REF!</definedName>
    <definedName name="xxxx">#REF!</definedName>
    <definedName name="xxxxx">#REF!</definedName>
    <definedName name="y">#REF!</definedName>
    <definedName name="Year">#REF!</definedName>
    <definedName name="YesNoList">#REF!</definedName>
    <definedName name="YesorNo">#REF!</definedName>
    <definedName name="Ytd_620260_620264_in_BMO_tapes">#REF!</definedName>
    <definedName name="yy">#REF!</definedName>
    <definedName name="yyy">#REF!</definedName>
    <definedName name="yyyyyy">#REF!</definedName>
    <definedName name="Z_F886CE37_88AA_4578_933D_34249DB55675_.wvu.PrintArea" localSheetId="1" hidden="1">'Historical CCA'!$A$1:$K$7</definedName>
    <definedName name="zz">#REF!</definedName>
    <definedName name="zzzz">#REF!</definedName>
    <definedName name="zzzzz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I66" i="1"/>
  <c r="E66" i="1"/>
  <c r="G66" i="1"/>
  <c r="K60" i="1"/>
  <c r="E60" i="1" l="1"/>
  <c r="E47" i="2" l="1"/>
  <c r="D47" i="2"/>
  <c r="C47" i="2"/>
  <c r="G45" i="2"/>
  <c r="G44" i="2"/>
  <c r="G43" i="2"/>
  <c r="E36" i="2"/>
  <c r="D36" i="2"/>
  <c r="C35" i="2"/>
  <c r="G35" i="2" s="1"/>
  <c r="G34" i="2"/>
  <c r="G33" i="2"/>
  <c r="G32" i="2"/>
  <c r="E25" i="2"/>
  <c r="D25" i="2"/>
  <c r="C24" i="2"/>
  <c r="G24" i="2" s="1"/>
  <c r="G23" i="2"/>
  <c r="G22" i="2"/>
  <c r="G21" i="2"/>
  <c r="E14" i="2"/>
  <c r="D14" i="2"/>
  <c r="C13" i="2"/>
  <c r="G13" i="2" s="1"/>
  <c r="I23" i="2"/>
  <c r="I34" i="2" s="1"/>
  <c r="I45" i="2" s="1"/>
  <c r="G12" i="2"/>
  <c r="G11" i="2"/>
  <c r="I21" i="2"/>
  <c r="I32" i="2" s="1"/>
  <c r="I43" i="2" s="1"/>
  <c r="G10" i="2"/>
  <c r="I24" i="2"/>
  <c r="I35" i="2" s="1"/>
  <c r="I46" i="2" s="1"/>
  <c r="I22" i="2"/>
  <c r="I33" i="2" s="1"/>
  <c r="I44" i="2" s="1"/>
  <c r="G102" i="1"/>
  <c r="G104" i="1" s="1"/>
  <c r="G106" i="1" s="1"/>
  <c r="G13" i="1" s="1"/>
  <c r="I60" i="1"/>
  <c r="G60" i="1"/>
  <c r="K47" i="1"/>
  <c r="E47" i="1"/>
  <c r="K102" i="1"/>
  <c r="K104" i="1" s="1"/>
  <c r="K106" i="1" s="1"/>
  <c r="K13" i="1" s="1"/>
  <c r="I102" i="1"/>
  <c r="I104" i="1" s="1"/>
  <c r="I106" i="1" s="1"/>
  <c r="I13" i="1" s="1"/>
  <c r="E102" i="1"/>
  <c r="E104" i="1" s="1"/>
  <c r="E106" i="1" s="1"/>
  <c r="E13" i="1" s="1"/>
  <c r="K85" i="1"/>
  <c r="I85" i="1"/>
  <c r="G45" i="1"/>
  <c r="G47" i="1" s="1"/>
  <c r="E85" i="1"/>
  <c r="I47" i="1"/>
  <c r="G39" i="1"/>
  <c r="K39" i="1"/>
  <c r="K41" i="1" s="1"/>
  <c r="I39" i="1"/>
  <c r="I41" i="1" s="1"/>
  <c r="E39" i="1"/>
  <c r="E41" i="1" s="1"/>
  <c r="B14" i="2" l="1"/>
  <c r="G36" i="2"/>
  <c r="F12" i="2"/>
  <c r="H12" i="2" s="1"/>
  <c r="J12" i="2" s="1"/>
  <c r="K12" i="2" s="1"/>
  <c r="B23" i="2" s="1"/>
  <c r="G14" i="2"/>
  <c r="G25" i="2"/>
  <c r="C36" i="2"/>
  <c r="C25" i="2"/>
  <c r="G46" i="2"/>
  <c r="G47" i="2" s="1"/>
  <c r="C14" i="2"/>
  <c r="G41" i="1"/>
  <c r="G85" i="1"/>
  <c r="F23" i="2" l="1"/>
  <c r="H23" i="2" s="1"/>
  <c r="J23" i="2" s="1"/>
  <c r="K23" i="2" s="1"/>
  <c r="B34" i="2" s="1"/>
  <c r="F11" i="2"/>
  <c r="H11" i="2" s="1"/>
  <c r="J11" i="2" s="1"/>
  <c r="K11" i="2" s="1"/>
  <c r="B22" i="2" s="1"/>
  <c r="F13" i="2"/>
  <c r="H13" i="2" s="1"/>
  <c r="J13" i="2" s="1"/>
  <c r="K13" i="2" s="1"/>
  <c r="B24" i="2" s="1"/>
  <c r="F24" i="2" l="1"/>
  <c r="H24" i="2" s="1"/>
  <c r="J24" i="2" s="1"/>
  <c r="K24" i="2" s="1"/>
  <c r="B35" i="2" s="1"/>
  <c r="F22" i="2"/>
  <c r="H22" i="2" s="1"/>
  <c r="J22" i="2" s="1"/>
  <c r="K22" i="2" s="1"/>
  <c r="B33" i="2" s="1"/>
  <c r="F34" i="2"/>
  <c r="H34" i="2" s="1"/>
  <c r="J34" i="2" s="1"/>
  <c r="K34" i="2" s="1"/>
  <c r="B45" i="2" s="1"/>
  <c r="F45" i="2" l="1"/>
  <c r="H45" i="2" s="1"/>
  <c r="J45" i="2" s="1"/>
  <c r="K45" i="2" s="1"/>
  <c r="F33" i="2"/>
  <c r="H33" i="2" s="1"/>
  <c r="J33" i="2" s="1"/>
  <c r="K33" i="2" s="1"/>
  <c r="B44" i="2" s="1"/>
  <c r="F35" i="2"/>
  <c r="H35" i="2" s="1"/>
  <c r="E87" i="1"/>
  <c r="E89" i="1" s="1"/>
  <c r="E93" i="1" s="1"/>
  <c r="E12" i="1" s="1"/>
  <c r="J35" i="2" l="1"/>
  <c r="K35" i="2" s="1"/>
  <c r="F44" i="2"/>
  <c r="H44" i="2" s="1"/>
  <c r="J44" i="2" s="1"/>
  <c r="K44" i="2" s="1"/>
  <c r="F10" i="2"/>
  <c r="E62" i="1"/>
  <c r="E64" i="1" s="1"/>
  <c r="E68" i="1" l="1"/>
  <c r="E11" i="1" s="1"/>
  <c r="E14" i="1" s="1"/>
  <c r="B46" i="2"/>
  <c r="F46" i="2" s="1"/>
  <c r="H46" i="2" s="1"/>
  <c r="J46" i="2" s="1"/>
  <c r="K46" i="2" s="1"/>
  <c r="H10" i="2"/>
  <c r="F14" i="2"/>
  <c r="G87" i="1"/>
  <c r="G89" i="1" s="1"/>
  <c r="G93" i="1" s="1"/>
  <c r="G12" i="1" s="1"/>
  <c r="H14" i="2" l="1"/>
  <c r="J10" i="2"/>
  <c r="I87" i="1"/>
  <c r="I89" i="1" s="1"/>
  <c r="I93" i="1" s="1"/>
  <c r="I12" i="1" s="1"/>
  <c r="G62" i="1"/>
  <c r="G64" i="1" s="1"/>
  <c r="G68" i="1" s="1"/>
  <c r="G11" i="1" s="1"/>
  <c r="G14" i="1" s="1"/>
  <c r="J14" i="2" l="1"/>
  <c r="J16" i="2" s="1"/>
  <c r="K10" i="2"/>
  <c r="B21" i="2" l="1"/>
  <c r="K14" i="2"/>
  <c r="K87" i="1"/>
  <c r="K89" i="1" s="1"/>
  <c r="K93" i="1" s="1"/>
  <c r="K12" i="1" s="1"/>
  <c r="I62" i="1"/>
  <c r="I64" i="1" s="1"/>
  <c r="I68" i="1" s="1"/>
  <c r="I11" i="1" s="1"/>
  <c r="I14" i="1" s="1"/>
  <c r="B25" i="2" l="1"/>
  <c r="F21" i="2"/>
  <c r="H21" i="2" l="1"/>
  <c r="F25" i="2"/>
  <c r="K62" i="1"/>
  <c r="K64" i="1" s="1"/>
  <c r="H25" i="2" l="1"/>
  <c r="J21" i="2"/>
  <c r="J25" i="2" l="1"/>
  <c r="J27" i="2" s="1"/>
  <c r="K21" i="2"/>
  <c r="B32" i="2" l="1"/>
  <c r="K25" i="2"/>
  <c r="B36" i="2" l="1"/>
  <c r="F32" i="2"/>
  <c r="H32" i="2" l="1"/>
  <c r="F36" i="2"/>
  <c r="J32" i="2" l="1"/>
  <c r="H36" i="2"/>
  <c r="J36" i="2" l="1"/>
  <c r="J38" i="2" s="1"/>
  <c r="K32" i="2"/>
  <c r="K36" i="2" l="1"/>
  <c r="B43" i="2"/>
  <c r="B47" i="2" l="1"/>
  <c r="F43" i="2"/>
  <c r="H43" i="2" l="1"/>
  <c r="F47" i="2"/>
  <c r="J43" i="2" l="1"/>
  <c r="H47" i="2"/>
  <c r="J47" i="2" l="1"/>
  <c r="J49" i="2" s="1"/>
  <c r="K43" i="2"/>
  <c r="K47" i="2" s="1"/>
  <c r="K68" i="1" l="1"/>
  <c r="K11" i="1" s="1"/>
  <c r="K14" i="1" s="1"/>
</calcChain>
</file>

<file path=xl/sharedStrings.xml><?xml version="1.0" encoding="utf-8"?>
<sst xmlns="http://schemas.openxmlformats.org/spreadsheetml/2006/main" count="139" uniqueCount="71">
  <si>
    <t>B2M LP</t>
  </si>
  <si>
    <t>Calculation of Utility income Tax</t>
  </si>
  <si>
    <t>2020 - 2023 Historical Years</t>
  </si>
  <si>
    <t>Year Ending December 31</t>
  </si>
  <si>
    <t>($ Millions)</t>
  </si>
  <si>
    <t xml:space="preserve">Tax Expense </t>
  </si>
  <si>
    <t>Hydro One Networks Inc. ("HONI")</t>
  </si>
  <si>
    <t>*</t>
  </si>
  <si>
    <t>Hydro One Indigenous Partnership Inc.(“HOIP”)</t>
  </si>
  <si>
    <t xml:space="preserve"> </t>
  </si>
  <si>
    <t xml:space="preserve">Saugeen Ojibway Nation Finance Corporation (“SON FC”) </t>
  </si>
  <si>
    <t>Total</t>
  </si>
  <si>
    <t xml:space="preserve">*Prior to 2020, Hydro One Indigenous Partnership GP (HOIP GP) held the 65.7% of the B2M LP partnership units.   To simplify the Hydro One Inc.’s  ownership structure  and to create a common general partner for both B2M LP </t>
  </si>
  <si>
    <t xml:space="preserve">and Niagara Reinforcement LP, HOIP GP transferred its limited partnership interest to Hydro One Networks Inc. (HONI) </t>
  </si>
  <si>
    <t>Line No.</t>
  </si>
  <si>
    <t>Particulars</t>
  </si>
  <si>
    <t>Determination of Taxable Income</t>
  </si>
  <si>
    <t>Net Income before Tax</t>
  </si>
  <si>
    <t xml:space="preserve">Recurring items included in Revenue Requirement (RR): </t>
  </si>
  <si>
    <t xml:space="preserve">  Permanent differences</t>
  </si>
  <si>
    <t xml:space="preserve">  Depreciation and amortization</t>
  </si>
  <si>
    <t xml:space="preserve">  Capital Cost Allowance</t>
  </si>
  <si>
    <t xml:space="preserve">  Regulatory asset - transitional recovery</t>
  </si>
  <si>
    <t>**</t>
  </si>
  <si>
    <t xml:space="preserve">  Other</t>
  </si>
  <si>
    <t>Recurring items included not part of RR:</t>
  </si>
  <si>
    <t>Regulatory assets and regulatory liabilities</t>
  </si>
  <si>
    <t>Total Adjustments</t>
  </si>
  <si>
    <t>Taxable Income/(Loss) before Loss Carryfoward</t>
  </si>
  <si>
    <t>Allocation of Taxable Income</t>
  </si>
  <si>
    <r>
      <t>**</t>
    </r>
    <r>
      <rPr>
        <i/>
        <sz val="9"/>
        <rFont val="Arial"/>
        <family val="2"/>
      </rPr>
      <t>Regulatory Asset - Transitional Recovery</t>
    </r>
    <r>
      <rPr>
        <sz val="9"/>
        <rFont val="Arial"/>
        <family val="2"/>
      </rPr>
      <t xml:space="preserve"> represents B2M set-up costs that can be recovered from the OEB from 2015-2019. The receipt needs to be included in income in the year it’s received under 12(1)(x)</t>
    </r>
  </si>
  <si>
    <t xml:space="preserve">Determination of Income Taxes </t>
  </si>
  <si>
    <t xml:space="preserve">Net Income before Tax </t>
  </si>
  <si>
    <t>Allocation of Taxable Income to HONI from B2M LP</t>
  </si>
  <si>
    <t>Loss Carryforward - included</t>
  </si>
  <si>
    <t>Taxable Income after loss carryforward</t>
  </si>
  <si>
    <t xml:space="preserve">Tax Rate </t>
  </si>
  <si>
    <t>Income Tax Expense</t>
  </si>
  <si>
    <t>Corporate Minimum Tax Payable</t>
  </si>
  <si>
    <t>Total Taxes Expense for HONI</t>
  </si>
  <si>
    <t>Corporate Minimum Tax Carryforward</t>
  </si>
  <si>
    <t>Opening CMT Credit Carryforward</t>
  </si>
  <si>
    <t>CMT Paid/(CMT credit Utilized)</t>
  </si>
  <si>
    <t>Ending CMT Credit Carryforward</t>
  </si>
  <si>
    <t>Determination of Income Taxes</t>
  </si>
  <si>
    <t>Allocation of Taxable Income to  HOIPI from B2M LP</t>
  </si>
  <si>
    <t>Total Taxes Expense for HOIP</t>
  </si>
  <si>
    <t>Allocation of Taxable Income from Hydro One B2M LP</t>
  </si>
  <si>
    <t>Sub Total</t>
  </si>
  <si>
    <t xml:space="preserve">Income Tax Expense </t>
  </si>
  <si>
    <t>Calculation of Capital Cost allowance (CCA)</t>
  </si>
  <si>
    <t>Historical Years (2020 - 2023)</t>
  </si>
  <si>
    <t>Opening UCC</t>
  </si>
  <si>
    <t>Net</t>
  </si>
  <si>
    <t>UCC pre-1/2 yr</t>
  </si>
  <si>
    <t>Adj for accel CCA</t>
  </si>
  <si>
    <t>UCC for CCA</t>
  </si>
  <si>
    <t>CCA Rate</t>
  </si>
  <si>
    <t>Closing UCC</t>
  </si>
  <si>
    <t>CCA Class</t>
  </si>
  <si>
    <t>Additions</t>
  </si>
  <si>
    <t>Transfers</t>
  </si>
  <si>
    <t>Net Adjustments</t>
  </si>
  <si>
    <t>CCA</t>
  </si>
  <si>
    <t>14.1 (ECE) **</t>
  </si>
  <si>
    <t>UCC</t>
  </si>
  <si>
    <t>TOTAL CCA and ECE</t>
  </si>
  <si>
    <t>TOTAL CCA</t>
  </si>
  <si>
    <t>Note:</t>
  </si>
  <si>
    <t>** The Eligible Capital Expenditures (ECE) was transferred to Class 14.1 for taxation years beginning January 1, 2017.  The CCA rate will</t>
  </si>
  <si>
    <t>remain at 7% for tax years that end prior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</si>
</sst>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#,##0.0_);\(#,##0.0\)"/>
    <numFmt numFmtId="165" formatCode="_(* #,##0.000_);_(* \(#,##0.000\);_(* &quot;-&quot;??_);_(@_)"/>
    <numFmt numFmtId="166" formatCode="0.0\ \ _);\(0.0\)\ \ "/>
    <numFmt numFmtId="167" formatCode="_(* #,##0.00000_);_(* \(#,##0.00000\);_(* &quot;-&quot;??_);_(@_)"/>
    <numFmt numFmtId="168" formatCode="_(* #,##0.000000_);_(* \(#,##0.000000\);_(* &quot;-&quot;??_);_(@_)"/>
    <numFmt numFmtId="169" formatCode="0.0%"/>
    <numFmt numFmtId="170" formatCode="_(* #,##0.0000_);_(* \(#,##0.0000\);_(* &quot;-&quot;??_);_(@_)"/>
    <numFmt numFmtId="171" formatCode="_(* #,##0.00000_);_(* \(#,##0.00000\);_(* &quot;-&quot;?????_);_(@_)"/>
    <numFmt numFmtId="172" formatCode="_(* #,##0.000000_);_(* \(#,##0.000000\);_(* &quot;-&quot;??????_);_(@_)"/>
    <numFmt numFmtId="173" formatCode="_(* #,##0.0_);_(* \(#,##0.0\);_(* &quot;-&quot;??_);_(@_)"/>
    <numFmt numFmtId="174" formatCode="0_);\(0\)"/>
    <numFmt numFmtId="175" formatCode="0.0_);\(0.0\)"/>
  </numFmts>
  <fonts count="18"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4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7" fillId="0" borderId="0" xfId="0" applyFont="1"/>
    <xf numFmtId="0" fontId="8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0" xfId="0" applyFont="1"/>
    <xf numFmtId="0" fontId="5" fillId="0" borderId="6" xfId="0" applyFont="1" applyBorder="1"/>
    <xf numFmtId="0" fontId="10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11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 vertical="center"/>
    </xf>
    <xf numFmtId="167" fontId="5" fillId="0" borderId="0" xfId="0" applyNumberFormat="1" applyFont="1"/>
    <xf numFmtId="43" fontId="2" fillId="0" borderId="0" xfId="1" applyFont="1" applyFill="1"/>
    <xf numFmtId="167" fontId="2" fillId="0" borderId="0" xfId="0" applyNumberFormat="1" applyFont="1"/>
    <xf numFmtId="0" fontId="12" fillId="0" borderId="0" xfId="0" applyFont="1"/>
    <xf numFmtId="168" fontId="2" fillId="0" borderId="0" xfId="0" applyNumberFormat="1" applyFont="1"/>
    <xf numFmtId="165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43" fontId="3" fillId="0" borderId="0" xfId="0" applyNumberFormat="1" applyFont="1"/>
    <xf numFmtId="0" fontId="13" fillId="0" borderId="0" xfId="0" applyFont="1"/>
    <xf numFmtId="43" fontId="2" fillId="0" borderId="0" xfId="1" applyFont="1" applyFill="1" applyBorder="1"/>
    <xf numFmtId="43" fontId="2" fillId="0" borderId="6" xfId="1" applyFont="1" applyFill="1" applyBorder="1"/>
    <xf numFmtId="0" fontId="9" fillId="0" borderId="0" xfId="0" applyFont="1"/>
    <xf numFmtId="0" fontId="14" fillId="0" borderId="0" xfId="0" applyFont="1" applyAlignment="1">
      <alignment horizontal="left"/>
    </xf>
    <xf numFmtId="167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174" fontId="1" fillId="0" borderId="0" xfId="3" applyNumberFormat="1"/>
    <xf numFmtId="173" fontId="1" fillId="0" borderId="0" xfId="1" applyNumberFormat="1" applyFill="1"/>
    <xf numFmtId="9" fontId="1" fillId="0" borderId="0" xfId="2" applyFill="1"/>
    <xf numFmtId="173" fontId="0" fillId="0" borderId="0" xfId="1" applyNumberFormat="1" applyFont="1" applyFill="1" applyBorder="1"/>
    <xf numFmtId="174" fontId="1" fillId="0" borderId="0" xfId="3" applyNumberFormat="1" applyAlignment="1">
      <alignment horizontal="right"/>
    </xf>
    <xf numFmtId="173" fontId="0" fillId="0" borderId="0" xfId="1" applyNumberFormat="1" applyFont="1" applyFill="1"/>
    <xf numFmtId="0" fontId="1" fillId="0" borderId="0" xfId="0" applyFont="1" applyAlignment="1">
      <alignment horizontal="right"/>
    </xf>
    <xf numFmtId="173" fontId="1" fillId="0" borderId="11" xfId="1" applyNumberFormat="1" applyFill="1" applyBorder="1"/>
    <xf numFmtId="175" fontId="0" fillId="0" borderId="0" xfId="0" applyNumberFormat="1"/>
    <xf numFmtId="0" fontId="1" fillId="0" borderId="0" xfId="4" applyAlignment="1">
      <alignment horizontal="left"/>
    </xf>
    <xf numFmtId="0" fontId="9" fillId="0" borderId="0" xfId="4" applyFont="1" applyAlignment="1">
      <alignment horizontal="right"/>
    </xf>
    <xf numFmtId="165" fontId="1" fillId="0" borderId="0" xfId="1" applyNumberFormat="1" applyFill="1"/>
    <xf numFmtId="165" fontId="1" fillId="0" borderId="11" xfId="1" applyNumberFormat="1" applyFill="1" applyBorder="1"/>
    <xf numFmtId="0" fontId="1" fillId="0" borderId="0" xfId="5"/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43" fontId="2" fillId="0" borderId="6" xfId="0" applyNumberFormat="1" applyFont="1" applyBorder="1"/>
    <xf numFmtId="169" fontId="2" fillId="0" borderId="6" xfId="0" applyNumberFormat="1" applyFont="1" applyBorder="1"/>
    <xf numFmtId="171" fontId="2" fillId="0" borderId="0" xfId="0" applyNumberFormat="1" applyFont="1"/>
    <xf numFmtId="172" fontId="2" fillId="0" borderId="0" xfId="0" applyNumberFormat="1" applyFont="1"/>
    <xf numFmtId="167" fontId="3" fillId="0" borderId="8" xfId="0" applyNumberFormat="1" applyFont="1" applyBorder="1"/>
    <xf numFmtId="43" fontId="0" fillId="0" borderId="0" xfId="0" applyNumberFormat="1"/>
    <xf numFmtId="173" fontId="2" fillId="0" borderId="0" xfId="0" applyNumberFormat="1" applyFont="1"/>
    <xf numFmtId="173" fontId="2" fillId="0" borderId="6" xfId="0" applyNumberFormat="1" applyFont="1" applyBorder="1" applyAlignment="1">
      <alignment horizontal="center" vertical="center"/>
    </xf>
    <xf numFmtId="173" fontId="3" fillId="0" borderId="6" xfId="0" applyNumberFormat="1" applyFont="1" applyBorder="1" applyAlignment="1">
      <alignment horizontal="center" vertical="center"/>
    </xf>
    <xf numFmtId="173" fontId="3" fillId="0" borderId="0" xfId="0" applyNumberFormat="1" applyFont="1"/>
    <xf numFmtId="173" fontId="5" fillId="0" borderId="0" xfId="0" applyNumberFormat="1" applyFont="1"/>
    <xf numFmtId="173" fontId="5" fillId="0" borderId="0" xfId="0" applyNumberFormat="1" applyFont="1" applyAlignment="1">
      <alignment horizontal="right"/>
    </xf>
    <xf numFmtId="173" fontId="5" fillId="0" borderId="0" xfId="1" applyNumberFormat="1" applyFont="1" applyFill="1" applyBorder="1"/>
    <xf numFmtId="173" fontId="5" fillId="0" borderId="6" xfId="1" applyNumberFormat="1" applyFont="1" applyFill="1" applyBorder="1"/>
    <xf numFmtId="173" fontId="5" fillId="0" borderId="10" xfId="0" applyNumberFormat="1" applyFont="1" applyBorder="1"/>
    <xf numFmtId="173" fontId="2" fillId="0" borderId="0" xfId="1" applyNumberFormat="1" applyFont="1" applyFill="1"/>
    <xf numFmtId="173" fontId="2" fillId="0" borderId="6" xfId="0" applyNumberFormat="1" applyFont="1" applyBorder="1"/>
    <xf numFmtId="173" fontId="3" fillId="0" borderId="10" xfId="0" applyNumberFormat="1" applyFont="1" applyBorder="1"/>
    <xf numFmtId="173" fontId="2" fillId="0" borderId="0" xfId="1" applyNumberFormat="1" applyFont="1"/>
    <xf numFmtId="173" fontId="2" fillId="0" borderId="0" xfId="0" quotePrefix="1" applyNumberFormat="1" applyFont="1"/>
    <xf numFmtId="173" fontId="3" fillId="0" borderId="8" xfId="0" applyNumberFormat="1" applyFont="1" applyBorder="1"/>
    <xf numFmtId="173" fontId="0" fillId="0" borderId="0" xfId="0" applyNumberFormat="1"/>
    <xf numFmtId="173" fontId="9" fillId="0" borderId="11" xfId="1" applyNumberFormat="1" applyFont="1" applyFill="1" applyBorder="1"/>
    <xf numFmtId="173" fontId="3" fillId="0" borderId="10" xfId="1" applyNumberFormat="1" applyFont="1" applyFill="1" applyBorder="1"/>
    <xf numFmtId="173" fontId="2" fillId="0" borderId="0" xfId="1" applyNumberFormat="1" applyFont="1" applyFill="1" applyBorder="1"/>
    <xf numFmtId="10" fontId="2" fillId="0" borderId="0" xfId="0" applyNumberFormat="1" applyFont="1"/>
    <xf numFmtId="9" fontId="3" fillId="0" borderId="0" xfId="0" applyNumberFormat="1" applyFont="1" applyAlignment="1">
      <alignment horizontal="right" vertical="center"/>
    </xf>
    <xf numFmtId="0" fontId="4" fillId="0" borderId="0" xfId="0" applyFont="1"/>
    <xf numFmtId="0" fontId="17" fillId="0" borderId="0" xfId="0" applyFont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Normal" xfId="0" builtinId="0"/>
    <cellStyle name="Normal 20" xfId="3" xr:uid="{808EDC6C-C503-48F1-8D75-51F67BD7DA0C}"/>
    <cellStyle name="Normal 6" xfId="5" xr:uid="{E784BBA4-F38B-438C-BAC0-B46552E83918}"/>
    <cellStyle name="Normal 7" xfId="4" xr:uid="{F3EF953C-BEA4-4D52-BE34-94B34F7418D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40A8-91F6-4C2D-ACD2-DE947B6E9D6E}">
  <sheetPr>
    <tabColor theme="7" tint="0.39997558519241921"/>
  </sheetPr>
  <dimension ref="A1:R106"/>
  <sheetViews>
    <sheetView zoomScale="85" zoomScaleNormal="85" workbookViewId="0">
      <selection activeCell="C1" sqref="C1:L2"/>
    </sheetView>
  </sheetViews>
  <sheetFormatPr defaultColWidth="8.7109375" defaultRowHeight="11.45"/>
  <cols>
    <col min="1" max="1" width="5.7109375" style="1" customWidth="1"/>
    <col min="2" max="2" width="1.7109375" style="1" customWidth="1"/>
    <col min="3" max="3" width="71.42578125" style="1" bestFit="1" customWidth="1"/>
    <col min="4" max="4" width="2.28515625" style="1" customWidth="1"/>
    <col min="5" max="5" width="10.5703125" style="1" customWidth="1"/>
    <col min="6" max="6" width="3" style="1" customWidth="1"/>
    <col min="7" max="7" width="11.28515625" style="1" customWidth="1"/>
    <col min="8" max="8" width="3" style="1" customWidth="1"/>
    <col min="9" max="9" width="12.28515625" style="1" customWidth="1"/>
    <col min="10" max="10" width="3.28515625" style="1" customWidth="1"/>
    <col min="11" max="11" width="12.28515625" style="1" customWidth="1"/>
    <col min="12" max="12" width="9.28515625" style="1" customWidth="1"/>
    <col min="13" max="13" width="3.28515625" style="1" customWidth="1"/>
    <col min="14" max="14" width="10.7109375" style="1" customWidth="1"/>
    <col min="15" max="15" width="11.28515625" style="1" customWidth="1"/>
    <col min="16" max="16" width="10.5703125" style="1" customWidth="1"/>
    <col min="17" max="17" width="9.7109375" style="1" bestFit="1" customWidth="1"/>
    <col min="18" max="16384" width="8.7109375" style="1"/>
  </cols>
  <sheetData>
    <row r="1" spans="1:15">
      <c r="C1" s="106" t="s">
        <v>0</v>
      </c>
      <c r="D1" s="106"/>
      <c r="E1" s="106"/>
      <c r="F1" s="106"/>
      <c r="G1" s="106"/>
      <c r="H1" s="106"/>
      <c r="I1" s="106"/>
      <c r="J1" s="106"/>
      <c r="K1" s="106"/>
      <c r="L1" s="106"/>
      <c r="O1" s="3"/>
    </row>
    <row r="2" spans="1:15">
      <c r="C2" s="106" t="s">
        <v>1</v>
      </c>
      <c r="D2" s="106"/>
      <c r="E2" s="106"/>
      <c r="F2" s="106"/>
      <c r="G2" s="106"/>
      <c r="H2" s="106"/>
      <c r="I2" s="106"/>
      <c r="J2" s="106"/>
      <c r="K2" s="106"/>
      <c r="L2" s="106"/>
    </row>
    <row r="3" spans="1:15">
      <c r="C3" s="106" t="s">
        <v>2</v>
      </c>
      <c r="D3" s="106"/>
      <c r="E3" s="106"/>
      <c r="F3" s="106"/>
      <c r="G3" s="106"/>
      <c r="H3" s="106"/>
      <c r="I3" s="106"/>
      <c r="J3" s="106"/>
      <c r="K3" s="106"/>
      <c r="L3" s="106"/>
    </row>
    <row r="4" spans="1:15">
      <c r="C4" s="106" t="s">
        <v>3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5">
      <c r="C5" s="106" t="s">
        <v>4</v>
      </c>
      <c r="D5" s="106"/>
      <c r="E5" s="106"/>
      <c r="F5" s="106"/>
      <c r="G5" s="106"/>
      <c r="H5" s="106"/>
      <c r="I5" s="106"/>
      <c r="J5" s="106"/>
      <c r="K5" s="106"/>
      <c r="L5" s="106"/>
    </row>
    <row r="6" spans="1:15">
      <c r="C6" s="2"/>
      <c r="D6" s="2"/>
    </row>
    <row r="7" spans="1:15" ht="12" thickBot="1">
      <c r="C7" s="2"/>
      <c r="D7" s="2"/>
    </row>
    <row r="8" spans="1:15">
      <c r="A8" s="4"/>
      <c r="B8" s="5"/>
      <c r="C8" s="6"/>
      <c r="D8" s="6"/>
      <c r="E8" s="5"/>
      <c r="F8" s="5"/>
      <c r="G8" s="5"/>
      <c r="H8" s="5"/>
      <c r="I8" s="5"/>
      <c r="J8" s="5"/>
      <c r="K8" s="5"/>
      <c r="L8" s="5"/>
      <c r="M8" s="7"/>
    </row>
    <row r="9" spans="1:15" ht="12">
      <c r="A9" s="8" t="s">
        <v>5</v>
      </c>
      <c r="C9" s="2"/>
      <c r="D9" s="2"/>
      <c r="L9" s="9"/>
      <c r="M9" s="10"/>
    </row>
    <row r="10" spans="1:15" ht="12">
      <c r="A10" s="11"/>
      <c r="B10" s="101"/>
      <c r="C10" s="2"/>
      <c r="D10" s="2"/>
      <c r="E10" s="72">
        <v>2020</v>
      </c>
      <c r="F10" s="12"/>
      <c r="G10" s="72">
        <v>2021</v>
      </c>
      <c r="H10" s="12"/>
      <c r="I10" s="72">
        <v>2022</v>
      </c>
      <c r="K10" s="72">
        <v>2023</v>
      </c>
      <c r="L10" s="9"/>
      <c r="M10" s="10"/>
      <c r="N10" s="13"/>
    </row>
    <row r="11" spans="1:15">
      <c r="A11" s="11"/>
      <c r="B11" s="101"/>
      <c r="C11" s="14" t="s">
        <v>6</v>
      </c>
      <c r="D11" s="102" t="s">
        <v>7</v>
      </c>
      <c r="E11" s="103">
        <f>E68</f>
        <v>0.62686948074810322</v>
      </c>
      <c r="F11" s="80"/>
      <c r="G11" s="103">
        <f>G68</f>
        <v>1.2284007495624361</v>
      </c>
      <c r="H11" s="80"/>
      <c r="I11" s="103">
        <f>I68</f>
        <v>1.4471801176712766</v>
      </c>
      <c r="J11" s="80"/>
      <c r="K11" s="103">
        <f>K68</f>
        <v>1.7974563854960734</v>
      </c>
      <c r="L11" s="99"/>
      <c r="M11" s="10"/>
      <c r="N11" s="15"/>
    </row>
    <row r="12" spans="1:15">
      <c r="A12" s="11"/>
      <c r="B12" s="101"/>
      <c r="C12" s="14" t="s">
        <v>8</v>
      </c>
      <c r="D12" s="2" t="s">
        <v>9</v>
      </c>
      <c r="E12" s="103">
        <f>E93</f>
        <v>5.9079233768323143E-3</v>
      </c>
      <c r="F12" s="80"/>
      <c r="G12" s="103">
        <f>G93</f>
        <v>7.7344312492615202E-3</v>
      </c>
      <c r="H12" s="80"/>
      <c r="I12" s="103">
        <f>I93</f>
        <v>8.4206895840060504E-3</v>
      </c>
      <c r="J12" s="80"/>
      <c r="K12" s="103">
        <f>K93</f>
        <v>9.2618922847079576E-3</v>
      </c>
      <c r="L12" s="99"/>
      <c r="M12" s="10"/>
      <c r="N12" s="15"/>
    </row>
    <row r="13" spans="1:15">
      <c r="A13" s="11"/>
      <c r="B13" s="101"/>
      <c r="C13" s="14" t="s">
        <v>10</v>
      </c>
      <c r="D13" s="2"/>
      <c r="E13" s="81">
        <f>E106</f>
        <v>0</v>
      </c>
      <c r="F13" s="80"/>
      <c r="G13" s="81">
        <f>G106</f>
        <v>0</v>
      </c>
      <c r="H13" s="80"/>
      <c r="I13" s="81">
        <f>I106</f>
        <v>0</v>
      </c>
      <c r="J13" s="80"/>
      <c r="K13" s="81">
        <f>K106</f>
        <v>0</v>
      </c>
      <c r="L13" s="99"/>
      <c r="M13" s="10"/>
      <c r="N13" s="15"/>
    </row>
    <row r="14" spans="1:15" ht="12">
      <c r="A14" s="11"/>
      <c r="B14" s="101"/>
      <c r="C14" s="16" t="s">
        <v>11</v>
      </c>
      <c r="D14" s="104"/>
      <c r="E14" s="82">
        <f>+E11+E12+E13</f>
        <v>0.63277740412493555</v>
      </c>
      <c r="F14" s="83"/>
      <c r="G14" s="82">
        <f>+G11+G12+G13</f>
        <v>1.2361351808116976</v>
      </c>
      <c r="H14" s="83"/>
      <c r="I14" s="82">
        <f>+I11+I12+I13</f>
        <v>1.4556008072552826</v>
      </c>
      <c r="J14" s="80"/>
      <c r="K14" s="82">
        <f>+K11+K12+K13</f>
        <v>1.8067182777807813</v>
      </c>
      <c r="L14" s="100"/>
      <c r="M14" s="10"/>
      <c r="N14" s="18"/>
    </row>
    <row r="15" spans="1:15" ht="12" thickBot="1">
      <c r="A15" s="19"/>
      <c r="B15" s="20"/>
      <c r="C15" s="21"/>
      <c r="D15" s="22"/>
      <c r="E15" s="20"/>
      <c r="F15" s="20"/>
      <c r="G15" s="20"/>
      <c r="H15" s="20"/>
      <c r="I15" s="20"/>
      <c r="J15" s="20"/>
      <c r="K15" s="20"/>
      <c r="L15" s="20"/>
      <c r="M15" s="23"/>
    </row>
    <row r="16" spans="1:15">
      <c r="A16" s="24" t="s">
        <v>12</v>
      </c>
    </row>
    <row r="17" spans="1:18">
      <c r="A17" s="25" t="s">
        <v>13</v>
      </c>
    </row>
    <row r="20" spans="1:18" ht="13.15">
      <c r="A20" s="105" t="s">
        <v>0</v>
      </c>
      <c r="B20" s="105"/>
      <c r="C20" s="105"/>
    </row>
    <row r="22" spans="1:18" ht="24" customHeight="1">
      <c r="A22" s="26" t="s">
        <v>14</v>
      </c>
      <c r="B22" s="27"/>
      <c r="C22" s="28" t="s">
        <v>15</v>
      </c>
      <c r="D22" s="27"/>
      <c r="E22" s="72">
        <v>2020</v>
      </c>
      <c r="F22" s="12"/>
      <c r="G22" s="72">
        <v>2021</v>
      </c>
      <c r="H22" s="12"/>
      <c r="I22" s="72">
        <v>2022</v>
      </c>
      <c r="J22" s="12"/>
      <c r="K22" s="72">
        <v>2023</v>
      </c>
      <c r="L22" s="13"/>
      <c r="M22" s="12"/>
    </row>
    <row r="23" spans="1:18">
      <c r="A23" s="27"/>
      <c r="B23" s="27"/>
      <c r="C23" s="27"/>
      <c r="D23" s="27"/>
      <c r="F23" s="13"/>
      <c r="H23" s="13"/>
      <c r="J23" s="13"/>
      <c r="L23" s="13"/>
      <c r="M23" s="13"/>
    </row>
    <row r="24" spans="1:18">
      <c r="A24" s="27"/>
      <c r="B24" s="27"/>
      <c r="C24" s="29" t="s">
        <v>16</v>
      </c>
      <c r="D24" s="27"/>
      <c r="F24" s="27"/>
      <c r="H24" s="30"/>
      <c r="J24" s="27"/>
      <c r="L24" s="30"/>
      <c r="M24" s="27"/>
    </row>
    <row r="25" spans="1:18" ht="12">
      <c r="A25" s="13"/>
      <c r="B25" s="27"/>
      <c r="C25" s="27"/>
      <c r="D25" s="27"/>
      <c r="F25" s="32"/>
      <c r="H25" s="73"/>
      <c r="J25" s="32"/>
      <c r="L25" s="30"/>
      <c r="M25" s="32"/>
    </row>
    <row r="26" spans="1:18">
      <c r="A26" s="13">
        <v>1</v>
      </c>
      <c r="B26" s="27"/>
      <c r="C26" s="27" t="s">
        <v>17</v>
      </c>
      <c r="D26" s="33"/>
      <c r="E26" s="84">
        <v>17.041</v>
      </c>
      <c r="F26" s="85"/>
      <c r="G26" s="84">
        <v>17.835999999999999</v>
      </c>
      <c r="H26" s="85"/>
      <c r="I26" s="84">
        <v>20.008251999999999</v>
      </c>
      <c r="J26" s="85"/>
      <c r="K26" s="84">
        <v>20.704017</v>
      </c>
      <c r="L26" s="34"/>
      <c r="M26" s="34"/>
    </row>
    <row r="27" spans="1:18">
      <c r="A27" s="13"/>
      <c r="B27" s="27"/>
      <c r="C27" s="27"/>
      <c r="D27" s="33"/>
      <c r="E27" s="84"/>
      <c r="F27" s="84"/>
      <c r="G27" s="84"/>
      <c r="H27" s="85"/>
      <c r="I27" s="84"/>
      <c r="J27" s="84"/>
      <c r="K27" s="84"/>
      <c r="L27" s="34"/>
      <c r="M27" s="34"/>
    </row>
    <row r="28" spans="1:18" ht="12">
      <c r="B28" s="27"/>
      <c r="C28" s="35" t="s">
        <v>18</v>
      </c>
      <c r="D28" s="33"/>
      <c r="E28" s="84"/>
      <c r="F28" s="84"/>
      <c r="G28" s="84"/>
      <c r="H28" s="85"/>
      <c r="I28" s="84"/>
      <c r="J28" s="84"/>
      <c r="K28" s="84"/>
      <c r="L28" s="34"/>
      <c r="M28" s="34"/>
    </row>
    <row r="29" spans="1:18">
      <c r="A29" s="13">
        <v>2</v>
      </c>
      <c r="B29" s="27"/>
      <c r="C29" s="27" t="s">
        <v>19</v>
      </c>
      <c r="D29" s="33"/>
      <c r="E29" s="84">
        <v>0</v>
      </c>
      <c r="F29" s="84"/>
      <c r="G29" s="84">
        <v>0</v>
      </c>
      <c r="H29" s="85"/>
      <c r="I29" s="84">
        <v>0</v>
      </c>
      <c r="J29" s="84"/>
      <c r="K29" s="84">
        <v>0</v>
      </c>
      <c r="L29" s="34"/>
      <c r="M29" s="34"/>
    </row>
    <row r="30" spans="1:18">
      <c r="A30" s="13">
        <v>3</v>
      </c>
      <c r="B30" s="27"/>
      <c r="C30" s="27" t="s">
        <v>20</v>
      </c>
      <c r="D30" s="33"/>
      <c r="E30" s="84">
        <v>7.1849999999999996</v>
      </c>
      <c r="F30" s="80"/>
      <c r="G30" s="84">
        <v>6.8586734400000005</v>
      </c>
      <c r="H30" s="80"/>
      <c r="I30" s="84">
        <v>6.86472353</v>
      </c>
      <c r="J30" s="80"/>
      <c r="K30" s="84">
        <v>6.8659394200000001</v>
      </c>
      <c r="L30" s="34"/>
      <c r="M30" s="34"/>
      <c r="N30" s="27"/>
      <c r="O30" s="27"/>
      <c r="P30" s="27"/>
      <c r="Q30" s="27"/>
      <c r="R30" s="27"/>
    </row>
    <row r="31" spans="1:18">
      <c r="A31" s="13">
        <v>4</v>
      </c>
      <c r="B31" s="27" t="s">
        <v>9</v>
      </c>
      <c r="C31" s="27" t="s">
        <v>21</v>
      </c>
      <c r="D31" s="33"/>
      <c r="E31" s="84">
        <v>-19.538319377116999</v>
      </c>
      <c r="F31" s="80"/>
      <c r="G31" s="84">
        <v>-18.039770609999998</v>
      </c>
      <c r="H31" s="80"/>
      <c r="I31" s="84">
        <v>-16.619131790000001</v>
      </c>
      <c r="J31" s="80"/>
      <c r="K31" s="84">
        <v>-15.31487619</v>
      </c>
      <c r="L31" s="34"/>
      <c r="M31" s="34"/>
      <c r="N31" s="27"/>
      <c r="O31" s="31"/>
      <c r="P31" s="27"/>
      <c r="Q31" s="27"/>
      <c r="R31" s="36"/>
    </row>
    <row r="32" spans="1:18">
      <c r="A32" s="13">
        <v>5</v>
      </c>
      <c r="B32" s="27"/>
      <c r="C32" s="27" t="s">
        <v>22</v>
      </c>
      <c r="D32" s="37" t="s">
        <v>23</v>
      </c>
      <c r="E32" s="84">
        <v>0</v>
      </c>
      <c r="F32" s="80"/>
      <c r="G32" s="84">
        <v>0</v>
      </c>
      <c r="H32" s="80"/>
      <c r="I32" s="84">
        <v>0</v>
      </c>
      <c r="J32" s="80"/>
      <c r="K32" s="84">
        <v>0</v>
      </c>
      <c r="L32" s="34"/>
      <c r="M32" s="34"/>
      <c r="N32" s="27"/>
      <c r="O32" s="31"/>
      <c r="P32" s="27"/>
      <c r="Q32" s="27"/>
      <c r="R32" s="36"/>
    </row>
    <row r="33" spans="1:18" ht="12" customHeight="1">
      <c r="A33" s="13">
        <v>6</v>
      </c>
      <c r="B33" s="27"/>
      <c r="C33" s="27" t="s">
        <v>24</v>
      </c>
      <c r="D33" s="33"/>
      <c r="E33" s="86">
        <v>0.17531080000000002</v>
      </c>
      <c r="F33" s="80"/>
      <c r="G33" s="86">
        <v>2.770939E-2</v>
      </c>
      <c r="H33" s="80"/>
      <c r="I33" s="86">
        <v>1.0894849999999999E-2</v>
      </c>
      <c r="J33" s="80"/>
      <c r="K33" s="86">
        <v>0</v>
      </c>
      <c r="L33" s="34"/>
      <c r="M33" s="34"/>
      <c r="N33" s="27"/>
      <c r="O33" s="31"/>
      <c r="P33" s="27"/>
      <c r="Q33" s="27"/>
      <c r="R33" s="36"/>
    </row>
    <row r="34" spans="1:18">
      <c r="B34" s="27"/>
      <c r="C34" s="27"/>
      <c r="D34" s="33"/>
      <c r="E34" s="86"/>
      <c r="F34" s="80"/>
      <c r="G34" s="86"/>
      <c r="H34" s="80"/>
      <c r="I34" s="86"/>
      <c r="J34" s="80"/>
      <c r="K34" s="86"/>
      <c r="L34" s="34"/>
      <c r="M34" s="34"/>
      <c r="N34" s="27"/>
      <c r="O34" s="31"/>
      <c r="P34" s="27"/>
      <c r="Q34" s="27"/>
      <c r="R34" s="36"/>
    </row>
    <row r="35" spans="1:18">
      <c r="A35" s="13"/>
      <c r="B35" s="27"/>
      <c r="C35" s="27"/>
      <c r="D35" s="33"/>
      <c r="E35" s="86"/>
      <c r="F35" s="80"/>
      <c r="G35" s="86"/>
      <c r="H35" s="80"/>
      <c r="I35" s="86"/>
      <c r="J35" s="80"/>
      <c r="K35" s="86"/>
      <c r="L35" s="34"/>
      <c r="M35" s="34"/>
      <c r="N35" s="27"/>
      <c r="O35" s="31"/>
      <c r="P35" s="27"/>
      <c r="Q35" s="27"/>
      <c r="R35" s="36"/>
    </row>
    <row r="36" spans="1:18" ht="12">
      <c r="A36" s="13"/>
      <c r="B36" s="27"/>
      <c r="C36" s="35" t="s">
        <v>25</v>
      </c>
      <c r="D36" s="33"/>
      <c r="E36" s="86"/>
      <c r="F36" s="80"/>
      <c r="G36" s="86"/>
      <c r="H36" s="80"/>
      <c r="I36" s="86"/>
      <c r="J36" s="80"/>
      <c r="K36" s="86"/>
      <c r="L36" s="34"/>
      <c r="M36" s="34"/>
      <c r="N36" s="27"/>
      <c r="O36" s="31"/>
      <c r="P36" s="27"/>
      <c r="Q36" s="27"/>
      <c r="R36" s="36"/>
    </row>
    <row r="37" spans="1:18">
      <c r="A37" s="13">
        <v>7</v>
      </c>
      <c r="B37" s="27"/>
      <c r="C37" s="27" t="s">
        <v>26</v>
      </c>
      <c r="D37" s="33"/>
      <c r="E37" s="86">
        <v>-2.0873353099999998</v>
      </c>
      <c r="F37" s="80"/>
      <c r="G37" s="86">
        <v>2.0318476699999999</v>
      </c>
      <c r="H37" s="80"/>
      <c r="I37" s="86">
        <v>7.4751890000000001E-2</v>
      </c>
      <c r="J37" s="80"/>
      <c r="K37" s="86">
        <v>0.66136554999999997</v>
      </c>
      <c r="L37" s="34"/>
      <c r="M37" s="34"/>
      <c r="N37" s="27"/>
      <c r="O37" s="31"/>
      <c r="P37" s="27"/>
      <c r="Q37" s="27"/>
      <c r="R37" s="36"/>
    </row>
    <row r="38" spans="1:18">
      <c r="A38" s="13"/>
      <c r="B38" s="27"/>
      <c r="C38" s="27"/>
      <c r="D38" s="33"/>
      <c r="E38" s="87"/>
      <c r="F38" s="80"/>
      <c r="G38" s="87"/>
      <c r="H38" s="80"/>
      <c r="I38" s="87"/>
      <c r="J38" s="80"/>
      <c r="K38" s="87"/>
      <c r="L38" s="34"/>
      <c r="M38" s="34"/>
      <c r="N38" s="27"/>
      <c r="O38" s="31"/>
      <c r="P38" s="27"/>
      <c r="Q38" s="27"/>
      <c r="R38" s="36"/>
    </row>
    <row r="39" spans="1:18">
      <c r="A39" s="13">
        <v>8</v>
      </c>
      <c r="B39" s="27"/>
      <c r="C39" s="27" t="s">
        <v>27</v>
      </c>
      <c r="D39" s="33"/>
      <c r="E39" s="84">
        <f>SUM(E29:E38)</f>
        <v>-14.265343887117</v>
      </c>
      <c r="F39" s="84"/>
      <c r="G39" s="84">
        <f>SUM(G29:G38)</f>
        <v>-9.121540109999998</v>
      </c>
      <c r="H39" s="85"/>
      <c r="I39" s="84">
        <f>SUM(I29:I38)</f>
        <v>-9.6687615200000021</v>
      </c>
      <c r="J39" s="84"/>
      <c r="K39" s="84">
        <f>SUM(K29:K38)</f>
        <v>-7.7875712199999994</v>
      </c>
      <c r="L39" s="34"/>
      <c r="M39" s="34"/>
      <c r="N39" s="27"/>
      <c r="O39" s="31"/>
      <c r="P39" s="27"/>
    </row>
    <row r="40" spans="1:18">
      <c r="A40" s="13"/>
      <c r="B40" s="27"/>
      <c r="C40" s="27"/>
      <c r="D40" s="33"/>
      <c r="E40" s="84"/>
      <c r="F40" s="84"/>
      <c r="G40" s="84"/>
      <c r="H40" s="85"/>
      <c r="I40" s="84"/>
      <c r="J40" s="84"/>
      <c r="K40" s="84"/>
      <c r="L40" s="34"/>
      <c r="M40" s="34"/>
      <c r="N40" s="27"/>
      <c r="O40" s="38"/>
      <c r="P40" s="27"/>
    </row>
    <row r="41" spans="1:18">
      <c r="A41" s="13">
        <v>9</v>
      </c>
      <c r="B41" s="27"/>
      <c r="C41" s="27" t="s">
        <v>28</v>
      </c>
      <c r="D41" s="33"/>
      <c r="E41" s="88">
        <f>+E26+E39</f>
        <v>2.7756561128830004</v>
      </c>
      <c r="F41" s="84"/>
      <c r="G41" s="88">
        <f>+G26+G39</f>
        <v>8.7144598900000005</v>
      </c>
      <c r="H41" s="85"/>
      <c r="I41" s="88">
        <f>+I26+I39</f>
        <v>10.339490479999997</v>
      </c>
      <c r="J41" s="84"/>
      <c r="K41" s="88">
        <f>+K26+K39</f>
        <v>12.91644578</v>
      </c>
      <c r="L41" s="34"/>
      <c r="M41" s="34"/>
      <c r="N41" s="27"/>
      <c r="O41" s="38"/>
      <c r="P41" s="27"/>
    </row>
    <row r="42" spans="1:18">
      <c r="A42" s="9"/>
      <c r="E42" s="80">
        <v>0</v>
      </c>
      <c r="F42" s="80"/>
      <c r="G42" s="80">
        <v>0</v>
      </c>
      <c r="H42" s="80"/>
      <c r="I42" s="80">
        <v>0</v>
      </c>
      <c r="J42" s="80"/>
      <c r="K42" s="89">
        <v>0</v>
      </c>
      <c r="L42" s="3"/>
      <c r="M42" s="3"/>
      <c r="O42" s="40"/>
    </row>
    <row r="43" spans="1:18">
      <c r="A43" s="9">
        <v>10</v>
      </c>
      <c r="C43" s="41" t="s">
        <v>29</v>
      </c>
      <c r="E43" s="80"/>
      <c r="F43" s="80"/>
      <c r="G43" s="80"/>
      <c r="H43" s="80"/>
      <c r="I43" s="80"/>
      <c r="J43" s="80"/>
      <c r="K43" s="80"/>
      <c r="L43" s="3"/>
      <c r="M43" s="3"/>
      <c r="O43" s="40"/>
      <c r="P43" s="40"/>
      <c r="R43" s="42"/>
    </row>
    <row r="44" spans="1:18">
      <c r="A44" s="9">
        <v>11</v>
      </c>
      <c r="C44" s="14" t="s">
        <v>6</v>
      </c>
      <c r="E44" s="80">
        <v>2.090363402785119</v>
      </c>
      <c r="F44" s="80"/>
      <c r="G44" s="80">
        <v>6.0258130000000003</v>
      </c>
      <c r="H44" s="80"/>
      <c r="I44" s="80">
        <v>7.2070252703050084</v>
      </c>
      <c r="J44" s="80"/>
      <c r="K44" s="80">
        <v>8.9167875679533992</v>
      </c>
      <c r="L44" s="3"/>
      <c r="M44" s="3"/>
      <c r="R44" s="42"/>
    </row>
    <row r="45" spans="1:18">
      <c r="A45" s="9">
        <v>12</v>
      </c>
      <c r="C45" s="14" t="s">
        <v>8</v>
      </c>
      <c r="E45" s="80">
        <v>3.1812623409023435E-3</v>
      </c>
      <c r="F45" s="80"/>
      <c r="G45" s="80">
        <f>9171/1000000</f>
        <v>9.1710000000000003E-3</v>
      </c>
      <c r="H45" s="80"/>
      <c r="I45" s="80">
        <v>1.0968158958296585E-2</v>
      </c>
      <c r="J45" s="80"/>
      <c r="K45" s="80">
        <v>1.3570195715233744E-2</v>
      </c>
      <c r="L45" s="3"/>
      <c r="M45" s="3"/>
      <c r="O45" s="40"/>
      <c r="P45" s="40"/>
      <c r="Q45" s="40"/>
      <c r="R45" s="42"/>
    </row>
    <row r="46" spans="1:18">
      <c r="A46" s="9">
        <v>13</v>
      </c>
      <c r="C46" s="14" t="s">
        <v>10</v>
      </c>
      <c r="E46" s="90">
        <v>0.68211144775698296</v>
      </c>
      <c r="F46" s="80"/>
      <c r="G46" s="90">
        <v>2.6794760000000002</v>
      </c>
      <c r="H46" s="80"/>
      <c r="I46" s="90">
        <v>3.1214970507366959</v>
      </c>
      <c r="J46" s="80"/>
      <c r="K46" s="90">
        <v>3.9860880863313679</v>
      </c>
      <c r="L46" s="3"/>
      <c r="M46" s="3"/>
      <c r="O46" s="40"/>
      <c r="P46" s="40"/>
      <c r="Q46" s="40"/>
      <c r="R46" s="42"/>
    </row>
    <row r="47" spans="1:18">
      <c r="A47" s="9">
        <v>14</v>
      </c>
      <c r="C47" s="1" t="s">
        <v>11</v>
      </c>
      <c r="E47" s="90">
        <f>SUM(E44:E46)</f>
        <v>2.7756561128830044</v>
      </c>
      <c r="F47" s="80"/>
      <c r="G47" s="90">
        <f>SUM(G44:G46)</f>
        <v>8.7144600000000008</v>
      </c>
      <c r="H47" s="80"/>
      <c r="I47" s="90">
        <f>SUM(I44:I46)</f>
        <v>10.33949048</v>
      </c>
      <c r="J47" s="80"/>
      <c r="K47" s="90">
        <f>SUM(K44:K46)</f>
        <v>12.916445850000001</v>
      </c>
      <c r="L47" s="3"/>
      <c r="M47" s="3"/>
      <c r="O47" s="40"/>
      <c r="P47" s="40"/>
      <c r="Q47" s="40"/>
      <c r="R47" s="42"/>
    </row>
    <row r="48" spans="1:18">
      <c r="E48" s="3"/>
      <c r="F48" s="3"/>
      <c r="G48" s="3"/>
      <c r="H48" s="3"/>
      <c r="I48" s="3"/>
      <c r="J48" s="3"/>
      <c r="K48" s="3"/>
      <c r="L48" s="3"/>
      <c r="M48" s="3"/>
      <c r="O48" s="40"/>
    </row>
    <row r="49" spans="1:15">
      <c r="A49" s="27" t="s">
        <v>30</v>
      </c>
      <c r="E49" s="3"/>
      <c r="F49" s="3"/>
      <c r="G49" s="3"/>
      <c r="H49" s="3"/>
      <c r="I49" s="3"/>
      <c r="J49" s="3"/>
      <c r="K49" s="3"/>
      <c r="L49" s="3"/>
      <c r="M49" s="3"/>
      <c r="O49" s="43"/>
    </row>
    <row r="50" spans="1:15">
      <c r="O50" s="43"/>
    </row>
    <row r="51" spans="1:15" ht="12">
      <c r="A51" s="16" t="s">
        <v>6</v>
      </c>
    </row>
    <row r="53" spans="1:15" ht="24" customHeight="1">
      <c r="A53" s="26" t="s">
        <v>14</v>
      </c>
      <c r="B53" s="27"/>
      <c r="C53" s="28" t="s">
        <v>15</v>
      </c>
      <c r="D53" s="27"/>
      <c r="E53" s="72">
        <v>2020</v>
      </c>
      <c r="F53" s="12"/>
      <c r="G53" s="72">
        <v>2021</v>
      </c>
      <c r="H53" s="12"/>
      <c r="I53" s="72">
        <v>2022</v>
      </c>
      <c r="J53" s="12"/>
      <c r="K53" s="72">
        <v>2023</v>
      </c>
      <c r="L53" s="13"/>
      <c r="M53" s="12"/>
    </row>
    <row r="55" spans="1:15" ht="12">
      <c r="C55" s="29" t="s">
        <v>31</v>
      </c>
      <c r="E55" s="13"/>
      <c r="F55" s="12"/>
      <c r="G55" s="13"/>
      <c r="H55" s="12"/>
      <c r="I55" s="13"/>
      <c r="J55" s="12"/>
      <c r="K55" s="13"/>
      <c r="L55" s="13"/>
    </row>
    <row r="56" spans="1:15">
      <c r="C56" s="29"/>
    </row>
    <row r="57" spans="1:15">
      <c r="A57" s="9">
        <v>1</v>
      </c>
      <c r="C57" s="27" t="s">
        <v>32</v>
      </c>
      <c r="E57" s="89">
        <v>1.8446606228019344E-2</v>
      </c>
      <c r="F57" s="80"/>
      <c r="G57" s="89">
        <v>0</v>
      </c>
      <c r="H57" s="80"/>
      <c r="I57" s="89">
        <v>0</v>
      </c>
      <c r="J57" s="80"/>
      <c r="K57" s="89">
        <v>0</v>
      </c>
    </row>
    <row r="58" spans="1:15">
      <c r="A58" s="9"/>
      <c r="C58" s="27"/>
      <c r="E58" s="39"/>
      <c r="G58" s="39"/>
      <c r="I58" s="39"/>
      <c r="K58" s="39"/>
    </row>
    <row r="59" spans="1:15" ht="12">
      <c r="A59" s="9"/>
      <c r="C59" s="35"/>
      <c r="E59" s="39"/>
      <c r="G59" s="39"/>
      <c r="I59" s="39"/>
      <c r="K59" s="39"/>
    </row>
    <row r="60" spans="1:15">
      <c r="A60" s="9">
        <v>2</v>
      </c>
      <c r="C60" s="1" t="s">
        <v>33</v>
      </c>
      <c r="E60" s="80">
        <f>E44</f>
        <v>2.090363402785119</v>
      </c>
      <c r="F60" s="80"/>
      <c r="G60" s="80">
        <f>+G44</f>
        <v>6.0258130000000003</v>
      </c>
      <c r="H60" s="80"/>
      <c r="I60" s="80">
        <f>+I44</f>
        <v>7.2070252703050084</v>
      </c>
      <c r="J60" s="80"/>
      <c r="K60" s="80">
        <f>+K44</f>
        <v>8.9167875679533992</v>
      </c>
      <c r="L60" s="3"/>
    </row>
    <row r="61" spans="1:15">
      <c r="A61" s="9">
        <v>3</v>
      </c>
      <c r="C61" s="1" t="s">
        <v>34</v>
      </c>
      <c r="E61" s="74">
        <v>0</v>
      </c>
      <c r="G61" s="74">
        <v>0</v>
      </c>
      <c r="I61" s="74">
        <v>0</v>
      </c>
      <c r="K61" s="74">
        <v>0</v>
      </c>
      <c r="L61" s="3"/>
    </row>
    <row r="62" spans="1:15">
      <c r="A62" s="9">
        <v>4</v>
      </c>
      <c r="C62" s="1" t="s">
        <v>35</v>
      </c>
      <c r="E62" s="80">
        <f>SUM(E57:E61)</f>
        <v>2.1088100090131383</v>
      </c>
      <c r="F62" s="80"/>
      <c r="G62" s="80">
        <f>SUM(G58:G61)</f>
        <v>6.0258130000000003</v>
      </c>
      <c r="H62" s="80"/>
      <c r="I62" s="80">
        <f>SUM(I57:I61)</f>
        <v>7.2070252703050084</v>
      </c>
      <c r="J62" s="80"/>
      <c r="K62" s="80">
        <f>SUM(K57:K61)</f>
        <v>8.9167875679533992</v>
      </c>
      <c r="L62" s="3"/>
    </row>
    <row r="63" spans="1:15">
      <c r="A63" s="9">
        <v>5</v>
      </c>
      <c r="C63" s="1" t="s">
        <v>36</v>
      </c>
      <c r="E63" s="75">
        <v>0.26500000000000001</v>
      </c>
      <c r="G63" s="75">
        <v>0.26500000000000001</v>
      </c>
      <c r="I63" s="75">
        <v>0.26500000000000001</v>
      </c>
      <c r="K63" s="75">
        <v>0.26500000000000001</v>
      </c>
      <c r="L63" s="44"/>
    </row>
    <row r="64" spans="1:15" ht="12">
      <c r="A64" s="9">
        <v>6</v>
      </c>
      <c r="C64" s="17" t="s">
        <v>37</v>
      </c>
      <c r="D64" s="17"/>
      <c r="E64" s="91">
        <f>E62*E63</f>
        <v>0.55883465238848173</v>
      </c>
      <c r="F64" s="80"/>
      <c r="G64" s="91">
        <f>G62*G63</f>
        <v>1.5968404450000002</v>
      </c>
      <c r="H64" s="80"/>
      <c r="I64" s="91">
        <f>I62*I63</f>
        <v>1.9098616966308273</v>
      </c>
      <c r="J64" s="80"/>
      <c r="K64" s="91">
        <f>K62*K63</f>
        <v>2.3629487055076508</v>
      </c>
      <c r="L64" s="3"/>
    </row>
    <row r="65" spans="1:16">
      <c r="E65" s="80"/>
      <c r="F65" s="80"/>
      <c r="G65" s="80"/>
      <c r="H65" s="80"/>
      <c r="I65" s="80"/>
      <c r="J65" s="80"/>
      <c r="K65" s="80"/>
    </row>
    <row r="66" spans="1:16" ht="12">
      <c r="A66" s="9">
        <v>7</v>
      </c>
      <c r="C66" s="17" t="s">
        <v>38</v>
      </c>
      <c r="E66" s="92">
        <f>E73</f>
        <v>6.8034828359621505E-2</v>
      </c>
      <c r="F66" s="92"/>
      <c r="G66" s="92">
        <f>G73</f>
        <v>-0.36843969543756416</v>
      </c>
      <c r="H66" s="92"/>
      <c r="I66" s="92">
        <f>I73</f>
        <v>-0.4626815789595507</v>
      </c>
      <c r="J66" s="93"/>
      <c r="K66" s="92">
        <f>K73</f>
        <v>-0.56549232001157734</v>
      </c>
      <c r="L66" s="45"/>
    </row>
    <row r="67" spans="1:16">
      <c r="E67" s="80"/>
      <c r="F67" s="80"/>
      <c r="G67" s="80"/>
      <c r="H67" s="80"/>
      <c r="I67" s="80"/>
      <c r="J67" s="80"/>
      <c r="K67" s="80"/>
      <c r="L67" s="45"/>
    </row>
    <row r="68" spans="1:16" ht="12.6" thickBot="1">
      <c r="A68" s="9">
        <v>8</v>
      </c>
      <c r="C68" s="17" t="s">
        <v>39</v>
      </c>
      <c r="D68" s="17"/>
      <c r="E68" s="94">
        <f>+E66+E64</f>
        <v>0.62686948074810322</v>
      </c>
      <c r="F68" s="83"/>
      <c r="G68" s="94">
        <f>+G66+G64</f>
        <v>1.2284007495624361</v>
      </c>
      <c r="H68" s="83"/>
      <c r="I68" s="94">
        <f>+I66+I64</f>
        <v>1.4471801176712766</v>
      </c>
      <c r="J68" s="83"/>
      <c r="K68" s="94">
        <f>+K66+K64</f>
        <v>1.7974563854960734</v>
      </c>
      <c r="L68" s="46"/>
    </row>
    <row r="69" spans="1:16" ht="10.9" customHeight="1">
      <c r="E69" s="76"/>
      <c r="F69" s="76"/>
      <c r="G69" s="76"/>
      <c r="H69" s="76"/>
      <c r="I69" s="76"/>
      <c r="J69" s="76"/>
      <c r="K69" s="76"/>
      <c r="L69" s="3"/>
    </row>
    <row r="70" spans="1:16" ht="13.15">
      <c r="A70" s="9"/>
      <c r="E70" s="3"/>
      <c r="G70" s="3"/>
      <c r="I70" s="3"/>
      <c r="J70"/>
      <c r="K70" s="3"/>
      <c r="L70"/>
      <c r="M70"/>
      <c r="N70"/>
      <c r="O70"/>
      <c r="P70"/>
    </row>
    <row r="71" spans="1:16" ht="13.15">
      <c r="A71" s="9"/>
      <c r="C71" s="47" t="s">
        <v>40</v>
      </c>
      <c r="E71" s="3"/>
      <c r="G71" s="3"/>
      <c r="I71" s="3"/>
      <c r="J71"/>
      <c r="K71" s="3"/>
      <c r="L71"/>
      <c r="M71"/>
      <c r="N71"/>
      <c r="O71"/>
      <c r="P71"/>
    </row>
    <row r="72" spans="1:16" ht="13.15">
      <c r="A72" s="9"/>
      <c r="C72" s="1" t="s">
        <v>41</v>
      </c>
      <c r="E72" s="80">
        <v>1.3285787660490707</v>
      </c>
      <c r="F72" s="80"/>
      <c r="G72" s="80">
        <v>1.3966135944086921</v>
      </c>
      <c r="H72" s="80"/>
      <c r="I72" s="80">
        <v>1.028173898971128</v>
      </c>
      <c r="J72" s="95"/>
      <c r="K72" s="80">
        <v>0.56549232001157734</v>
      </c>
      <c r="L72"/>
      <c r="M72"/>
      <c r="N72"/>
      <c r="O72"/>
      <c r="P72"/>
    </row>
    <row r="73" spans="1:16" ht="13.15">
      <c r="A73" s="9"/>
      <c r="C73" s="1" t="s">
        <v>42</v>
      </c>
      <c r="E73" s="90">
        <v>6.8034828359621505E-2</v>
      </c>
      <c r="F73" s="80"/>
      <c r="G73" s="90">
        <v>-0.36843969543756416</v>
      </c>
      <c r="H73" s="80"/>
      <c r="I73" s="90">
        <v>-0.4626815789595507</v>
      </c>
      <c r="J73" s="95"/>
      <c r="K73" s="90">
        <v>-0.56549232001157734</v>
      </c>
      <c r="L73"/>
      <c r="M73"/>
      <c r="N73"/>
      <c r="O73"/>
      <c r="P73"/>
    </row>
    <row r="74" spans="1:16" ht="13.15">
      <c r="A74" s="9"/>
      <c r="C74" s="1" t="s">
        <v>43</v>
      </c>
      <c r="E74" s="80">
        <v>1.3966135944086921</v>
      </c>
      <c r="F74" s="80"/>
      <c r="G74" s="80">
        <v>1.028173898971128</v>
      </c>
      <c r="H74" s="80"/>
      <c r="I74" s="80">
        <v>0.56549232001157734</v>
      </c>
      <c r="J74" s="95"/>
      <c r="K74" s="80">
        <v>0</v>
      </c>
      <c r="L74"/>
      <c r="M74"/>
      <c r="N74"/>
      <c r="O74"/>
      <c r="P74"/>
    </row>
    <row r="75" spans="1:16" ht="13.15">
      <c r="A75" s="9"/>
      <c r="E75" s="48"/>
      <c r="G75" s="48"/>
      <c r="I75" s="48"/>
      <c r="J75"/>
      <c r="K75" s="48"/>
      <c r="L75"/>
      <c r="M75"/>
      <c r="N75"/>
      <c r="O75"/>
      <c r="P75"/>
    </row>
    <row r="76" spans="1:16" ht="13.15">
      <c r="E76" s="3"/>
      <c r="G76" s="3"/>
      <c r="I76" s="3"/>
      <c r="J76"/>
      <c r="K76" s="3"/>
    </row>
    <row r="77" spans="1:16" ht="12">
      <c r="A77" s="17" t="s">
        <v>8</v>
      </c>
    </row>
    <row r="79" spans="1:16" ht="24" customHeight="1">
      <c r="A79" s="26" t="s">
        <v>14</v>
      </c>
      <c r="B79" s="27"/>
      <c r="C79" s="28" t="s">
        <v>15</v>
      </c>
      <c r="D79" s="27"/>
      <c r="E79" s="72">
        <v>2020</v>
      </c>
      <c r="F79" s="12"/>
      <c r="G79" s="72">
        <v>2021</v>
      </c>
      <c r="H79" s="12"/>
      <c r="I79" s="72">
        <v>2022</v>
      </c>
      <c r="J79" s="12"/>
      <c r="K79" s="72">
        <v>2023</v>
      </c>
      <c r="L79" s="13"/>
      <c r="M79" s="12"/>
    </row>
    <row r="81" spans="1:13" ht="12">
      <c r="C81" s="29" t="s">
        <v>44</v>
      </c>
      <c r="E81" s="13"/>
      <c r="F81" s="12"/>
      <c r="G81" s="13"/>
      <c r="H81" s="12"/>
      <c r="I81" s="13"/>
      <c r="J81" s="12"/>
      <c r="K81" s="13"/>
      <c r="L81" s="13"/>
    </row>
    <row r="82" spans="1:13">
      <c r="C82" s="29"/>
    </row>
    <row r="83" spans="1:13">
      <c r="A83" s="9">
        <v>1</v>
      </c>
      <c r="C83" s="27" t="s">
        <v>17</v>
      </c>
      <c r="E83" s="80">
        <v>1.7260324302875087E-2</v>
      </c>
      <c r="F83" s="80"/>
      <c r="G83" s="80">
        <v>1.8292251768470245E-2</v>
      </c>
      <c r="H83" s="80"/>
      <c r="I83" s="80">
        <v>2.0636920248296581E-2</v>
      </c>
      <c r="J83" s="80"/>
      <c r="K83" s="80">
        <v>2.1380341208192509E-2</v>
      </c>
    </row>
    <row r="84" spans="1:13">
      <c r="A84" s="9"/>
      <c r="C84" s="27"/>
      <c r="E84" s="80"/>
      <c r="F84" s="80"/>
      <c r="G84" s="80"/>
      <c r="H84" s="80"/>
      <c r="I84" s="80"/>
      <c r="J84" s="80"/>
      <c r="K84" s="80"/>
    </row>
    <row r="85" spans="1:13">
      <c r="A85" s="9">
        <v>2</v>
      </c>
      <c r="C85" s="1" t="s">
        <v>45</v>
      </c>
      <c r="E85" s="89">
        <f>E45</f>
        <v>3.1812623409023435E-3</v>
      </c>
      <c r="F85" s="98"/>
      <c r="G85" s="89">
        <f>G45</f>
        <v>9.1710000000000003E-3</v>
      </c>
      <c r="H85" s="98"/>
      <c r="I85" s="89">
        <f>I45</f>
        <v>1.0968158958296585E-2</v>
      </c>
      <c r="J85" s="80"/>
      <c r="K85" s="89">
        <f>K45</f>
        <v>1.3570195715233744E-2</v>
      </c>
      <c r="L85" s="43"/>
    </row>
    <row r="86" spans="1:13">
      <c r="A86" s="9">
        <v>3</v>
      </c>
      <c r="C86" s="1" t="s">
        <v>34</v>
      </c>
      <c r="E86" s="49">
        <v>0</v>
      </c>
      <c r="F86" s="48"/>
      <c r="G86" s="49">
        <v>0</v>
      </c>
      <c r="H86" s="48"/>
      <c r="I86" s="49">
        <v>0</v>
      </c>
      <c r="J86" s="43"/>
      <c r="K86" s="49">
        <v>0</v>
      </c>
      <c r="L86" s="43"/>
    </row>
    <row r="87" spans="1:13">
      <c r="A87" s="9">
        <v>4</v>
      </c>
      <c r="C87" s="1" t="s">
        <v>35</v>
      </c>
      <c r="E87" s="3">
        <f>SUM(E83:E86)</f>
        <v>2.0441586643777432E-2</v>
      </c>
      <c r="G87" s="3">
        <f>SUM(G83:G86)</f>
        <v>2.7463251768470247E-2</v>
      </c>
      <c r="I87" s="3">
        <f>SUM(I83:I86)</f>
        <v>3.1605079206593167E-2</v>
      </c>
      <c r="J87" s="43"/>
      <c r="K87" s="3">
        <f>SUM(K83:K86)</f>
        <v>3.4950536923426256E-2</v>
      </c>
      <c r="L87" s="43"/>
    </row>
    <row r="88" spans="1:13">
      <c r="A88" s="9">
        <v>5</v>
      </c>
      <c r="C88" s="1" t="s">
        <v>36</v>
      </c>
      <c r="E88" s="75">
        <v>0.26500000000000001</v>
      </c>
      <c r="G88" s="75">
        <v>0.26500000000000001</v>
      </c>
      <c r="I88" s="75">
        <v>0.26500000000000001</v>
      </c>
      <c r="K88" s="75">
        <v>0.26500000000000001</v>
      </c>
      <c r="L88" s="44"/>
    </row>
    <row r="89" spans="1:13" ht="12">
      <c r="A89" s="9">
        <v>6</v>
      </c>
      <c r="C89" s="17" t="s">
        <v>37</v>
      </c>
      <c r="E89" s="97">
        <f>E87*E88</f>
        <v>5.4170204606010198E-3</v>
      </c>
      <c r="F89" s="80"/>
      <c r="G89" s="97">
        <f>G87*G88</f>
        <v>7.2777617186446158E-3</v>
      </c>
      <c r="H89" s="80"/>
      <c r="I89" s="97">
        <f>I87*I88</f>
        <v>8.3753459897471898E-3</v>
      </c>
      <c r="J89" s="80"/>
      <c r="K89" s="97">
        <f>K87*K88</f>
        <v>9.2618922847079576E-3</v>
      </c>
      <c r="L89" s="43"/>
      <c r="M89" s="3"/>
    </row>
    <row r="91" spans="1:13" ht="12">
      <c r="A91" s="9">
        <v>7</v>
      </c>
      <c r="C91" s="17" t="s">
        <v>38</v>
      </c>
      <c r="E91" s="83">
        <v>4.9090291623129427E-4</v>
      </c>
      <c r="F91" s="80"/>
      <c r="G91" s="83">
        <v>4.5666953061690473E-4</v>
      </c>
      <c r="H91" s="80"/>
      <c r="I91" s="83">
        <v>4.5343594258860209E-5</v>
      </c>
      <c r="J91" s="93"/>
      <c r="K91" s="83">
        <v>0</v>
      </c>
      <c r="L91" s="45"/>
    </row>
    <row r="92" spans="1:13" ht="12">
      <c r="C92" s="17"/>
      <c r="E92" s="80"/>
      <c r="F92" s="80"/>
      <c r="G92" s="80"/>
      <c r="H92" s="80"/>
      <c r="I92" s="80"/>
      <c r="J92" s="80"/>
      <c r="K92" s="80"/>
      <c r="L92" s="45"/>
    </row>
    <row r="93" spans="1:13" ht="12.6" thickBot="1">
      <c r="A93" s="9">
        <v>8</v>
      </c>
      <c r="C93" s="17" t="s">
        <v>46</v>
      </c>
      <c r="D93" s="17"/>
      <c r="E93" s="94">
        <f>+E91+E89</f>
        <v>5.9079233768323143E-3</v>
      </c>
      <c r="F93" s="83"/>
      <c r="G93" s="94">
        <f>+G91+G89</f>
        <v>7.7344312492615202E-3</v>
      </c>
      <c r="H93" s="83"/>
      <c r="I93" s="94">
        <f>+I91+I89</f>
        <v>8.4206895840060504E-3</v>
      </c>
      <c r="J93" s="83"/>
      <c r="K93" s="94">
        <f>+K91+K89</f>
        <v>9.2618922847079576E-3</v>
      </c>
      <c r="L93" s="46"/>
    </row>
    <row r="95" spans="1:13">
      <c r="C95" s="25"/>
    </row>
    <row r="96" spans="1:13" ht="13.15">
      <c r="A96" s="50" t="s">
        <v>10</v>
      </c>
    </row>
    <row r="98" spans="1:13" ht="24" customHeight="1">
      <c r="A98" s="26" t="s">
        <v>14</v>
      </c>
      <c r="B98" s="27"/>
      <c r="C98" s="28" t="s">
        <v>15</v>
      </c>
      <c r="D98" s="27"/>
      <c r="E98" s="72">
        <v>2020</v>
      </c>
      <c r="F98" s="12"/>
      <c r="G98" s="72">
        <v>2021</v>
      </c>
      <c r="H98" s="12"/>
      <c r="I98" s="72">
        <v>2022</v>
      </c>
      <c r="J98" s="12"/>
      <c r="K98" s="72">
        <v>2023</v>
      </c>
      <c r="L98" s="13"/>
      <c r="M98" s="12"/>
    </row>
    <row r="100" spans="1:13" ht="12">
      <c r="C100" s="29" t="s">
        <v>44</v>
      </c>
      <c r="E100" s="13"/>
      <c r="F100" s="12"/>
      <c r="G100" s="13"/>
      <c r="H100" s="12"/>
      <c r="I100" s="13"/>
      <c r="J100" s="12"/>
      <c r="K100" s="13"/>
      <c r="L100" s="13"/>
    </row>
    <row r="101" spans="1:13">
      <c r="C101" s="29"/>
    </row>
    <row r="102" spans="1:13">
      <c r="A102" s="9">
        <v>1</v>
      </c>
      <c r="C102" s="1" t="s">
        <v>47</v>
      </c>
      <c r="E102" s="3">
        <f>E46</f>
        <v>0.68211144775698296</v>
      </c>
      <c r="F102" s="43"/>
      <c r="G102" s="3">
        <f>G46</f>
        <v>2.6794760000000002</v>
      </c>
      <c r="H102" s="43"/>
      <c r="I102" s="3">
        <f>I46</f>
        <v>3.1214970507366959</v>
      </c>
      <c r="J102" s="43"/>
      <c r="K102" s="3">
        <f>K46</f>
        <v>3.9860880863313679</v>
      </c>
      <c r="L102" s="43"/>
    </row>
    <row r="103" spans="1:13">
      <c r="A103" s="9">
        <v>2</v>
      </c>
      <c r="C103" s="1" t="s">
        <v>36</v>
      </c>
      <c r="E103" s="75">
        <v>0</v>
      </c>
      <c r="G103" s="75">
        <v>0</v>
      </c>
      <c r="I103" s="75">
        <v>0</v>
      </c>
      <c r="K103" s="75">
        <v>0</v>
      </c>
      <c r="L103" s="44"/>
    </row>
    <row r="104" spans="1:13">
      <c r="A104" s="9">
        <v>3</v>
      </c>
      <c r="C104" s="1" t="s">
        <v>48</v>
      </c>
      <c r="E104" s="43">
        <f>E102*E103</f>
        <v>0</v>
      </c>
      <c r="F104" s="43"/>
      <c r="G104" s="43">
        <f>G102*G103</f>
        <v>0</v>
      </c>
      <c r="H104" s="43"/>
      <c r="I104" s="43">
        <f>I102*I103</f>
        <v>0</v>
      </c>
      <c r="J104" s="43"/>
      <c r="K104" s="43">
        <f>K102*K103</f>
        <v>0</v>
      </c>
      <c r="L104" s="43"/>
    </row>
    <row r="105" spans="1:13">
      <c r="A105" s="9"/>
      <c r="C105" s="51"/>
      <c r="E105" s="77"/>
      <c r="G105" s="77"/>
      <c r="I105" s="77"/>
      <c r="K105" s="77"/>
      <c r="L105" s="3"/>
    </row>
    <row r="106" spans="1:13" ht="12.6" thickBot="1">
      <c r="A106" s="9">
        <v>4</v>
      </c>
      <c r="C106" s="17" t="s">
        <v>49</v>
      </c>
      <c r="D106" s="17"/>
      <c r="E106" s="78">
        <f>+E104</f>
        <v>0</v>
      </c>
      <c r="F106" s="52"/>
      <c r="G106" s="78">
        <f>+G104</f>
        <v>0</v>
      </c>
      <c r="H106" s="52"/>
      <c r="I106" s="78">
        <f>+I104</f>
        <v>0</v>
      </c>
      <c r="J106" s="52"/>
      <c r="K106" s="78">
        <f>+K104</f>
        <v>0</v>
      </c>
      <c r="L106" s="52"/>
    </row>
  </sheetData>
  <mergeCells count="6">
    <mergeCell ref="A20:C20"/>
    <mergeCell ref="C1:L1"/>
    <mergeCell ref="C2:L2"/>
    <mergeCell ref="C3:L3"/>
    <mergeCell ref="C4:L4"/>
    <mergeCell ref="C5:L5"/>
  </mergeCells>
  <pageMargins left="0.7" right="0.7" top="0.75" bottom="0.75" header="0.3" footer="0.3"/>
  <pageSetup scale="96" orientation="portrait" r:id="rId1"/>
  <headerFooter>
    <oddHeader>&amp;RFiled: 2019-06-28
EB-2019-XXXX
Exhibit F-06-02
Attachment 3
Page &amp;P of &amp;N</oddHeader>
  </headerFooter>
  <rowBreaks count="2" manualBreakCount="2">
    <brk id="49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C81A-7F0E-42DB-AAB2-BF87BD398D35}">
  <sheetPr>
    <tabColor theme="7" tint="0.39997558519241921"/>
    <pageSetUpPr fitToPage="1"/>
  </sheetPr>
  <dimension ref="A1:V52"/>
  <sheetViews>
    <sheetView tabSelected="1" zoomScale="85" zoomScaleNormal="85" workbookViewId="0">
      <selection activeCell="E20" sqref="E20"/>
    </sheetView>
  </sheetViews>
  <sheetFormatPr defaultColWidth="11.7109375" defaultRowHeight="13.15"/>
  <cols>
    <col min="1" max="1" width="16.7109375" bestFit="1" customWidth="1"/>
    <col min="3" max="3" width="12" bestFit="1" customWidth="1"/>
    <col min="5" max="5" width="17.5703125" customWidth="1"/>
    <col min="6" max="6" width="12.5703125" customWidth="1"/>
    <col min="9" max="9" width="15.28515625" customWidth="1"/>
    <col min="11" max="11" width="12.7109375" customWidth="1"/>
    <col min="12" max="12" width="3.28515625" customWidth="1"/>
    <col min="13" max="13" width="15.42578125" bestFit="1" customWidth="1"/>
  </cols>
  <sheetData>
    <row r="1" spans="1:2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22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22">
      <c r="A3" s="108" t="s">
        <v>51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2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22">
      <c r="A5" s="109" t="s">
        <v>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22" ht="15.6" customHeight="1"/>
    <row r="7" spans="1:22">
      <c r="N7" s="61"/>
      <c r="O7" s="61"/>
      <c r="P7" s="61"/>
      <c r="Q7" s="61"/>
      <c r="R7" s="61"/>
      <c r="S7" s="61"/>
      <c r="T7" s="61"/>
      <c r="U7" s="61"/>
      <c r="V7" s="61"/>
    </row>
    <row r="8" spans="1:22" ht="13.15" customHeight="1">
      <c r="A8" s="54">
        <v>2020</v>
      </c>
      <c r="B8" s="107" t="s">
        <v>52</v>
      </c>
      <c r="C8" s="55" t="s">
        <v>53</v>
      </c>
      <c r="D8" s="53"/>
      <c r="E8" s="53"/>
      <c r="F8" s="107" t="s">
        <v>54</v>
      </c>
      <c r="G8" s="107" t="s">
        <v>55</v>
      </c>
      <c r="H8" s="107" t="s">
        <v>56</v>
      </c>
      <c r="I8" s="107" t="s">
        <v>57</v>
      </c>
      <c r="K8" s="107" t="s">
        <v>58</v>
      </c>
    </row>
    <row r="9" spans="1:22">
      <c r="A9" s="55" t="s">
        <v>59</v>
      </c>
      <c r="B9" s="107"/>
      <c r="C9" s="55" t="s">
        <v>60</v>
      </c>
      <c r="D9" s="55" t="s">
        <v>61</v>
      </c>
      <c r="E9" s="55" t="s">
        <v>62</v>
      </c>
      <c r="F9" s="107"/>
      <c r="G9" s="107"/>
      <c r="H9" s="107"/>
      <c r="I9" s="107"/>
      <c r="J9" s="55" t="s">
        <v>63</v>
      </c>
      <c r="K9" s="107"/>
    </row>
    <row r="10" spans="1:22">
      <c r="A10" s="56">
        <v>1</v>
      </c>
      <c r="B10" s="57">
        <v>2.6035942847999998</v>
      </c>
      <c r="C10" s="57">
        <v>0</v>
      </c>
      <c r="D10" s="57">
        <v>0</v>
      </c>
      <c r="E10" s="57">
        <v>0</v>
      </c>
      <c r="F10" s="57">
        <f>SUM(B10:D10)</f>
        <v>2.6035942847999998</v>
      </c>
      <c r="G10" s="57">
        <f>-C10/2</f>
        <v>0</v>
      </c>
      <c r="H10" s="57">
        <f>SUM(F10:G10)</f>
        <v>2.6035942847999998</v>
      </c>
      <c r="I10" s="58">
        <v>0.04</v>
      </c>
      <c r="J10" s="67">
        <f>H10*I10</f>
        <v>0.104143771392</v>
      </c>
      <c r="K10" s="59">
        <f>B10+C10+D10-J10</f>
        <v>2.4994505134079996</v>
      </c>
    </row>
    <row r="11" spans="1:22">
      <c r="A11" s="56">
        <v>12</v>
      </c>
      <c r="B11" s="57">
        <v>0</v>
      </c>
      <c r="C11" s="57">
        <v>0</v>
      </c>
      <c r="D11" s="57">
        <v>0</v>
      </c>
      <c r="E11" s="57">
        <v>0</v>
      </c>
      <c r="F11" s="57">
        <f>SUM(B11:D11)</f>
        <v>0</v>
      </c>
      <c r="G11" s="57">
        <f>-C11/2</f>
        <v>0</v>
      </c>
      <c r="H11" s="57">
        <f t="shared" ref="H11:H13" si="0">SUM(F11:G11)</f>
        <v>0</v>
      </c>
      <c r="I11" s="58">
        <v>1</v>
      </c>
      <c r="J11" s="67">
        <f>H11*I11</f>
        <v>0</v>
      </c>
      <c r="K11" s="59">
        <f t="shared" ref="K11:K13" si="1">B11+C11+D11-J11</f>
        <v>0</v>
      </c>
    </row>
    <row r="12" spans="1:22">
      <c r="A12" s="60" t="s">
        <v>64</v>
      </c>
      <c r="B12" s="57">
        <v>47.283006134399997</v>
      </c>
      <c r="C12" s="57">
        <v>0</v>
      </c>
      <c r="D12" s="57">
        <v>0</v>
      </c>
      <c r="E12" s="57">
        <v>0</v>
      </c>
      <c r="F12" s="57">
        <f>SUM(B12:D12)</f>
        <v>47.283006134399997</v>
      </c>
      <c r="G12" s="57">
        <f>-C12/2</f>
        <v>0</v>
      </c>
      <c r="H12" s="57">
        <f t="shared" si="0"/>
        <v>47.283006134399997</v>
      </c>
      <c r="I12" s="58">
        <v>7.0000000000000007E-2</v>
      </c>
      <c r="J12" s="67">
        <f>H12*I12</f>
        <v>3.309810429408</v>
      </c>
      <c r="K12" s="59">
        <f t="shared" si="1"/>
        <v>43.973195704991994</v>
      </c>
    </row>
    <row r="13" spans="1:22">
      <c r="A13" s="56">
        <v>47</v>
      </c>
      <c r="B13" s="57">
        <v>198.77294427959998</v>
      </c>
      <c r="C13" s="57">
        <f>1854414/1000000</f>
        <v>1.854414</v>
      </c>
      <c r="D13" s="57">
        <v>0</v>
      </c>
      <c r="E13" s="57">
        <v>0</v>
      </c>
      <c r="F13" s="57">
        <f>SUM(B13:D13)</f>
        <v>200.62735827959997</v>
      </c>
      <c r="G13" s="57">
        <f>C13/2</f>
        <v>0.927207</v>
      </c>
      <c r="H13" s="57">
        <f t="shared" si="0"/>
        <v>201.55456527959998</v>
      </c>
      <c r="I13" s="58">
        <v>0.08</v>
      </c>
      <c r="J13" s="67">
        <f>H13*I13</f>
        <v>16.124365222367999</v>
      </c>
      <c r="K13" s="59">
        <f t="shared" si="1"/>
        <v>184.50299305723198</v>
      </c>
      <c r="M13" s="79"/>
    </row>
    <row r="14" spans="1:22" ht="13.9" thickBot="1">
      <c r="A14" s="62" t="s">
        <v>65</v>
      </c>
      <c r="B14" s="63">
        <f>SUM(B10:B13)</f>
        <v>248.65954469879998</v>
      </c>
      <c r="C14" s="63">
        <f t="shared" ref="C14:H14" si="2">SUM(C10:C13)</f>
        <v>1.854414</v>
      </c>
      <c r="D14" s="63">
        <f t="shared" si="2"/>
        <v>0</v>
      </c>
      <c r="E14" s="63">
        <f t="shared" si="2"/>
        <v>0</v>
      </c>
      <c r="F14" s="63">
        <f t="shared" si="2"/>
        <v>250.51395869879997</v>
      </c>
      <c r="G14" s="63">
        <f t="shared" si="2"/>
        <v>0.927207</v>
      </c>
      <c r="H14" s="63">
        <f t="shared" si="2"/>
        <v>251.44116569879998</v>
      </c>
      <c r="I14" s="63"/>
      <c r="J14" s="68">
        <f t="shared" ref="J14:K14" si="3">SUM(J10:J13)</f>
        <v>19.538319423167998</v>
      </c>
      <c r="K14" s="63">
        <f t="shared" si="3"/>
        <v>230.97563927563198</v>
      </c>
    </row>
    <row r="15" spans="1:22" ht="13.9" thickTop="1"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22" ht="13.9" thickBot="1">
      <c r="A16" s="64"/>
      <c r="B16" s="64"/>
      <c r="C16" s="64"/>
      <c r="D16" s="64"/>
      <c r="E16" s="64"/>
      <c r="F16" s="64"/>
      <c r="G16" s="64"/>
      <c r="H16" s="65"/>
      <c r="I16" s="66" t="s">
        <v>66</v>
      </c>
      <c r="J16" s="96">
        <f>J14</f>
        <v>19.538319423167998</v>
      </c>
      <c r="K16" s="64"/>
    </row>
    <row r="17" spans="1:13" ht="13.9" thickTop="1"/>
    <row r="19" spans="1:13" ht="12.75" customHeight="1">
      <c r="A19" s="54">
        <v>2021</v>
      </c>
      <c r="B19" s="107" t="s">
        <v>52</v>
      </c>
      <c r="C19" s="55" t="s">
        <v>53</v>
      </c>
      <c r="D19" s="53"/>
      <c r="E19" s="53"/>
      <c r="F19" s="107" t="s">
        <v>54</v>
      </c>
      <c r="G19" s="107" t="s">
        <v>55</v>
      </c>
      <c r="H19" s="107" t="s">
        <v>56</v>
      </c>
      <c r="I19" s="107" t="s">
        <v>57</v>
      </c>
      <c r="K19" s="107" t="s">
        <v>58</v>
      </c>
    </row>
    <row r="20" spans="1:13">
      <c r="A20" s="55" t="s">
        <v>59</v>
      </c>
      <c r="B20" s="107"/>
      <c r="C20" s="55" t="s">
        <v>60</v>
      </c>
      <c r="D20" s="55" t="s">
        <v>61</v>
      </c>
      <c r="E20" s="55" t="s">
        <v>62</v>
      </c>
      <c r="F20" s="107"/>
      <c r="G20" s="107"/>
      <c r="H20" s="107"/>
      <c r="I20" s="107"/>
      <c r="J20" s="55" t="s">
        <v>63</v>
      </c>
      <c r="K20" s="107"/>
    </row>
    <row r="21" spans="1:13">
      <c r="A21" s="56">
        <v>1</v>
      </c>
      <c r="B21" s="57">
        <f>K10</f>
        <v>2.4994505134079996</v>
      </c>
      <c r="C21" s="57">
        <v>0</v>
      </c>
      <c r="D21" s="57">
        <v>0</v>
      </c>
      <c r="E21" s="57">
        <v>0</v>
      </c>
      <c r="F21" s="57">
        <f>SUM(B21:D21)</f>
        <v>2.4994505134079996</v>
      </c>
      <c r="G21" s="57">
        <f>-C21/2</f>
        <v>0</v>
      </c>
      <c r="H21" s="57">
        <f>SUM(F21:G21)</f>
        <v>2.4994505134079996</v>
      </c>
      <c r="I21" s="58">
        <f>I10</f>
        <v>0.04</v>
      </c>
      <c r="J21" s="57">
        <f>H21*I21</f>
        <v>9.9978020536319989E-2</v>
      </c>
      <c r="K21" s="59">
        <f>B21+C21+D21-J21</f>
        <v>2.3994724928716797</v>
      </c>
    </row>
    <row r="22" spans="1:13">
      <c r="A22" s="56">
        <v>12</v>
      </c>
      <c r="B22" s="57">
        <f>K11</f>
        <v>0</v>
      </c>
      <c r="C22" s="57">
        <v>0</v>
      </c>
      <c r="D22" s="57">
        <v>0</v>
      </c>
      <c r="E22" s="57">
        <v>0</v>
      </c>
      <c r="F22" s="57">
        <f>SUM(B22:D22)</f>
        <v>0</v>
      </c>
      <c r="G22" s="57">
        <f>-C22/2</f>
        <v>0</v>
      </c>
      <c r="H22" s="57">
        <f t="shared" ref="H22:H24" si="4">SUM(F22:G22)</f>
        <v>0</v>
      </c>
      <c r="I22" s="58">
        <f>I11</f>
        <v>1</v>
      </c>
      <c r="J22" s="57">
        <f>H22*I22</f>
        <v>0</v>
      </c>
      <c r="K22" s="59">
        <f t="shared" ref="K22:K24" si="5">B22+C22+D22-J22</f>
        <v>0</v>
      </c>
    </row>
    <row r="23" spans="1:13">
      <c r="A23" s="60" t="s">
        <v>64</v>
      </c>
      <c r="B23" s="57">
        <f>K12</f>
        <v>43.973195704991994</v>
      </c>
      <c r="C23" s="57">
        <v>0</v>
      </c>
      <c r="D23" s="57">
        <v>0</v>
      </c>
      <c r="E23" s="57">
        <v>0</v>
      </c>
      <c r="F23" s="57">
        <f>SUM(B23:D23)</f>
        <v>43.973195704991994</v>
      </c>
      <c r="G23" s="57">
        <f>-C23/2</f>
        <v>0</v>
      </c>
      <c r="H23" s="57">
        <f t="shared" si="4"/>
        <v>43.973195704991994</v>
      </c>
      <c r="I23" s="58">
        <f>I12</f>
        <v>7.0000000000000007E-2</v>
      </c>
      <c r="J23" s="57">
        <f>H23*I23</f>
        <v>3.0781236993494399</v>
      </c>
      <c r="K23" s="59">
        <f t="shared" si="5"/>
        <v>40.895072005642554</v>
      </c>
    </row>
    <row r="24" spans="1:13">
      <c r="A24" s="56">
        <v>47</v>
      </c>
      <c r="B24" s="57">
        <f>K13</f>
        <v>184.50299305723198</v>
      </c>
      <c r="C24" s="57">
        <f>845245/1000000</f>
        <v>0.84524500000000002</v>
      </c>
      <c r="D24" s="57">
        <v>0</v>
      </c>
      <c r="E24" s="57">
        <v>0</v>
      </c>
      <c r="F24" s="57">
        <f>SUM(B24:D24)</f>
        <v>185.34823805723198</v>
      </c>
      <c r="G24" s="57">
        <f>C24/2</f>
        <v>0.42262250000000001</v>
      </c>
      <c r="H24" s="57">
        <f t="shared" si="4"/>
        <v>185.77086055723197</v>
      </c>
      <c r="I24" s="58">
        <f>I13</f>
        <v>0.08</v>
      </c>
      <c r="J24" s="57">
        <f>H24*I24</f>
        <v>14.861668844578558</v>
      </c>
      <c r="K24" s="59">
        <f t="shared" si="5"/>
        <v>170.48656921265342</v>
      </c>
      <c r="M24" s="79"/>
    </row>
    <row r="25" spans="1:13" ht="13.9" thickBot="1">
      <c r="A25" s="62" t="s">
        <v>65</v>
      </c>
      <c r="B25" s="63">
        <f>SUM(B21:B24)</f>
        <v>230.97563927563198</v>
      </c>
      <c r="C25" s="63">
        <f t="shared" ref="C25:H25" si="6">SUM(C21:C24)</f>
        <v>0.84524500000000002</v>
      </c>
      <c r="D25" s="63">
        <f t="shared" si="6"/>
        <v>0</v>
      </c>
      <c r="E25" s="63">
        <f t="shared" si="6"/>
        <v>0</v>
      </c>
      <c r="F25" s="63">
        <f t="shared" si="6"/>
        <v>231.82088427563198</v>
      </c>
      <c r="G25" s="63">
        <f t="shared" si="6"/>
        <v>0.42262250000000001</v>
      </c>
      <c r="H25" s="63">
        <f t="shared" si="6"/>
        <v>232.24350677563197</v>
      </c>
      <c r="I25" s="63"/>
      <c r="J25" s="63">
        <f t="shared" ref="J25:K25" si="7">SUM(J21:J24)</f>
        <v>18.03977056446432</v>
      </c>
      <c r="K25" s="63">
        <f t="shared" si="7"/>
        <v>213.78111371116765</v>
      </c>
    </row>
    <row r="26" spans="1:13" ht="13.9" thickTop="1"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3" ht="13.9" thickBot="1">
      <c r="A27" s="64"/>
      <c r="B27" s="64"/>
      <c r="C27" s="64"/>
      <c r="D27" s="64"/>
      <c r="E27" s="64"/>
      <c r="F27" s="64"/>
      <c r="G27" s="64"/>
      <c r="H27" s="65"/>
      <c r="I27" s="66" t="s">
        <v>67</v>
      </c>
      <c r="J27" s="96">
        <f>J25</f>
        <v>18.03977056446432</v>
      </c>
      <c r="K27" s="64"/>
    </row>
    <row r="28" spans="1:13" ht="13.9" thickTop="1"/>
    <row r="30" spans="1:13" ht="12.75" customHeight="1">
      <c r="A30" s="54">
        <v>2022</v>
      </c>
      <c r="B30" s="107" t="s">
        <v>52</v>
      </c>
      <c r="C30" s="55" t="s">
        <v>53</v>
      </c>
      <c r="D30" s="53"/>
      <c r="E30" s="53"/>
      <c r="F30" s="107" t="s">
        <v>54</v>
      </c>
      <c r="G30" s="107" t="s">
        <v>55</v>
      </c>
      <c r="H30" s="107" t="s">
        <v>56</v>
      </c>
      <c r="I30" s="107" t="s">
        <v>57</v>
      </c>
      <c r="K30" s="107" t="s">
        <v>58</v>
      </c>
    </row>
    <row r="31" spans="1:13">
      <c r="A31" s="55" t="s">
        <v>59</v>
      </c>
      <c r="B31" s="107"/>
      <c r="C31" s="55" t="s">
        <v>60</v>
      </c>
      <c r="D31" s="55" t="s">
        <v>61</v>
      </c>
      <c r="E31" s="55"/>
      <c r="F31" s="107"/>
      <c r="G31" s="107"/>
      <c r="H31" s="107"/>
      <c r="I31" s="107"/>
      <c r="J31" s="55" t="s">
        <v>63</v>
      </c>
      <c r="K31" s="107"/>
    </row>
    <row r="32" spans="1:13">
      <c r="A32" s="56">
        <v>1</v>
      </c>
      <c r="B32" s="57">
        <f>K21</f>
        <v>2.3994724928716797</v>
      </c>
      <c r="C32" s="57">
        <v>0</v>
      </c>
      <c r="D32" s="57">
        <v>0</v>
      </c>
      <c r="E32" s="57">
        <v>0</v>
      </c>
      <c r="F32" s="57">
        <f>SUM(B32:D32)</f>
        <v>2.3994724928716797</v>
      </c>
      <c r="G32" s="57">
        <f>-C32/2</f>
        <v>0</v>
      </c>
      <c r="H32" s="57">
        <f>SUM(F32:G32)</f>
        <v>2.3994724928716797</v>
      </c>
      <c r="I32" s="58">
        <f>I21</f>
        <v>0.04</v>
      </c>
      <c r="J32" s="57">
        <f>H32*I32</f>
        <v>9.5978899714867186E-2</v>
      </c>
      <c r="K32" s="59">
        <f>B32+C32+D32-J32</f>
        <v>2.3034935931568126</v>
      </c>
    </row>
    <row r="33" spans="1:13">
      <c r="A33" s="56">
        <v>12</v>
      </c>
      <c r="B33" s="57">
        <f>K22</f>
        <v>0</v>
      </c>
      <c r="C33" s="57">
        <v>0</v>
      </c>
      <c r="D33" s="57">
        <v>0</v>
      </c>
      <c r="E33" s="57">
        <v>0</v>
      </c>
      <c r="F33" s="57">
        <f>SUM(B33:D33)</f>
        <v>0</v>
      </c>
      <c r="G33" s="57">
        <f>-C33/2</f>
        <v>0</v>
      </c>
      <c r="H33" s="57">
        <f t="shared" ref="H33:H35" si="8">SUM(F33:G33)</f>
        <v>0</v>
      </c>
      <c r="I33" s="58">
        <f>I22</f>
        <v>1</v>
      </c>
      <c r="J33" s="57">
        <f>H33*I33</f>
        <v>0</v>
      </c>
      <c r="K33" s="59">
        <f t="shared" ref="K33:K35" si="9">B33+C33+D33-J33</f>
        <v>0</v>
      </c>
    </row>
    <row r="34" spans="1:13">
      <c r="A34" s="60" t="s">
        <v>64</v>
      </c>
      <c r="B34" s="57">
        <f>K23</f>
        <v>40.895072005642554</v>
      </c>
      <c r="C34" s="57">
        <v>0</v>
      </c>
      <c r="D34" s="57">
        <v>0</v>
      </c>
      <c r="E34" s="57">
        <v>0</v>
      </c>
      <c r="F34" s="57">
        <f>SUM(B34:D34)</f>
        <v>40.895072005642554</v>
      </c>
      <c r="G34" s="57">
        <f>-C34/2</f>
        <v>0</v>
      </c>
      <c r="H34" s="57">
        <f t="shared" si="8"/>
        <v>40.895072005642554</v>
      </c>
      <c r="I34" s="58">
        <f>I23</f>
        <v>7.0000000000000007E-2</v>
      </c>
      <c r="J34" s="57">
        <f>H34*I34</f>
        <v>2.8626550403949791</v>
      </c>
      <c r="K34" s="59">
        <f t="shared" si="9"/>
        <v>38.032416965247577</v>
      </c>
    </row>
    <row r="35" spans="1:13">
      <c r="A35" s="56">
        <v>47</v>
      </c>
      <c r="B35" s="57">
        <f>K24</f>
        <v>170.48656921265342</v>
      </c>
      <c r="C35" s="57">
        <f>179769/1000000</f>
        <v>0.17976900000000001</v>
      </c>
      <c r="D35" s="57">
        <v>0</v>
      </c>
      <c r="E35" s="57">
        <v>0</v>
      </c>
      <c r="F35" s="57">
        <f>SUM(B35:D35)</f>
        <v>170.66633821265341</v>
      </c>
      <c r="G35" s="57">
        <f>C35/2</f>
        <v>8.9884500000000006E-2</v>
      </c>
      <c r="H35" s="57">
        <f t="shared" si="8"/>
        <v>170.75622271265343</v>
      </c>
      <c r="I35" s="58">
        <f>I24</f>
        <v>0.08</v>
      </c>
      <c r="J35" s="57">
        <f>H35*I35</f>
        <v>13.660497817012274</v>
      </c>
      <c r="K35" s="59">
        <f t="shared" si="9"/>
        <v>157.00584039564114</v>
      </c>
      <c r="M35" s="79"/>
    </row>
    <row r="36" spans="1:13" ht="13.9" thickBot="1">
      <c r="A36" s="62" t="s">
        <v>65</v>
      </c>
      <c r="B36" s="63">
        <f>SUM(B32:B35)</f>
        <v>213.78111371116765</v>
      </c>
      <c r="C36" s="63">
        <f t="shared" ref="C36:H36" si="10">SUM(C32:C35)</f>
        <v>0.17976900000000001</v>
      </c>
      <c r="D36" s="63">
        <f t="shared" si="10"/>
        <v>0</v>
      </c>
      <c r="E36" s="63">
        <f t="shared" si="10"/>
        <v>0</v>
      </c>
      <c r="F36" s="63">
        <f t="shared" si="10"/>
        <v>213.96088271116764</v>
      </c>
      <c r="G36" s="63">
        <f t="shared" si="10"/>
        <v>8.9884500000000006E-2</v>
      </c>
      <c r="H36" s="63">
        <f t="shared" si="10"/>
        <v>214.05076721116765</v>
      </c>
      <c r="I36" s="63"/>
      <c r="J36" s="63">
        <f t="shared" ref="J36:K36" si="11">SUM(J32:J35)</f>
        <v>16.619131757122119</v>
      </c>
      <c r="K36" s="63">
        <f t="shared" si="11"/>
        <v>197.34175095404555</v>
      </c>
    </row>
    <row r="37" spans="1:13" ht="13.9" thickTop="1"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3" ht="13.9" thickBot="1">
      <c r="A38" s="64"/>
      <c r="B38" s="64"/>
      <c r="C38" s="64"/>
      <c r="D38" s="64"/>
      <c r="E38" s="64"/>
      <c r="F38" s="64"/>
      <c r="G38" s="64"/>
      <c r="H38" s="65"/>
      <c r="I38" s="66" t="s">
        <v>67</v>
      </c>
      <c r="J38" s="96">
        <f>J36</f>
        <v>16.619131757122119</v>
      </c>
      <c r="K38" s="64"/>
    </row>
    <row r="39" spans="1:13" ht="13.9" thickTop="1"/>
    <row r="41" spans="1:13" ht="13.15" customHeight="1">
      <c r="A41" s="54">
        <v>2023</v>
      </c>
      <c r="B41" s="107" t="s">
        <v>52</v>
      </c>
      <c r="C41" s="55" t="s">
        <v>53</v>
      </c>
      <c r="D41" s="53"/>
      <c r="E41" s="53"/>
      <c r="F41" s="107" t="s">
        <v>54</v>
      </c>
      <c r="G41" s="107" t="s">
        <v>55</v>
      </c>
      <c r="H41" s="107" t="s">
        <v>56</v>
      </c>
      <c r="I41" s="107" t="s">
        <v>57</v>
      </c>
      <c r="K41" s="107" t="s">
        <v>58</v>
      </c>
    </row>
    <row r="42" spans="1:13">
      <c r="A42" s="55" t="s">
        <v>59</v>
      </c>
      <c r="B42" s="107"/>
      <c r="C42" s="55" t="s">
        <v>60</v>
      </c>
      <c r="D42" s="55" t="s">
        <v>61</v>
      </c>
      <c r="E42" s="55"/>
      <c r="F42" s="107"/>
      <c r="G42" s="107"/>
      <c r="H42" s="107"/>
      <c r="I42" s="107"/>
      <c r="J42" s="55" t="s">
        <v>63</v>
      </c>
      <c r="K42" s="107"/>
    </row>
    <row r="43" spans="1:13">
      <c r="A43" s="56">
        <v>1</v>
      </c>
      <c r="B43" s="57">
        <f>K32</f>
        <v>2.3034935931568126</v>
      </c>
      <c r="C43" s="57">
        <v>0</v>
      </c>
      <c r="D43" s="57">
        <v>0</v>
      </c>
      <c r="E43" s="57">
        <v>0</v>
      </c>
      <c r="F43" s="57">
        <f>SUM(B43:D43)</f>
        <v>2.3034935931568126</v>
      </c>
      <c r="G43" s="57">
        <f>-C43/2</f>
        <v>0</v>
      </c>
      <c r="H43" s="57">
        <f>SUM(F43:G43)</f>
        <v>2.3034935931568126</v>
      </c>
      <c r="I43" s="58">
        <f>I32</f>
        <v>0.04</v>
      </c>
      <c r="J43" s="57">
        <f>H43*I43</f>
        <v>9.2139743726272511E-2</v>
      </c>
      <c r="K43" s="59">
        <f>B43+C43+D43-J43</f>
        <v>2.21135384943054</v>
      </c>
    </row>
    <row r="44" spans="1:13">
      <c r="A44" s="56">
        <v>12</v>
      </c>
      <c r="B44" s="57">
        <f>K33</f>
        <v>0</v>
      </c>
      <c r="C44" s="57">
        <v>0</v>
      </c>
      <c r="D44" s="57">
        <v>0</v>
      </c>
      <c r="E44" s="57">
        <v>0</v>
      </c>
      <c r="F44" s="57">
        <f>SUM(B44:D44)</f>
        <v>0</v>
      </c>
      <c r="G44" s="57">
        <f>-C44/2</f>
        <v>0</v>
      </c>
      <c r="H44" s="57">
        <f t="shared" ref="H44:H46" si="12">SUM(F44:G44)</f>
        <v>0</v>
      </c>
      <c r="I44" s="58">
        <f>I33</f>
        <v>1</v>
      </c>
      <c r="J44" s="57">
        <f>H44*I44</f>
        <v>0</v>
      </c>
      <c r="K44" s="59">
        <f t="shared" ref="K44:K46" si="13">B44+C44+D44-J44</f>
        <v>0</v>
      </c>
    </row>
    <row r="45" spans="1:13">
      <c r="A45" s="60" t="s">
        <v>64</v>
      </c>
      <c r="B45" s="57">
        <f>K34</f>
        <v>38.032416965247577</v>
      </c>
      <c r="C45" s="57">
        <v>0</v>
      </c>
      <c r="D45" s="57">
        <v>0</v>
      </c>
      <c r="E45" s="57">
        <v>0</v>
      </c>
      <c r="F45" s="57">
        <f>SUM(B45:D45)</f>
        <v>38.032416965247577</v>
      </c>
      <c r="G45" s="57">
        <f>-C45/2</f>
        <v>0</v>
      </c>
      <c r="H45" s="57">
        <f t="shared" si="12"/>
        <v>38.032416965247577</v>
      </c>
      <c r="I45" s="58">
        <f>I34</f>
        <v>7.0000000000000007E-2</v>
      </c>
      <c r="J45" s="57">
        <f>H45*I45</f>
        <v>2.6622691875673308</v>
      </c>
      <c r="K45" s="59">
        <f t="shared" si="13"/>
        <v>35.370147777680245</v>
      </c>
    </row>
    <row r="46" spans="1:13">
      <c r="A46" s="56">
        <v>47</v>
      </c>
      <c r="B46" s="57">
        <f>K35</f>
        <v>157.00584039564114</v>
      </c>
      <c r="C46" s="57">
        <v>0</v>
      </c>
      <c r="D46" s="57">
        <v>0</v>
      </c>
      <c r="E46" s="57">
        <v>0</v>
      </c>
      <c r="F46" s="57">
        <f>SUM(B46:D46)</f>
        <v>157.00584039564114</v>
      </c>
      <c r="G46" s="57">
        <f>-C46/2</f>
        <v>0</v>
      </c>
      <c r="H46" s="57">
        <f t="shared" si="12"/>
        <v>157.00584039564114</v>
      </c>
      <c r="I46" s="58">
        <f>I35</f>
        <v>0.08</v>
      </c>
      <c r="J46" s="57">
        <f>H46*I46</f>
        <v>12.560467231651291</v>
      </c>
      <c r="K46" s="59">
        <f t="shared" si="13"/>
        <v>144.44537316398984</v>
      </c>
    </row>
    <row r="47" spans="1:13" ht="13.9" thickBot="1">
      <c r="A47" s="62" t="s">
        <v>65</v>
      </c>
      <c r="B47" s="63">
        <f>SUM(B43:B46)</f>
        <v>197.34175095404555</v>
      </c>
      <c r="C47" s="63">
        <f t="shared" ref="C47:H47" si="14">SUM(C43:C46)</f>
        <v>0</v>
      </c>
      <c r="D47" s="63">
        <f t="shared" si="14"/>
        <v>0</v>
      </c>
      <c r="E47" s="63">
        <f t="shared" si="14"/>
        <v>0</v>
      </c>
      <c r="F47" s="63">
        <f t="shared" si="14"/>
        <v>197.34175095404555</v>
      </c>
      <c r="G47" s="63">
        <f t="shared" si="14"/>
        <v>0</v>
      </c>
      <c r="H47" s="63">
        <f t="shared" si="14"/>
        <v>197.34175095404555</v>
      </c>
      <c r="I47" s="63"/>
      <c r="J47" s="63">
        <f t="shared" ref="J47:K47" si="15">SUM(J43:J46)</f>
        <v>15.314876162944895</v>
      </c>
      <c r="K47" s="63">
        <f t="shared" si="15"/>
        <v>182.02687479110062</v>
      </c>
    </row>
    <row r="48" spans="1:13" ht="13.9" thickTop="1"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 ht="13.9" thickBot="1">
      <c r="A49" s="64"/>
      <c r="B49" s="64"/>
      <c r="C49" s="64"/>
      <c r="D49" s="64"/>
      <c r="E49" s="64"/>
      <c r="F49" s="64"/>
      <c r="G49" s="64"/>
      <c r="H49" s="65"/>
      <c r="I49" s="66" t="s">
        <v>67</v>
      </c>
      <c r="J49" s="96">
        <f>J47</f>
        <v>15.314876162944895</v>
      </c>
      <c r="K49" s="64"/>
    </row>
    <row r="50" spans="1:11" ht="13.9" thickTop="1">
      <c r="A50" s="70" t="s">
        <v>68</v>
      </c>
    </row>
    <row r="51" spans="1:11">
      <c r="A51" s="71" t="s">
        <v>69</v>
      </c>
    </row>
    <row r="52" spans="1:11">
      <c r="A52" s="71" t="s">
        <v>70</v>
      </c>
    </row>
  </sheetData>
  <mergeCells count="29">
    <mergeCell ref="K8:K9"/>
    <mergeCell ref="B8:B9"/>
    <mergeCell ref="F8:F9"/>
    <mergeCell ref="G8:G9"/>
    <mergeCell ref="H8:H9"/>
    <mergeCell ref="I8:I9"/>
    <mergeCell ref="A1:K1"/>
    <mergeCell ref="A2:K2"/>
    <mergeCell ref="A3:K3"/>
    <mergeCell ref="A4:K4"/>
    <mergeCell ref="A5:K5"/>
    <mergeCell ref="H19:H20"/>
    <mergeCell ref="I19:I20"/>
    <mergeCell ref="G19:G20"/>
    <mergeCell ref="K19:K20"/>
    <mergeCell ref="B19:B20"/>
    <mergeCell ref="F19:F20"/>
    <mergeCell ref="K41:K42"/>
    <mergeCell ref="B30:B31"/>
    <mergeCell ref="F30:F31"/>
    <mergeCell ref="G30:G31"/>
    <mergeCell ref="H30:H31"/>
    <mergeCell ref="I30:I31"/>
    <mergeCell ref="K30:K31"/>
    <mergeCell ref="B41:B42"/>
    <mergeCell ref="F41:F42"/>
    <mergeCell ref="G41:G42"/>
    <mergeCell ref="H41:H42"/>
    <mergeCell ref="I41:I42"/>
  </mergeCells>
  <printOptions horizontalCentered="1"/>
  <pageMargins left="0.75" right="0.75" top="1" bottom="1" header="0.5" footer="0.5"/>
  <pageSetup scale="87" orientation="landscape" r:id="rId1"/>
  <headerFooter differentOddEven="1" alignWithMargins="0">
    <oddHeader>&amp;RFiled: 2019-06-28
EB-2019-XXXX
Exhibit F-06-02
Attachment 4
Page &amp;P of &amp;N</oddHeader>
    <evenHeader>&amp;LFiled: 2015-04-01
EB-2015-0026
Exhibit C2-3-1
Attachment 2
Page &amp;P of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i:0#.f|membership|selma.yam@hydroone.com,#i:0#.f|membership|selma.yam@hydroone.com,#Selma.Yam@HydroOne.com,#,#YAM Selma,#,#CORPORATETAX,#Senior Manager, Taxation</DisplayName>
        <AccountId>93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i:0#.f|membership|nancy.tran@hydroone.com</DisplayName>
        <AccountId>196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EE3DD-82AE-477A-8A66-2EC1E483653F}"/>
</file>

<file path=customXml/itemProps2.xml><?xml version="1.0" encoding="utf-8"?>
<ds:datastoreItem xmlns:ds="http://schemas.openxmlformats.org/officeDocument/2006/customXml" ds:itemID="{C121DCA8-8A07-4C21-9909-EAE5F855E026}"/>
</file>

<file path=customXml/itemProps3.xml><?xml version="1.0" encoding="utf-8"?>
<ds:datastoreItem xmlns:ds="http://schemas.openxmlformats.org/officeDocument/2006/customXml" ds:itemID="{5837E752-8BB4-481D-B2BD-79F68961D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Years Taxable Income and CCA</dc:title>
  <dc:subject/>
  <dc:creator>YAM Selma</dc:creator>
  <cp:keywords/>
  <dc:description/>
  <cp:lastModifiedBy>BUT Judy</cp:lastModifiedBy>
  <cp:revision/>
  <dcterms:created xsi:type="dcterms:W3CDTF">2024-02-07T16:33:20Z</dcterms:created>
  <dcterms:modified xsi:type="dcterms:W3CDTF">2024-05-23T21:23:04Z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